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rdulicovajanka\Documents\Veřejné zakázky\02 VZ podlimitní\2019\08 RPS KRIZNA V. ETAPA\05 Vysvetleni ZD 2\"/>
    </mc:Choice>
  </mc:AlternateContent>
  <bookViews>
    <workbookView xWindow="-120" yWindow="-120" windowWidth="29040" windowHeight="15840"/>
  </bookViews>
  <sheets>
    <sheet name="Rekapitulace stavby" sheetId="1" r:id="rId1"/>
    <sheet name="01 - Posilovací hřiště D.1.1" sheetId="2" r:id="rId2"/>
    <sheet name="02 - Sportovní plocha D.1.1" sheetId="3" r:id="rId3"/>
    <sheet name="03 - Dětské hřiště D.1.7" sheetId="4" r:id="rId4"/>
    <sheet name="01 - Stanoviště G.1.1-1" sheetId="5" r:id="rId5"/>
    <sheet name="02 - Stanoviště G.1.1-2" sheetId="6" r:id="rId6"/>
    <sheet name="03 - Stanoviště G.1.1-3" sheetId="7" r:id="rId7"/>
    <sheet name="003 - SO 03 Komunikace pr..." sheetId="8" r:id="rId8"/>
    <sheet name="01 - C.1.7-Vybudování nov..." sheetId="9" r:id="rId9"/>
    <sheet name="02 - C.1.9-Vybudování nov..." sheetId="10" r:id="rId10"/>
    <sheet name="03 - C.1.0-Úprava stávají..." sheetId="11" r:id="rId11"/>
    <sheet name="005 - SO 05 Sadové úpravy" sheetId="12" r:id="rId12"/>
    <sheet name="006 - SO 06 Úprava a reko..." sheetId="13" r:id="rId13"/>
    <sheet name="008 - SO 08 Nahrazení a d..." sheetId="14" r:id="rId14"/>
    <sheet name="009 - SO 09 Odstraněné prvky" sheetId="15" r:id="rId15"/>
    <sheet name="010 - SO 10 Úprava a dopl..." sheetId="16" r:id="rId16"/>
  </sheets>
  <definedNames>
    <definedName name="_xlnm._FilterDatabase" localSheetId="7" hidden="1">'003 - SO 03 Komunikace pr...'!$C$127:$K$259</definedName>
    <definedName name="_xlnm._FilterDatabase" localSheetId="11" hidden="1">'005 - SO 05 Sadové úpravy'!$C$121:$K$220</definedName>
    <definedName name="_xlnm._FilterDatabase" localSheetId="12" hidden="1">'006 - SO 06 Úprava a reko...'!$C$129:$K$338</definedName>
    <definedName name="_xlnm._FilterDatabase" localSheetId="13" hidden="1">'008 - SO 08 Nahrazení a d...'!$C$126:$K$184</definedName>
    <definedName name="_xlnm._FilterDatabase" localSheetId="14" hidden="1">'009 - SO 09 Odstraněné prvky'!$C$121:$K$174</definedName>
    <definedName name="_xlnm._FilterDatabase" localSheetId="8" hidden="1">'01 - C.1.7-Vybudování nov...'!$C$132:$K$317</definedName>
    <definedName name="_xlnm._FilterDatabase" localSheetId="1" hidden="1">'01 - Posilovací hřiště D.1.1'!$C$126:$K$202</definedName>
    <definedName name="_xlnm._FilterDatabase" localSheetId="4" hidden="1">'01 - Stanoviště G.1.1-1'!$C$128:$K$253</definedName>
    <definedName name="_xlnm._FilterDatabase" localSheetId="15" hidden="1">'010 - SO 10 Úprava a dopl...'!$C$130:$K$217</definedName>
    <definedName name="_xlnm._FilterDatabase" localSheetId="9" hidden="1">'02 - C.1.9-Vybudování nov...'!$C$134:$K$397</definedName>
    <definedName name="_xlnm._FilterDatabase" localSheetId="2" hidden="1">'02 - Sportovní plocha D.1.1'!$C$133:$K$278</definedName>
    <definedName name="_xlnm._FilterDatabase" localSheetId="5" hidden="1">'02 - Stanoviště G.1.1-2'!$C$128:$K$237</definedName>
    <definedName name="_xlnm._FilterDatabase" localSheetId="10" hidden="1">'03 - C.1.0-Úprava stávají...'!$C$131:$K$373</definedName>
    <definedName name="_xlnm._FilterDatabase" localSheetId="3" hidden="1">'03 - Dětské hřiště D.1.7'!$C$130:$K$222</definedName>
    <definedName name="_xlnm._FilterDatabase" localSheetId="6" hidden="1">'03 - Stanoviště G.1.1-3'!$C$127:$K$206</definedName>
    <definedName name="_xlnm.Print_Titles" localSheetId="7">'003 - SO 03 Komunikace pr...'!$127:$127</definedName>
    <definedName name="_xlnm.Print_Titles" localSheetId="11">'005 - SO 05 Sadové úpravy'!$121:$121</definedName>
    <definedName name="_xlnm.Print_Titles" localSheetId="12">'006 - SO 06 Úprava a reko...'!$129:$129</definedName>
    <definedName name="_xlnm.Print_Titles" localSheetId="13">'008 - SO 08 Nahrazení a d...'!$126:$126</definedName>
    <definedName name="_xlnm.Print_Titles" localSheetId="14">'009 - SO 09 Odstraněné prvky'!$121:$121</definedName>
    <definedName name="_xlnm.Print_Titles" localSheetId="8">'01 - C.1.7-Vybudování nov...'!$132:$132</definedName>
    <definedName name="_xlnm.Print_Titles" localSheetId="1">'01 - Posilovací hřiště D.1.1'!$126:$126</definedName>
    <definedName name="_xlnm.Print_Titles" localSheetId="4">'01 - Stanoviště G.1.1-1'!$128:$128</definedName>
    <definedName name="_xlnm.Print_Titles" localSheetId="15">'010 - SO 10 Úprava a dopl...'!$130:$130</definedName>
    <definedName name="_xlnm.Print_Titles" localSheetId="9">'02 - C.1.9-Vybudování nov...'!$134:$134</definedName>
    <definedName name="_xlnm.Print_Titles" localSheetId="2">'02 - Sportovní plocha D.1.1'!$133:$133</definedName>
    <definedName name="_xlnm.Print_Titles" localSheetId="5">'02 - Stanoviště G.1.1-2'!$128:$128</definedName>
    <definedName name="_xlnm.Print_Titles" localSheetId="10">'03 - C.1.0-Úprava stávají...'!$131:$131</definedName>
    <definedName name="_xlnm.Print_Titles" localSheetId="3">'03 - Dětské hřiště D.1.7'!$130:$130</definedName>
    <definedName name="_xlnm.Print_Titles" localSheetId="6">'03 - Stanoviště G.1.1-3'!$127:$127</definedName>
    <definedName name="_xlnm.Print_Titles" localSheetId="0">'Rekapitulace stavby'!$92:$92</definedName>
    <definedName name="_xlnm.Print_Area" localSheetId="7">'003 - SO 03 Komunikace pr...'!$C$4:$J$76,'003 - SO 03 Komunikace pr...'!$C$82:$J$109,'003 - SO 03 Komunikace pr...'!$C$115:$K$259</definedName>
    <definedName name="_xlnm.Print_Area" localSheetId="11">'005 - SO 05 Sadové úpravy'!$C$4:$J$76,'005 - SO 05 Sadové úpravy'!$C$82:$J$103,'005 - SO 05 Sadové úpravy'!$C$109:$K$220</definedName>
    <definedName name="_xlnm.Print_Area" localSheetId="12">'006 - SO 06 Úprava a reko...'!$C$4:$J$76,'006 - SO 06 Úprava a reko...'!$C$82:$J$111,'006 - SO 06 Úprava a reko...'!$C$117:$K$338</definedName>
    <definedName name="_xlnm.Print_Area" localSheetId="13">'008 - SO 08 Nahrazení a d...'!$C$4:$J$76,'008 - SO 08 Nahrazení a d...'!$C$82:$J$108,'008 - SO 08 Nahrazení a d...'!$C$114:$K$184</definedName>
    <definedName name="_xlnm.Print_Area" localSheetId="14">'009 - SO 09 Odstraněné prvky'!$C$4:$J$76,'009 - SO 09 Odstraněné prvky'!$C$82:$J$103,'009 - SO 09 Odstraněné prvky'!$C$109:$K$174</definedName>
    <definedName name="_xlnm.Print_Area" localSheetId="8">'01 - C.1.7-Vybudování nov...'!$C$4:$J$76,'01 - C.1.7-Vybudování nov...'!$C$82:$J$112,'01 - C.1.7-Vybudování nov...'!$C$118:$K$317</definedName>
    <definedName name="_xlnm.Print_Area" localSheetId="1">'01 - Posilovací hřiště D.1.1'!$C$4:$J$76,'01 - Posilovací hřiště D.1.1'!$C$82:$J$106,'01 - Posilovací hřiště D.1.1'!$C$112:$K$202</definedName>
    <definedName name="_xlnm.Print_Area" localSheetId="4">'01 - Stanoviště G.1.1-1'!$C$4:$J$76,'01 - Stanoviště G.1.1-1'!$C$82:$J$108,'01 - Stanoviště G.1.1-1'!$C$114:$K$253</definedName>
    <definedName name="_xlnm.Print_Area" localSheetId="15">'010 - SO 10 Úprava a dopl...'!$C$4:$J$76,'010 - SO 10 Úprava a dopl...'!$C$82:$J$112,'010 - SO 10 Úprava a dopl...'!$C$118:$K$217</definedName>
    <definedName name="_xlnm.Print_Area" localSheetId="9">'02 - C.1.9-Vybudování nov...'!$C$4:$J$76,'02 - C.1.9-Vybudování nov...'!$C$82:$J$114,'02 - C.1.9-Vybudování nov...'!$C$120:$K$397</definedName>
    <definedName name="_xlnm.Print_Area" localSheetId="2">'02 - Sportovní plocha D.1.1'!$C$4:$J$76,'02 - Sportovní plocha D.1.1'!$C$82:$J$113,'02 - Sportovní plocha D.1.1'!$C$119:$K$278</definedName>
    <definedName name="_xlnm.Print_Area" localSheetId="5">'02 - Stanoviště G.1.1-2'!$C$4:$J$76,'02 - Stanoviště G.1.1-2'!$C$82:$J$108,'02 - Stanoviště G.1.1-2'!$C$114:$K$237</definedName>
    <definedName name="_xlnm.Print_Area" localSheetId="10">'03 - C.1.0-Úprava stávají...'!$C$4:$J$76,'03 - C.1.0-Úprava stávají...'!$C$82:$J$111,'03 - C.1.0-Úprava stávají...'!$C$117:$K$373</definedName>
    <definedName name="_xlnm.Print_Area" localSheetId="3">'03 - Dětské hřiště D.1.7'!$C$4:$J$76,'03 - Dětské hřiště D.1.7'!$C$82:$J$110,'03 - Dětské hřiště D.1.7'!$C$116:$K$222</definedName>
    <definedName name="_xlnm.Print_Area" localSheetId="6">'03 - Stanoviště G.1.1-3'!$C$4:$J$76,'03 - Stanoviště G.1.1-3'!$C$82:$J$107,'03 - Stanoviště G.1.1-3'!$C$113:$K$206</definedName>
    <definedName name="_xlnm.Print_Area" localSheetId="0">'Rekapitulace stavby'!$D$4:$AO$76,'Rekapitulace stavby'!$C$82:$AQ$113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7" i="16" l="1"/>
  <c r="J36" i="16"/>
  <c r="AY112" i="1"/>
  <c r="J35" i="16"/>
  <c r="AX112" i="1" s="1"/>
  <c r="BI217" i="16"/>
  <c r="BH217" i="16"/>
  <c r="BG217" i="16"/>
  <c r="BF217" i="16"/>
  <c r="T217" i="16"/>
  <c r="R217" i="16"/>
  <c r="P217" i="16"/>
  <c r="BK217" i="16"/>
  <c r="J217" i="16"/>
  <c r="BE217" i="16"/>
  <c r="BI216" i="16"/>
  <c r="BH216" i="16"/>
  <c r="BG216" i="16"/>
  <c r="BF216" i="16"/>
  <c r="T216" i="16"/>
  <c r="T215" i="16" s="1"/>
  <c r="T214" i="16"/>
  <c r="R216" i="16"/>
  <c r="R215" i="16" s="1"/>
  <c r="R214" i="16" s="1"/>
  <c r="P216" i="16"/>
  <c r="P215" i="16"/>
  <c r="P214" i="16" s="1"/>
  <c r="BK216" i="16"/>
  <c r="BK215" i="16"/>
  <c r="J215" i="16"/>
  <c r="J111" i="16" s="1"/>
  <c r="BK214" i="16"/>
  <c r="J214" i="16" s="1"/>
  <c r="J110" i="16" s="1"/>
  <c r="J216" i="16"/>
  <c r="BE216" i="16" s="1"/>
  <c r="BI213" i="16"/>
  <c r="BH213" i="16"/>
  <c r="BG213" i="16"/>
  <c r="BF213" i="16"/>
  <c r="T213" i="16"/>
  <c r="R213" i="16"/>
  <c r="P213" i="16"/>
  <c r="BK213" i="16"/>
  <c r="J213" i="16"/>
  <c r="BE213" i="16" s="1"/>
  <c r="BI212" i="16"/>
  <c r="BH212" i="16"/>
  <c r="BG212" i="16"/>
  <c r="BF212" i="16"/>
  <c r="T212" i="16"/>
  <c r="R212" i="16"/>
  <c r="P212" i="16"/>
  <c r="BK212" i="16"/>
  <c r="J212" i="16"/>
  <c r="BE212" i="16" s="1"/>
  <c r="BI211" i="16"/>
  <c r="BH211" i="16"/>
  <c r="BG211" i="16"/>
  <c r="BF211" i="16"/>
  <c r="T211" i="16"/>
  <c r="T208" i="16" s="1"/>
  <c r="R211" i="16"/>
  <c r="P211" i="16"/>
  <c r="BK211" i="16"/>
  <c r="J211" i="16"/>
  <c r="BE211" i="16" s="1"/>
  <c r="BI210" i="16"/>
  <c r="BH210" i="16"/>
  <c r="BG210" i="16"/>
  <c r="BF210" i="16"/>
  <c r="T210" i="16"/>
  <c r="R210" i="16"/>
  <c r="P210" i="16"/>
  <c r="BK210" i="16"/>
  <c r="J210" i="16"/>
  <c r="BE210" i="16" s="1"/>
  <c r="BI209" i="16"/>
  <c r="BH209" i="16"/>
  <c r="BG209" i="16"/>
  <c r="BF209" i="16"/>
  <c r="T209" i="16"/>
  <c r="R209" i="16"/>
  <c r="R208" i="16" s="1"/>
  <c r="P209" i="16"/>
  <c r="BK209" i="16"/>
  <c r="BK208" i="16" s="1"/>
  <c r="J208" i="16" s="1"/>
  <c r="J109" i="16" s="1"/>
  <c r="J209" i="16"/>
  <c r="BE209" i="16" s="1"/>
  <c r="BI207" i="16"/>
  <c r="BH207" i="16"/>
  <c r="BG207" i="16"/>
  <c r="BF207" i="16"/>
  <c r="T207" i="16"/>
  <c r="T206" i="16" s="1"/>
  <c r="R207" i="16"/>
  <c r="R206" i="16" s="1"/>
  <c r="P207" i="16"/>
  <c r="P206" i="16"/>
  <c r="BK207" i="16"/>
  <c r="BK206" i="16" s="1"/>
  <c r="J206" i="16" s="1"/>
  <c r="J108" i="16" s="1"/>
  <c r="J207" i="16"/>
  <c r="BE207" i="16"/>
  <c r="BI205" i="16"/>
  <c r="BH205" i="16"/>
  <c r="BG205" i="16"/>
  <c r="BF205" i="16"/>
  <c r="T205" i="16"/>
  <c r="T204" i="16" s="1"/>
  <c r="R205" i="16"/>
  <c r="R204" i="16" s="1"/>
  <c r="P205" i="16"/>
  <c r="P204" i="16" s="1"/>
  <c r="BK205" i="16"/>
  <c r="BK204" i="16" s="1"/>
  <c r="J204" i="16" s="1"/>
  <c r="J107" i="16" s="1"/>
  <c r="J205" i="16"/>
  <c r="BE205" i="16" s="1"/>
  <c r="BI203" i="16"/>
  <c r="BH203" i="16"/>
  <c r="BG203" i="16"/>
  <c r="BF203" i="16"/>
  <c r="T203" i="16"/>
  <c r="R203" i="16"/>
  <c r="P203" i="16"/>
  <c r="BK203" i="16"/>
  <c r="J203" i="16"/>
  <c r="BE203" i="16" s="1"/>
  <c r="BI202" i="16"/>
  <c r="BH202" i="16"/>
  <c r="BG202" i="16"/>
  <c r="BF202" i="16"/>
  <c r="T202" i="16"/>
  <c r="T201" i="16" s="1"/>
  <c r="R202" i="16"/>
  <c r="R201" i="16" s="1"/>
  <c r="P202" i="16"/>
  <c r="BK202" i="16"/>
  <c r="BK201" i="16" s="1"/>
  <c r="J201" i="16" s="1"/>
  <c r="J106" i="16" s="1"/>
  <c r="J202" i="16"/>
  <c r="BE202" i="16"/>
  <c r="BI200" i="16"/>
  <c r="BH200" i="16"/>
  <c r="BG200" i="16"/>
  <c r="BF200" i="16"/>
  <c r="T200" i="16"/>
  <c r="R200" i="16"/>
  <c r="P200" i="16"/>
  <c r="BK200" i="16"/>
  <c r="J200" i="16"/>
  <c r="BE200" i="16" s="1"/>
  <c r="BI199" i="16"/>
  <c r="BH199" i="16"/>
  <c r="BG199" i="16"/>
  <c r="BF199" i="16"/>
  <c r="T199" i="16"/>
  <c r="R199" i="16"/>
  <c r="P199" i="16"/>
  <c r="BK199" i="16"/>
  <c r="J199" i="16"/>
  <c r="BE199" i="16"/>
  <c r="BI198" i="16"/>
  <c r="BH198" i="16"/>
  <c r="BG198" i="16"/>
  <c r="BF198" i="16"/>
  <c r="T198" i="16"/>
  <c r="R198" i="16"/>
  <c r="P198" i="16"/>
  <c r="BK198" i="16"/>
  <c r="J198" i="16"/>
  <c r="BE198" i="16" s="1"/>
  <c r="BI197" i="16"/>
  <c r="BH197" i="16"/>
  <c r="BG197" i="16"/>
  <c r="BF197" i="16"/>
  <c r="T197" i="16"/>
  <c r="T196" i="16" s="1"/>
  <c r="R197" i="16"/>
  <c r="R196" i="16" s="1"/>
  <c r="P197" i="16"/>
  <c r="P196" i="16" s="1"/>
  <c r="BK197" i="16"/>
  <c r="J197" i="16"/>
  <c r="BE197" i="16" s="1"/>
  <c r="BI195" i="16"/>
  <c r="BH195" i="16"/>
  <c r="BG195" i="16"/>
  <c r="BF195" i="16"/>
  <c r="T195" i="16"/>
  <c r="R195" i="16"/>
  <c r="R193" i="16" s="1"/>
  <c r="R192" i="16" s="1"/>
  <c r="P195" i="16"/>
  <c r="BK195" i="16"/>
  <c r="J195" i="16"/>
  <c r="BE195" i="16"/>
  <c r="BI194" i="16"/>
  <c r="BH194" i="16"/>
  <c r="BG194" i="16"/>
  <c r="BF194" i="16"/>
  <c r="T194" i="16"/>
  <c r="T193" i="16" s="1"/>
  <c r="R194" i="16"/>
  <c r="P194" i="16"/>
  <c r="P193" i="16" s="1"/>
  <c r="BK194" i="16"/>
  <c r="BK193" i="16"/>
  <c r="J193" i="16" s="1"/>
  <c r="J104" i="16" s="1"/>
  <c r="J194" i="16"/>
  <c r="BE194" i="16" s="1"/>
  <c r="BI191" i="16"/>
  <c r="BH191" i="16"/>
  <c r="BG191" i="16"/>
  <c r="BF191" i="16"/>
  <c r="T191" i="16"/>
  <c r="T190" i="16"/>
  <c r="R191" i="16"/>
  <c r="R190" i="16" s="1"/>
  <c r="P191" i="16"/>
  <c r="P190" i="16"/>
  <c r="BK191" i="16"/>
  <c r="BK190" i="16" s="1"/>
  <c r="J190" i="16" s="1"/>
  <c r="J102" i="16" s="1"/>
  <c r="J191" i="16"/>
  <c r="BE191" i="16"/>
  <c r="BI189" i="16"/>
  <c r="BH189" i="16"/>
  <c r="BG189" i="16"/>
  <c r="BF189" i="16"/>
  <c r="T189" i="16"/>
  <c r="R189" i="16"/>
  <c r="P189" i="16"/>
  <c r="BK189" i="16"/>
  <c r="J189" i="16"/>
  <c r="BE189" i="16" s="1"/>
  <c r="BI188" i="16"/>
  <c r="BH188" i="16"/>
  <c r="BG188" i="16"/>
  <c r="BF188" i="16"/>
  <c r="T188" i="16"/>
  <c r="R188" i="16"/>
  <c r="R187" i="16"/>
  <c r="P188" i="16"/>
  <c r="P187" i="16" s="1"/>
  <c r="BK188" i="16"/>
  <c r="BK187" i="16" s="1"/>
  <c r="J187" i="16"/>
  <c r="J101" i="16" s="1"/>
  <c r="J188" i="16"/>
  <c r="BE188" i="16"/>
  <c r="BI184" i="16"/>
  <c r="BH184" i="16"/>
  <c r="BG184" i="16"/>
  <c r="BF184" i="16"/>
  <c r="T184" i="16"/>
  <c r="T183" i="16" s="1"/>
  <c r="R184" i="16"/>
  <c r="R183" i="16" s="1"/>
  <c r="P184" i="16"/>
  <c r="P183" i="16" s="1"/>
  <c r="BK184" i="16"/>
  <c r="BK183" i="16" s="1"/>
  <c r="J183" i="16" s="1"/>
  <c r="J100" i="16" s="1"/>
  <c r="J184" i="16"/>
  <c r="BE184" i="16"/>
  <c r="BI178" i="16"/>
  <c r="BH178" i="16"/>
  <c r="BG178" i="16"/>
  <c r="BF178" i="16"/>
  <c r="T178" i="16"/>
  <c r="T177" i="16" s="1"/>
  <c r="R178" i="16"/>
  <c r="R177" i="16"/>
  <c r="P178" i="16"/>
  <c r="P177" i="16" s="1"/>
  <c r="BK178" i="16"/>
  <c r="BK177" i="16" s="1"/>
  <c r="J177" i="16"/>
  <c r="J99" i="16" s="1"/>
  <c r="J178" i="16"/>
  <c r="BE178" i="16"/>
  <c r="BI175" i="16"/>
  <c r="BH175" i="16"/>
  <c r="BG175" i="16"/>
  <c r="BF175" i="16"/>
  <c r="T175" i="16"/>
  <c r="R175" i="16"/>
  <c r="P175" i="16"/>
  <c r="BK175" i="16"/>
  <c r="J175" i="16"/>
  <c r="BE175" i="16" s="1"/>
  <c r="BI173" i="16"/>
  <c r="BH173" i="16"/>
  <c r="BG173" i="16"/>
  <c r="BF173" i="16"/>
  <c r="T173" i="16"/>
  <c r="R173" i="16"/>
  <c r="P173" i="16"/>
  <c r="BK173" i="16"/>
  <c r="J173" i="16"/>
  <c r="BE173" i="16" s="1"/>
  <c r="BI171" i="16"/>
  <c r="BH171" i="16"/>
  <c r="BG171" i="16"/>
  <c r="BF171" i="16"/>
  <c r="T171" i="16"/>
  <c r="R171" i="16"/>
  <c r="P171" i="16"/>
  <c r="BK171" i="16"/>
  <c r="J171" i="16"/>
  <c r="BE171" i="16" s="1"/>
  <c r="BI169" i="16"/>
  <c r="BH169" i="16"/>
  <c r="BG169" i="16"/>
  <c r="BF169" i="16"/>
  <c r="T169" i="16"/>
  <c r="R169" i="16"/>
  <c r="P169" i="16"/>
  <c r="BK169" i="16"/>
  <c r="J169" i="16"/>
  <c r="BE169" i="16" s="1"/>
  <c r="BI165" i="16"/>
  <c r="BH165" i="16"/>
  <c r="BG165" i="16"/>
  <c r="BF165" i="16"/>
  <c r="T165" i="16"/>
  <c r="R165" i="16"/>
  <c r="P165" i="16"/>
  <c r="BK165" i="16"/>
  <c r="J165" i="16"/>
  <c r="BE165" i="16" s="1"/>
  <c r="BI163" i="16"/>
  <c r="BH163" i="16"/>
  <c r="BG163" i="16"/>
  <c r="BF163" i="16"/>
  <c r="T163" i="16"/>
  <c r="R163" i="16"/>
  <c r="P163" i="16"/>
  <c r="BK163" i="16"/>
  <c r="J163" i="16"/>
  <c r="BE163" i="16"/>
  <c r="BI161" i="16"/>
  <c r="BH161" i="16"/>
  <c r="BG161" i="16"/>
  <c r="BF161" i="16"/>
  <c r="T161" i="16"/>
  <c r="R161" i="16"/>
  <c r="P161" i="16"/>
  <c r="BK161" i="16"/>
  <c r="J161" i="16"/>
  <c r="BE161" i="16" s="1"/>
  <c r="BI159" i="16"/>
  <c r="BH159" i="16"/>
  <c r="BG159" i="16"/>
  <c r="BF159" i="16"/>
  <c r="T159" i="16"/>
  <c r="R159" i="16"/>
  <c r="P159" i="16"/>
  <c r="BK159" i="16"/>
  <c r="J159" i="16"/>
  <c r="BE159" i="16" s="1"/>
  <c r="BI157" i="16"/>
  <c r="BH157" i="16"/>
  <c r="BG157" i="16"/>
  <c r="BF157" i="16"/>
  <c r="T157" i="16"/>
  <c r="R157" i="16"/>
  <c r="P157" i="16"/>
  <c r="BK157" i="16"/>
  <c r="J157" i="16"/>
  <c r="BE157" i="16" s="1"/>
  <c r="BI155" i="16"/>
  <c r="BH155" i="16"/>
  <c r="BG155" i="16"/>
  <c r="BF155" i="16"/>
  <c r="T155" i="16"/>
  <c r="R155" i="16"/>
  <c r="P155" i="16"/>
  <c r="BK155" i="16"/>
  <c r="J155" i="16"/>
  <c r="BE155" i="16" s="1"/>
  <c r="BI153" i="16"/>
  <c r="BH153" i="16"/>
  <c r="BG153" i="16"/>
  <c r="BF153" i="16"/>
  <c r="T153" i="16"/>
  <c r="R153" i="16"/>
  <c r="P153" i="16"/>
  <c r="BK153" i="16"/>
  <c r="J153" i="16"/>
  <c r="BE153" i="16" s="1"/>
  <c r="BI151" i="16"/>
  <c r="BH151" i="16"/>
  <c r="BG151" i="16"/>
  <c r="BF151" i="16"/>
  <c r="T151" i="16"/>
  <c r="R151" i="16"/>
  <c r="P151" i="16"/>
  <c r="BK151" i="16"/>
  <c r="J151" i="16"/>
  <c r="BE151" i="16" s="1"/>
  <c r="BI147" i="16"/>
  <c r="BH147" i="16"/>
  <c r="BG147" i="16"/>
  <c r="BF147" i="16"/>
  <c r="T147" i="16"/>
  <c r="R147" i="16"/>
  <c r="P147" i="16"/>
  <c r="BK147" i="16"/>
  <c r="J147" i="16"/>
  <c r="BE147" i="16" s="1"/>
  <c r="BI145" i="16"/>
  <c r="BH145" i="16"/>
  <c r="F36" i="16" s="1"/>
  <c r="BC112" i="1" s="1"/>
  <c r="BG145" i="16"/>
  <c r="BF145" i="16"/>
  <c r="T145" i="16"/>
  <c r="R145" i="16"/>
  <c r="P145" i="16"/>
  <c r="BK145" i="16"/>
  <c r="J145" i="16"/>
  <c r="BE145" i="16"/>
  <c r="BI142" i="16"/>
  <c r="BH142" i="16"/>
  <c r="BG142" i="16"/>
  <c r="BF142" i="16"/>
  <c r="T142" i="16"/>
  <c r="R142" i="16"/>
  <c r="P142" i="16"/>
  <c r="BK142" i="16"/>
  <c r="BK133" i="16" s="1"/>
  <c r="J142" i="16"/>
  <c r="BE142" i="16" s="1"/>
  <c r="BI140" i="16"/>
  <c r="BH140" i="16"/>
  <c r="BG140" i="16"/>
  <c r="BF140" i="16"/>
  <c r="T140" i="16"/>
  <c r="R140" i="16"/>
  <c r="P140" i="16"/>
  <c r="BK140" i="16"/>
  <c r="J140" i="16"/>
  <c r="BE140" i="16" s="1"/>
  <c r="BI136" i="16"/>
  <c r="BH136" i="16"/>
  <c r="BG136" i="16"/>
  <c r="BF136" i="16"/>
  <c r="T136" i="16"/>
  <c r="R136" i="16"/>
  <c r="P136" i="16"/>
  <c r="BK136" i="16"/>
  <c r="J136" i="16"/>
  <c r="BE136" i="16" s="1"/>
  <c r="BI134" i="16"/>
  <c r="F37" i="16" s="1"/>
  <c r="BD112" i="1" s="1"/>
  <c r="BH134" i="16"/>
  <c r="BG134" i="16"/>
  <c r="BF134" i="16"/>
  <c r="T134" i="16"/>
  <c r="R134" i="16"/>
  <c r="P134" i="16"/>
  <c r="BK134" i="16"/>
  <c r="J134" i="16"/>
  <c r="BE134" i="16"/>
  <c r="J128" i="16"/>
  <c r="J127" i="16"/>
  <c r="F127" i="16"/>
  <c r="F125" i="16"/>
  <c r="E123" i="16"/>
  <c r="J92" i="16"/>
  <c r="J91" i="16"/>
  <c r="F91" i="16"/>
  <c r="F89" i="16"/>
  <c r="E87" i="16"/>
  <c r="J18" i="16"/>
  <c r="E18" i="16"/>
  <c r="J17" i="16"/>
  <c r="J12" i="16"/>
  <c r="J89" i="16" s="1"/>
  <c r="J125" i="16"/>
  <c r="E7" i="16"/>
  <c r="E121" i="16" s="1"/>
  <c r="J37" i="15"/>
  <c r="J36" i="15"/>
  <c r="AY111" i="1" s="1"/>
  <c r="J35" i="15"/>
  <c r="AX111" i="1" s="1"/>
  <c r="BI171" i="15"/>
  <c r="BH171" i="15"/>
  <c r="BG171" i="15"/>
  <c r="BF171" i="15"/>
  <c r="T171" i="15"/>
  <c r="R171" i="15"/>
  <c r="P171" i="15"/>
  <c r="BK171" i="15"/>
  <c r="J171" i="15"/>
  <c r="BE171" i="15" s="1"/>
  <c r="BI166" i="15"/>
  <c r="BH166" i="15"/>
  <c r="BG166" i="15"/>
  <c r="BF166" i="15"/>
  <c r="T166" i="15"/>
  <c r="R166" i="15"/>
  <c r="R165" i="15" s="1"/>
  <c r="R164" i="15" s="1"/>
  <c r="P166" i="15"/>
  <c r="P165" i="15" s="1"/>
  <c r="P164" i="15"/>
  <c r="BK166" i="15"/>
  <c r="BK165" i="15"/>
  <c r="J165" i="15" s="1"/>
  <c r="J102" i="15" s="1"/>
  <c r="BK164" i="15"/>
  <c r="J164" i="15" s="1"/>
  <c r="J101" i="15" s="1"/>
  <c r="J166" i="15"/>
  <c r="BE166" i="15" s="1"/>
  <c r="BI162" i="15"/>
  <c r="BH162" i="15"/>
  <c r="BG162" i="15"/>
  <c r="BF162" i="15"/>
  <c r="T162" i="15"/>
  <c r="T148" i="15" s="1"/>
  <c r="R162" i="15"/>
  <c r="P162" i="15"/>
  <c r="BK162" i="15"/>
  <c r="J162" i="15"/>
  <c r="BE162" i="15" s="1"/>
  <c r="BI161" i="15"/>
  <c r="BH161" i="15"/>
  <c r="BG161" i="15"/>
  <c r="BF161" i="15"/>
  <c r="T161" i="15"/>
  <c r="R161" i="15"/>
  <c r="P161" i="15"/>
  <c r="BK161" i="15"/>
  <c r="J161" i="15"/>
  <c r="BE161" i="15" s="1"/>
  <c r="BI160" i="15"/>
  <c r="BH160" i="15"/>
  <c r="BG160" i="15"/>
  <c r="BF160" i="15"/>
  <c r="T160" i="15"/>
  <c r="R160" i="15"/>
  <c r="P160" i="15"/>
  <c r="BK160" i="15"/>
  <c r="J160" i="15"/>
  <c r="BE160" i="15"/>
  <c r="BI159" i="15"/>
  <c r="BH159" i="15"/>
  <c r="BG159" i="15"/>
  <c r="BF159" i="15"/>
  <c r="T159" i="15"/>
  <c r="R159" i="15"/>
  <c r="P159" i="15"/>
  <c r="BK159" i="15"/>
  <c r="J159" i="15"/>
  <c r="BE159" i="15" s="1"/>
  <c r="BI157" i="15"/>
  <c r="BH157" i="15"/>
  <c r="BG157" i="15"/>
  <c r="BF157" i="15"/>
  <c r="T157" i="15"/>
  <c r="R157" i="15"/>
  <c r="P157" i="15"/>
  <c r="P148" i="15" s="1"/>
  <c r="BK157" i="15"/>
  <c r="J157" i="15"/>
  <c r="BE157" i="15" s="1"/>
  <c r="BI155" i="15"/>
  <c r="BH155" i="15"/>
  <c r="BG155" i="15"/>
  <c r="BF155" i="15"/>
  <c r="T155" i="15"/>
  <c r="R155" i="15"/>
  <c r="P155" i="15"/>
  <c r="BK155" i="15"/>
  <c r="J155" i="15"/>
  <c r="BE155" i="15" s="1"/>
  <c r="BI153" i="15"/>
  <c r="BH153" i="15"/>
  <c r="BG153" i="15"/>
  <c r="BF153" i="15"/>
  <c r="T153" i="15"/>
  <c r="R153" i="15"/>
  <c r="P153" i="15"/>
  <c r="BK153" i="15"/>
  <c r="J153" i="15"/>
  <c r="BE153" i="15" s="1"/>
  <c r="BI151" i="15"/>
  <c r="BH151" i="15"/>
  <c r="BG151" i="15"/>
  <c r="BF151" i="15"/>
  <c r="T151" i="15"/>
  <c r="R151" i="15"/>
  <c r="P151" i="15"/>
  <c r="BK151" i="15"/>
  <c r="J151" i="15"/>
  <c r="BE151" i="15" s="1"/>
  <c r="BI149" i="15"/>
  <c r="BH149" i="15"/>
  <c r="BG149" i="15"/>
  <c r="BF149" i="15"/>
  <c r="T149" i="15"/>
  <c r="R149" i="15"/>
  <c r="P149" i="15"/>
  <c r="BK149" i="15"/>
  <c r="J149" i="15"/>
  <c r="BE149" i="15"/>
  <c r="BI147" i="15"/>
  <c r="BH147" i="15"/>
  <c r="BG147" i="15"/>
  <c r="BF147" i="15"/>
  <c r="T147" i="15"/>
  <c r="R147" i="15"/>
  <c r="P147" i="15"/>
  <c r="BK147" i="15"/>
  <c r="J147" i="15"/>
  <c r="BE147" i="15" s="1"/>
  <c r="BI146" i="15"/>
  <c r="BH146" i="15"/>
  <c r="BG146" i="15"/>
  <c r="BF146" i="15"/>
  <c r="T146" i="15"/>
  <c r="R146" i="15"/>
  <c r="P146" i="15"/>
  <c r="BK146" i="15"/>
  <c r="J146" i="15"/>
  <c r="BE146" i="15" s="1"/>
  <c r="BI145" i="15"/>
  <c r="BH145" i="15"/>
  <c r="BG145" i="15"/>
  <c r="BF145" i="15"/>
  <c r="T145" i="15"/>
  <c r="R145" i="15"/>
  <c r="P145" i="15"/>
  <c r="BK145" i="15"/>
  <c r="J145" i="15"/>
  <c r="BE145" i="15"/>
  <c r="BI144" i="15"/>
  <c r="BH144" i="15"/>
  <c r="BG144" i="15"/>
  <c r="BF144" i="15"/>
  <c r="T144" i="15"/>
  <c r="R144" i="15"/>
  <c r="P144" i="15"/>
  <c r="BK144" i="15"/>
  <c r="J144" i="15"/>
  <c r="BE144" i="15" s="1"/>
  <c r="BI143" i="15"/>
  <c r="BH143" i="15"/>
  <c r="BG143" i="15"/>
  <c r="BF143" i="15"/>
  <c r="T143" i="15"/>
  <c r="R143" i="15"/>
  <c r="P143" i="15"/>
  <c r="BK143" i="15"/>
  <c r="J143" i="15"/>
  <c r="BE143" i="15"/>
  <c r="BI140" i="15"/>
  <c r="BH140" i="15"/>
  <c r="BG140" i="15"/>
  <c r="BF140" i="15"/>
  <c r="T140" i="15"/>
  <c r="R140" i="15"/>
  <c r="P140" i="15"/>
  <c r="BK140" i="15"/>
  <c r="J140" i="15"/>
  <c r="BE140" i="15" s="1"/>
  <c r="BI139" i="15"/>
  <c r="BH139" i="15"/>
  <c r="BG139" i="15"/>
  <c r="BF139" i="15"/>
  <c r="T139" i="15"/>
  <c r="R139" i="15"/>
  <c r="P139" i="15"/>
  <c r="BK139" i="15"/>
  <c r="J139" i="15"/>
  <c r="BE139" i="15" s="1"/>
  <c r="BI136" i="15"/>
  <c r="BH136" i="15"/>
  <c r="BG136" i="15"/>
  <c r="BF136" i="15"/>
  <c r="T136" i="15"/>
  <c r="R136" i="15"/>
  <c r="P136" i="15"/>
  <c r="BK136" i="15"/>
  <c r="J136" i="15"/>
  <c r="BE136" i="15"/>
  <c r="BI134" i="15"/>
  <c r="BH134" i="15"/>
  <c r="BG134" i="15"/>
  <c r="BF134" i="15"/>
  <c r="T134" i="15"/>
  <c r="R134" i="15"/>
  <c r="P134" i="15"/>
  <c r="BK134" i="15"/>
  <c r="BK124" i="15" s="1"/>
  <c r="J134" i="15"/>
  <c r="BE134" i="15" s="1"/>
  <c r="BI131" i="15"/>
  <c r="BH131" i="15"/>
  <c r="BG131" i="15"/>
  <c r="BF131" i="15"/>
  <c r="T131" i="15"/>
  <c r="R131" i="15"/>
  <c r="P131" i="15"/>
  <c r="P124" i="15" s="1"/>
  <c r="BK131" i="15"/>
  <c r="J131" i="15"/>
  <c r="BE131" i="15" s="1"/>
  <c r="BI130" i="15"/>
  <c r="BH130" i="15"/>
  <c r="BG130" i="15"/>
  <c r="BF130" i="15"/>
  <c r="T130" i="15"/>
  <c r="R130" i="15"/>
  <c r="P130" i="15"/>
  <c r="BK130" i="15"/>
  <c r="J130" i="15"/>
  <c r="BE130" i="15" s="1"/>
  <c r="BI129" i="15"/>
  <c r="BH129" i="15"/>
  <c r="BG129" i="15"/>
  <c r="BF129" i="15"/>
  <c r="T129" i="15"/>
  <c r="R129" i="15"/>
  <c r="P129" i="15"/>
  <c r="BK129" i="15"/>
  <c r="J129" i="15"/>
  <c r="BE129" i="15" s="1"/>
  <c r="F33" i="15" s="1"/>
  <c r="AZ111" i="1" s="1"/>
  <c r="BI128" i="15"/>
  <c r="BH128" i="15"/>
  <c r="BG128" i="15"/>
  <c r="BF128" i="15"/>
  <c r="T128" i="15"/>
  <c r="R128" i="15"/>
  <c r="P128" i="15"/>
  <c r="BK128" i="15"/>
  <c r="J128" i="15"/>
  <c r="BE128" i="15" s="1"/>
  <c r="BI127" i="15"/>
  <c r="BH127" i="15"/>
  <c r="BG127" i="15"/>
  <c r="BF127" i="15"/>
  <c r="T127" i="15"/>
  <c r="R127" i="15"/>
  <c r="P127" i="15"/>
  <c r="BK127" i="15"/>
  <c r="J127" i="15"/>
  <c r="BE127" i="15"/>
  <c r="BI125" i="15"/>
  <c r="BH125" i="15"/>
  <c r="BG125" i="15"/>
  <c r="BF125" i="15"/>
  <c r="T125" i="15"/>
  <c r="R125" i="15"/>
  <c r="P125" i="15"/>
  <c r="BK125" i="15"/>
  <c r="J125" i="15"/>
  <c r="BE125" i="15"/>
  <c r="J119" i="15"/>
  <c r="J118" i="15"/>
  <c r="F118" i="15"/>
  <c r="F116" i="15"/>
  <c r="E114" i="15"/>
  <c r="J92" i="15"/>
  <c r="J91" i="15"/>
  <c r="F91" i="15"/>
  <c r="F89" i="15"/>
  <c r="E87" i="15"/>
  <c r="J18" i="15"/>
  <c r="E18" i="15"/>
  <c r="F92" i="15" s="1"/>
  <c r="F119" i="15"/>
  <c r="J17" i="15"/>
  <c r="J12" i="15"/>
  <c r="E7" i="15"/>
  <c r="E112" i="15"/>
  <c r="E85" i="15"/>
  <c r="J37" i="14"/>
  <c r="J36" i="14"/>
  <c r="AY110" i="1"/>
  <c r="J35" i="14"/>
  <c r="AX110" i="1" s="1"/>
  <c r="BI184" i="14"/>
  <c r="BH184" i="14"/>
  <c r="BG184" i="14"/>
  <c r="BF184" i="14"/>
  <c r="T184" i="14"/>
  <c r="R184" i="14"/>
  <c r="P184" i="14"/>
  <c r="BK184" i="14"/>
  <c r="J184" i="14"/>
  <c r="BE184" i="14"/>
  <c r="BI183" i="14"/>
  <c r="BH183" i="14"/>
  <c r="BG183" i="14"/>
  <c r="BF183" i="14"/>
  <c r="T183" i="14"/>
  <c r="T182" i="14" s="1"/>
  <c r="T181" i="14" s="1"/>
  <c r="R183" i="14"/>
  <c r="R182" i="14" s="1"/>
  <c r="R181" i="14" s="1"/>
  <c r="P183" i="14"/>
  <c r="P182" i="14"/>
  <c r="P181" i="14"/>
  <c r="BK183" i="14"/>
  <c r="BK182" i="14" s="1"/>
  <c r="J182" i="14"/>
  <c r="BK181" i="14"/>
  <c r="J181" i="14" s="1"/>
  <c r="J106" i="14" s="1"/>
  <c r="J183" i="14"/>
  <c r="BE183" i="14"/>
  <c r="J107" i="14"/>
  <c r="BI175" i="14"/>
  <c r="BH175" i="14"/>
  <c r="BG175" i="14"/>
  <c r="BF175" i="14"/>
  <c r="T175" i="14"/>
  <c r="R175" i="14"/>
  <c r="P175" i="14"/>
  <c r="BK175" i="14"/>
  <c r="J175" i="14"/>
  <c r="BE175" i="14"/>
  <c r="BI174" i="14"/>
  <c r="BH174" i="14"/>
  <c r="BG174" i="14"/>
  <c r="BF174" i="14"/>
  <c r="T174" i="14"/>
  <c r="R174" i="14"/>
  <c r="P174" i="14"/>
  <c r="BK174" i="14"/>
  <c r="J174" i="14"/>
  <c r="BE174" i="14" s="1"/>
  <c r="BI173" i="14"/>
  <c r="BH173" i="14"/>
  <c r="BG173" i="14"/>
  <c r="BF173" i="14"/>
  <c r="T173" i="14"/>
  <c r="T172" i="14"/>
  <c r="R173" i="14"/>
  <c r="R172" i="14" s="1"/>
  <c r="P173" i="14"/>
  <c r="P172" i="14"/>
  <c r="BK173" i="14"/>
  <c r="J173" i="14"/>
  <c r="BE173" i="14" s="1"/>
  <c r="BI171" i="14"/>
  <c r="BH171" i="14"/>
  <c r="BG171" i="14"/>
  <c r="BF171" i="14"/>
  <c r="T171" i="14"/>
  <c r="R171" i="14"/>
  <c r="P171" i="14"/>
  <c r="BK171" i="14"/>
  <c r="J171" i="14"/>
  <c r="BE171" i="14"/>
  <c r="BI170" i="14"/>
  <c r="BH170" i="14"/>
  <c r="BG170" i="14"/>
  <c r="BF170" i="14"/>
  <c r="T170" i="14"/>
  <c r="T163" i="14" s="1"/>
  <c r="T162" i="14" s="1"/>
  <c r="R170" i="14"/>
  <c r="P170" i="14"/>
  <c r="BK170" i="14"/>
  <c r="J170" i="14"/>
  <c r="BE170" i="14" s="1"/>
  <c r="BI164" i="14"/>
  <c r="BH164" i="14"/>
  <c r="BG164" i="14"/>
  <c r="BF164" i="14"/>
  <c r="T164" i="14"/>
  <c r="R164" i="14"/>
  <c r="R163" i="14" s="1"/>
  <c r="R162" i="14" s="1"/>
  <c r="P164" i="14"/>
  <c r="BK164" i="14"/>
  <c r="BK163" i="14"/>
  <c r="J164" i="14"/>
  <c r="BE164" i="14" s="1"/>
  <c r="BI161" i="14"/>
  <c r="BH161" i="14"/>
  <c r="BG161" i="14"/>
  <c r="BF161" i="14"/>
  <c r="T161" i="14"/>
  <c r="T160" i="14" s="1"/>
  <c r="R161" i="14"/>
  <c r="R160" i="14"/>
  <c r="P161" i="14"/>
  <c r="P160" i="14" s="1"/>
  <c r="BK161" i="14"/>
  <c r="BK160" i="14"/>
  <c r="J160" i="14"/>
  <c r="J102" i="14" s="1"/>
  <c r="J161" i="14"/>
  <c r="BE161" i="14"/>
  <c r="BI159" i="14"/>
  <c r="BH159" i="14"/>
  <c r="BG159" i="14"/>
  <c r="BF159" i="14"/>
  <c r="T159" i="14"/>
  <c r="R159" i="14"/>
  <c r="P159" i="14"/>
  <c r="BK159" i="14"/>
  <c r="J159" i="14"/>
  <c r="BE159" i="14" s="1"/>
  <c r="BI158" i="14"/>
  <c r="BH158" i="14"/>
  <c r="BG158" i="14"/>
  <c r="BF158" i="14"/>
  <c r="T158" i="14"/>
  <c r="R158" i="14"/>
  <c r="P158" i="14"/>
  <c r="BK158" i="14"/>
  <c r="J158" i="14"/>
  <c r="BE158" i="14"/>
  <c r="BI157" i="14"/>
  <c r="BH157" i="14"/>
  <c r="BG157" i="14"/>
  <c r="BF157" i="14"/>
  <c r="T157" i="14"/>
  <c r="R157" i="14"/>
  <c r="P157" i="14"/>
  <c r="BK157" i="14"/>
  <c r="BK154" i="14" s="1"/>
  <c r="J154" i="14" s="1"/>
  <c r="J101" i="14" s="1"/>
  <c r="J157" i="14"/>
  <c r="BE157" i="14" s="1"/>
  <c r="BI156" i="14"/>
  <c r="BH156" i="14"/>
  <c r="BG156" i="14"/>
  <c r="BF156" i="14"/>
  <c r="T156" i="14"/>
  <c r="R156" i="14"/>
  <c r="P156" i="14"/>
  <c r="BK156" i="14"/>
  <c r="J156" i="14"/>
  <c r="BE156" i="14"/>
  <c r="BI155" i="14"/>
  <c r="BH155" i="14"/>
  <c r="BG155" i="14"/>
  <c r="BF155" i="14"/>
  <c r="T155" i="14"/>
  <c r="T154" i="14" s="1"/>
  <c r="R155" i="14"/>
  <c r="P155" i="14"/>
  <c r="BK155" i="14"/>
  <c r="J155" i="14"/>
  <c r="BE155" i="14"/>
  <c r="BI152" i="14"/>
  <c r="BH152" i="14"/>
  <c r="BG152" i="14"/>
  <c r="BF152" i="14"/>
  <c r="T152" i="14"/>
  <c r="T151" i="14" s="1"/>
  <c r="R152" i="14"/>
  <c r="R151" i="14"/>
  <c r="P152" i="14"/>
  <c r="P151" i="14" s="1"/>
  <c r="BK152" i="14"/>
  <c r="BK151" i="14"/>
  <c r="J151" i="14"/>
  <c r="J100" i="14" s="1"/>
  <c r="J152" i="14"/>
  <c r="BE152" i="14"/>
  <c r="BI144" i="14"/>
  <c r="BH144" i="14"/>
  <c r="BG144" i="14"/>
  <c r="BF144" i="14"/>
  <c r="T144" i="14"/>
  <c r="T143" i="14" s="1"/>
  <c r="R144" i="14"/>
  <c r="R143" i="14"/>
  <c r="P144" i="14"/>
  <c r="P143" i="14" s="1"/>
  <c r="BK144" i="14"/>
  <c r="BK143" i="14"/>
  <c r="J143" i="14"/>
  <c r="J99" i="14" s="1"/>
  <c r="J144" i="14"/>
  <c r="BE144" i="14"/>
  <c r="BI141" i="14"/>
  <c r="BH141" i="14"/>
  <c r="BG141" i="14"/>
  <c r="BF141" i="14"/>
  <c r="T141" i="14"/>
  <c r="R141" i="14"/>
  <c r="P141" i="14"/>
  <c r="BK141" i="14"/>
  <c r="J141" i="14"/>
  <c r="BE141" i="14" s="1"/>
  <c r="BI139" i="14"/>
  <c r="BH139" i="14"/>
  <c r="BG139" i="14"/>
  <c r="BF139" i="14"/>
  <c r="T139" i="14"/>
  <c r="R139" i="14"/>
  <c r="P139" i="14"/>
  <c r="BK139" i="14"/>
  <c r="J139" i="14"/>
  <c r="BE139" i="14"/>
  <c r="BI137" i="14"/>
  <c r="BH137" i="14"/>
  <c r="BG137" i="14"/>
  <c r="BF137" i="14"/>
  <c r="T137" i="14"/>
  <c r="R137" i="14"/>
  <c r="P137" i="14"/>
  <c r="BK137" i="14"/>
  <c r="BK129" i="14" s="1"/>
  <c r="J137" i="14"/>
  <c r="BE137" i="14" s="1"/>
  <c r="BI135" i="14"/>
  <c r="BH135" i="14"/>
  <c r="BG135" i="14"/>
  <c r="BF135" i="14"/>
  <c r="T135" i="14"/>
  <c r="R135" i="14"/>
  <c r="R129" i="14" s="1"/>
  <c r="P135" i="14"/>
  <c r="BK135" i="14"/>
  <c r="J135" i="14"/>
  <c r="BE135" i="14"/>
  <c r="J33" i="14" s="1"/>
  <c r="AV110" i="1" s="1"/>
  <c r="BI130" i="14"/>
  <c r="BH130" i="14"/>
  <c r="F36" i="14" s="1"/>
  <c r="BC110" i="1" s="1"/>
  <c r="BG130" i="14"/>
  <c r="F35" i="14"/>
  <c r="BB110" i="1" s="1"/>
  <c r="BF130" i="14"/>
  <c r="F34" i="14"/>
  <c r="BA110" i="1" s="1"/>
  <c r="T130" i="14"/>
  <c r="T129" i="14"/>
  <c r="R130" i="14"/>
  <c r="P130" i="14"/>
  <c r="P129" i="14"/>
  <c r="BK130" i="14"/>
  <c r="J130" i="14"/>
  <c r="BE130" i="14"/>
  <c r="J124" i="14"/>
  <c r="J123" i="14"/>
  <c r="F123" i="14"/>
  <c r="F121" i="14"/>
  <c r="E119" i="14"/>
  <c r="J92" i="14"/>
  <c r="J91" i="14"/>
  <c r="F91" i="14"/>
  <c r="F89" i="14"/>
  <c r="E87" i="14"/>
  <c r="J18" i="14"/>
  <c r="E18" i="14"/>
  <c r="F124" i="14" s="1"/>
  <c r="F92" i="14"/>
  <c r="J17" i="14"/>
  <c r="J12" i="14"/>
  <c r="J121" i="14" s="1"/>
  <c r="J89" i="14"/>
  <c r="E7" i="14"/>
  <c r="J37" i="13"/>
  <c r="J36" i="13"/>
  <c r="AY109" i="1" s="1"/>
  <c r="J35" i="13"/>
  <c r="AX109" i="1"/>
  <c r="BI338" i="13"/>
  <c r="BH338" i="13"/>
  <c r="BG338" i="13"/>
  <c r="BF338" i="13"/>
  <c r="T338" i="13"/>
  <c r="T336" i="13" s="1"/>
  <c r="R338" i="13"/>
  <c r="P338" i="13"/>
  <c r="BK338" i="13"/>
  <c r="J338" i="13"/>
  <c r="BE338" i="13" s="1"/>
  <c r="BI337" i="13"/>
  <c r="BH337" i="13"/>
  <c r="BG337" i="13"/>
  <c r="BF337" i="13"/>
  <c r="T337" i="13"/>
  <c r="R337" i="13"/>
  <c r="R336" i="13" s="1"/>
  <c r="P337" i="13"/>
  <c r="P336" i="13"/>
  <c r="BK337" i="13"/>
  <c r="BK336" i="13" s="1"/>
  <c r="J336" i="13" s="1"/>
  <c r="J110" i="13" s="1"/>
  <c r="J337" i="13"/>
  <c r="BE337" i="13"/>
  <c r="BI335" i="13"/>
  <c r="BH335" i="13"/>
  <c r="BG335" i="13"/>
  <c r="BF335" i="13"/>
  <c r="T335" i="13"/>
  <c r="T334" i="13"/>
  <c r="R335" i="13"/>
  <c r="R334" i="13" s="1"/>
  <c r="P335" i="13"/>
  <c r="P334" i="13"/>
  <c r="BK335" i="13"/>
  <c r="BK334" i="13" s="1"/>
  <c r="J335" i="13"/>
  <c r="BE335" i="13"/>
  <c r="BI333" i="13"/>
  <c r="BH333" i="13"/>
  <c r="BG333" i="13"/>
  <c r="BF333" i="13"/>
  <c r="T333" i="13"/>
  <c r="R333" i="13"/>
  <c r="P333" i="13"/>
  <c r="P331" i="13" s="1"/>
  <c r="BK333" i="13"/>
  <c r="J333" i="13"/>
  <c r="BE333" i="13"/>
  <c r="BI332" i="13"/>
  <c r="BH332" i="13"/>
  <c r="BG332" i="13"/>
  <c r="BF332" i="13"/>
  <c r="T332" i="13"/>
  <c r="T331" i="13" s="1"/>
  <c r="R332" i="13"/>
  <c r="R331" i="13"/>
  <c r="R330" i="13" s="1"/>
  <c r="P332" i="13"/>
  <c r="P330" i="13"/>
  <c r="BK332" i="13"/>
  <c r="BK331" i="13" s="1"/>
  <c r="J331" i="13" s="1"/>
  <c r="J332" i="13"/>
  <c r="BE332" i="13"/>
  <c r="J108" i="13"/>
  <c r="BI329" i="13"/>
  <c r="BH329" i="13"/>
  <c r="BG329" i="13"/>
  <c r="BF329" i="13"/>
  <c r="T329" i="13"/>
  <c r="T328" i="13"/>
  <c r="T327" i="13"/>
  <c r="R329" i="13"/>
  <c r="R328" i="13" s="1"/>
  <c r="R327" i="13" s="1"/>
  <c r="P329" i="13"/>
  <c r="P328" i="13" s="1"/>
  <c r="P327" i="13" s="1"/>
  <c r="BK329" i="13"/>
  <c r="BK328" i="13"/>
  <c r="J329" i="13"/>
  <c r="BE329" i="13" s="1"/>
  <c r="BI326" i="13"/>
  <c r="BH326" i="13"/>
  <c r="BG326" i="13"/>
  <c r="BF326" i="13"/>
  <c r="T326" i="13"/>
  <c r="T325" i="13" s="1"/>
  <c r="R326" i="13"/>
  <c r="R325" i="13"/>
  <c r="P326" i="13"/>
  <c r="P325" i="13" s="1"/>
  <c r="BK326" i="13"/>
  <c r="BK325" i="13"/>
  <c r="J325" i="13"/>
  <c r="J104" i="13" s="1"/>
  <c r="J326" i="13"/>
  <c r="BE326" i="13" s="1"/>
  <c r="BI323" i="13"/>
  <c r="BH323" i="13"/>
  <c r="BG323" i="13"/>
  <c r="BF323" i="13"/>
  <c r="T323" i="13"/>
  <c r="R323" i="13"/>
  <c r="P323" i="13"/>
  <c r="BK323" i="13"/>
  <c r="J323" i="13"/>
  <c r="BE323" i="13" s="1"/>
  <c r="BI322" i="13"/>
  <c r="BH322" i="13"/>
  <c r="BG322" i="13"/>
  <c r="BF322" i="13"/>
  <c r="T322" i="13"/>
  <c r="R322" i="13"/>
  <c r="P322" i="13"/>
  <c r="BK322" i="13"/>
  <c r="J322" i="13"/>
  <c r="BE322" i="13"/>
  <c r="BI321" i="13"/>
  <c r="BH321" i="13"/>
  <c r="BG321" i="13"/>
  <c r="BF321" i="13"/>
  <c r="T321" i="13"/>
  <c r="R321" i="13"/>
  <c r="P321" i="13"/>
  <c r="BK321" i="13"/>
  <c r="J321" i="13"/>
  <c r="BE321" i="13" s="1"/>
  <c r="BI320" i="13"/>
  <c r="BH320" i="13"/>
  <c r="BG320" i="13"/>
  <c r="BF320" i="13"/>
  <c r="T320" i="13"/>
  <c r="R320" i="13"/>
  <c r="P320" i="13"/>
  <c r="BK320" i="13"/>
  <c r="J320" i="13"/>
  <c r="BE320" i="13"/>
  <c r="BI318" i="13"/>
  <c r="BH318" i="13"/>
  <c r="BG318" i="13"/>
  <c r="BF318" i="13"/>
  <c r="T318" i="13"/>
  <c r="R318" i="13"/>
  <c r="P318" i="13"/>
  <c r="BK318" i="13"/>
  <c r="J318" i="13"/>
  <c r="BE318" i="13" s="1"/>
  <c r="BI316" i="13"/>
  <c r="BH316" i="13"/>
  <c r="BG316" i="13"/>
  <c r="BF316" i="13"/>
  <c r="T316" i="13"/>
  <c r="R316" i="13"/>
  <c r="P316" i="13"/>
  <c r="P311" i="13" s="1"/>
  <c r="BK316" i="13"/>
  <c r="J316" i="13"/>
  <c r="BE316" i="13"/>
  <c r="BI314" i="13"/>
  <c r="BH314" i="13"/>
  <c r="BG314" i="13"/>
  <c r="BF314" i="13"/>
  <c r="T314" i="13"/>
  <c r="T311" i="13" s="1"/>
  <c r="R314" i="13"/>
  <c r="P314" i="13"/>
  <c r="BK314" i="13"/>
  <c r="J314" i="13"/>
  <c r="BE314" i="13" s="1"/>
  <c r="BI312" i="13"/>
  <c r="BH312" i="13"/>
  <c r="BG312" i="13"/>
  <c r="BF312" i="13"/>
  <c r="T312" i="13"/>
  <c r="R312" i="13"/>
  <c r="R311" i="13" s="1"/>
  <c r="P312" i="13"/>
  <c r="BK312" i="13"/>
  <c r="BK311" i="13" s="1"/>
  <c r="J311" i="13" s="1"/>
  <c r="J103" i="13" s="1"/>
  <c r="J312" i="13"/>
  <c r="BE312" i="13"/>
  <c r="BI308" i="13"/>
  <c r="BH308" i="13"/>
  <c r="BG308" i="13"/>
  <c r="BF308" i="13"/>
  <c r="T308" i="13"/>
  <c r="R308" i="13"/>
  <c r="P308" i="13"/>
  <c r="BK308" i="13"/>
  <c r="J308" i="13"/>
  <c r="BE308" i="13"/>
  <c r="BI307" i="13"/>
  <c r="BH307" i="13"/>
  <c r="BG307" i="13"/>
  <c r="BF307" i="13"/>
  <c r="T307" i="13"/>
  <c r="R307" i="13"/>
  <c r="P307" i="13"/>
  <c r="BK307" i="13"/>
  <c r="J307" i="13"/>
  <c r="BE307" i="13" s="1"/>
  <c r="BI306" i="13"/>
  <c r="BH306" i="13"/>
  <c r="BG306" i="13"/>
  <c r="BF306" i="13"/>
  <c r="T306" i="13"/>
  <c r="R306" i="13"/>
  <c r="P306" i="13"/>
  <c r="BK306" i="13"/>
  <c r="J306" i="13"/>
  <c r="BE306" i="13"/>
  <c r="BI301" i="13"/>
  <c r="BH301" i="13"/>
  <c r="BG301" i="13"/>
  <c r="BF301" i="13"/>
  <c r="T301" i="13"/>
  <c r="R301" i="13"/>
  <c r="P301" i="13"/>
  <c r="BK301" i="13"/>
  <c r="J301" i="13"/>
  <c r="BE301" i="13" s="1"/>
  <c r="BI300" i="13"/>
  <c r="BH300" i="13"/>
  <c r="BG300" i="13"/>
  <c r="BF300" i="13"/>
  <c r="T300" i="13"/>
  <c r="R300" i="13"/>
  <c r="P300" i="13"/>
  <c r="BK300" i="13"/>
  <c r="J300" i="13"/>
  <c r="BE300" i="13"/>
  <c r="BI299" i="13"/>
  <c r="BH299" i="13"/>
  <c r="BG299" i="13"/>
  <c r="BF299" i="13"/>
  <c r="T299" i="13"/>
  <c r="R299" i="13"/>
  <c r="P299" i="13"/>
  <c r="BK299" i="13"/>
  <c r="J299" i="13"/>
  <c r="BE299" i="13" s="1"/>
  <c r="BI298" i="13"/>
  <c r="BH298" i="13"/>
  <c r="BG298" i="13"/>
  <c r="BF298" i="13"/>
  <c r="T298" i="13"/>
  <c r="R298" i="13"/>
  <c r="P298" i="13"/>
  <c r="BK298" i="13"/>
  <c r="J298" i="13"/>
  <c r="BE298" i="13"/>
  <c r="BI296" i="13"/>
  <c r="BH296" i="13"/>
  <c r="BG296" i="13"/>
  <c r="BF296" i="13"/>
  <c r="T296" i="13"/>
  <c r="R296" i="13"/>
  <c r="P296" i="13"/>
  <c r="BK296" i="13"/>
  <c r="J296" i="13"/>
  <c r="BE296" i="13" s="1"/>
  <c r="BI294" i="13"/>
  <c r="BH294" i="13"/>
  <c r="BG294" i="13"/>
  <c r="BF294" i="13"/>
  <c r="T294" i="13"/>
  <c r="R294" i="13"/>
  <c r="P294" i="13"/>
  <c r="BK294" i="13"/>
  <c r="J294" i="13"/>
  <c r="BE294" i="13"/>
  <c r="BI289" i="13"/>
  <c r="BH289" i="13"/>
  <c r="BG289" i="13"/>
  <c r="BF289" i="13"/>
  <c r="T289" i="13"/>
  <c r="R289" i="13"/>
  <c r="R288" i="13"/>
  <c r="P289" i="13"/>
  <c r="P288" i="13" s="1"/>
  <c r="BK289" i="13"/>
  <c r="BK288" i="13"/>
  <c r="J288" i="13"/>
  <c r="J102" i="13" s="1"/>
  <c r="J289" i="13"/>
  <c r="BE289" i="13" s="1"/>
  <c r="BI287" i="13"/>
  <c r="BH287" i="13"/>
  <c r="BG287" i="13"/>
  <c r="BF287" i="13"/>
  <c r="T287" i="13"/>
  <c r="R287" i="13"/>
  <c r="P287" i="13"/>
  <c r="BK287" i="13"/>
  <c r="J287" i="13"/>
  <c r="BE287" i="13" s="1"/>
  <c r="BI286" i="13"/>
  <c r="BH286" i="13"/>
  <c r="BG286" i="13"/>
  <c r="BF286" i="13"/>
  <c r="T286" i="13"/>
  <c r="R286" i="13"/>
  <c r="P286" i="13"/>
  <c r="BK286" i="13"/>
  <c r="J286" i="13"/>
  <c r="BE286" i="13"/>
  <c r="BI285" i="13"/>
  <c r="BH285" i="13"/>
  <c r="BG285" i="13"/>
  <c r="BF285" i="13"/>
  <c r="T285" i="13"/>
  <c r="R285" i="13"/>
  <c r="P285" i="13"/>
  <c r="BK285" i="13"/>
  <c r="J285" i="13"/>
  <c r="BE285" i="13" s="1"/>
  <c r="BI284" i="13"/>
  <c r="BH284" i="13"/>
  <c r="BG284" i="13"/>
  <c r="BF284" i="13"/>
  <c r="T284" i="13"/>
  <c r="R284" i="13"/>
  <c r="P284" i="13"/>
  <c r="BK284" i="13"/>
  <c r="J284" i="13"/>
  <c r="BE284" i="13"/>
  <c r="BI283" i="13"/>
  <c r="BH283" i="13"/>
  <c r="BG283" i="13"/>
  <c r="BF283" i="13"/>
  <c r="T283" i="13"/>
  <c r="R283" i="13"/>
  <c r="P283" i="13"/>
  <c r="BK283" i="13"/>
  <c r="J283" i="13"/>
  <c r="BE283" i="13" s="1"/>
  <c r="BI282" i="13"/>
  <c r="BH282" i="13"/>
  <c r="BG282" i="13"/>
  <c r="BF282" i="13"/>
  <c r="T282" i="13"/>
  <c r="R282" i="13"/>
  <c r="P282" i="13"/>
  <c r="BK282" i="13"/>
  <c r="J282" i="13"/>
  <c r="BE282" i="13"/>
  <c r="BI281" i="13"/>
  <c r="BH281" i="13"/>
  <c r="BG281" i="13"/>
  <c r="BF281" i="13"/>
  <c r="T281" i="13"/>
  <c r="R281" i="13"/>
  <c r="P281" i="13"/>
  <c r="BK281" i="13"/>
  <c r="J281" i="13"/>
  <c r="BE281" i="13" s="1"/>
  <c r="BI280" i="13"/>
  <c r="BH280" i="13"/>
  <c r="BG280" i="13"/>
  <c r="BF280" i="13"/>
  <c r="T280" i="13"/>
  <c r="R280" i="13"/>
  <c r="P280" i="13"/>
  <c r="BK280" i="13"/>
  <c r="J280" i="13"/>
  <c r="BE280" i="13"/>
  <c r="BI279" i="13"/>
  <c r="BH279" i="13"/>
  <c r="BG279" i="13"/>
  <c r="BF279" i="13"/>
  <c r="T279" i="13"/>
  <c r="R279" i="13"/>
  <c r="P279" i="13"/>
  <c r="BK279" i="13"/>
  <c r="J279" i="13"/>
  <c r="BE279" i="13" s="1"/>
  <c r="BI278" i="13"/>
  <c r="BH278" i="13"/>
  <c r="BG278" i="13"/>
  <c r="BF278" i="13"/>
  <c r="T278" i="13"/>
  <c r="R278" i="13"/>
  <c r="P278" i="13"/>
  <c r="BK278" i="13"/>
  <c r="J278" i="13"/>
  <c r="BE278" i="13"/>
  <c r="BI277" i="13"/>
  <c r="BH277" i="13"/>
  <c r="BG277" i="13"/>
  <c r="BF277" i="13"/>
  <c r="T277" i="13"/>
  <c r="R277" i="13"/>
  <c r="P277" i="13"/>
  <c r="BK277" i="13"/>
  <c r="J277" i="13"/>
  <c r="BE277" i="13" s="1"/>
  <c r="BI276" i="13"/>
  <c r="BH276" i="13"/>
  <c r="BG276" i="13"/>
  <c r="BF276" i="13"/>
  <c r="T276" i="13"/>
  <c r="R276" i="13"/>
  <c r="P276" i="13"/>
  <c r="BK276" i="13"/>
  <c r="J276" i="13"/>
  <c r="BE276" i="13"/>
  <c r="BI275" i="13"/>
  <c r="BH275" i="13"/>
  <c r="BG275" i="13"/>
  <c r="BF275" i="13"/>
  <c r="T275" i="13"/>
  <c r="R275" i="13"/>
  <c r="P275" i="13"/>
  <c r="BK275" i="13"/>
  <c r="J275" i="13"/>
  <c r="BE275" i="13" s="1"/>
  <c r="BI272" i="13"/>
  <c r="BH272" i="13"/>
  <c r="BG272" i="13"/>
  <c r="BF272" i="13"/>
  <c r="T272" i="13"/>
  <c r="R272" i="13"/>
  <c r="P272" i="13"/>
  <c r="BK272" i="13"/>
  <c r="J272" i="13"/>
  <c r="BE272" i="13"/>
  <c r="BI271" i="13"/>
  <c r="BH271" i="13"/>
  <c r="BG271" i="13"/>
  <c r="BF271" i="13"/>
  <c r="T271" i="13"/>
  <c r="R271" i="13"/>
  <c r="P271" i="13"/>
  <c r="BK271" i="13"/>
  <c r="J271" i="13"/>
  <c r="BE271" i="13" s="1"/>
  <c r="BI270" i="13"/>
  <c r="BH270" i="13"/>
  <c r="BG270" i="13"/>
  <c r="BF270" i="13"/>
  <c r="T270" i="13"/>
  <c r="R270" i="13"/>
  <c r="R269" i="13" s="1"/>
  <c r="P270" i="13"/>
  <c r="BK270" i="13"/>
  <c r="BK269" i="13" s="1"/>
  <c r="J269" i="13" s="1"/>
  <c r="J101" i="13" s="1"/>
  <c r="J270" i="13"/>
  <c r="BE270" i="13"/>
  <c r="BI268" i="13"/>
  <c r="BH268" i="13"/>
  <c r="BG268" i="13"/>
  <c r="BF268" i="13"/>
  <c r="T268" i="13"/>
  <c r="R268" i="13"/>
  <c r="P268" i="13"/>
  <c r="BK268" i="13"/>
  <c r="J268" i="13"/>
  <c r="BE268" i="13"/>
  <c r="BI267" i="13"/>
  <c r="BH267" i="13"/>
  <c r="BG267" i="13"/>
  <c r="BF267" i="13"/>
  <c r="T267" i="13"/>
  <c r="R267" i="13"/>
  <c r="P267" i="13"/>
  <c r="BK267" i="13"/>
  <c r="J267" i="13"/>
  <c r="BE267" i="13" s="1"/>
  <c r="BI265" i="13"/>
  <c r="BH265" i="13"/>
  <c r="BG265" i="13"/>
  <c r="BF265" i="13"/>
  <c r="T265" i="13"/>
  <c r="R265" i="13"/>
  <c r="P265" i="13"/>
  <c r="BK265" i="13"/>
  <c r="J265" i="13"/>
  <c r="BE265" i="13"/>
  <c r="BI263" i="13"/>
  <c r="BH263" i="13"/>
  <c r="BG263" i="13"/>
  <c r="BF263" i="13"/>
  <c r="T263" i="13"/>
  <c r="R263" i="13"/>
  <c r="P263" i="13"/>
  <c r="BK263" i="13"/>
  <c r="J263" i="13"/>
  <c r="BE263" i="13" s="1"/>
  <c r="BI261" i="13"/>
  <c r="BH261" i="13"/>
  <c r="BG261" i="13"/>
  <c r="BF261" i="13"/>
  <c r="T261" i="13"/>
  <c r="R261" i="13"/>
  <c r="P261" i="13"/>
  <c r="BK261" i="13"/>
  <c r="J261" i="13"/>
  <c r="BE261" i="13"/>
  <c r="BI259" i="13"/>
  <c r="BH259" i="13"/>
  <c r="BG259" i="13"/>
  <c r="BF259" i="13"/>
  <c r="T259" i="13"/>
  <c r="R259" i="13"/>
  <c r="P259" i="13"/>
  <c r="BK259" i="13"/>
  <c r="J259" i="13"/>
  <c r="BE259" i="13" s="1"/>
  <c r="BI257" i="13"/>
  <c r="BH257" i="13"/>
  <c r="BG257" i="13"/>
  <c r="BF257" i="13"/>
  <c r="T257" i="13"/>
  <c r="R257" i="13"/>
  <c r="P257" i="13"/>
  <c r="BK257" i="13"/>
  <c r="J257" i="13"/>
  <c r="BE257" i="13"/>
  <c r="BI255" i="13"/>
  <c r="BH255" i="13"/>
  <c r="BG255" i="13"/>
  <c r="BF255" i="13"/>
  <c r="T255" i="13"/>
  <c r="R255" i="13"/>
  <c r="P255" i="13"/>
  <c r="BK255" i="13"/>
  <c r="J255" i="13"/>
  <c r="BE255" i="13" s="1"/>
  <c r="BI253" i="13"/>
  <c r="BH253" i="13"/>
  <c r="BG253" i="13"/>
  <c r="BF253" i="13"/>
  <c r="T253" i="13"/>
  <c r="R253" i="13"/>
  <c r="P253" i="13"/>
  <c r="BK253" i="13"/>
  <c r="J253" i="13"/>
  <c r="BE253" i="13"/>
  <c r="BI251" i="13"/>
  <c r="BH251" i="13"/>
  <c r="BG251" i="13"/>
  <c r="BF251" i="13"/>
  <c r="T251" i="13"/>
  <c r="R251" i="13"/>
  <c r="P251" i="13"/>
  <c r="BK251" i="13"/>
  <c r="J251" i="13"/>
  <c r="BE251" i="13" s="1"/>
  <c r="BI249" i="13"/>
  <c r="BH249" i="13"/>
  <c r="BG249" i="13"/>
  <c r="BF249" i="13"/>
  <c r="T249" i="13"/>
  <c r="R249" i="13"/>
  <c r="P249" i="13"/>
  <c r="BK249" i="13"/>
  <c r="J249" i="13"/>
  <c r="BE249" i="13"/>
  <c r="BI247" i="13"/>
  <c r="BH247" i="13"/>
  <c r="BG247" i="13"/>
  <c r="BF247" i="13"/>
  <c r="T247" i="13"/>
  <c r="R247" i="13"/>
  <c r="P247" i="13"/>
  <c r="BK247" i="13"/>
  <c r="J247" i="13"/>
  <c r="BE247" i="13" s="1"/>
  <c r="BI245" i="13"/>
  <c r="BH245" i="13"/>
  <c r="BG245" i="13"/>
  <c r="BF245" i="13"/>
  <c r="T245" i="13"/>
  <c r="R245" i="13"/>
  <c r="P245" i="13"/>
  <c r="BK245" i="13"/>
  <c r="J245" i="13"/>
  <c r="BE245" i="13"/>
  <c r="BI243" i="13"/>
  <c r="BH243" i="13"/>
  <c r="BG243" i="13"/>
  <c r="BF243" i="13"/>
  <c r="T243" i="13"/>
  <c r="R243" i="13"/>
  <c r="P243" i="13"/>
  <c r="BK243" i="13"/>
  <c r="J243" i="13"/>
  <c r="BE243" i="13" s="1"/>
  <c r="BI242" i="13"/>
  <c r="BH242" i="13"/>
  <c r="BG242" i="13"/>
  <c r="BF242" i="13"/>
  <c r="T242" i="13"/>
  <c r="R242" i="13"/>
  <c r="P242" i="13"/>
  <c r="BK242" i="13"/>
  <c r="J242" i="13"/>
  <c r="BE242" i="13"/>
  <c r="BI241" i="13"/>
  <c r="BH241" i="13"/>
  <c r="BG241" i="13"/>
  <c r="BF241" i="13"/>
  <c r="T241" i="13"/>
  <c r="R241" i="13"/>
  <c r="P241" i="13"/>
  <c r="BK241" i="13"/>
  <c r="J241" i="13"/>
  <c r="BE241" i="13" s="1"/>
  <c r="BI238" i="13"/>
  <c r="BH238" i="13"/>
  <c r="BG238" i="13"/>
  <c r="BF238" i="13"/>
  <c r="T238" i="13"/>
  <c r="R238" i="13"/>
  <c r="P238" i="13"/>
  <c r="BK238" i="13"/>
  <c r="J238" i="13"/>
  <c r="BE238" i="13"/>
  <c r="BI236" i="13"/>
  <c r="BH236" i="13"/>
  <c r="BG236" i="13"/>
  <c r="BF236" i="13"/>
  <c r="T236" i="13"/>
  <c r="R236" i="13"/>
  <c r="P236" i="13"/>
  <c r="BK236" i="13"/>
  <c r="J236" i="13"/>
  <c r="BE236" i="13" s="1"/>
  <c r="BI234" i="13"/>
  <c r="BH234" i="13"/>
  <c r="BG234" i="13"/>
  <c r="BF234" i="13"/>
  <c r="T234" i="13"/>
  <c r="R234" i="13"/>
  <c r="P234" i="13"/>
  <c r="BK234" i="13"/>
  <c r="J234" i="13"/>
  <c r="BE234" i="13"/>
  <c r="BI232" i="13"/>
  <c r="BH232" i="13"/>
  <c r="BG232" i="13"/>
  <c r="BF232" i="13"/>
  <c r="T232" i="13"/>
  <c r="R232" i="13"/>
  <c r="P232" i="13"/>
  <c r="BK232" i="13"/>
  <c r="J232" i="13"/>
  <c r="BE232" i="13" s="1"/>
  <c r="BI229" i="13"/>
  <c r="BH229" i="13"/>
  <c r="BG229" i="13"/>
  <c r="BF229" i="13"/>
  <c r="T229" i="13"/>
  <c r="R229" i="13"/>
  <c r="P229" i="13"/>
  <c r="BK229" i="13"/>
  <c r="J229" i="13"/>
  <c r="BE229" i="13"/>
  <c r="BI228" i="13"/>
  <c r="BH228" i="13"/>
  <c r="BG228" i="13"/>
  <c r="BF228" i="13"/>
  <c r="T228" i="13"/>
  <c r="R228" i="13"/>
  <c r="P228" i="13"/>
  <c r="BK228" i="13"/>
  <c r="J228" i="13"/>
  <c r="BE228" i="13" s="1"/>
  <c r="BI227" i="13"/>
  <c r="BH227" i="13"/>
  <c r="BG227" i="13"/>
  <c r="BF227" i="13"/>
  <c r="T227" i="13"/>
  <c r="R227" i="13"/>
  <c r="P227" i="13"/>
  <c r="P224" i="13" s="1"/>
  <c r="BK227" i="13"/>
  <c r="J227" i="13"/>
  <c r="BE227" i="13"/>
  <c r="BI226" i="13"/>
  <c r="BH226" i="13"/>
  <c r="BG226" i="13"/>
  <c r="BF226" i="13"/>
  <c r="T226" i="13"/>
  <c r="T224" i="13" s="1"/>
  <c r="R226" i="13"/>
  <c r="P226" i="13"/>
  <c r="BK226" i="13"/>
  <c r="J226" i="13"/>
  <c r="BE226" i="13" s="1"/>
  <c r="BI225" i="13"/>
  <c r="BH225" i="13"/>
  <c r="BG225" i="13"/>
  <c r="BF225" i="13"/>
  <c r="T225" i="13"/>
  <c r="R225" i="13"/>
  <c r="R224" i="13" s="1"/>
  <c r="P225" i="13"/>
  <c r="BK225" i="13"/>
  <c r="BK224" i="13" s="1"/>
  <c r="J224" i="13" s="1"/>
  <c r="J100" i="13" s="1"/>
  <c r="J225" i="13"/>
  <c r="BE225" i="13"/>
  <c r="BI221" i="13"/>
  <c r="BH221" i="13"/>
  <c r="BG221" i="13"/>
  <c r="BF221" i="13"/>
  <c r="T221" i="13"/>
  <c r="T220" i="13"/>
  <c r="R221" i="13"/>
  <c r="R220" i="13" s="1"/>
  <c r="P221" i="13"/>
  <c r="P220" i="13"/>
  <c r="BK221" i="13"/>
  <c r="BK220" i="13" s="1"/>
  <c r="J220" i="13" s="1"/>
  <c r="J99" i="13" s="1"/>
  <c r="J221" i="13"/>
  <c r="BE221" i="13"/>
  <c r="BI218" i="13"/>
  <c r="BH218" i="13"/>
  <c r="BG218" i="13"/>
  <c r="BF218" i="13"/>
  <c r="T218" i="13"/>
  <c r="R218" i="13"/>
  <c r="P218" i="13"/>
  <c r="BK218" i="13"/>
  <c r="J218" i="13"/>
  <c r="BE218" i="13"/>
  <c r="BI216" i="13"/>
  <c r="BH216" i="13"/>
  <c r="BG216" i="13"/>
  <c r="BF216" i="13"/>
  <c r="T216" i="13"/>
  <c r="R216" i="13"/>
  <c r="P216" i="13"/>
  <c r="BK216" i="13"/>
  <c r="J216" i="13"/>
  <c r="BE216" i="13" s="1"/>
  <c r="BI214" i="13"/>
  <c r="BH214" i="13"/>
  <c r="BG214" i="13"/>
  <c r="BF214" i="13"/>
  <c r="T214" i="13"/>
  <c r="R214" i="13"/>
  <c r="P214" i="13"/>
  <c r="BK214" i="13"/>
  <c r="J214" i="13"/>
  <c r="BE214" i="13"/>
  <c r="BI212" i="13"/>
  <c r="BH212" i="13"/>
  <c r="BG212" i="13"/>
  <c r="BF212" i="13"/>
  <c r="T212" i="13"/>
  <c r="R212" i="13"/>
  <c r="P212" i="13"/>
  <c r="BK212" i="13"/>
  <c r="J212" i="13"/>
  <c r="BE212" i="13" s="1"/>
  <c r="BI210" i="13"/>
  <c r="BH210" i="13"/>
  <c r="BG210" i="13"/>
  <c r="BF210" i="13"/>
  <c r="T210" i="13"/>
  <c r="R210" i="13"/>
  <c r="P210" i="13"/>
  <c r="BK210" i="13"/>
  <c r="J210" i="13"/>
  <c r="BE210" i="13"/>
  <c r="BI207" i="13"/>
  <c r="BH207" i="13"/>
  <c r="BG207" i="13"/>
  <c r="BF207" i="13"/>
  <c r="T207" i="13"/>
  <c r="R207" i="13"/>
  <c r="P207" i="13"/>
  <c r="BK207" i="13"/>
  <c r="J207" i="13"/>
  <c r="BE207" i="13" s="1"/>
  <c r="BI205" i="13"/>
  <c r="BH205" i="13"/>
  <c r="BG205" i="13"/>
  <c r="BF205" i="13"/>
  <c r="T205" i="13"/>
  <c r="R205" i="13"/>
  <c r="P205" i="13"/>
  <c r="BK205" i="13"/>
  <c r="J205" i="13"/>
  <c r="BE205" i="13"/>
  <c r="BI200" i="13"/>
  <c r="BH200" i="13"/>
  <c r="BG200" i="13"/>
  <c r="BF200" i="13"/>
  <c r="T200" i="13"/>
  <c r="R200" i="13"/>
  <c r="P200" i="13"/>
  <c r="BK200" i="13"/>
  <c r="J200" i="13"/>
  <c r="BE200" i="13" s="1"/>
  <c r="BI198" i="13"/>
  <c r="BH198" i="13"/>
  <c r="BG198" i="13"/>
  <c r="BF198" i="13"/>
  <c r="T198" i="13"/>
  <c r="R198" i="13"/>
  <c r="P198" i="13"/>
  <c r="BK198" i="13"/>
  <c r="J198" i="13"/>
  <c r="BE198" i="13"/>
  <c r="BI196" i="13"/>
  <c r="BH196" i="13"/>
  <c r="BG196" i="13"/>
  <c r="BF196" i="13"/>
  <c r="T196" i="13"/>
  <c r="R196" i="13"/>
  <c r="P196" i="13"/>
  <c r="BK196" i="13"/>
  <c r="J196" i="13"/>
  <c r="BE196" i="13" s="1"/>
  <c r="BI192" i="13"/>
  <c r="BH192" i="13"/>
  <c r="BG192" i="13"/>
  <c r="BF192" i="13"/>
  <c r="T192" i="13"/>
  <c r="R192" i="13"/>
  <c r="P192" i="13"/>
  <c r="BK192" i="13"/>
  <c r="J192" i="13"/>
  <c r="BE192" i="13"/>
  <c r="BI190" i="13"/>
  <c r="BH190" i="13"/>
  <c r="BG190" i="13"/>
  <c r="BF190" i="13"/>
  <c r="T190" i="13"/>
  <c r="R190" i="13"/>
  <c r="P190" i="13"/>
  <c r="BK190" i="13"/>
  <c r="J190" i="13"/>
  <c r="BE190" i="13" s="1"/>
  <c r="BI186" i="13"/>
  <c r="BH186" i="13"/>
  <c r="BG186" i="13"/>
  <c r="BF186" i="13"/>
  <c r="T186" i="13"/>
  <c r="R186" i="13"/>
  <c r="P186" i="13"/>
  <c r="BK186" i="13"/>
  <c r="J186" i="13"/>
  <c r="BE186" i="13"/>
  <c r="BI180" i="13"/>
  <c r="BH180" i="13"/>
  <c r="BG180" i="13"/>
  <c r="BF180" i="13"/>
  <c r="T180" i="13"/>
  <c r="R180" i="13"/>
  <c r="P180" i="13"/>
  <c r="BK180" i="13"/>
  <c r="J180" i="13"/>
  <c r="BE180" i="13" s="1"/>
  <c r="BI178" i="13"/>
  <c r="BH178" i="13"/>
  <c r="BG178" i="13"/>
  <c r="BF178" i="13"/>
  <c r="T178" i="13"/>
  <c r="R178" i="13"/>
  <c r="P178" i="13"/>
  <c r="BK178" i="13"/>
  <c r="J178" i="13"/>
  <c r="BE178" i="13"/>
  <c r="BI174" i="13"/>
  <c r="BH174" i="13"/>
  <c r="BG174" i="13"/>
  <c r="BF174" i="13"/>
  <c r="T174" i="13"/>
  <c r="R174" i="13"/>
  <c r="P174" i="13"/>
  <c r="BK174" i="13"/>
  <c r="J174" i="13"/>
  <c r="BE174" i="13" s="1"/>
  <c r="BI172" i="13"/>
  <c r="BH172" i="13"/>
  <c r="BG172" i="13"/>
  <c r="BF172" i="13"/>
  <c r="T172" i="13"/>
  <c r="R172" i="13"/>
  <c r="P172" i="13"/>
  <c r="BK172" i="13"/>
  <c r="J172" i="13"/>
  <c r="BE172" i="13"/>
  <c r="BI162" i="13"/>
  <c r="BH162" i="13"/>
  <c r="BG162" i="13"/>
  <c r="BF162" i="13"/>
  <c r="T162" i="13"/>
  <c r="R162" i="13"/>
  <c r="P162" i="13"/>
  <c r="BK162" i="13"/>
  <c r="J162" i="13"/>
  <c r="BE162" i="13" s="1"/>
  <c r="BI160" i="13"/>
  <c r="BH160" i="13"/>
  <c r="BG160" i="13"/>
  <c r="BF160" i="13"/>
  <c r="T160" i="13"/>
  <c r="R160" i="13"/>
  <c r="P160" i="13"/>
  <c r="BK160" i="13"/>
  <c r="J160" i="13"/>
  <c r="BE160" i="13"/>
  <c r="BI157" i="13"/>
  <c r="BH157" i="13"/>
  <c r="BG157" i="13"/>
  <c r="BF157" i="13"/>
  <c r="T157" i="13"/>
  <c r="R157" i="13"/>
  <c r="P157" i="13"/>
  <c r="BK157" i="13"/>
  <c r="J157" i="13"/>
  <c r="BE157" i="13" s="1"/>
  <c r="BI155" i="13"/>
  <c r="BH155" i="13"/>
  <c r="BG155" i="13"/>
  <c r="BF155" i="13"/>
  <c r="T155" i="13"/>
  <c r="R155" i="13"/>
  <c r="P155" i="13"/>
  <c r="BK155" i="13"/>
  <c r="J155" i="13"/>
  <c r="BE155" i="13"/>
  <c r="BI154" i="13"/>
  <c r="BH154" i="13"/>
  <c r="BG154" i="13"/>
  <c r="BF154" i="13"/>
  <c r="T154" i="13"/>
  <c r="R154" i="13"/>
  <c r="P154" i="13"/>
  <c r="BK154" i="13"/>
  <c r="J154" i="13"/>
  <c r="BE154" i="13" s="1"/>
  <c r="BI153" i="13"/>
  <c r="BH153" i="13"/>
  <c r="BG153" i="13"/>
  <c r="BF153" i="13"/>
  <c r="T153" i="13"/>
  <c r="R153" i="13"/>
  <c r="P153" i="13"/>
  <c r="BK153" i="13"/>
  <c r="J153" i="13"/>
  <c r="BE153" i="13"/>
  <c r="BI152" i="13"/>
  <c r="BH152" i="13"/>
  <c r="BG152" i="13"/>
  <c r="BF152" i="13"/>
  <c r="T152" i="13"/>
  <c r="R152" i="13"/>
  <c r="P152" i="13"/>
  <c r="BK152" i="13"/>
  <c r="J152" i="13"/>
  <c r="BE152" i="13" s="1"/>
  <c r="BI150" i="13"/>
  <c r="BH150" i="13"/>
  <c r="BG150" i="13"/>
  <c r="BF150" i="13"/>
  <c r="T150" i="13"/>
  <c r="R150" i="13"/>
  <c r="P150" i="13"/>
  <c r="BK150" i="13"/>
  <c r="J150" i="13"/>
  <c r="BE150" i="13"/>
  <c r="BI148" i="13"/>
  <c r="BH148" i="13"/>
  <c r="BG148" i="13"/>
  <c r="BF148" i="13"/>
  <c r="T148" i="13"/>
  <c r="R148" i="13"/>
  <c r="P148" i="13"/>
  <c r="BK148" i="13"/>
  <c r="J148" i="13"/>
  <c r="BE148" i="13" s="1"/>
  <c r="BI147" i="13"/>
  <c r="BH147" i="13"/>
  <c r="BG147" i="13"/>
  <c r="BF147" i="13"/>
  <c r="T147" i="13"/>
  <c r="R147" i="13"/>
  <c r="P147" i="13"/>
  <c r="BK147" i="13"/>
  <c r="J147" i="13"/>
  <c r="BE147" i="13"/>
  <c r="BI146" i="13"/>
  <c r="BH146" i="13"/>
  <c r="BG146" i="13"/>
  <c r="BF146" i="13"/>
  <c r="T146" i="13"/>
  <c r="R146" i="13"/>
  <c r="P146" i="13"/>
  <c r="BK146" i="13"/>
  <c r="J146" i="13"/>
  <c r="BE146" i="13" s="1"/>
  <c r="BI144" i="13"/>
  <c r="BH144" i="13"/>
  <c r="BG144" i="13"/>
  <c r="BF144" i="13"/>
  <c r="T144" i="13"/>
  <c r="R144" i="13"/>
  <c r="R132" i="13" s="1"/>
  <c r="R131" i="13" s="1"/>
  <c r="R130" i="13" s="1"/>
  <c r="P144" i="13"/>
  <c r="BK144" i="13"/>
  <c r="J144" i="13"/>
  <c r="BE144" i="13"/>
  <c r="BI142" i="13"/>
  <c r="BH142" i="13"/>
  <c r="BG142" i="13"/>
  <c r="BF142" i="13"/>
  <c r="F34" i="13" s="1"/>
  <c r="BA109" i="1" s="1"/>
  <c r="T142" i="13"/>
  <c r="R142" i="13"/>
  <c r="P142" i="13"/>
  <c r="BK142" i="13"/>
  <c r="J142" i="13"/>
  <c r="BE142" i="13" s="1"/>
  <c r="BI141" i="13"/>
  <c r="BH141" i="13"/>
  <c r="BG141" i="13"/>
  <c r="F35" i="13" s="1"/>
  <c r="BB109" i="1" s="1"/>
  <c r="BF141" i="13"/>
  <c r="T141" i="13"/>
  <c r="R141" i="13"/>
  <c r="P141" i="13"/>
  <c r="P132" i="13" s="1"/>
  <c r="BK141" i="13"/>
  <c r="J141" i="13"/>
  <c r="BE141" i="13"/>
  <c r="BI139" i="13"/>
  <c r="BH139" i="13"/>
  <c r="BG139" i="13"/>
  <c r="BF139" i="13"/>
  <c r="T139" i="13"/>
  <c r="R139" i="13"/>
  <c r="P139" i="13"/>
  <c r="BK139" i="13"/>
  <c r="J139" i="13"/>
  <c r="BE139" i="13" s="1"/>
  <c r="BI137" i="13"/>
  <c r="BH137" i="13"/>
  <c r="BG137" i="13"/>
  <c r="BF137" i="13"/>
  <c r="T137" i="13"/>
  <c r="R137" i="13"/>
  <c r="P137" i="13"/>
  <c r="BK137" i="13"/>
  <c r="J137" i="13"/>
  <c r="BE137" i="13"/>
  <c r="BI136" i="13"/>
  <c r="BH136" i="13"/>
  <c r="BG136" i="13"/>
  <c r="BF136" i="13"/>
  <c r="T136" i="13"/>
  <c r="R136" i="13"/>
  <c r="P136" i="13"/>
  <c r="BK136" i="13"/>
  <c r="J136" i="13"/>
  <c r="BE136" i="13" s="1"/>
  <c r="BI134" i="13"/>
  <c r="BH134" i="13"/>
  <c r="BG134" i="13"/>
  <c r="BF134" i="13"/>
  <c r="T134" i="13"/>
  <c r="R134" i="13"/>
  <c r="P134" i="13"/>
  <c r="BK134" i="13"/>
  <c r="J134" i="13"/>
  <c r="BE134" i="13"/>
  <c r="BI133" i="13"/>
  <c r="BH133" i="13"/>
  <c r="F36" i="13"/>
  <c r="BC109" i="1" s="1"/>
  <c r="BG133" i="13"/>
  <c r="BF133" i="13"/>
  <c r="T133" i="13"/>
  <c r="T132" i="13"/>
  <c r="R133" i="13"/>
  <c r="P133" i="13"/>
  <c r="BK133" i="13"/>
  <c r="J133" i="13"/>
  <c r="BE133" i="13" s="1"/>
  <c r="J127" i="13"/>
  <c r="J126" i="13"/>
  <c r="F126" i="13"/>
  <c r="F124" i="13"/>
  <c r="E122" i="13"/>
  <c r="J92" i="13"/>
  <c r="J91" i="13"/>
  <c r="F91" i="13"/>
  <c r="F89" i="13"/>
  <c r="E87" i="13"/>
  <c r="J18" i="13"/>
  <c r="E18" i="13"/>
  <c r="F127" i="13" s="1"/>
  <c r="F92" i="13"/>
  <c r="J17" i="13"/>
  <c r="J12" i="13"/>
  <c r="J124" i="13" s="1"/>
  <c r="J89" i="13"/>
  <c r="E7" i="13"/>
  <c r="J218" i="12"/>
  <c r="J101" i="12" s="1"/>
  <c r="J37" i="12"/>
  <c r="J36" i="12"/>
  <c r="AY108" i="1" s="1"/>
  <c r="J35" i="12"/>
  <c r="AX108" i="1" s="1"/>
  <c r="BI220" i="12"/>
  <c r="BH220" i="12"/>
  <c r="BG220" i="12"/>
  <c r="BF220" i="12"/>
  <c r="T220" i="12"/>
  <c r="T219" i="12" s="1"/>
  <c r="R220" i="12"/>
  <c r="R219" i="12"/>
  <c r="P220" i="12"/>
  <c r="P219" i="12" s="1"/>
  <c r="BK220" i="12"/>
  <c r="BK219" i="12" s="1"/>
  <c r="J219" i="12" s="1"/>
  <c r="J102" i="12" s="1"/>
  <c r="J220" i="12"/>
  <c r="BE220" i="12"/>
  <c r="BI217" i="12"/>
  <c r="BH217" i="12"/>
  <c r="BG217" i="12"/>
  <c r="BF217" i="12"/>
  <c r="T217" i="12"/>
  <c r="R217" i="12"/>
  <c r="P217" i="12"/>
  <c r="BK217" i="12"/>
  <c r="J217" i="12"/>
  <c r="BE217" i="12"/>
  <c r="BI216" i="12"/>
  <c r="BH216" i="12"/>
  <c r="BG216" i="12"/>
  <c r="BF216" i="12"/>
  <c r="T216" i="12"/>
  <c r="R216" i="12"/>
  <c r="P216" i="12"/>
  <c r="BK216" i="12"/>
  <c r="J216" i="12"/>
  <c r="BE216" i="12" s="1"/>
  <c r="BI214" i="12"/>
  <c r="BH214" i="12"/>
  <c r="BG214" i="12"/>
  <c r="BF214" i="12"/>
  <c r="T214" i="12"/>
  <c r="R214" i="12"/>
  <c r="P214" i="12"/>
  <c r="BK214" i="12"/>
  <c r="J214" i="12"/>
  <c r="BE214" i="12"/>
  <c r="BI213" i="12"/>
  <c r="BH213" i="12"/>
  <c r="BG213" i="12"/>
  <c r="BF213" i="12"/>
  <c r="T213" i="12"/>
  <c r="R213" i="12"/>
  <c r="P213" i="12"/>
  <c r="BK213" i="12"/>
  <c r="J213" i="12"/>
  <c r="BE213" i="12" s="1"/>
  <c r="BI211" i="12"/>
  <c r="BH211" i="12"/>
  <c r="BG211" i="12"/>
  <c r="BF211" i="12"/>
  <c r="T211" i="12"/>
  <c r="R211" i="12"/>
  <c r="P211" i="12"/>
  <c r="BK211" i="12"/>
  <c r="J211" i="12"/>
  <c r="BE211" i="12"/>
  <c r="BI208" i="12"/>
  <c r="BH208" i="12"/>
  <c r="BG208" i="12"/>
  <c r="BF208" i="12"/>
  <c r="T208" i="12"/>
  <c r="T205" i="12" s="1"/>
  <c r="R208" i="12"/>
  <c r="P208" i="12"/>
  <c r="BK208" i="12"/>
  <c r="J208" i="12"/>
  <c r="BE208" i="12" s="1"/>
  <c r="BI206" i="12"/>
  <c r="BH206" i="12"/>
  <c r="BG206" i="12"/>
  <c r="BF206" i="12"/>
  <c r="T206" i="12"/>
  <c r="R206" i="12"/>
  <c r="P206" i="12"/>
  <c r="P205" i="12"/>
  <c r="BK206" i="12"/>
  <c r="J206" i="12"/>
  <c r="BE206" i="12"/>
  <c r="BI204" i="12"/>
  <c r="BH204" i="12"/>
  <c r="BG204" i="12"/>
  <c r="BF204" i="12"/>
  <c r="T204" i="12"/>
  <c r="R204" i="12"/>
  <c r="P204" i="12"/>
  <c r="BK204" i="12"/>
  <c r="J204" i="12"/>
  <c r="BE204" i="12"/>
  <c r="BI203" i="12"/>
  <c r="BH203" i="12"/>
  <c r="BG203" i="12"/>
  <c r="BF203" i="12"/>
  <c r="T203" i="12"/>
  <c r="R203" i="12"/>
  <c r="P203" i="12"/>
  <c r="BK203" i="12"/>
  <c r="J203" i="12"/>
  <c r="BE203" i="12" s="1"/>
  <c r="BI201" i="12"/>
  <c r="BH201" i="12"/>
  <c r="BG201" i="12"/>
  <c r="BF201" i="12"/>
  <c r="T201" i="12"/>
  <c r="R201" i="12"/>
  <c r="P201" i="12"/>
  <c r="BK201" i="12"/>
  <c r="J201" i="12"/>
  <c r="BE201" i="12"/>
  <c r="BI199" i="12"/>
  <c r="BH199" i="12"/>
  <c r="BG199" i="12"/>
  <c r="BF199" i="12"/>
  <c r="T199" i="12"/>
  <c r="R199" i="12"/>
  <c r="P199" i="12"/>
  <c r="BK199" i="12"/>
  <c r="J199" i="12"/>
  <c r="BE199" i="12" s="1"/>
  <c r="BI197" i="12"/>
  <c r="BH197" i="12"/>
  <c r="BG197" i="12"/>
  <c r="BF197" i="12"/>
  <c r="T197" i="12"/>
  <c r="R197" i="12"/>
  <c r="P197" i="12"/>
  <c r="BK197" i="12"/>
  <c r="J197" i="12"/>
  <c r="BE197" i="12"/>
  <c r="BI196" i="12"/>
  <c r="BH196" i="12"/>
  <c r="BG196" i="12"/>
  <c r="BF196" i="12"/>
  <c r="T196" i="12"/>
  <c r="R196" i="12"/>
  <c r="P196" i="12"/>
  <c r="BK196" i="12"/>
  <c r="J196" i="12"/>
  <c r="BE196" i="12" s="1"/>
  <c r="BI195" i="12"/>
  <c r="BH195" i="12"/>
  <c r="BG195" i="12"/>
  <c r="BF195" i="12"/>
  <c r="T195" i="12"/>
  <c r="R195" i="12"/>
  <c r="P195" i="12"/>
  <c r="BK195" i="12"/>
  <c r="J195" i="12"/>
  <c r="BE195" i="12"/>
  <c r="BI194" i="12"/>
  <c r="BH194" i="12"/>
  <c r="BG194" i="12"/>
  <c r="BF194" i="12"/>
  <c r="T194" i="12"/>
  <c r="R194" i="12"/>
  <c r="P194" i="12"/>
  <c r="BK194" i="12"/>
  <c r="J194" i="12"/>
  <c r="BE194" i="12" s="1"/>
  <c r="BI193" i="12"/>
  <c r="BH193" i="12"/>
  <c r="BG193" i="12"/>
  <c r="BF193" i="12"/>
  <c r="T193" i="12"/>
  <c r="R193" i="12"/>
  <c r="P193" i="12"/>
  <c r="BK193" i="12"/>
  <c r="J193" i="12"/>
  <c r="BE193" i="12"/>
  <c r="BI192" i="12"/>
  <c r="BH192" i="12"/>
  <c r="BG192" i="12"/>
  <c r="BF192" i="12"/>
  <c r="T192" i="12"/>
  <c r="R192" i="12"/>
  <c r="P192" i="12"/>
  <c r="BK192" i="12"/>
  <c r="J192" i="12"/>
  <c r="BE192" i="12" s="1"/>
  <c r="BI191" i="12"/>
  <c r="BH191" i="12"/>
  <c r="BG191" i="12"/>
  <c r="BF191" i="12"/>
  <c r="T191" i="12"/>
  <c r="R191" i="12"/>
  <c r="P191" i="12"/>
  <c r="BK191" i="12"/>
  <c r="J191" i="12"/>
  <c r="BE191" i="12"/>
  <c r="BI190" i="12"/>
  <c r="BH190" i="12"/>
  <c r="BG190" i="12"/>
  <c r="BF190" i="12"/>
  <c r="T190" i="12"/>
  <c r="R190" i="12"/>
  <c r="P190" i="12"/>
  <c r="BK190" i="12"/>
  <c r="J190" i="12"/>
  <c r="BE190" i="12" s="1"/>
  <c r="BI188" i="12"/>
  <c r="BH188" i="12"/>
  <c r="BG188" i="12"/>
  <c r="BF188" i="12"/>
  <c r="T188" i="12"/>
  <c r="R188" i="12"/>
  <c r="P188" i="12"/>
  <c r="BK188" i="12"/>
  <c r="J188" i="12"/>
  <c r="BE188" i="12"/>
  <c r="BI187" i="12"/>
  <c r="BH187" i="12"/>
  <c r="BG187" i="12"/>
  <c r="BF187" i="12"/>
  <c r="T187" i="12"/>
  <c r="R187" i="12"/>
  <c r="P187" i="12"/>
  <c r="BK187" i="12"/>
  <c r="J187" i="12"/>
  <c r="BE187" i="12" s="1"/>
  <c r="BI186" i="12"/>
  <c r="BH186" i="12"/>
  <c r="BG186" i="12"/>
  <c r="BF186" i="12"/>
  <c r="T186" i="12"/>
  <c r="R186" i="12"/>
  <c r="P186" i="12"/>
  <c r="BK186" i="12"/>
  <c r="J186" i="12"/>
  <c r="BE186" i="12"/>
  <c r="BI185" i="12"/>
  <c r="BH185" i="12"/>
  <c r="BG185" i="12"/>
  <c r="BF185" i="12"/>
  <c r="T185" i="12"/>
  <c r="R185" i="12"/>
  <c r="P185" i="12"/>
  <c r="BK185" i="12"/>
  <c r="J185" i="12"/>
  <c r="BE185" i="12" s="1"/>
  <c r="BI184" i="12"/>
  <c r="BH184" i="12"/>
  <c r="BG184" i="12"/>
  <c r="BF184" i="12"/>
  <c r="T184" i="12"/>
  <c r="R184" i="12"/>
  <c r="P184" i="12"/>
  <c r="BK184" i="12"/>
  <c r="J184" i="12"/>
  <c r="BE184" i="12"/>
  <c r="BI182" i="12"/>
  <c r="BH182" i="12"/>
  <c r="BG182" i="12"/>
  <c r="BF182" i="12"/>
  <c r="T182" i="12"/>
  <c r="R182" i="12"/>
  <c r="P182" i="12"/>
  <c r="BK182" i="12"/>
  <c r="J182" i="12"/>
  <c r="BE182" i="12" s="1"/>
  <c r="BI180" i="12"/>
  <c r="BH180" i="12"/>
  <c r="BG180" i="12"/>
  <c r="BF180" i="12"/>
  <c r="T180" i="12"/>
  <c r="R180" i="12"/>
  <c r="P180" i="12"/>
  <c r="BK180" i="12"/>
  <c r="J180" i="12"/>
  <c r="BE180" i="12"/>
  <c r="BI178" i="12"/>
  <c r="BH178" i="12"/>
  <c r="BG178" i="12"/>
  <c r="BF178" i="12"/>
  <c r="T178" i="12"/>
  <c r="R178" i="12"/>
  <c r="P178" i="12"/>
  <c r="BK178" i="12"/>
  <c r="J178" i="12"/>
  <c r="BE178" i="12" s="1"/>
  <c r="BI177" i="12"/>
  <c r="BH177" i="12"/>
  <c r="BG177" i="12"/>
  <c r="BF177" i="12"/>
  <c r="T177" i="12"/>
  <c r="R177" i="12"/>
  <c r="P177" i="12"/>
  <c r="P174" i="12" s="1"/>
  <c r="BK177" i="12"/>
  <c r="J177" i="12"/>
  <c r="BE177" i="12"/>
  <c r="BI176" i="12"/>
  <c r="BH176" i="12"/>
  <c r="BG176" i="12"/>
  <c r="BF176" i="12"/>
  <c r="T176" i="12"/>
  <c r="T174" i="12" s="1"/>
  <c r="R176" i="12"/>
  <c r="P176" i="12"/>
  <c r="BK176" i="12"/>
  <c r="J176" i="12"/>
  <c r="BE176" i="12" s="1"/>
  <c r="BI175" i="12"/>
  <c r="BH175" i="12"/>
  <c r="BG175" i="12"/>
  <c r="BF175" i="12"/>
  <c r="T175" i="12"/>
  <c r="R175" i="12"/>
  <c r="P175" i="12"/>
  <c r="BK175" i="12"/>
  <c r="J175" i="12"/>
  <c r="BE175" i="12"/>
  <c r="BI173" i="12"/>
  <c r="BH173" i="12"/>
  <c r="BG173" i="12"/>
  <c r="BF173" i="12"/>
  <c r="T173" i="12"/>
  <c r="R173" i="12"/>
  <c r="P173" i="12"/>
  <c r="BK173" i="12"/>
  <c r="J173" i="12"/>
  <c r="BE173" i="12"/>
  <c r="BI172" i="12"/>
  <c r="BH172" i="12"/>
  <c r="BG172" i="12"/>
  <c r="BF172" i="12"/>
  <c r="T172" i="12"/>
  <c r="R172" i="12"/>
  <c r="P172" i="12"/>
  <c r="BK172" i="12"/>
  <c r="J172" i="12"/>
  <c r="BE172" i="12" s="1"/>
  <c r="BI171" i="12"/>
  <c r="BH171" i="12"/>
  <c r="BG171" i="12"/>
  <c r="BF171" i="12"/>
  <c r="T171" i="12"/>
  <c r="R171" i="12"/>
  <c r="P171" i="12"/>
  <c r="BK171" i="12"/>
  <c r="J171" i="12"/>
  <c r="BE171" i="12"/>
  <c r="BI170" i="12"/>
  <c r="BH170" i="12"/>
  <c r="BG170" i="12"/>
  <c r="BF170" i="12"/>
  <c r="T170" i="12"/>
  <c r="R170" i="12"/>
  <c r="P170" i="12"/>
  <c r="BK170" i="12"/>
  <c r="J170" i="12"/>
  <c r="BE170" i="12" s="1"/>
  <c r="BI165" i="12"/>
  <c r="BH165" i="12"/>
  <c r="BG165" i="12"/>
  <c r="BF165" i="12"/>
  <c r="T165" i="12"/>
  <c r="R165" i="12"/>
  <c r="P165" i="12"/>
  <c r="BK165" i="12"/>
  <c r="J165" i="12"/>
  <c r="BE165" i="12"/>
  <c r="BI163" i="12"/>
  <c r="BH163" i="12"/>
  <c r="BG163" i="12"/>
  <c r="BF163" i="12"/>
  <c r="T163" i="12"/>
  <c r="R163" i="12"/>
  <c r="P163" i="12"/>
  <c r="BK163" i="12"/>
  <c r="J163" i="12"/>
  <c r="BE163" i="12" s="1"/>
  <c r="BI161" i="12"/>
  <c r="BH161" i="12"/>
  <c r="BG161" i="12"/>
  <c r="BF161" i="12"/>
  <c r="T161" i="12"/>
  <c r="R161" i="12"/>
  <c r="P161" i="12"/>
  <c r="BK161" i="12"/>
  <c r="J161" i="12"/>
  <c r="BE161" i="12"/>
  <c r="BI159" i="12"/>
  <c r="BH159" i="12"/>
  <c r="BG159" i="12"/>
  <c r="BF159" i="12"/>
  <c r="T159" i="12"/>
  <c r="R159" i="12"/>
  <c r="P159" i="12"/>
  <c r="BK159" i="12"/>
  <c r="J159" i="12"/>
  <c r="BE159" i="12" s="1"/>
  <c r="BI155" i="12"/>
  <c r="BH155" i="12"/>
  <c r="BG155" i="12"/>
  <c r="BF155" i="12"/>
  <c r="T155" i="12"/>
  <c r="R155" i="12"/>
  <c r="P155" i="12"/>
  <c r="BK155" i="12"/>
  <c r="J155" i="12"/>
  <c r="BE155" i="12"/>
  <c r="BI154" i="12"/>
  <c r="BH154" i="12"/>
  <c r="BG154" i="12"/>
  <c r="BF154" i="12"/>
  <c r="T154" i="12"/>
  <c r="R154" i="12"/>
  <c r="P154" i="12"/>
  <c r="BK154" i="12"/>
  <c r="J154" i="12"/>
  <c r="BE154" i="12" s="1"/>
  <c r="BI153" i="12"/>
  <c r="BH153" i="12"/>
  <c r="BG153" i="12"/>
  <c r="BF153" i="12"/>
  <c r="T153" i="12"/>
  <c r="R153" i="12"/>
  <c r="P153" i="12"/>
  <c r="BK153" i="12"/>
  <c r="J153" i="12"/>
  <c r="BE153" i="12"/>
  <c r="BI152" i="12"/>
  <c r="BH152" i="12"/>
  <c r="BG152" i="12"/>
  <c r="BF152" i="12"/>
  <c r="T152" i="12"/>
  <c r="R152" i="12"/>
  <c r="P152" i="12"/>
  <c r="BK152" i="12"/>
  <c r="J152" i="12"/>
  <c r="BE152" i="12" s="1"/>
  <c r="BI151" i="12"/>
  <c r="BH151" i="12"/>
  <c r="BG151" i="12"/>
  <c r="BF151" i="12"/>
  <c r="T151" i="12"/>
  <c r="R151" i="12"/>
  <c r="P151" i="12"/>
  <c r="BK151" i="12"/>
  <c r="J151" i="12"/>
  <c r="BE151" i="12"/>
  <c r="BI150" i="12"/>
  <c r="BH150" i="12"/>
  <c r="BG150" i="12"/>
  <c r="BF150" i="12"/>
  <c r="T150" i="12"/>
  <c r="R150" i="12"/>
  <c r="P150" i="12"/>
  <c r="BK150" i="12"/>
  <c r="J150" i="12"/>
  <c r="BE150" i="12" s="1"/>
  <c r="BI149" i="12"/>
  <c r="BH149" i="12"/>
  <c r="BG149" i="12"/>
  <c r="BF149" i="12"/>
  <c r="T149" i="12"/>
  <c r="R149" i="12"/>
  <c r="P149" i="12"/>
  <c r="BK149" i="12"/>
  <c r="J149" i="12"/>
  <c r="BE149" i="12"/>
  <c r="BI148" i="12"/>
  <c r="BH148" i="12"/>
  <c r="BG148" i="12"/>
  <c r="BF148" i="12"/>
  <c r="T148" i="12"/>
  <c r="R148" i="12"/>
  <c r="P148" i="12"/>
  <c r="BK148" i="12"/>
  <c r="J148" i="12"/>
  <c r="BE148" i="12" s="1"/>
  <c r="BI147" i="12"/>
  <c r="BH147" i="12"/>
  <c r="BG147" i="12"/>
  <c r="BF147" i="12"/>
  <c r="T147" i="12"/>
  <c r="R147" i="12"/>
  <c r="P147" i="12"/>
  <c r="BK147" i="12"/>
  <c r="J147" i="12"/>
  <c r="BE147" i="12"/>
  <c r="BI146" i="12"/>
  <c r="BH146" i="12"/>
  <c r="BG146" i="12"/>
  <c r="BF146" i="12"/>
  <c r="T146" i="12"/>
  <c r="R146" i="12"/>
  <c r="P146" i="12"/>
  <c r="BK146" i="12"/>
  <c r="J146" i="12"/>
  <c r="BE146" i="12" s="1"/>
  <c r="BI145" i="12"/>
  <c r="BH145" i="12"/>
  <c r="BG145" i="12"/>
  <c r="BF145" i="12"/>
  <c r="T145" i="12"/>
  <c r="R145" i="12"/>
  <c r="P145" i="12"/>
  <c r="BK145" i="12"/>
  <c r="J145" i="12"/>
  <c r="BE145" i="12"/>
  <c r="BI140" i="12"/>
  <c r="BH140" i="12"/>
  <c r="BG140" i="12"/>
  <c r="BF140" i="12"/>
  <c r="T140" i="12"/>
  <c r="R140" i="12"/>
  <c r="P140" i="12"/>
  <c r="BK140" i="12"/>
  <c r="J140" i="12"/>
  <c r="BE140" i="12" s="1"/>
  <c r="BI139" i="12"/>
  <c r="BH139" i="12"/>
  <c r="BG139" i="12"/>
  <c r="BF139" i="12"/>
  <c r="T139" i="12"/>
  <c r="R139" i="12"/>
  <c r="P139" i="12"/>
  <c r="BK139" i="12"/>
  <c r="J139" i="12"/>
  <c r="BE139" i="12"/>
  <c r="BI138" i="12"/>
  <c r="BH138" i="12"/>
  <c r="BG138" i="12"/>
  <c r="BF138" i="12"/>
  <c r="T138" i="12"/>
  <c r="R138" i="12"/>
  <c r="P138" i="12"/>
  <c r="BK138" i="12"/>
  <c r="BK124" i="12" s="1"/>
  <c r="J138" i="12"/>
  <c r="BE138" i="12" s="1"/>
  <c r="BI137" i="12"/>
  <c r="BH137" i="12"/>
  <c r="BG137" i="12"/>
  <c r="BF137" i="12"/>
  <c r="T137" i="12"/>
  <c r="R137" i="12"/>
  <c r="P137" i="12"/>
  <c r="BK137" i="12"/>
  <c r="J137" i="12"/>
  <c r="BE137" i="12"/>
  <c r="BI135" i="12"/>
  <c r="BH135" i="12"/>
  <c r="BG135" i="12"/>
  <c r="BF135" i="12"/>
  <c r="T135" i="12"/>
  <c r="T124" i="12" s="1"/>
  <c r="R135" i="12"/>
  <c r="P135" i="12"/>
  <c r="BK135" i="12"/>
  <c r="J135" i="12"/>
  <c r="BE135" i="12" s="1"/>
  <c r="BI133" i="12"/>
  <c r="BH133" i="12"/>
  <c r="BG133" i="12"/>
  <c r="BF133" i="12"/>
  <c r="T133" i="12"/>
  <c r="R133" i="12"/>
  <c r="P133" i="12"/>
  <c r="BK133" i="12"/>
  <c r="J133" i="12"/>
  <c r="BE133" i="12"/>
  <c r="BI132" i="12"/>
  <c r="BH132" i="12"/>
  <c r="BG132" i="12"/>
  <c r="BF132" i="12"/>
  <c r="F34" i="12" s="1"/>
  <c r="BA108" i="1" s="1"/>
  <c r="T132" i="12"/>
  <c r="R132" i="12"/>
  <c r="P132" i="12"/>
  <c r="BK132" i="12"/>
  <c r="J132" i="12"/>
  <c r="BE132" i="12" s="1"/>
  <c r="BI131" i="12"/>
  <c r="BH131" i="12"/>
  <c r="BG131" i="12"/>
  <c r="F35" i="12" s="1"/>
  <c r="BB108" i="1" s="1"/>
  <c r="BF131" i="12"/>
  <c r="T131" i="12"/>
  <c r="R131" i="12"/>
  <c r="P131" i="12"/>
  <c r="P124" i="12" s="1"/>
  <c r="P123" i="12" s="1"/>
  <c r="P122" i="12" s="1"/>
  <c r="AU108" i="1" s="1"/>
  <c r="BK131" i="12"/>
  <c r="J131" i="12"/>
  <c r="BE131" i="12"/>
  <c r="BI130" i="12"/>
  <c r="BH130" i="12"/>
  <c r="BG130" i="12"/>
  <c r="BF130" i="12"/>
  <c r="T130" i="12"/>
  <c r="R130" i="12"/>
  <c r="P130" i="12"/>
  <c r="BK130" i="12"/>
  <c r="J130" i="12"/>
  <c r="BE130" i="12" s="1"/>
  <c r="BI127" i="12"/>
  <c r="BH127" i="12"/>
  <c r="BG127" i="12"/>
  <c r="BF127" i="12"/>
  <c r="T127" i="12"/>
  <c r="R127" i="12"/>
  <c r="R124" i="12" s="1"/>
  <c r="P127" i="12"/>
  <c r="BK127" i="12"/>
  <c r="J127" i="12"/>
  <c r="BE127" i="12"/>
  <c r="BI125" i="12"/>
  <c r="BH125" i="12"/>
  <c r="BG125" i="12"/>
  <c r="BF125" i="12"/>
  <c r="T125" i="12"/>
  <c r="R125" i="12"/>
  <c r="P125" i="12"/>
  <c r="BK125" i="12"/>
  <c r="J125" i="12"/>
  <c r="BE125" i="12" s="1"/>
  <c r="J119" i="12"/>
  <c r="J118" i="12"/>
  <c r="F118" i="12"/>
  <c r="F116" i="12"/>
  <c r="E114" i="12"/>
  <c r="J92" i="12"/>
  <c r="J91" i="12"/>
  <c r="F91" i="12"/>
  <c r="F89" i="12"/>
  <c r="E87" i="12"/>
  <c r="J18" i="12"/>
  <c r="E18" i="12"/>
  <c r="F119" i="12" s="1"/>
  <c r="F92" i="12"/>
  <c r="J17" i="12"/>
  <c r="J12" i="12"/>
  <c r="J116" i="12" s="1"/>
  <c r="J89" i="12"/>
  <c r="E7" i="12"/>
  <c r="J39" i="11"/>
  <c r="J38" i="11"/>
  <c r="AY107" i="1" s="1"/>
  <c r="J37" i="11"/>
  <c r="AX107" i="1"/>
  <c r="BI373" i="11"/>
  <c r="BH373" i="11"/>
  <c r="BG373" i="11"/>
  <c r="BF373" i="11"/>
  <c r="T373" i="11"/>
  <c r="T372" i="11" s="1"/>
  <c r="R373" i="11"/>
  <c r="R372" i="11"/>
  <c r="P373" i="11"/>
  <c r="P372" i="11" s="1"/>
  <c r="BK373" i="11"/>
  <c r="BK372" i="11"/>
  <c r="J372" i="11"/>
  <c r="J373" i="11"/>
  <c r="BE373" i="11" s="1"/>
  <c r="J110" i="11"/>
  <c r="BI371" i="11"/>
  <c r="BH371" i="11"/>
  <c r="BG371" i="11"/>
  <c r="BF371" i="11"/>
  <c r="T371" i="11"/>
  <c r="R371" i="11"/>
  <c r="P371" i="11"/>
  <c r="BK371" i="11"/>
  <c r="J371" i="11"/>
  <c r="BE371" i="11" s="1"/>
  <c r="BI370" i="11"/>
  <c r="BH370" i="11"/>
  <c r="BG370" i="11"/>
  <c r="BF370" i="11"/>
  <c r="T370" i="11"/>
  <c r="T369" i="11"/>
  <c r="T368" i="11"/>
  <c r="R370" i="11"/>
  <c r="R369" i="11" s="1"/>
  <c r="R368" i="11"/>
  <c r="P370" i="11"/>
  <c r="P369" i="11" s="1"/>
  <c r="P368" i="11" s="1"/>
  <c r="BK370" i="11"/>
  <c r="BK369" i="11" s="1"/>
  <c r="J370" i="11"/>
  <c r="BE370" i="11" s="1"/>
  <c r="BI367" i="11"/>
  <c r="BH367" i="11"/>
  <c r="BG367" i="11"/>
  <c r="BF367" i="11"/>
  <c r="T367" i="11"/>
  <c r="T366" i="11" s="1"/>
  <c r="R367" i="11"/>
  <c r="R366" i="11"/>
  <c r="P367" i="11"/>
  <c r="P366" i="11" s="1"/>
  <c r="BK367" i="11"/>
  <c r="BK366" i="11"/>
  <c r="J366" i="11"/>
  <c r="J107" i="11" s="1"/>
  <c r="J367" i="11"/>
  <c r="BE367" i="11" s="1"/>
  <c r="BI365" i="11"/>
  <c r="BH365" i="11"/>
  <c r="BG365" i="11"/>
  <c r="BF365" i="11"/>
  <c r="T365" i="11"/>
  <c r="R365" i="11"/>
  <c r="P365" i="11"/>
  <c r="BK365" i="11"/>
  <c r="J365" i="11"/>
  <c r="BE365" i="11" s="1"/>
  <c r="BI364" i="11"/>
  <c r="BH364" i="11"/>
  <c r="BG364" i="11"/>
  <c r="BF364" i="11"/>
  <c r="T364" i="11"/>
  <c r="R364" i="11"/>
  <c r="P364" i="11"/>
  <c r="BK364" i="11"/>
  <c r="J364" i="11"/>
  <c r="BE364" i="11"/>
  <c r="BI363" i="11"/>
  <c r="BH363" i="11"/>
  <c r="BG363" i="11"/>
  <c r="BF363" i="11"/>
  <c r="T363" i="11"/>
  <c r="R363" i="11"/>
  <c r="P363" i="11"/>
  <c r="BK363" i="11"/>
  <c r="J363" i="11"/>
  <c r="BE363" i="11" s="1"/>
  <c r="BI361" i="11"/>
  <c r="BH361" i="11"/>
  <c r="BG361" i="11"/>
  <c r="F37" i="11" s="1"/>
  <c r="BB107" i="1" s="1"/>
  <c r="BF361" i="11"/>
  <c r="T361" i="11"/>
  <c r="R361" i="11"/>
  <c r="P361" i="11"/>
  <c r="P354" i="11" s="1"/>
  <c r="BK361" i="11"/>
  <c r="J361" i="11"/>
  <c r="BE361" i="11"/>
  <c r="BI359" i="11"/>
  <c r="BH359" i="11"/>
  <c r="BG359" i="11"/>
  <c r="BF359" i="11"/>
  <c r="T359" i="11"/>
  <c r="R359" i="11"/>
  <c r="P359" i="11"/>
  <c r="BK359" i="11"/>
  <c r="J359" i="11"/>
  <c r="BE359" i="11" s="1"/>
  <c r="BI357" i="11"/>
  <c r="BH357" i="11"/>
  <c r="BG357" i="11"/>
  <c r="BF357" i="11"/>
  <c r="T357" i="11"/>
  <c r="R357" i="11"/>
  <c r="P357" i="11"/>
  <c r="BK357" i="11"/>
  <c r="J357" i="11"/>
  <c r="BE357" i="11"/>
  <c r="BI355" i="11"/>
  <c r="BH355" i="11"/>
  <c r="BG355" i="11"/>
  <c r="BF355" i="11"/>
  <c r="T355" i="11"/>
  <c r="R355" i="11"/>
  <c r="P355" i="11"/>
  <c r="BK355" i="11"/>
  <c r="J355" i="11"/>
  <c r="BE355" i="11" s="1"/>
  <c r="BI351" i="11"/>
  <c r="BH351" i="11"/>
  <c r="BG351" i="11"/>
  <c r="BF351" i="11"/>
  <c r="T351" i="11"/>
  <c r="R351" i="11"/>
  <c r="P351" i="11"/>
  <c r="BK351" i="11"/>
  <c r="J351" i="11"/>
  <c r="BE351" i="11"/>
  <c r="BI350" i="11"/>
  <c r="BH350" i="11"/>
  <c r="BG350" i="11"/>
  <c r="BF350" i="11"/>
  <c r="T350" i="11"/>
  <c r="R350" i="11"/>
  <c r="P350" i="11"/>
  <c r="BK350" i="11"/>
  <c r="J350" i="11"/>
  <c r="BE350" i="11"/>
  <c r="BI349" i="11"/>
  <c r="BH349" i="11"/>
  <c r="BG349" i="11"/>
  <c r="BF349" i="11"/>
  <c r="T349" i="11"/>
  <c r="R349" i="11"/>
  <c r="P349" i="11"/>
  <c r="BK349" i="11"/>
  <c r="J349" i="11"/>
  <c r="BE349" i="11"/>
  <c r="BI345" i="11"/>
  <c r="BH345" i="11"/>
  <c r="BG345" i="11"/>
  <c r="BF345" i="11"/>
  <c r="T345" i="11"/>
  <c r="R345" i="11"/>
  <c r="P345" i="11"/>
  <c r="BK345" i="11"/>
  <c r="J345" i="11"/>
  <c r="BE345" i="11"/>
  <c r="BI344" i="11"/>
  <c r="BH344" i="11"/>
  <c r="BG344" i="11"/>
  <c r="BF344" i="11"/>
  <c r="T344" i="11"/>
  <c r="R344" i="11"/>
  <c r="P344" i="11"/>
  <c r="BK344" i="11"/>
  <c r="J344" i="11"/>
  <c r="BE344" i="11"/>
  <c r="BI343" i="11"/>
  <c r="BH343" i="11"/>
  <c r="BG343" i="11"/>
  <c r="BF343" i="11"/>
  <c r="T343" i="11"/>
  <c r="R343" i="11"/>
  <c r="P343" i="11"/>
  <c r="BK343" i="11"/>
  <c r="J343" i="11"/>
  <c r="BE343" i="11"/>
  <c r="BI341" i="11"/>
  <c r="BH341" i="11"/>
  <c r="BG341" i="11"/>
  <c r="BF341" i="11"/>
  <c r="T341" i="11"/>
  <c r="R341" i="11"/>
  <c r="P341" i="11"/>
  <c r="BK341" i="11"/>
  <c r="J341" i="11"/>
  <c r="BE341" i="11"/>
  <c r="BI339" i="11"/>
  <c r="BH339" i="11"/>
  <c r="BG339" i="11"/>
  <c r="BF339" i="11"/>
  <c r="T339" i="11"/>
  <c r="R339" i="11"/>
  <c r="P339" i="11"/>
  <c r="BK339" i="11"/>
  <c r="J339" i="11"/>
  <c r="BE339" i="11"/>
  <c r="BI333" i="11"/>
  <c r="BH333" i="11"/>
  <c r="BG333" i="11"/>
  <c r="BF333" i="11"/>
  <c r="T333" i="11"/>
  <c r="R333" i="11"/>
  <c r="P333" i="11"/>
  <c r="BK333" i="11"/>
  <c r="J333" i="11"/>
  <c r="BE333" i="11"/>
  <c r="BI332" i="11"/>
  <c r="BH332" i="11"/>
  <c r="BG332" i="11"/>
  <c r="BF332" i="11"/>
  <c r="T332" i="11"/>
  <c r="R332" i="11"/>
  <c r="P332" i="11"/>
  <c r="BK332" i="11"/>
  <c r="J332" i="11"/>
  <c r="BE332" i="11"/>
  <c r="BI331" i="11"/>
  <c r="BH331" i="11"/>
  <c r="BG331" i="11"/>
  <c r="BF331" i="11"/>
  <c r="T331" i="11"/>
  <c r="R331" i="11"/>
  <c r="P331" i="11"/>
  <c r="BK331" i="11"/>
  <c r="J331" i="11"/>
  <c r="BE331" i="11"/>
  <c r="BI327" i="11"/>
  <c r="BH327" i="11"/>
  <c r="BG327" i="11"/>
  <c r="BF327" i="11"/>
  <c r="T327" i="11"/>
  <c r="R327" i="11"/>
  <c r="P327" i="11"/>
  <c r="BK327" i="11"/>
  <c r="J327" i="11"/>
  <c r="BE327" i="11"/>
  <c r="BI325" i="11"/>
  <c r="BH325" i="11"/>
  <c r="BG325" i="11"/>
  <c r="BF325" i="11"/>
  <c r="T325" i="11"/>
  <c r="R325" i="11"/>
  <c r="P325" i="11"/>
  <c r="BK325" i="11"/>
  <c r="J325" i="11"/>
  <c r="BE325" i="11"/>
  <c r="BI324" i="11"/>
  <c r="BH324" i="11"/>
  <c r="BG324" i="11"/>
  <c r="BF324" i="11"/>
  <c r="T324" i="11"/>
  <c r="R324" i="11"/>
  <c r="P324" i="11"/>
  <c r="BK324" i="11"/>
  <c r="J324" i="11"/>
  <c r="BE324" i="11"/>
  <c r="BI323" i="11"/>
  <c r="BH323" i="11"/>
  <c r="BG323" i="11"/>
  <c r="BF323" i="11"/>
  <c r="T323" i="11"/>
  <c r="R323" i="11"/>
  <c r="P323" i="11"/>
  <c r="BK323" i="11"/>
  <c r="J323" i="11"/>
  <c r="BE323" i="11"/>
  <c r="BI322" i="11"/>
  <c r="BH322" i="11"/>
  <c r="BG322" i="11"/>
  <c r="BF322" i="11"/>
  <c r="T322" i="11"/>
  <c r="R322" i="11"/>
  <c r="P322" i="11"/>
  <c r="BK322" i="11"/>
  <c r="J322" i="11"/>
  <c r="BE322" i="11"/>
  <c r="BI321" i="11"/>
  <c r="BH321" i="11"/>
  <c r="BG321" i="11"/>
  <c r="BF321" i="11"/>
  <c r="T321" i="11"/>
  <c r="R321" i="11"/>
  <c r="P321" i="11"/>
  <c r="BK321" i="11"/>
  <c r="J321" i="11"/>
  <c r="BE321" i="11"/>
  <c r="BI320" i="11"/>
  <c r="BH320" i="11"/>
  <c r="BG320" i="11"/>
  <c r="BF320" i="11"/>
  <c r="T320" i="11"/>
  <c r="R320" i="11"/>
  <c r="R317" i="11" s="1"/>
  <c r="P320" i="11"/>
  <c r="BK320" i="11"/>
  <c r="J320" i="11"/>
  <c r="BE320" i="11"/>
  <c r="BI319" i="11"/>
  <c r="BH319" i="11"/>
  <c r="BG319" i="11"/>
  <c r="BF319" i="11"/>
  <c r="T319" i="11"/>
  <c r="R319" i="11"/>
  <c r="P319" i="11"/>
  <c r="BK319" i="11"/>
  <c r="BK317" i="11" s="1"/>
  <c r="J317" i="11" s="1"/>
  <c r="J105" i="11" s="1"/>
  <c r="J319" i="11"/>
  <c r="BE319" i="11"/>
  <c r="BI318" i="11"/>
  <c r="BH318" i="11"/>
  <c r="BG318" i="11"/>
  <c r="BF318" i="11"/>
  <c r="T318" i="11"/>
  <c r="T317" i="11"/>
  <c r="R318" i="11"/>
  <c r="P318" i="11"/>
  <c r="P317" i="11"/>
  <c r="BK318" i="11"/>
  <c r="J318" i="11"/>
  <c r="BE318" i="11" s="1"/>
  <c r="BI316" i="11"/>
  <c r="BH316" i="11"/>
  <c r="BG316" i="11"/>
  <c r="BF316" i="11"/>
  <c r="T316" i="11"/>
  <c r="R316" i="11"/>
  <c r="P316" i="11"/>
  <c r="BK316" i="11"/>
  <c r="J316" i="11"/>
  <c r="BE316" i="11"/>
  <c r="BI315" i="11"/>
  <c r="BH315" i="11"/>
  <c r="BG315" i="11"/>
  <c r="BF315" i="11"/>
  <c r="T315" i="11"/>
  <c r="R315" i="11"/>
  <c r="P315" i="11"/>
  <c r="BK315" i="11"/>
  <c r="J315" i="11"/>
  <c r="BE315" i="11"/>
  <c r="BI314" i="11"/>
  <c r="BH314" i="11"/>
  <c r="BG314" i="11"/>
  <c r="BF314" i="11"/>
  <c r="T314" i="11"/>
  <c r="R314" i="11"/>
  <c r="P314" i="11"/>
  <c r="BK314" i="11"/>
  <c r="J314" i="11"/>
  <c r="BE314" i="11"/>
  <c r="BI313" i="11"/>
  <c r="BH313" i="11"/>
  <c r="BG313" i="11"/>
  <c r="BF313" i="11"/>
  <c r="T313" i="11"/>
  <c r="R313" i="11"/>
  <c r="P313" i="11"/>
  <c r="BK313" i="11"/>
  <c r="J313" i="11"/>
  <c r="BE313" i="11"/>
  <c r="BI312" i="11"/>
  <c r="BH312" i="11"/>
  <c r="BG312" i="11"/>
  <c r="BF312" i="11"/>
  <c r="T312" i="11"/>
  <c r="R312" i="11"/>
  <c r="P312" i="11"/>
  <c r="BK312" i="11"/>
  <c r="J312" i="11"/>
  <c r="BE312" i="11"/>
  <c r="BI311" i="11"/>
  <c r="BH311" i="11"/>
  <c r="BG311" i="11"/>
  <c r="BF311" i="11"/>
  <c r="T311" i="11"/>
  <c r="R311" i="11"/>
  <c r="P311" i="11"/>
  <c r="BK311" i="11"/>
  <c r="J311" i="11"/>
  <c r="BE311" i="11"/>
  <c r="BI310" i="11"/>
  <c r="BH310" i="11"/>
  <c r="BG310" i="11"/>
  <c r="BF310" i="11"/>
  <c r="T310" i="11"/>
  <c r="R310" i="11"/>
  <c r="P310" i="11"/>
  <c r="BK310" i="11"/>
  <c r="J310" i="11"/>
  <c r="BE310" i="11"/>
  <c r="BI304" i="11"/>
  <c r="BH304" i="11"/>
  <c r="BG304" i="11"/>
  <c r="BF304" i="11"/>
  <c r="T304" i="11"/>
  <c r="R304" i="11"/>
  <c r="P304" i="11"/>
  <c r="BK304" i="11"/>
  <c r="J304" i="11"/>
  <c r="BE304" i="11"/>
  <c r="BI303" i="11"/>
  <c r="BH303" i="11"/>
  <c r="BG303" i="11"/>
  <c r="BF303" i="11"/>
  <c r="T303" i="11"/>
  <c r="R303" i="11"/>
  <c r="P303" i="11"/>
  <c r="BK303" i="11"/>
  <c r="J303" i="11"/>
  <c r="BE303" i="11"/>
  <c r="BI302" i="11"/>
  <c r="BH302" i="11"/>
  <c r="BG302" i="11"/>
  <c r="BF302" i="11"/>
  <c r="T302" i="11"/>
  <c r="R302" i="11"/>
  <c r="P302" i="11"/>
  <c r="BK302" i="11"/>
  <c r="J302" i="11"/>
  <c r="BE302" i="11"/>
  <c r="BI301" i="11"/>
  <c r="BH301" i="11"/>
  <c r="BG301" i="11"/>
  <c r="BF301" i="11"/>
  <c r="T301" i="11"/>
  <c r="R301" i="11"/>
  <c r="P301" i="11"/>
  <c r="BK301" i="11"/>
  <c r="J301" i="11"/>
  <c r="BE301" i="11"/>
  <c r="BI300" i="11"/>
  <c r="BH300" i="11"/>
  <c r="BG300" i="11"/>
  <c r="BF300" i="11"/>
  <c r="T300" i="11"/>
  <c r="R300" i="11"/>
  <c r="P300" i="11"/>
  <c r="BK300" i="11"/>
  <c r="J300" i="11"/>
  <c r="BE300" i="11"/>
  <c r="BI299" i="11"/>
  <c r="BH299" i="11"/>
  <c r="BG299" i="11"/>
  <c r="BF299" i="11"/>
  <c r="T299" i="11"/>
  <c r="R299" i="11"/>
  <c r="P299" i="11"/>
  <c r="BK299" i="11"/>
  <c r="J299" i="11"/>
  <c r="BE299" i="11"/>
  <c r="BI298" i="11"/>
  <c r="BH298" i="11"/>
  <c r="BG298" i="11"/>
  <c r="BF298" i="11"/>
  <c r="T298" i="11"/>
  <c r="R298" i="11"/>
  <c r="P298" i="11"/>
  <c r="BK298" i="11"/>
  <c r="J298" i="11"/>
  <c r="BE298" i="11"/>
  <c r="BI297" i="11"/>
  <c r="BH297" i="11"/>
  <c r="BG297" i="11"/>
  <c r="BF297" i="11"/>
  <c r="T297" i="11"/>
  <c r="R297" i="11"/>
  <c r="P297" i="11"/>
  <c r="BK297" i="11"/>
  <c r="J297" i="11"/>
  <c r="BE297" i="11"/>
  <c r="BI296" i="11"/>
  <c r="BH296" i="11"/>
  <c r="BG296" i="11"/>
  <c r="BF296" i="11"/>
  <c r="T296" i="11"/>
  <c r="R296" i="11"/>
  <c r="P296" i="11"/>
  <c r="BK296" i="11"/>
  <c r="J296" i="11"/>
  <c r="BE296" i="11"/>
  <c r="BI295" i="11"/>
  <c r="BH295" i="11"/>
  <c r="BG295" i="11"/>
  <c r="BF295" i="11"/>
  <c r="T295" i="11"/>
  <c r="R295" i="11"/>
  <c r="P295" i="11"/>
  <c r="BK295" i="11"/>
  <c r="J295" i="11"/>
  <c r="BE295" i="11"/>
  <c r="BI294" i="11"/>
  <c r="BH294" i="11"/>
  <c r="BG294" i="11"/>
  <c r="BF294" i="11"/>
  <c r="T294" i="11"/>
  <c r="R294" i="11"/>
  <c r="P294" i="11"/>
  <c r="BK294" i="11"/>
  <c r="J294" i="11"/>
  <c r="BE294" i="11"/>
  <c r="BI293" i="11"/>
  <c r="BH293" i="11"/>
  <c r="BG293" i="11"/>
  <c r="BF293" i="11"/>
  <c r="T293" i="11"/>
  <c r="R293" i="11"/>
  <c r="P293" i="11"/>
  <c r="BK293" i="11"/>
  <c r="J293" i="11"/>
  <c r="BE293" i="11"/>
  <c r="BI292" i="11"/>
  <c r="BH292" i="11"/>
  <c r="BG292" i="11"/>
  <c r="BF292" i="11"/>
  <c r="T292" i="11"/>
  <c r="R292" i="11"/>
  <c r="P292" i="11"/>
  <c r="BK292" i="11"/>
  <c r="J292" i="11"/>
  <c r="BE292" i="11"/>
  <c r="BI291" i="11"/>
  <c r="BH291" i="11"/>
  <c r="BG291" i="11"/>
  <c r="BF291" i="11"/>
  <c r="T291" i="11"/>
  <c r="R291" i="11"/>
  <c r="P291" i="11"/>
  <c r="BK291" i="11"/>
  <c r="J291" i="11"/>
  <c r="BE291" i="11"/>
  <c r="BI290" i="11"/>
  <c r="BH290" i="11"/>
  <c r="BG290" i="11"/>
  <c r="BF290" i="11"/>
  <c r="T290" i="11"/>
  <c r="R290" i="11"/>
  <c r="P290" i="11"/>
  <c r="BK290" i="11"/>
  <c r="J290" i="11"/>
  <c r="BE290" i="11"/>
  <c r="BI287" i="11"/>
  <c r="BH287" i="11"/>
  <c r="BG287" i="11"/>
  <c r="BF287" i="11"/>
  <c r="T287" i="11"/>
  <c r="R287" i="11"/>
  <c r="P287" i="11"/>
  <c r="BK287" i="11"/>
  <c r="J287" i="11"/>
  <c r="BE287" i="11"/>
  <c r="BI286" i="11"/>
  <c r="BH286" i="11"/>
  <c r="BG286" i="11"/>
  <c r="BF286" i="11"/>
  <c r="T286" i="11"/>
  <c r="R286" i="11"/>
  <c r="P286" i="11"/>
  <c r="P283" i="11" s="1"/>
  <c r="BK286" i="11"/>
  <c r="BK283" i="11" s="1"/>
  <c r="J283" i="11" s="1"/>
  <c r="J286" i="11"/>
  <c r="BE286" i="11"/>
  <c r="BI285" i="11"/>
  <c r="BH285" i="11"/>
  <c r="BG285" i="11"/>
  <c r="BF285" i="11"/>
  <c r="T285" i="11"/>
  <c r="T283" i="11" s="1"/>
  <c r="R285" i="11"/>
  <c r="P285" i="11"/>
  <c r="BK285" i="11"/>
  <c r="J285" i="11"/>
  <c r="BE285" i="11"/>
  <c r="BI284" i="11"/>
  <c r="BH284" i="11"/>
  <c r="BG284" i="11"/>
  <c r="BF284" i="11"/>
  <c r="T284" i="11"/>
  <c r="R284" i="11"/>
  <c r="R283" i="11"/>
  <c r="P284" i="11"/>
  <c r="BK284" i="11"/>
  <c r="J284" i="11"/>
  <c r="BE284" i="11"/>
  <c r="J104" i="11"/>
  <c r="BI282" i="11"/>
  <c r="BH282" i="11"/>
  <c r="BG282" i="11"/>
  <c r="BF282" i="11"/>
  <c r="T282" i="11"/>
  <c r="R282" i="11"/>
  <c r="P282" i="11"/>
  <c r="BK282" i="11"/>
  <c r="J282" i="11"/>
  <c r="BE282" i="11"/>
  <c r="BI280" i="11"/>
  <c r="BH280" i="11"/>
  <c r="BG280" i="11"/>
  <c r="BF280" i="11"/>
  <c r="T280" i="11"/>
  <c r="R280" i="11"/>
  <c r="P280" i="11"/>
  <c r="BK280" i="11"/>
  <c r="J280" i="11"/>
  <c r="BE280" i="11"/>
  <c r="BI278" i="11"/>
  <c r="BH278" i="11"/>
  <c r="BG278" i="11"/>
  <c r="BF278" i="11"/>
  <c r="T278" i="11"/>
  <c r="R278" i="11"/>
  <c r="P278" i="11"/>
  <c r="BK278" i="11"/>
  <c r="J278" i="11"/>
  <c r="BE278" i="11"/>
  <c r="BI274" i="11"/>
  <c r="BH274" i="11"/>
  <c r="BG274" i="11"/>
  <c r="BF274" i="11"/>
  <c r="T274" i="11"/>
  <c r="R274" i="11"/>
  <c r="P274" i="11"/>
  <c r="BK274" i="11"/>
  <c r="J274" i="11"/>
  <c r="BE274" i="11"/>
  <c r="BI273" i="11"/>
  <c r="BH273" i="11"/>
  <c r="BG273" i="11"/>
  <c r="BF273" i="11"/>
  <c r="T273" i="11"/>
  <c r="R273" i="11"/>
  <c r="P273" i="11"/>
  <c r="BK273" i="11"/>
  <c r="J273" i="11"/>
  <c r="BE273" i="11"/>
  <c r="BI271" i="11"/>
  <c r="BH271" i="11"/>
  <c r="BG271" i="11"/>
  <c r="BF271" i="11"/>
  <c r="T271" i="11"/>
  <c r="R271" i="11"/>
  <c r="P271" i="11"/>
  <c r="BK271" i="11"/>
  <c r="J271" i="11"/>
  <c r="BE271" i="11"/>
  <c r="BI268" i="11"/>
  <c r="BH268" i="11"/>
  <c r="BG268" i="11"/>
  <c r="BF268" i="11"/>
  <c r="T268" i="11"/>
  <c r="R268" i="11"/>
  <c r="P268" i="11"/>
  <c r="BK268" i="11"/>
  <c r="J268" i="11"/>
  <c r="BE268" i="11"/>
  <c r="BI265" i="11"/>
  <c r="BH265" i="11"/>
  <c r="BG265" i="11"/>
  <c r="BF265" i="11"/>
  <c r="T265" i="11"/>
  <c r="R265" i="11"/>
  <c r="P265" i="11"/>
  <c r="BK265" i="11"/>
  <c r="J265" i="11"/>
  <c r="BE265" i="11"/>
  <c r="BI264" i="11"/>
  <c r="BH264" i="11"/>
  <c r="BG264" i="11"/>
  <c r="BF264" i="11"/>
  <c r="T264" i="11"/>
  <c r="R264" i="11"/>
  <c r="P264" i="11"/>
  <c r="BK264" i="11"/>
  <c r="J264" i="11"/>
  <c r="BE264" i="11"/>
  <c r="BI262" i="11"/>
  <c r="BH262" i="11"/>
  <c r="BG262" i="11"/>
  <c r="BF262" i="11"/>
  <c r="T262" i="11"/>
  <c r="R262" i="11"/>
  <c r="P262" i="11"/>
  <c r="BK262" i="11"/>
  <c r="J262" i="11"/>
  <c r="BE262" i="11"/>
  <c r="BI261" i="11"/>
  <c r="BH261" i="11"/>
  <c r="BG261" i="11"/>
  <c r="BF261" i="11"/>
  <c r="T261" i="11"/>
  <c r="R261" i="11"/>
  <c r="P261" i="11"/>
  <c r="BK261" i="11"/>
  <c r="J261" i="11"/>
  <c r="BE261" i="11"/>
  <c r="BI260" i="11"/>
  <c r="BH260" i="11"/>
  <c r="BG260" i="11"/>
  <c r="BF260" i="11"/>
  <c r="T260" i="11"/>
  <c r="R260" i="11"/>
  <c r="P260" i="11"/>
  <c r="BK260" i="11"/>
  <c r="J260" i="11"/>
  <c r="BE260" i="11"/>
  <c r="BI259" i="11"/>
  <c r="BH259" i="11"/>
  <c r="BG259" i="11"/>
  <c r="BF259" i="11"/>
  <c r="T259" i="11"/>
  <c r="R259" i="11"/>
  <c r="P259" i="11"/>
  <c r="P256" i="11" s="1"/>
  <c r="BK259" i="11"/>
  <c r="BK256" i="11" s="1"/>
  <c r="J256" i="11" s="1"/>
  <c r="J103" i="11" s="1"/>
  <c r="J259" i="11"/>
  <c r="BE259" i="11"/>
  <c r="BI258" i="11"/>
  <c r="BH258" i="11"/>
  <c r="BG258" i="11"/>
  <c r="BF258" i="11"/>
  <c r="T258" i="11"/>
  <c r="T256" i="11" s="1"/>
  <c r="R258" i="11"/>
  <c r="R256" i="11" s="1"/>
  <c r="P258" i="11"/>
  <c r="BK258" i="11"/>
  <c r="J258" i="11"/>
  <c r="BE258" i="11"/>
  <c r="BI257" i="11"/>
  <c r="BH257" i="11"/>
  <c r="BG257" i="11"/>
  <c r="BF257" i="11"/>
  <c r="T257" i="11"/>
  <c r="R257" i="11"/>
  <c r="P257" i="11"/>
  <c r="BK257" i="11"/>
  <c r="J257" i="11"/>
  <c r="BE257" i="11"/>
  <c r="BI255" i="11"/>
  <c r="BH255" i="11"/>
  <c r="BG255" i="11"/>
  <c r="BF255" i="11"/>
  <c r="T255" i="11"/>
  <c r="R255" i="11"/>
  <c r="P255" i="11"/>
  <c r="BK255" i="11"/>
  <c r="J255" i="11"/>
  <c r="BE255" i="11"/>
  <c r="BI250" i="11"/>
  <c r="BH250" i="11"/>
  <c r="BG250" i="11"/>
  <c r="BF250" i="11"/>
  <c r="T250" i="11"/>
  <c r="R250" i="11"/>
  <c r="R241" i="11" s="1"/>
  <c r="P250" i="11"/>
  <c r="BK250" i="11"/>
  <c r="J250" i="11"/>
  <c r="BE250" i="11"/>
  <c r="BI245" i="11"/>
  <c r="BH245" i="11"/>
  <c r="BG245" i="11"/>
  <c r="BF245" i="11"/>
  <c r="T245" i="11"/>
  <c r="R245" i="11"/>
  <c r="P245" i="11"/>
  <c r="BK245" i="11"/>
  <c r="BK241" i="11" s="1"/>
  <c r="J241" i="11" s="1"/>
  <c r="J102" i="11" s="1"/>
  <c r="J245" i="11"/>
  <c r="BE245" i="11"/>
  <c r="BI242" i="11"/>
  <c r="BH242" i="11"/>
  <c r="BG242" i="11"/>
  <c r="BF242" i="11"/>
  <c r="T242" i="11"/>
  <c r="T241" i="11"/>
  <c r="R242" i="11"/>
  <c r="P242" i="11"/>
  <c r="P241" i="11"/>
  <c r="BK242" i="11"/>
  <c r="J242" i="11"/>
  <c r="BE242" i="11" s="1"/>
  <c r="BI239" i="11"/>
  <c r="BH239" i="11"/>
  <c r="BG239" i="11"/>
  <c r="BF239" i="11"/>
  <c r="T239" i="11"/>
  <c r="T238" i="11"/>
  <c r="R239" i="11"/>
  <c r="R238" i="11"/>
  <c r="P239" i="11"/>
  <c r="P238" i="11"/>
  <c r="BK239" i="11"/>
  <c r="BK238" i="11"/>
  <c r="J238" i="11"/>
  <c r="J101" i="11" s="1"/>
  <c r="J239" i="11"/>
  <c r="BE239" i="11" s="1"/>
  <c r="BI236" i="11"/>
  <c r="BH236" i="11"/>
  <c r="BG236" i="11"/>
  <c r="BF236" i="11"/>
  <c r="T236" i="11"/>
  <c r="R236" i="11"/>
  <c r="P236" i="11"/>
  <c r="BK236" i="11"/>
  <c r="J236" i="11"/>
  <c r="BE236" i="11"/>
  <c r="BI234" i="11"/>
  <c r="BH234" i="11"/>
  <c r="BG234" i="11"/>
  <c r="BF234" i="11"/>
  <c r="T234" i="11"/>
  <c r="R234" i="11"/>
  <c r="P234" i="11"/>
  <c r="BK234" i="11"/>
  <c r="J234" i="11"/>
  <c r="BE234" i="11"/>
  <c r="BI233" i="11"/>
  <c r="BH233" i="11"/>
  <c r="BG233" i="11"/>
  <c r="BF233" i="11"/>
  <c r="T233" i="11"/>
  <c r="R233" i="11"/>
  <c r="P233" i="11"/>
  <c r="BK233" i="11"/>
  <c r="J233" i="11"/>
  <c r="BE233" i="11"/>
  <c r="BI231" i="11"/>
  <c r="BH231" i="11"/>
  <c r="BG231" i="11"/>
  <c r="BF231" i="11"/>
  <c r="T231" i="11"/>
  <c r="R231" i="11"/>
  <c r="P231" i="11"/>
  <c r="BK231" i="11"/>
  <c r="J231" i="11"/>
  <c r="BE231" i="11"/>
  <c r="BI229" i="11"/>
  <c r="BH229" i="11"/>
  <c r="BG229" i="11"/>
  <c r="BF229" i="11"/>
  <c r="T229" i="11"/>
  <c r="R229" i="11"/>
  <c r="P229" i="11"/>
  <c r="BK229" i="11"/>
  <c r="J229" i="11"/>
  <c r="BE229" i="11"/>
  <c r="BI226" i="11"/>
  <c r="BH226" i="11"/>
  <c r="BG226" i="11"/>
  <c r="BF226" i="11"/>
  <c r="T226" i="11"/>
  <c r="R226" i="11"/>
  <c r="P226" i="11"/>
  <c r="BK226" i="11"/>
  <c r="J226" i="11"/>
  <c r="BE226" i="11"/>
  <c r="BI224" i="11"/>
  <c r="BH224" i="11"/>
  <c r="BG224" i="11"/>
  <c r="BF224" i="11"/>
  <c r="T224" i="11"/>
  <c r="R224" i="11"/>
  <c r="P224" i="11"/>
  <c r="BK224" i="11"/>
  <c r="J224" i="11"/>
  <c r="BE224" i="11"/>
  <c r="BI223" i="11"/>
  <c r="BH223" i="11"/>
  <c r="BG223" i="11"/>
  <c r="BF223" i="11"/>
  <c r="T223" i="11"/>
  <c r="R223" i="11"/>
  <c r="P223" i="11"/>
  <c r="BK223" i="11"/>
  <c r="J223" i="11"/>
  <c r="BE223" i="11"/>
  <c r="BI216" i="11"/>
  <c r="BH216" i="11"/>
  <c r="BG216" i="11"/>
  <c r="BF216" i="11"/>
  <c r="T216" i="11"/>
  <c r="R216" i="11"/>
  <c r="P216" i="11"/>
  <c r="BK216" i="11"/>
  <c r="J216" i="11"/>
  <c r="BE216" i="11"/>
  <c r="BI212" i="11"/>
  <c r="BH212" i="11"/>
  <c r="BG212" i="11"/>
  <c r="BF212" i="11"/>
  <c r="T212" i="11"/>
  <c r="R212" i="11"/>
  <c r="P212" i="11"/>
  <c r="BK212" i="11"/>
  <c r="J212" i="11"/>
  <c r="BE212" i="11"/>
  <c r="BI210" i="11"/>
  <c r="BH210" i="11"/>
  <c r="BG210" i="11"/>
  <c r="BF210" i="11"/>
  <c r="T210" i="11"/>
  <c r="R210" i="11"/>
  <c r="P210" i="11"/>
  <c r="BK210" i="11"/>
  <c r="J210" i="11"/>
  <c r="BE210" i="11"/>
  <c r="BI208" i="11"/>
  <c r="BH208" i="11"/>
  <c r="BG208" i="11"/>
  <c r="BF208" i="11"/>
  <c r="T208" i="11"/>
  <c r="R208" i="11"/>
  <c r="P208" i="11"/>
  <c r="BK208" i="11"/>
  <c r="J208" i="11"/>
  <c r="BE208" i="11"/>
  <c r="BI206" i="11"/>
  <c r="BH206" i="11"/>
  <c r="BG206" i="11"/>
  <c r="BF206" i="11"/>
  <c r="T206" i="11"/>
  <c r="R206" i="11"/>
  <c r="P206" i="11"/>
  <c r="BK206" i="11"/>
  <c r="J206" i="11"/>
  <c r="BE206" i="11"/>
  <c r="BI202" i="11"/>
  <c r="BH202" i="11"/>
  <c r="BG202" i="11"/>
  <c r="BF202" i="11"/>
  <c r="T202" i="11"/>
  <c r="R202" i="11"/>
  <c r="P202" i="11"/>
  <c r="BK202" i="11"/>
  <c r="J202" i="11"/>
  <c r="BE202" i="11"/>
  <c r="BI200" i="11"/>
  <c r="BH200" i="11"/>
  <c r="BG200" i="11"/>
  <c r="BF200" i="11"/>
  <c r="T200" i="11"/>
  <c r="R200" i="11"/>
  <c r="P200" i="11"/>
  <c r="BK200" i="11"/>
  <c r="J200" i="11"/>
  <c r="BE200" i="11"/>
  <c r="BI195" i="11"/>
  <c r="BH195" i="11"/>
  <c r="BG195" i="11"/>
  <c r="BF195" i="11"/>
  <c r="T195" i="11"/>
  <c r="R195" i="11"/>
  <c r="P195" i="11"/>
  <c r="BK195" i="11"/>
  <c r="J195" i="11"/>
  <c r="BE195" i="11"/>
  <c r="BI189" i="11"/>
  <c r="BH189" i="11"/>
  <c r="BG189" i="11"/>
  <c r="BF189" i="11"/>
  <c r="T189" i="11"/>
  <c r="R189" i="11"/>
  <c r="P189" i="11"/>
  <c r="BK189" i="11"/>
  <c r="J189" i="11"/>
  <c r="BE189" i="11"/>
  <c r="BI187" i="11"/>
  <c r="BH187" i="11"/>
  <c r="BG187" i="11"/>
  <c r="BF187" i="11"/>
  <c r="T187" i="11"/>
  <c r="R187" i="11"/>
  <c r="P187" i="11"/>
  <c r="BK187" i="11"/>
  <c r="J187" i="11"/>
  <c r="BE187" i="11"/>
  <c r="BI186" i="11"/>
  <c r="BH186" i="11"/>
  <c r="BG186" i="11"/>
  <c r="BF186" i="11"/>
  <c r="T186" i="11"/>
  <c r="R186" i="11"/>
  <c r="P186" i="11"/>
  <c r="BK186" i="11"/>
  <c r="J186" i="11"/>
  <c r="BE186" i="11"/>
  <c r="BI182" i="11"/>
  <c r="BH182" i="11"/>
  <c r="BG182" i="11"/>
  <c r="BF182" i="11"/>
  <c r="T182" i="11"/>
  <c r="R182" i="11"/>
  <c r="P182" i="11"/>
  <c r="BK182" i="11"/>
  <c r="J182" i="11"/>
  <c r="BE182" i="11"/>
  <c r="BI181" i="11"/>
  <c r="BH181" i="11"/>
  <c r="BG181" i="11"/>
  <c r="BF181" i="11"/>
  <c r="T181" i="11"/>
  <c r="R181" i="11"/>
  <c r="P181" i="11"/>
  <c r="BK181" i="11"/>
  <c r="J181" i="11"/>
  <c r="BE181" i="11"/>
  <c r="BI174" i="11"/>
  <c r="BH174" i="11"/>
  <c r="BG174" i="11"/>
  <c r="BF174" i="11"/>
  <c r="T174" i="11"/>
  <c r="R174" i="11"/>
  <c r="P174" i="11"/>
  <c r="BK174" i="11"/>
  <c r="J174" i="11"/>
  <c r="BE174" i="11"/>
  <c r="BI172" i="11"/>
  <c r="BH172" i="11"/>
  <c r="BG172" i="11"/>
  <c r="BF172" i="11"/>
  <c r="T172" i="11"/>
  <c r="R172" i="11"/>
  <c r="P172" i="11"/>
  <c r="BK172" i="11"/>
  <c r="J172" i="11"/>
  <c r="BE172" i="11"/>
  <c r="BI166" i="11"/>
  <c r="BH166" i="11"/>
  <c r="BG166" i="11"/>
  <c r="BF166" i="11"/>
  <c r="T166" i="11"/>
  <c r="R166" i="11"/>
  <c r="P166" i="11"/>
  <c r="BK166" i="11"/>
  <c r="J166" i="11"/>
  <c r="BE166" i="11"/>
  <c r="BI164" i="11"/>
  <c r="BH164" i="11"/>
  <c r="BG164" i="11"/>
  <c r="BF164" i="11"/>
  <c r="T164" i="11"/>
  <c r="R164" i="11"/>
  <c r="P164" i="11"/>
  <c r="BK164" i="11"/>
  <c r="J164" i="11"/>
  <c r="BE164" i="11"/>
  <c r="BI156" i="11"/>
  <c r="BH156" i="11"/>
  <c r="BG156" i="11"/>
  <c r="BF156" i="11"/>
  <c r="T156" i="11"/>
  <c r="R156" i="11"/>
  <c r="P156" i="11"/>
  <c r="BK156" i="11"/>
  <c r="J156" i="11"/>
  <c r="BE156" i="11"/>
  <c r="BI154" i="11"/>
  <c r="BH154" i="11"/>
  <c r="BG154" i="11"/>
  <c r="BF154" i="11"/>
  <c r="T154" i="11"/>
  <c r="R154" i="11"/>
  <c r="P154" i="11"/>
  <c r="BK154" i="11"/>
  <c r="J154" i="11"/>
  <c r="BE154" i="11"/>
  <c r="BI149" i="11"/>
  <c r="BH149" i="11"/>
  <c r="BG149" i="11"/>
  <c r="BF149" i="11"/>
  <c r="T149" i="11"/>
  <c r="R149" i="11"/>
  <c r="P149" i="11"/>
  <c r="BK149" i="11"/>
  <c r="J149" i="11"/>
  <c r="BE149" i="11"/>
  <c r="BI147" i="11"/>
  <c r="BH147" i="11"/>
  <c r="BG147" i="11"/>
  <c r="BF147" i="11"/>
  <c r="T147" i="11"/>
  <c r="R147" i="11"/>
  <c r="P147" i="11"/>
  <c r="BK147" i="11"/>
  <c r="J147" i="11"/>
  <c r="BE147" i="11"/>
  <c r="BI144" i="11"/>
  <c r="BH144" i="11"/>
  <c r="BG144" i="11"/>
  <c r="BF144" i="11"/>
  <c r="T144" i="11"/>
  <c r="R144" i="11"/>
  <c r="P144" i="11"/>
  <c r="BK144" i="11"/>
  <c r="J144" i="11"/>
  <c r="BE144" i="11"/>
  <c r="BI142" i="11"/>
  <c r="BH142" i="11"/>
  <c r="BG142" i="11"/>
  <c r="BF142" i="11"/>
  <c r="T142" i="11"/>
  <c r="R142" i="11"/>
  <c r="P142" i="11"/>
  <c r="BK142" i="11"/>
  <c r="J142" i="11"/>
  <c r="BE142" i="11"/>
  <c r="BI140" i="11"/>
  <c r="BH140" i="11"/>
  <c r="BG140" i="11"/>
  <c r="BF140" i="11"/>
  <c r="T140" i="11"/>
  <c r="R140" i="11"/>
  <c r="P140" i="11"/>
  <c r="BK140" i="11"/>
  <c r="J140" i="11"/>
  <c r="BE140" i="11"/>
  <c r="BI138" i="11"/>
  <c r="BH138" i="11"/>
  <c r="BG138" i="11"/>
  <c r="BF138" i="11"/>
  <c r="T138" i="11"/>
  <c r="R138" i="11"/>
  <c r="P138" i="11"/>
  <c r="BK138" i="11"/>
  <c r="J138" i="11"/>
  <c r="BE138" i="11"/>
  <c r="BI137" i="11"/>
  <c r="BH137" i="11"/>
  <c r="BG137" i="11"/>
  <c r="BF137" i="11"/>
  <c r="T137" i="11"/>
  <c r="R137" i="11"/>
  <c r="P137" i="11"/>
  <c r="BK137" i="11"/>
  <c r="J137" i="11"/>
  <c r="BE137" i="11"/>
  <c r="BI136" i="11"/>
  <c r="BH136" i="11"/>
  <c r="BG136" i="11"/>
  <c r="BF136" i="11"/>
  <c r="T136" i="11"/>
  <c r="R136" i="11"/>
  <c r="P136" i="11"/>
  <c r="BK136" i="11"/>
  <c r="J136" i="11"/>
  <c r="BE136" i="11"/>
  <c r="BI135" i="11"/>
  <c r="BH135" i="11"/>
  <c r="F38" i="11" s="1"/>
  <c r="BC107" i="1" s="1"/>
  <c r="BG135" i="11"/>
  <c r="BF135" i="11"/>
  <c r="T135" i="11"/>
  <c r="T134" i="11"/>
  <c r="R135" i="11"/>
  <c r="R134" i="11"/>
  <c r="P135" i="11"/>
  <c r="P134" i="11"/>
  <c r="BK135" i="11"/>
  <c r="J135" i="11"/>
  <c r="BE135" i="11"/>
  <c r="J35" i="11"/>
  <c r="AV107" i="1" s="1"/>
  <c r="J129" i="11"/>
  <c r="J128" i="11"/>
  <c r="F128" i="11"/>
  <c r="F126" i="11"/>
  <c r="E124" i="11"/>
  <c r="J94" i="11"/>
  <c r="J93" i="11"/>
  <c r="F93" i="11"/>
  <c r="F91" i="11"/>
  <c r="E89" i="11"/>
  <c r="J20" i="11"/>
  <c r="E20" i="11"/>
  <c r="F129" i="11"/>
  <c r="F94" i="11"/>
  <c r="J19" i="11"/>
  <c r="J14" i="11"/>
  <c r="J126" i="11"/>
  <c r="J91" i="11"/>
  <c r="E7" i="11"/>
  <c r="E120" i="11"/>
  <c r="E85" i="11"/>
  <c r="J39" i="10"/>
  <c r="J38" i="10"/>
  <c r="AY106" i="1"/>
  <c r="J37" i="10"/>
  <c r="AX106" i="1"/>
  <c r="BI397" i="10"/>
  <c r="BH397" i="10"/>
  <c r="BG397" i="10"/>
  <c r="BF397" i="10"/>
  <c r="T397" i="10"/>
  <c r="T396" i="10"/>
  <c r="R397" i="10"/>
  <c r="R396" i="10"/>
  <c r="R392" i="10" s="1"/>
  <c r="P397" i="10"/>
  <c r="P396" i="10"/>
  <c r="BK397" i="10"/>
  <c r="BK396" i="10"/>
  <c r="J396" i="10" s="1"/>
  <c r="J113" i="10" s="1"/>
  <c r="J397" i="10"/>
  <c r="BE397" i="10"/>
  <c r="BI395" i="10"/>
  <c r="BH395" i="10"/>
  <c r="BG395" i="10"/>
  <c r="BF395" i="10"/>
  <c r="T395" i="10"/>
  <c r="R395" i="10"/>
  <c r="P395" i="10"/>
  <c r="P393" i="10" s="1"/>
  <c r="P392" i="10" s="1"/>
  <c r="BK395" i="10"/>
  <c r="J395" i="10"/>
  <c r="BE395" i="10"/>
  <c r="BI394" i="10"/>
  <c r="BH394" i="10"/>
  <c r="BG394" i="10"/>
  <c r="BF394" i="10"/>
  <c r="T394" i="10"/>
  <c r="T393" i="10"/>
  <c r="T392" i="10" s="1"/>
  <c r="R394" i="10"/>
  <c r="R393" i="10"/>
  <c r="P394" i="10"/>
  <c r="BK394" i="10"/>
  <c r="BK393" i="10" s="1"/>
  <c r="J394" i="10"/>
  <c r="BE394" i="10"/>
  <c r="BI391" i="10"/>
  <c r="BH391" i="10"/>
  <c r="BG391" i="10"/>
  <c r="BF391" i="10"/>
  <c r="T391" i="10"/>
  <c r="R391" i="10"/>
  <c r="P391" i="10"/>
  <c r="P389" i="10" s="1"/>
  <c r="P388" i="10" s="1"/>
  <c r="BK391" i="10"/>
  <c r="J391" i="10"/>
  <c r="BE391" i="10"/>
  <c r="BI390" i="10"/>
  <c r="BH390" i="10"/>
  <c r="BG390" i="10"/>
  <c r="BF390" i="10"/>
  <c r="T390" i="10"/>
  <c r="T389" i="10"/>
  <c r="T388" i="10" s="1"/>
  <c r="R390" i="10"/>
  <c r="R389" i="10"/>
  <c r="R388" i="10"/>
  <c r="P390" i="10"/>
  <c r="BK390" i="10"/>
  <c r="J390" i="10"/>
  <c r="BE390" i="10"/>
  <c r="BI387" i="10"/>
  <c r="BH387" i="10"/>
  <c r="BG387" i="10"/>
  <c r="BF387" i="10"/>
  <c r="T387" i="10"/>
  <c r="T386" i="10"/>
  <c r="R387" i="10"/>
  <c r="R386" i="10"/>
  <c r="P387" i="10"/>
  <c r="P386" i="10"/>
  <c r="BK387" i="10"/>
  <c r="BK386" i="10"/>
  <c r="J386" i="10" s="1"/>
  <c r="J387" i="10"/>
  <c r="BE387" i="10"/>
  <c r="J108" i="10"/>
  <c r="BI384" i="10"/>
  <c r="BH384" i="10"/>
  <c r="BG384" i="10"/>
  <c r="BF384" i="10"/>
  <c r="T384" i="10"/>
  <c r="R384" i="10"/>
  <c r="P384" i="10"/>
  <c r="BK384" i="10"/>
  <c r="J384" i="10"/>
  <c r="BE384" i="10"/>
  <c r="BI383" i="10"/>
  <c r="BH383" i="10"/>
  <c r="BG383" i="10"/>
  <c r="BF383" i="10"/>
  <c r="T383" i="10"/>
  <c r="R383" i="10"/>
  <c r="P383" i="10"/>
  <c r="BK383" i="10"/>
  <c r="J383" i="10"/>
  <c r="BE383" i="10"/>
  <c r="BI382" i="10"/>
  <c r="BH382" i="10"/>
  <c r="BG382" i="10"/>
  <c r="BF382" i="10"/>
  <c r="T382" i="10"/>
  <c r="R382" i="10"/>
  <c r="P382" i="10"/>
  <c r="BK382" i="10"/>
  <c r="J382" i="10"/>
  <c r="BE382" i="10"/>
  <c r="BI380" i="10"/>
  <c r="BH380" i="10"/>
  <c r="BG380" i="10"/>
  <c r="BF380" i="10"/>
  <c r="T380" i="10"/>
  <c r="R380" i="10"/>
  <c r="P380" i="10"/>
  <c r="BK380" i="10"/>
  <c r="J380" i="10"/>
  <c r="BE380" i="10"/>
  <c r="BI378" i="10"/>
  <c r="BH378" i="10"/>
  <c r="BG378" i="10"/>
  <c r="BF378" i="10"/>
  <c r="T378" i="10"/>
  <c r="R378" i="10"/>
  <c r="P378" i="10"/>
  <c r="P373" i="10" s="1"/>
  <c r="BK378" i="10"/>
  <c r="BK373" i="10" s="1"/>
  <c r="J373" i="10" s="1"/>
  <c r="J107" i="10" s="1"/>
  <c r="J378" i="10"/>
  <c r="BE378" i="10"/>
  <c r="BI376" i="10"/>
  <c r="BH376" i="10"/>
  <c r="BG376" i="10"/>
  <c r="BF376" i="10"/>
  <c r="T376" i="10"/>
  <c r="T373" i="10" s="1"/>
  <c r="R376" i="10"/>
  <c r="R373" i="10" s="1"/>
  <c r="P376" i="10"/>
  <c r="BK376" i="10"/>
  <c r="J376" i="10"/>
  <c r="BE376" i="10"/>
  <c r="BI374" i="10"/>
  <c r="BH374" i="10"/>
  <c r="BG374" i="10"/>
  <c r="BF374" i="10"/>
  <c r="T374" i="10"/>
  <c r="R374" i="10"/>
  <c r="P374" i="10"/>
  <c r="BK374" i="10"/>
  <c r="J374" i="10"/>
  <c r="BE374" i="10"/>
  <c r="BI370" i="10"/>
  <c r="BH370" i="10"/>
  <c r="BG370" i="10"/>
  <c r="BF370" i="10"/>
  <c r="T370" i="10"/>
  <c r="R370" i="10"/>
  <c r="P370" i="10"/>
  <c r="BK370" i="10"/>
  <c r="J370" i="10"/>
  <c r="BE370" i="10"/>
  <c r="BI369" i="10"/>
  <c r="BH369" i="10"/>
  <c r="BG369" i="10"/>
  <c r="BF369" i="10"/>
  <c r="T369" i="10"/>
  <c r="R369" i="10"/>
  <c r="P369" i="10"/>
  <c r="BK369" i="10"/>
  <c r="J369" i="10"/>
  <c r="BE369" i="10"/>
  <c r="BI368" i="10"/>
  <c r="BH368" i="10"/>
  <c r="BG368" i="10"/>
  <c r="BF368" i="10"/>
  <c r="T368" i="10"/>
  <c r="R368" i="10"/>
  <c r="P368" i="10"/>
  <c r="BK368" i="10"/>
  <c r="J368" i="10"/>
  <c r="BE368" i="10"/>
  <c r="BI364" i="10"/>
  <c r="BH364" i="10"/>
  <c r="BG364" i="10"/>
  <c r="BF364" i="10"/>
  <c r="T364" i="10"/>
  <c r="R364" i="10"/>
  <c r="P364" i="10"/>
  <c r="BK364" i="10"/>
  <c r="J364" i="10"/>
  <c r="BE364" i="10"/>
  <c r="BI363" i="10"/>
  <c r="BH363" i="10"/>
  <c r="BG363" i="10"/>
  <c r="BF363" i="10"/>
  <c r="T363" i="10"/>
  <c r="R363" i="10"/>
  <c r="P363" i="10"/>
  <c r="BK363" i="10"/>
  <c r="J363" i="10"/>
  <c r="BE363" i="10"/>
  <c r="BI361" i="10"/>
  <c r="BH361" i="10"/>
  <c r="BG361" i="10"/>
  <c r="BF361" i="10"/>
  <c r="T361" i="10"/>
  <c r="R361" i="10"/>
  <c r="P361" i="10"/>
  <c r="BK361" i="10"/>
  <c r="J361" i="10"/>
  <c r="BE361" i="10"/>
  <c r="BI359" i="10"/>
  <c r="BH359" i="10"/>
  <c r="BG359" i="10"/>
  <c r="BF359" i="10"/>
  <c r="T359" i="10"/>
  <c r="R359" i="10"/>
  <c r="P359" i="10"/>
  <c r="BK359" i="10"/>
  <c r="J359" i="10"/>
  <c r="BE359" i="10"/>
  <c r="BI354" i="10"/>
  <c r="BH354" i="10"/>
  <c r="BG354" i="10"/>
  <c r="BF354" i="10"/>
  <c r="T354" i="10"/>
  <c r="R354" i="10"/>
  <c r="P354" i="10"/>
  <c r="BK354" i="10"/>
  <c r="J354" i="10"/>
  <c r="BE354" i="10"/>
  <c r="BI353" i="10"/>
  <c r="BH353" i="10"/>
  <c r="BG353" i="10"/>
  <c r="BF353" i="10"/>
  <c r="T353" i="10"/>
  <c r="R353" i="10"/>
  <c r="P353" i="10"/>
  <c r="BK353" i="10"/>
  <c r="J353" i="10"/>
  <c r="BE353" i="10"/>
  <c r="BI349" i="10"/>
  <c r="BH349" i="10"/>
  <c r="BG349" i="10"/>
  <c r="BF349" i="10"/>
  <c r="T349" i="10"/>
  <c r="R349" i="10"/>
  <c r="P349" i="10"/>
  <c r="BK349" i="10"/>
  <c r="J349" i="10"/>
  <c r="BE349" i="10"/>
  <c r="BI348" i="10"/>
  <c r="BH348" i="10"/>
  <c r="BG348" i="10"/>
  <c r="BF348" i="10"/>
  <c r="T348" i="10"/>
  <c r="R348" i="10"/>
  <c r="P348" i="10"/>
  <c r="BK348" i="10"/>
  <c r="J348" i="10"/>
  <c r="BE348" i="10"/>
  <c r="BI347" i="10"/>
  <c r="BH347" i="10"/>
  <c r="BG347" i="10"/>
  <c r="BF347" i="10"/>
  <c r="T347" i="10"/>
  <c r="R347" i="10"/>
  <c r="P347" i="10"/>
  <c r="BK347" i="10"/>
  <c r="J347" i="10"/>
  <c r="BE347" i="10"/>
  <c r="BI346" i="10"/>
  <c r="BH346" i="10"/>
  <c r="BG346" i="10"/>
  <c r="BF346" i="10"/>
  <c r="T346" i="10"/>
  <c r="R346" i="10"/>
  <c r="P346" i="10"/>
  <c r="BK346" i="10"/>
  <c r="J346" i="10"/>
  <c r="BE346" i="10"/>
  <c r="BI345" i="10"/>
  <c r="BH345" i="10"/>
  <c r="BG345" i="10"/>
  <c r="BF345" i="10"/>
  <c r="T345" i="10"/>
  <c r="R345" i="10"/>
  <c r="P345" i="10"/>
  <c r="BK345" i="10"/>
  <c r="J345" i="10"/>
  <c r="BE345" i="10"/>
  <c r="BI344" i="10"/>
  <c r="BH344" i="10"/>
  <c r="BG344" i="10"/>
  <c r="BF344" i="10"/>
  <c r="T344" i="10"/>
  <c r="R344" i="10"/>
  <c r="P344" i="10"/>
  <c r="BK344" i="10"/>
  <c r="J344" i="10"/>
  <c r="BE344" i="10"/>
  <c r="BI343" i="10"/>
  <c r="BH343" i="10"/>
  <c r="BG343" i="10"/>
  <c r="BF343" i="10"/>
  <c r="T343" i="10"/>
  <c r="R343" i="10"/>
  <c r="R340" i="10" s="1"/>
  <c r="P343" i="10"/>
  <c r="BK343" i="10"/>
  <c r="J343" i="10"/>
  <c r="BE343" i="10"/>
  <c r="BI342" i="10"/>
  <c r="BH342" i="10"/>
  <c r="BG342" i="10"/>
  <c r="BF342" i="10"/>
  <c r="T342" i="10"/>
  <c r="R342" i="10"/>
  <c r="P342" i="10"/>
  <c r="BK342" i="10"/>
  <c r="BK340" i="10" s="1"/>
  <c r="J340" i="10" s="1"/>
  <c r="J106" i="10" s="1"/>
  <c r="J342" i="10"/>
  <c r="BE342" i="10"/>
  <c r="BI341" i="10"/>
  <c r="BH341" i="10"/>
  <c r="BG341" i="10"/>
  <c r="BF341" i="10"/>
  <c r="T341" i="10"/>
  <c r="T340" i="10"/>
  <c r="R341" i="10"/>
  <c r="P341" i="10"/>
  <c r="P340" i="10"/>
  <c r="BK341" i="10"/>
  <c r="J341" i="10"/>
  <c r="BE341" i="10" s="1"/>
  <c r="BI338" i="10"/>
  <c r="BH338" i="10"/>
  <c r="BG338" i="10"/>
  <c r="BF338" i="10"/>
  <c r="T338" i="10"/>
  <c r="R338" i="10"/>
  <c r="P338" i="10"/>
  <c r="BK338" i="10"/>
  <c r="J338" i="10"/>
  <c r="BE338" i="10"/>
  <c r="BI337" i="10"/>
  <c r="BH337" i="10"/>
  <c r="BG337" i="10"/>
  <c r="BF337" i="10"/>
  <c r="T337" i="10"/>
  <c r="R337" i="10"/>
  <c r="P337" i="10"/>
  <c r="BK337" i="10"/>
  <c r="J337" i="10"/>
  <c r="BE337" i="10"/>
  <c r="BI336" i="10"/>
  <c r="BH336" i="10"/>
  <c r="BG336" i="10"/>
  <c r="BF336" i="10"/>
  <c r="T336" i="10"/>
  <c r="R336" i="10"/>
  <c r="P336" i="10"/>
  <c r="BK336" i="10"/>
  <c r="J336" i="10"/>
  <c r="BE336" i="10"/>
  <c r="BI335" i="10"/>
  <c r="BH335" i="10"/>
  <c r="BG335" i="10"/>
  <c r="BF335" i="10"/>
  <c r="T335" i="10"/>
  <c r="R335" i="10"/>
  <c r="P335" i="10"/>
  <c r="BK335" i="10"/>
  <c r="J335" i="10"/>
  <c r="BE335" i="10"/>
  <c r="BI334" i="10"/>
  <c r="BH334" i="10"/>
  <c r="BG334" i="10"/>
  <c r="BF334" i="10"/>
  <c r="T334" i="10"/>
  <c r="R334" i="10"/>
  <c r="P334" i="10"/>
  <c r="BK334" i="10"/>
  <c r="J334" i="10"/>
  <c r="BE334" i="10"/>
  <c r="BI333" i="10"/>
  <c r="BH333" i="10"/>
  <c r="BG333" i="10"/>
  <c r="BF333" i="10"/>
  <c r="T333" i="10"/>
  <c r="R333" i="10"/>
  <c r="P333" i="10"/>
  <c r="BK333" i="10"/>
  <c r="J333" i="10"/>
  <c r="BE333" i="10"/>
  <c r="BI332" i="10"/>
  <c r="BH332" i="10"/>
  <c r="BG332" i="10"/>
  <c r="BF332" i="10"/>
  <c r="T332" i="10"/>
  <c r="R332" i="10"/>
  <c r="P332" i="10"/>
  <c r="BK332" i="10"/>
  <c r="J332" i="10"/>
  <c r="BE332" i="10"/>
  <c r="BI326" i="10"/>
  <c r="BH326" i="10"/>
  <c r="BG326" i="10"/>
  <c r="BF326" i="10"/>
  <c r="T326" i="10"/>
  <c r="R326" i="10"/>
  <c r="P326" i="10"/>
  <c r="BK326" i="10"/>
  <c r="J326" i="10"/>
  <c r="BE326" i="10"/>
  <c r="BI325" i="10"/>
  <c r="BH325" i="10"/>
  <c r="BG325" i="10"/>
  <c r="BF325" i="10"/>
  <c r="T325" i="10"/>
  <c r="R325" i="10"/>
  <c r="P325" i="10"/>
  <c r="BK325" i="10"/>
  <c r="J325" i="10"/>
  <c r="BE325" i="10"/>
  <c r="BI324" i="10"/>
  <c r="BH324" i="10"/>
  <c r="BG324" i="10"/>
  <c r="BF324" i="10"/>
  <c r="T324" i="10"/>
  <c r="R324" i="10"/>
  <c r="P324" i="10"/>
  <c r="BK324" i="10"/>
  <c r="J324" i="10"/>
  <c r="BE324" i="10"/>
  <c r="BI323" i="10"/>
  <c r="BH323" i="10"/>
  <c r="BG323" i="10"/>
  <c r="BF323" i="10"/>
  <c r="T323" i="10"/>
  <c r="R323" i="10"/>
  <c r="P323" i="10"/>
  <c r="BK323" i="10"/>
  <c r="J323" i="10"/>
  <c r="BE323" i="10"/>
  <c r="BI322" i="10"/>
  <c r="BH322" i="10"/>
  <c r="BG322" i="10"/>
  <c r="BF322" i="10"/>
  <c r="T322" i="10"/>
  <c r="R322" i="10"/>
  <c r="P322" i="10"/>
  <c r="BK322" i="10"/>
  <c r="J322" i="10"/>
  <c r="BE322" i="10"/>
  <c r="BI321" i="10"/>
  <c r="BH321" i="10"/>
  <c r="BG321" i="10"/>
  <c r="BF321" i="10"/>
  <c r="T321" i="10"/>
  <c r="R321" i="10"/>
  <c r="P321" i="10"/>
  <c r="BK321" i="10"/>
  <c r="J321" i="10"/>
  <c r="BE321" i="10"/>
  <c r="BI320" i="10"/>
  <c r="BH320" i="10"/>
  <c r="BG320" i="10"/>
  <c r="BF320" i="10"/>
  <c r="T320" i="10"/>
  <c r="R320" i="10"/>
  <c r="P320" i="10"/>
  <c r="BK320" i="10"/>
  <c r="J320" i="10"/>
  <c r="BE320" i="10"/>
  <c r="BI319" i="10"/>
  <c r="BH319" i="10"/>
  <c r="BG319" i="10"/>
  <c r="BF319" i="10"/>
  <c r="T319" i="10"/>
  <c r="R319" i="10"/>
  <c r="P319" i="10"/>
  <c r="BK319" i="10"/>
  <c r="J319" i="10"/>
  <c r="BE319" i="10"/>
  <c r="BI318" i="10"/>
  <c r="BH318" i="10"/>
  <c r="BG318" i="10"/>
  <c r="BF318" i="10"/>
  <c r="T318" i="10"/>
  <c r="R318" i="10"/>
  <c r="P318" i="10"/>
  <c r="BK318" i="10"/>
  <c r="J318" i="10"/>
  <c r="BE318" i="10"/>
  <c r="BI317" i="10"/>
  <c r="BH317" i="10"/>
  <c r="BG317" i="10"/>
  <c r="BF317" i="10"/>
  <c r="T317" i="10"/>
  <c r="R317" i="10"/>
  <c r="P317" i="10"/>
  <c r="BK317" i="10"/>
  <c r="J317" i="10"/>
  <c r="BE317" i="10"/>
  <c r="BI316" i="10"/>
  <c r="BH316" i="10"/>
  <c r="BG316" i="10"/>
  <c r="BF316" i="10"/>
  <c r="T316" i="10"/>
  <c r="R316" i="10"/>
  <c r="P316" i="10"/>
  <c r="BK316" i="10"/>
  <c r="J316" i="10"/>
  <c r="BE316" i="10"/>
  <c r="BI315" i="10"/>
  <c r="BH315" i="10"/>
  <c r="BG315" i="10"/>
  <c r="BF315" i="10"/>
  <c r="T315" i="10"/>
  <c r="R315" i="10"/>
  <c r="P315" i="10"/>
  <c r="BK315" i="10"/>
  <c r="J315" i="10"/>
  <c r="BE315" i="10"/>
  <c r="BI314" i="10"/>
  <c r="BH314" i="10"/>
  <c r="BG314" i="10"/>
  <c r="BF314" i="10"/>
  <c r="T314" i="10"/>
  <c r="R314" i="10"/>
  <c r="P314" i="10"/>
  <c r="BK314" i="10"/>
  <c r="J314" i="10"/>
  <c r="BE314" i="10"/>
  <c r="BI313" i="10"/>
  <c r="BH313" i="10"/>
  <c r="BG313" i="10"/>
  <c r="BF313" i="10"/>
  <c r="T313" i="10"/>
  <c r="R313" i="10"/>
  <c r="P313" i="10"/>
  <c r="BK313" i="10"/>
  <c r="J313" i="10"/>
  <c r="BE313" i="10"/>
  <c r="BI312" i="10"/>
  <c r="BH312" i="10"/>
  <c r="BG312" i="10"/>
  <c r="BF312" i="10"/>
  <c r="T312" i="10"/>
  <c r="R312" i="10"/>
  <c r="P312" i="10"/>
  <c r="BK312" i="10"/>
  <c r="J312" i="10"/>
  <c r="BE312" i="10"/>
  <c r="BI311" i="10"/>
  <c r="BH311" i="10"/>
  <c r="BG311" i="10"/>
  <c r="BF311" i="10"/>
  <c r="T311" i="10"/>
  <c r="R311" i="10"/>
  <c r="P311" i="10"/>
  <c r="BK311" i="10"/>
  <c r="J311" i="10"/>
  <c r="BE311" i="10"/>
  <c r="BI310" i="10"/>
  <c r="BH310" i="10"/>
  <c r="BG310" i="10"/>
  <c r="BF310" i="10"/>
  <c r="T310" i="10"/>
  <c r="R310" i="10"/>
  <c r="P310" i="10"/>
  <c r="BK310" i="10"/>
  <c r="J310" i="10"/>
  <c r="BE310" i="10"/>
  <c r="BI309" i="10"/>
  <c r="BH309" i="10"/>
  <c r="BG309" i="10"/>
  <c r="BF309" i="10"/>
  <c r="T309" i="10"/>
  <c r="R309" i="10"/>
  <c r="P309" i="10"/>
  <c r="BK309" i="10"/>
  <c r="J309" i="10"/>
  <c r="BE309" i="10"/>
  <c r="BI308" i="10"/>
  <c r="BH308" i="10"/>
  <c r="BG308" i="10"/>
  <c r="BF308" i="10"/>
  <c r="T308" i="10"/>
  <c r="R308" i="10"/>
  <c r="P308" i="10"/>
  <c r="P305" i="10" s="1"/>
  <c r="BK308" i="10"/>
  <c r="BK305" i="10" s="1"/>
  <c r="J305" i="10" s="1"/>
  <c r="J105" i="10" s="1"/>
  <c r="J308" i="10"/>
  <c r="BE308" i="10"/>
  <c r="BI307" i="10"/>
  <c r="BH307" i="10"/>
  <c r="BG307" i="10"/>
  <c r="BF307" i="10"/>
  <c r="T307" i="10"/>
  <c r="T305" i="10" s="1"/>
  <c r="R307" i="10"/>
  <c r="R305" i="10" s="1"/>
  <c r="P307" i="10"/>
  <c r="BK307" i="10"/>
  <c r="J307" i="10"/>
  <c r="BE307" i="10"/>
  <c r="BI306" i="10"/>
  <c r="BH306" i="10"/>
  <c r="BG306" i="10"/>
  <c r="BF306" i="10"/>
  <c r="T306" i="10"/>
  <c r="R306" i="10"/>
  <c r="P306" i="10"/>
  <c r="BK306" i="10"/>
  <c r="J306" i="10"/>
  <c r="BE306" i="10"/>
  <c r="BI304" i="10"/>
  <c r="BH304" i="10"/>
  <c r="BG304" i="10"/>
  <c r="BF304" i="10"/>
  <c r="T304" i="10"/>
  <c r="R304" i="10"/>
  <c r="P304" i="10"/>
  <c r="BK304" i="10"/>
  <c r="J304" i="10"/>
  <c r="BE304" i="10"/>
  <c r="BI302" i="10"/>
  <c r="BH302" i="10"/>
  <c r="BG302" i="10"/>
  <c r="BF302" i="10"/>
  <c r="T302" i="10"/>
  <c r="R302" i="10"/>
  <c r="P302" i="10"/>
  <c r="BK302" i="10"/>
  <c r="J302" i="10"/>
  <c r="BE302" i="10"/>
  <c r="BI300" i="10"/>
  <c r="BH300" i="10"/>
  <c r="BG300" i="10"/>
  <c r="BF300" i="10"/>
  <c r="T300" i="10"/>
  <c r="R300" i="10"/>
  <c r="P300" i="10"/>
  <c r="BK300" i="10"/>
  <c r="J300" i="10"/>
  <c r="BE300" i="10"/>
  <c r="BI296" i="10"/>
  <c r="BH296" i="10"/>
  <c r="BG296" i="10"/>
  <c r="BF296" i="10"/>
  <c r="T296" i="10"/>
  <c r="R296" i="10"/>
  <c r="P296" i="10"/>
  <c r="BK296" i="10"/>
  <c r="J296" i="10"/>
  <c r="BE296" i="10"/>
  <c r="BI295" i="10"/>
  <c r="BH295" i="10"/>
  <c r="BG295" i="10"/>
  <c r="BF295" i="10"/>
  <c r="T295" i="10"/>
  <c r="R295" i="10"/>
  <c r="P295" i="10"/>
  <c r="BK295" i="10"/>
  <c r="J295" i="10"/>
  <c r="BE295" i="10"/>
  <c r="BI293" i="10"/>
  <c r="BH293" i="10"/>
  <c r="BG293" i="10"/>
  <c r="BF293" i="10"/>
  <c r="T293" i="10"/>
  <c r="R293" i="10"/>
  <c r="P293" i="10"/>
  <c r="BK293" i="10"/>
  <c r="J293" i="10"/>
  <c r="BE293" i="10"/>
  <c r="BI290" i="10"/>
  <c r="BH290" i="10"/>
  <c r="BG290" i="10"/>
  <c r="BF290" i="10"/>
  <c r="T290" i="10"/>
  <c r="R290" i="10"/>
  <c r="P290" i="10"/>
  <c r="BK290" i="10"/>
  <c r="J290" i="10"/>
  <c r="BE290" i="10"/>
  <c r="BI288" i="10"/>
  <c r="BH288" i="10"/>
  <c r="BG288" i="10"/>
  <c r="BF288" i="10"/>
  <c r="T288" i="10"/>
  <c r="R288" i="10"/>
  <c r="P288" i="10"/>
  <c r="BK288" i="10"/>
  <c r="J288" i="10"/>
  <c r="BE288" i="10"/>
  <c r="BI287" i="10"/>
  <c r="BH287" i="10"/>
  <c r="BG287" i="10"/>
  <c r="BF287" i="10"/>
  <c r="T287" i="10"/>
  <c r="R287" i="10"/>
  <c r="P287" i="10"/>
  <c r="BK287" i="10"/>
  <c r="J287" i="10"/>
  <c r="BE287" i="10"/>
  <c r="BI286" i="10"/>
  <c r="BH286" i="10"/>
  <c r="BG286" i="10"/>
  <c r="BF286" i="10"/>
  <c r="T286" i="10"/>
  <c r="R286" i="10"/>
  <c r="P286" i="10"/>
  <c r="BK286" i="10"/>
  <c r="J286" i="10"/>
  <c r="BE286" i="10"/>
  <c r="BI285" i="10"/>
  <c r="BH285" i="10"/>
  <c r="BG285" i="10"/>
  <c r="BF285" i="10"/>
  <c r="T285" i="10"/>
  <c r="R285" i="10"/>
  <c r="P285" i="10"/>
  <c r="P282" i="10" s="1"/>
  <c r="BK285" i="10"/>
  <c r="BK282" i="10" s="1"/>
  <c r="J282" i="10" s="1"/>
  <c r="J104" i="10" s="1"/>
  <c r="J285" i="10"/>
  <c r="BE285" i="10"/>
  <c r="BI284" i="10"/>
  <c r="BH284" i="10"/>
  <c r="BG284" i="10"/>
  <c r="BF284" i="10"/>
  <c r="T284" i="10"/>
  <c r="T282" i="10" s="1"/>
  <c r="R284" i="10"/>
  <c r="P284" i="10"/>
  <c r="BK284" i="10"/>
  <c r="J284" i="10"/>
  <c r="BE284" i="10"/>
  <c r="BI283" i="10"/>
  <c r="BH283" i="10"/>
  <c r="BG283" i="10"/>
  <c r="BF283" i="10"/>
  <c r="T283" i="10"/>
  <c r="R283" i="10"/>
  <c r="R282" i="10"/>
  <c r="P283" i="10"/>
  <c r="BK283" i="10"/>
  <c r="J283" i="10"/>
  <c r="BE283" i="10"/>
  <c r="BI280" i="10"/>
  <c r="BH280" i="10"/>
  <c r="BG280" i="10"/>
  <c r="BF280" i="10"/>
  <c r="T280" i="10"/>
  <c r="R280" i="10"/>
  <c r="P280" i="10"/>
  <c r="BK280" i="10"/>
  <c r="J280" i="10"/>
  <c r="BE280" i="10"/>
  <c r="BI275" i="10"/>
  <c r="BH275" i="10"/>
  <c r="BG275" i="10"/>
  <c r="BF275" i="10"/>
  <c r="T275" i="10"/>
  <c r="R275" i="10"/>
  <c r="R266" i="10" s="1"/>
  <c r="P275" i="10"/>
  <c r="BK275" i="10"/>
  <c r="J275" i="10"/>
  <c r="BE275" i="10"/>
  <c r="BI270" i="10"/>
  <c r="BH270" i="10"/>
  <c r="BG270" i="10"/>
  <c r="BF270" i="10"/>
  <c r="T270" i="10"/>
  <c r="R270" i="10"/>
  <c r="P270" i="10"/>
  <c r="BK270" i="10"/>
  <c r="BK266" i="10" s="1"/>
  <c r="J266" i="10" s="1"/>
  <c r="J103" i="10" s="1"/>
  <c r="J270" i="10"/>
  <c r="BE270" i="10"/>
  <c r="BI267" i="10"/>
  <c r="BH267" i="10"/>
  <c r="BG267" i="10"/>
  <c r="BF267" i="10"/>
  <c r="T267" i="10"/>
  <c r="T266" i="10"/>
  <c r="R267" i="10"/>
  <c r="P267" i="10"/>
  <c r="P266" i="10"/>
  <c r="BK267" i="10"/>
  <c r="J267" i="10"/>
  <c r="BE267" i="10" s="1"/>
  <c r="BI264" i="10"/>
  <c r="BH264" i="10"/>
  <c r="BG264" i="10"/>
  <c r="BF264" i="10"/>
  <c r="T264" i="10"/>
  <c r="T263" i="10"/>
  <c r="R264" i="10"/>
  <c r="R263" i="10"/>
  <c r="P264" i="10"/>
  <c r="P263" i="10"/>
  <c r="BK264" i="10"/>
  <c r="BK263" i="10"/>
  <c r="J263" i="10"/>
  <c r="J102" i="10" s="1"/>
  <c r="J264" i="10"/>
  <c r="BE264" i="10" s="1"/>
  <c r="BI262" i="10"/>
  <c r="BH262" i="10"/>
  <c r="BG262" i="10"/>
  <c r="BF262" i="10"/>
  <c r="T262" i="10"/>
  <c r="R262" i="10"/>
  <c r="P262" i="10"/>
  <c r="BK262" i="10"/>
  <c r="J262" i="10"/>
  <c r="BE262" i="10"/>
  <c r="BI261" i="10"/>
  <c r="BH261" i="10"/>
  <c r="BG261" i="10"/>
  <c r="BF261" i="10"/>
  <c r="T261" i="10"/>
  <c r="R261" i="10"/>
  <c r="P261" i="10"/>
  <c r="P256" i="10" s="1"/>
  <c r="BK261" i="10"/>
  <c r="J261" i="10"/>
  <c r="BE261" i="10"/>
  <c r="BI259" i="10"/>
  <c r="BH259" i="10"/>
  <c r="BG259" i="10"/>
  <c r="BF259" i="10"/>
  <c r="T259" i="10"/>
  <c r="T256" i="10" s="1"/>
  <c r="R259" i="10"/>
  <c r="P259" i="10"/>
  <c r="BK259" i="10"/>
  <c r="J259" i="10"/>
  <c r="BE259" i="10"/>
  <c r="BI257" i="10"/>
  <c r="BH257" i="10"/>
  <c r="BG257" i="10"/>
  <c r="BF257" i="10"/>
  <c r="T257" i="10"/>
  <c r="R257" i="10"/>
  <c r="R256" i="10"/>
  <c r="P257" i="10"/>
  <c r="BK257" i="10"/>
  <c r="BK256" i="10"/>
  <c r="J256" i="10" s="1"/>
  <c r="J257" i="10"/>
  <c r="BE257" i="10"/>
  <c r="J101" i="10"/>
  <c r="BI254" i="10"/>
  <c r="BH254" i="10"/>
  <c r="BG254" i="10"/>
  <c r="BF254" i="10"/>
  <c r="T254" i="10"/>
  <c r="R254" i="10"/>
  <c r="P254" i="10"/>
  <c r="BK254" i="10"/>
  <c r="J254" i="10"/>
  <c r="BE254" i="10"/>
  <c r="BI252" i="10"/>
  <c r="BH252" i="10"/>
  <c r="BG252" i="10"/>
  <c r="BF252" i="10"/>
  <c r="T252" i="10"/>
  <c r="R252" i="10"/>
  <c r="P252" i="10"/>
  <c r="BK252" i="10"/>
  <c r="J252" i="10"/>
  <c r="BE252" i="10"/>
  <c r="BI251" i="10"/>
  <c r="BH251" i="10"/>
  <c r="BG251" i="10"/>
  <c r="BF251" i="10"/>
  <c r="T251" i="10"/>
  <c r="R251" i="10"/>
  <c r="P251" i="10"/>
  <c r="BK251" i="10"/>
  <c r="J251" i="10"/>
  <c r="BE251" i="10"/>
  <c r="BI249" i="10"/>
  <c r="BH249" i="10"/>
  <c r="BG249" i="10"/>
  <c r="BF249" i="10"/>
  <c r="T249" i="10"/>
  <c r="R249" i="10"/>
  <c r="P249" i="10"/>
  <c r="BK249" i="10"/>
  <c r="J249" i="10"/>
  <c r="BE249" i="10"/>
  <c r="BI247" i="10"/>
  <c r="BH247" i="10"/>
  <c r="BG247" i="10"/>
  <c r="BF247" i="10"/>
  <c r="T247" i="10"/>
  <c r="R247" i="10"/>
  <c r="P247" i="10"/>
  <c r="BK247" i="10"/>
  <c r="J247" i="10"/>
  <c r="BE247" i="10"/>
  <c r="BI244" i="10"/>
  <c r="BH244" i="10"/>
  <c r="BG244" i="10"/>
  <c r="BF244" i="10"/>
  <c r="T244" i="10"/>
  <c r="R244" i="10"/>
  <c r="P244" i="10"/>
  <c r="BK244" i="10"/>
  <c r="J244" i="10"/>
  <c r="BE244" i="10"/>
  <c r="BI242" i="10"/>
  <c r="BH242" i="10"/>
  <c r="BG242" i="10"/>
  <c r="BF242" i="10"/>
  <c r="T242" i="10"/>
  <c r="R242" i="10"/>
  <c r="P242" i="10"/>
  <c r="BK242" i="10"/>
  <c r="J242" i="10"/>
  <c r="BE242" i="10"/>
  <c r="BI240" i="10"/>
  <c r="BH240" i="10"/>
  <c r="BG240" i="10"/>
  <c r="BF240" i="10"/>
  <c r="T240" i="10"/>
  <c r="R240" i="10"/>
  <c r="P240" i="10"/>
  <c r="BK240" i="10"/>
  <c r="J240" i="10"/>
  <c r="BE240" i="10"/>
  <c r="BI232" i="10"/>
  <c r="BH232" i="10"/>
  <c r="BG232" i="10"/>
  <c r="BF232" i="10"/>
  <c r="T232" i="10"/>
  <c r="R232" i="10"/>
  <c r="P232" i="10"/>
  <c r="BK232" i="10"/>
  <c r="J232" i="10"/>
  <c r="BE232" i="10"/>
  <c r="BI228" i="10"/>
  <c r="BH228" i="10"/>
  <c r="BG228" i="10"/>
  <c r="BF228" i="10"/>
  <c r="T228" i="10"/>
  <c r="R228" i="10"/>
  <c r="P228" i="10"/>
  <c r="BK228" i="10"/>
  <c r="J228" i="10"/>
  <c r="BE228" i="10"/>
  <c r="BI226" i="10"/>
  <c r="BH226" i="10"/>
  <c r="BG226" i="10"/>
  <c r="BF226" i="10"/>
  <c r="T226" i="10"/>
  <c r="R226" i="10"/>
  <c r="P226" i="10"/>
  <c r="BK226" i="10"/>
  <c r="J226" i="10"/>
  <c r="BE226" i="10"/>
  <c r="BI224" i="10"/>
  <c r="BH224" i="10"/>
  <c r="BG224" i="10"/>
  <c r="BF224" i="10"/>
  <c r="T224" i="10"/>
  <c r="R224" i="10"/>
  <c r="P224" i="10"/>
  <c r="BK224" i="10"/>
  <c r="J224" i="10"/>
  <c r="BE224" i="10"/>
  <c r="BI222" i="10"/>
  <c r="BH222" i="10"/>
  <c r="BG222" i="10"/>
  <c r="BF222" i="10"/>
  <c r="T222" i="10"/>
  <c r="R222" i="10"/>
  <c r="P222" i="10"/>
  <c r="BK222" i="10"/>
  <c r="J222" i="10"/>
  <c r="BE222" i="10"/>
  <c r="BI218" i="10"/>
  <c r="BH218" i="10"/>
  <c r="BG218" i="10"/>
  <c r="BF218" i="10"/>
  <c r="T218" i="10"/>
  <c r="R218" i="10"/>
  <c r="P218" i="10"/>
  <c r="BK218" i="10"/>
  <c r="J218" i="10"/>
  <c r="BE218" i="10"/>
  <c r="BI216" i="10"/>
  <c r="BH216" i="10"/>
  <c r="BG216" i="10"/>
  <c r="BF216" i="10"/>
  <c r="T216" i="10"/>
  <c r="R216" i="10"/>
  <c r="P216" i="10"/>
  <c r="BK216" i="10"/>
  <c r="J216" i="10"/>
  <c r="BE216" i="10"/>
  <c r="BI211" i="10"/>
  <c r="BH211" i="10"/>
  <c r="BG211" i="10"/>
  <c r="BF211" i="10"/>
  <c r="T211" i="10"/>
  <c r="R211" i="10"/>
  <c r="P211" i="10"/>
  <c r="BK211" i="10"/>
  <c r="J211" i="10"/>
  <c r="BE211" i="10"/>
  <c r="BI205" i="10"/>
  <c r="BH205" i="10"/>
  <c r="BG205" i="10"/>
  <c r="BF205" i="10"/>
  <c r="T205" i="10"/>
  <c r="R205" i="10"/>
  <c r="P205" i="10"/>
  <c r="BK205" i="10"/>
  <c r="J205" i="10"/>
  <c r="BE205" i="10"/>
  <c r="BI203" i="10"/>
  <c r="BH203" i="10"/>
  <c r="BG203" i="10"/>
  <c r="BF203" i="10"/>
  <c r="T203" i="10"/>
  <c r="R203" i="10"/>
  <c r="P203" i="10"/>
  <c r="BK203" i="10"/>
  <c r="J203" i="10"/>
  <c r="BE203" i="10"/>
  <c r="BI202" i="10"/>
  <c r="BH202" i="10"/>
  <c r="BG202" i="10"/>
  <c r="BF202" i="10"/>
  <c r="T202" i="10"/>
  <c r="R202" i="10"/>
  <c r="P202" i="10"/>
  <c r="BK202" i="10"/>
  <c r="J202" i="10"/>
  <c r="BE202" i="10"/>
  <c r="BI197" i="10"/>
  <c r="BH197" i="10"/>
  <c r="BG197" i="10"/>
  <c r="BF197" i="10"/>
  <c r="T197" i="10"/>
  <c r="R197" i="10"/>
  <c r="P197" i="10"/>
  <c r="BK197" i="10"/>
  <c r="J197" i="10"/>
  <c r="BE197" i="10"/>
  <c r="BI196" i="10"/>
  <c r="BH196" i="10"/>
  <c r="BG196" i="10"/>
  <c r="BF196" i="10"/>
  <c r="T196" i="10"/>
  <c r="R196" i="10"/>
  <c r="P196" i="10"/>
  <c r="BK196" i="10"/>
  <c r="J196" i="10"/>
  <c r="BE196" i="10"/>
  <c r="BI188" i="10"/>
  <c r="BH188" i="10"/>
  <c r="BG188" i="10"/>
  <c r="BF188" i="10"/>
  <c r="T188" i="10"/>
  <c r="R188" i="10"/>
  <c r="P188" i="10"/>
  <c r="BK188" i="10"/>
  <c r="J188" i="10"/>
  <c r="BE188" i="10"/>
  <c r="BI186" i="10"/>
  <c r="BH186" i="10"/>
  <c r="BG186" i="10"/>
  <c r="BF186" i="10"/>
  <c r="T186" i="10"/>
  <c r="R186" i="10"/>
  <c r="P186" i="10"/>
  <c r="BK186" i="10"/>
  <c r="J186" i="10"/>
  <c r="BE186" i="10"/>
  <c r="BI178" i="10"/>
  <c r="BH178" i="10"/>
  <c r="BG178" i="10"/>
  <c r="BF178" i="10"/>
  <c r="T178" i="10"/>
  <c r="R178" i="10"/>
  <c r="P178" i="10"/>
  <c r="BK178" i="10"/>
  <c r="J178" i="10"/>
  <c r="BE178" i="10"/>
  <c r="BI176" i="10"/>
  <c r="BH176" i="10"/>
  <c r="BG176" i="10"/>
  <c r="BF176" i="10"/>
  <c r="T176" i="10"/>
  <c r="R176" i="10"/>
  <c r="P176" i="10"/>
  <c r="BK176" i="10"/>
  <c r="J176" i="10"/>
  <c r="BE176" i="10"/>
  <c r="BI164" i="10"/>
  <c r="BH164" i="10"/>
  <c r="BG164" i="10"/>
  <c r="BF164" i="10"/>
  <c r="T164" i="10"/>
  <c r="R164" i="10"/>
  <c r="P164" i="10"/>
  <c r="BK164" i="10"/>
  <c r="J164" i="10"/>
  <c r="BE164" i="10"/>
  <c r="BI162" i="10"/>
  <c r="BH162" i="10"/>
  <c r="BG162" i="10"/>
  <c r="BF162" i="10"/>
  <c r="T162" i="10"/>
  <c r="R162" i="10"/>
  <c r="P162" i="10"/>
  <c r="BK162" i="10"/>
  <c r="J162" i="10"/>
  <c r="BE162" i="10"/>
  <c r="BI156" i="10"/>
  <c r="BH156" i="10"/>
  <c r="BG156" i="10"/>
  <c r="BF156" i="10"/>
  <c r="T156" i="10"/>
  <c r="R156" i="10"/>
  <c r="P156" i="10"/>
  <c r="BK156" i="10"/>
  <c r="J156" i="10"/>
  <c r="BE156" i="10"/>
  <c r="BI154" i="10"/>
  <c r="BH154" i="10"/>
  <c r="BG154" i="10"/>
  <c r="BF154" i="10"/>
  <c r="T154" i="10"/>
  <c r="R154" i="10"/>
  <c r="P154" i="10"/>
  <c r="BK154" i="10"/>
  <c r="J154" i="10"/>
  <c r="BE154" i="10"/>
  <c r="BI151" i="10"/>
  <c r="BH151" i="10"/>
  <c r="BG151" i="10"/>
  <c r="BF151" i="10"/>
  <c r="T151" i="10"/>
  <c r="R151" i="10"/>
  <c r="P151" i="10"/>
  <c r="BK151" i="10"/>
  <c r="J151" i="10"/>
  <c r="BE151" i="10"/>
  <c r="BI149" i="10"/>
  <c r="BH149" i="10"/>
  <c r="BG149" i="10"/>
  <c r="BF149" i="10"/>
  <c r="T149" i="10"/>
  <c r="R149" i="10"/>
  <c r="P149" i="10"/>
  <c r="BK149" i="10"/>
  <c r="J149" i="10"/>
  <c r="BE149" i="10"/>
  <c r="BI147" i="10"/>
  <c r="BH147" i="10"/>
  <c r="BG147" i="10"/>
  <c r="BF147" i="10"/>
  <c r="T147" i="10"/>
  <c r="R147" i="10"/>
  <c r="P147" i="10"/>
  <c r="BK147" i="10"/>
  <c r="J147" i="10"/>
  <c r="BE147" i="10"/>
  <c r="BI145" i="10"/>
  <c r="BH145" i="10"/>
  <c r="BG145" i="10"/>
  <c r="BF145" i="10"/>
  <c r="T145" i="10"/>
  <c r="R145" i="10"/>
  <c r="P145" i="10"/>
  <c r="BK145" i="10"/>
  <c r="J145" i="10"/>
  <c r="BE145" i="10"/>
  <c r="BI143" i="10"/>
  <c r="BH143" i="10"/>
  <c r="BG143" i="10"/>
  <c r="BF143" i="10"/>
  <c r="T143" i="10"/>
  <c r="R143" i="10"/>
  <c r="P143" i="10"/>
  <c r="BK143" i="10"/>
  <c r="J143" i="10"/>
  <c r="BE143" i="10"/>
  <c r="BI142" i="10"/>
  <c r="BH142" i="10"/>
  <c r="BG142" i="10"/>
  <c r="BF142" i="10"/>
  <c r="T142" i="10"/>
  <c r="R142" i="10"/>
  <c r="P142" i="10"/>
  <c r="BK142" i="10"/>
  <c r="J142" i="10"/>
  <c r="BE142" i="10"/>
  <c r="BI141" i="10"/>
  <c r="BH141" i="10"/>
  <c r="F38" i="10" s="1"/>
  <c r="BC106" i="1" s="1"/>
  <c r="BG141" i="10"/>
  <c r="BF141" i="10"/>
  <c r="T141" i="10"/>
  <c r="R141" i="10"/>
  <c r="R137" i="10" s="1"/>
  <c r="R136" i="10" s="1"/>
  <c r="R135" i="10" s="1"/>
  <c r="P141" i="10"/>
  <c r="BK141" i="10"/>
  <c r="J141" i="10"/>
  <c r="BE141" i="10"/>
  <c r="F35" i="10" s="1"/>
  <c r="AZ106" i="1" s="1"/>
  <c r="BI140" i="10"/>
  <c r="BH140" i="10"/>
  <c r="BG140" i="10"/>
  <c r="F37" i="10" s="1"/>
  <c r="BB106" i="1" s="1"/>
  <c r="BF140" i="10"/>
  <c r="T140" i="10"/>
  <c r="R140" i="10"/>
  <c r="P140" i="10"/>
  <c r="BK140" i="10"/>
  <c r="J140" i="10"/>
  <c r="BE140" i="10"/>
  <c r="BI138" i="10"/>
  <c r="F39" i="10"/>
  <c r="BD106" i="1" s="1"/>
  <c r="BH138" i="10"/>
  <c r="BG138" i="10"/>
  <c r="BF138" i="10"/>
  <c r="T138" i="10"/>
  <c r="T137" i="10"/>
  <c r="R138" i="10"/>
  <c r="P138" i="10"/>
  <c r="P137" i="10"/>
  <c r="P136" i="10" s="1"/>
  <c r="P135" i="10" s="1"/>
  <c r="AU106" i="1" s="1"/>
  <c r="BK138" i="10"/>
  <c r="J138" i="10"/>
  <c r="BE138" i="10" s="1"/>
  <c r="J132" i="10"/>
  <c r="J131" i="10"/>
  <c r="F131" i="10"/>
  <c r="F129" i="10"/>
  <c r="E127" i="10"/>
  <c r="J94" i="10"/>
  <c r="J93" i="10"/>
  <c r="F93" i="10"/>
  <c r="F91" i="10"/>
  <c r="E89" i="10"/>
  <c r="J20" i="10"/>
  <c r="E20" i="10"/>
  <c r="J19" i="10"/>
  <c r="J14" i="10"/>
  <c r="E7" i="10"/>
  <c r="E85" i="10" s="1"/>
  <c r="E123" i="10"/>
  <c r="J39" i="9"/>
  <c r="J38" i="9"/>
  <c r="AY105" i="1"/>
  <c r="J37" i="9"/>
  <c r="AX105" i="1"/>
  <c r="BI317" i="9"/>
  <c r="BH317" i="9"/>
  <c r="BG317" i="9"/>
  <c r="BF317" i="9"/>
  <c r="T317" i="9"/>
  <c r="T316" i="9"/>
  <c r="R317" i="9"/>
  <c r="R316" i="9"/>
  <c r="P317" i="9"/>
  <c r="P316" i="9"/>
  <c r="BK317" i="9"/>
  <c r="BK316" i="9"/>
  <c r="J316" i="9"/>
  <c r="J111" i="9" s="1"/>
  <c r="J317" i="9"/>
  <c r="BE317" i="9" s="1"/>
  <c r="BI315" i="9"/>
  <c r="BH315" i="9"/>
  <c r="BG315" i="9"/>
  <c r="BF315" i="9"/>
  <c r="T315" i="9"/>
  <c r="T313" i="9" s="1"/>
  <c r="T312" i="9" s="1"/>
  <c r="R315" i="9"/>
  <c r="P315" i="9"/>
  <c r="BK315" i="9"/>
  <c r="J315" i="9"/>
  <c r="BE315" i="9"/>
  <c r="BI314" i="9"/>
  <c r="BH314" i="9"/>
  <c r="BG314" i="9"/>
  <c r="BF314" i="9"/>
  <c r="T314" i="9"/>
  <c r="R314" i="9"/>
  <c r="R313" i="9" s="1"/>
  <c r="R312" i="9" s="1"/>
  <c r="P314" i="9"/>
  <c r="P313" i="9"/>
  <c r="BK314" i="9"/>
  <c r="BK313" i="9"/>
  <c r="BK312" i="9" s="1"/>
  <c r="J312" i="9" s="1"/>
  <c r="J109" i="9" s="1"/>
  <c r="J313" i="9"/>
  <c r="J110" i="9" s="1"/>
  <c r="J314" i="9"/>
  <c r="BE314" i="9"/>
  <c r="BI311" i="9"/>
  <c r="BH311" i="9"/>
  <c r="BG311" i="9"/>
  <c r="BF311" i="9"/>
  <c r="T311" i="9"/>
  <c r="T309" i="9" s="1"/>
  <c r="T308" i="9" s="1"/>
  <c r="R311" i="9"/>
  <c r="P311" i="9"/>
  <c r="BK311" i="9"/>
  <c r="J311" i="9"/>
  <c r="BE311" i="9"/>
  <c r="BI310" i="9"/>
  <c r="BH310" i="9"/>
  <c r="BG310" i="9"/>
  <c r="BF310" i="9"/>
  <c r="T310" i="9"/>
  <c r="R310" i="9"/>
  <c r="R309" i="9" s="1"/>
  <c r="R308" i="9" s="1"/>
  <c r="P310" i="9"/>
  <c r="P309" i="9"/>
  <c r="P308" i="9" s="1"/>
  <c r="BK310" i="9"/>
  <c r="BK309" i="9"/>
  <c r="BK308" i="9" s="1"/>
  <c r="J308" i="9" s="1"/>
  <c r="J107" i="9" s="1"/>
  <c r="J309" i="9"/>
  <c r="J108" i="9" s="1"/>
  <c r="J310" i="9"/>
  <c r="BE310" i="9"/>
  <c r="BI307" i="9"/>
  <c r="BH307" i="9"/>
  <c r="BG307" i="9"/>
  <c r="BF307" i="9"/>
  <c r="T307" i="9"/>
  <c r="T306" i="9"/>
  <c r="R307" i="9"/>
  <c r="R306" i="9"/>
  <c r="P307" i="9"/>
  <c r="P306" i="9"/>
  <c r="BK307" i="9"/>
  <c r="BK306" i="9"/>
  <c r="J306" i="9"/>
  <c r="J106" i="9" s="1"/>
  <c r="J307" i="9"/>
  <c r="BE307" i="9" s="1"/>
  <c r="BI304" i="9"/>
  <c r="BH304" i="9"/>
  <c r="BG304" i="9"/>
  <c r="BF304" i="9"/>
  <c r="T304" i="9"/>
  <c r="R304" i="9"/>
  <c r="P304" i="9"/>
  <c r="BK304" i="9"/>
  <c r="J304" i="9"/>
  <c r="BE304" i="9"/>
  <c r="BI303" i="9"/>
  <c r="BH303" i="9"/>
  <c r="BG303" i="9"/>
  <c r="BF303" i="9"/>
  <c r="T303" i="9"/>
  <c r="R303" i="9"/>
  <c r="P303" i="9"/>
  <c r="BK303" i="9"/>
  <c r="J303" i="9"/>
  <c r="BE303" i="9"/>
  <c r="BI302" i="9"/>
  <c r="BH302" i="9"/>
  <c r="BG302" i="9"/>
  <c r="BF302" i="9"/>
  <c r="T302" i="9"/>
  <c r="R302" i="9"/>
  <c r="P302" i="9"/>
  <c r="BK302" i="9"/>
  <c r="J302" i="9"/>
  <c r="BE302" i="9"/>
  <c r="BI301" i="9"/>
  <c r="BH301" i="9"/>
  <c r="BG301" i="9"/>
  <c r="BF301" i="9"/>
  <c r="T301" i="9"/>
  <c r="R301" i="9"/>
  <c r="P301" i="9"/>
  <c r="BK301" i="9"/>
  <c r="J301" i="9"/>
  <c r="BE301" i="9"/>
  <c r="BI299" i="9"/>
  <c r="BH299" i="9"/>
  <c r="BG299" i="9"/>
  <c r="BF299" i="9"/>
  <c r="T299" i="9"/>
  <c r="R299" i="9"/>
  <c r="P299" i="9"/>
  <c r="BK299" i="9"/>
  <c r="J299" i="9"/>
  <c r="BE299" i="9"/>
  <c r="BI297" i="9"/>
  <c r="BH297" i="9"/>
  <c r="BG297" i="9"/>
  <c r="BF297" i="9"/>
  <c r="T297" i="9"/>
  <c r="R297" i="9"/>
  <c r="P297" i="9"/>
  <c r="P292" i="9" s="1"/>
  <c r="BK297" i="9"/>
  <c r="J297" i="9"/>
  <c r="BE297" i="9"/>
  <c r="BI295" i="9"/>
  <c r="BH295" i="9"/>
  <c r="BG295" i="9"/>
  <c r="BF295" i="9"/>
  <c r="T295" i="9"/>
  <c r="T292" i="9" s="1"/>
  <c r="R295" i="9"/>
  <c r="P295" i="9"/>
  <c r="BK295" i="9"/>
  <c r="J295" i="9"/>
  <c r="BE295" i="9"/>
  <c r="BI293" i="9"/>
  <c r="BH293" i="9"/>
  <c r="BG293" i="9"/>
  <c r="BF293" i="9"/>
  <c r="T293" i="9"/>
  <c r="R293" i="9"/>
  <c r="R292" i="9"/>
  <c r="P293" i="9"/>
  <c r="BK293" i="9"/>
  <c r="BK292" i="9"/>
  <c r="J292" i="9" s="1"/>
  <c r="J293" i="9"/>
  <c r="BE293" i="9"/>
  <c r="J105" i="9"/>
  <c r="BI289" i="9"/>
  <c r="BH289" i="9"/>
  <c r="BG289" i="9"/>
  <c r="BF289" i="9"/>
  <c r="T289" i="9"/>
  <c r="R289" i="9"/>
  <c r="P289" i="9"/>
  <c r="BK289" i="9"/>
  <c r="J289" i="9"/>
  <c r="BE289" i="9"/>
  <c r="BI288" i="9"/>
  <c r="BH288" i="9"/>
  <c r="BG288" i="9"/>
  <c r="BF288" i="9"/>
  <c r="T288" i="9"/>
  <c r="R288" i="9"/>
  <c r="P288" i="9"/>
  <c r="BK288" i="9"/>
  <c r="J288" i="9"/>
  <c r="BE288" i="9"/>
  <c r="BI287" i="9"/>
  <c r="BH287" i="9"/>
  <c r="BG287" i="9"/>
  <c r="BF287" i="9"/>
  <c r="T287" i="9"/>
  <c r="R287" i="9"/>
  <c r="P287" i="9"/>
  <c r="BK287" i="9"/>
  <c r="J287" i="9"/>
  <c r="BE287" i="9"/>
  <c r="BI285" i="9"/>
  <c r="BH285" i="9"/>
  <c r="BG285" i="9"/>
  <c r="BF285" i="9"/>
  <c r="T285" i="9"/>
  <c r="R285" i="9"/>
  <c r="P285" i="9"/>
  <c r="BK285" i="9"/>
  <c r="J285" i="9"/>
  <c r="BE285" i="9"/>
  <c r="BI281" i="9"/>
  <c r="BH281" i="9"/>
  <c r="BG281" i="9"/>
  <c r="BF281" i="9"/>
  <c r="T281" i="9"/>
  <c r="R281" i="9"/>
  <c r="P281" i="9"/>
  <c r="BK281" i="9"/>
  <c r="J281" i="9"/>
  <c r="BE281" i="9"/>
  <c r="BI280" i="9"/>
  <c r="BH280" i="9"/>
  <c r="BG280" i="9"/>
  <c r="BF280" i="9"/>
  <c r="T280" i="9"/>
  <c r="R280" i="9"/>
  <c r="P280" i="9"/>
  <c r="BK280" i="9"/>
  <c r="J280" i="9"/>
  <c r="BE280" i="9"/>
  <c r="BI279" i="9"/>
  <c r="BH279" i="9"/>
  <c r="BG279" i="9"/>
  <c r="BF279" i="9"/>
  <c r="T279" i="9"/>
  <c r="R279" i="9"/>
  <c r="P279" i="9"/>
  <c r="BK279" i="9"/>
  <c r="J279" i="9"/>
  <c r="BE279" i="9"/>
  <c r="BI277" i="9"/>
  <c r="BH277" i="9"/>
  <c r="BG277" i="9"/>
  <c r="BF277" i="9"/>
  <c r="T277" i="9"/>
  <c r="R277" i="9"/>
  <c r="P277" i="9"/>
  <c r="BK277" i="9"/>
  <c r="J277" i="9"/>
  <c r="BE277" i="9"/>
  <c r="BI275" i="9"/>
  <c r="BH275" i="9"/>
  <c r="BG275" i="9"/>
  <c r="BF275" i="9"/>
  <c r="T275" i="9"/>
  <c r="R275" i="9"/>
  <c r="P275" i="9"/>
  <c r="BK275" i="9"/>
  <c r="J275" i="9"/>
  <c r="BE275" i="9"/>
  <c r="BI269" i="9"/>
  <c r="BH269" i="9"/>
  <c r="BG269" i="9"/>
  <c r="BF269" i="9"/>
  <c r="T269" i="9"/>
  <c r="R269" i="9"/>
  <c r="P269" i="9"/>
  <c r="BK269" i="9"/>
  <c r="J269" i="9"/>
  <c r="BE269" i="9"/>
  <c r="BI268" i="9"/>
  <c r="BH268" i="9"/>
  <c r="BG268" i="9"/>
  <c r="BF268" i="9"/>
  <c r="T268" i="9"/>
  <c r="R268" i="9"/>
  <c r="P268" i="9"/>
  <c r="BK268" i="9"/>
  <c r="J268" i="9"/>
  <c r="BE268" i="9"/>
  <c r="BI266" i="9"/>
  <c r="BH266" i="9"/>
  <c r="BG266" i="9"/>
  <c r="BF266" i="9"/>
  <c r="T266" i="9"/>
  <c r="R266" i="9"/>
  <c r="P266" i="9"/>
  <c r="BK266" i="9"/>
  <c r="J266" i="9"/>
  <c r="BE266" i="9"/>
  <c r="BI265" i="9"/>
  <c r="BH265" i="9"/>
  <c r="BG265" i="9"/>
  <c r="BF265" i="9"/>
  <c r="T265" i="9"/>
  <c r="R265" i="9"/>
  <c r="P265" i="9"/>
  <c r="BK265" i="9"/>
  <c r="J265" i="9"/>
  <c r="BE265" i="9"/>
  <c r="BI264" i="9"/>
  <c r="BH264" i="9"/>
  <c r="BG264" i="9"/>
  <c r="BF264" i="9"/>
  <c r="T264" i="9"/>
  <c r="R264" i="9"/>
  <c r="P264" i="9"/>
  <c r="BK264" i="9"/>
  <c r="J264" i="9"/>
  <c r="BE264" i="9"/>
  <c r="BI263" i="9"/>
  <c r="BH263" i="9"/>
  <c r="BG263" i="9"/>
  <c r="BF263" i="9"/>
  <c r="T263" i="9"/>
  <c r="R263" i="9"/>
  <c r="P263" i="9"/>
  <c r="BK263" i="9"/>
  <c r="J263" i="9"/>
  <c r="BE263" i="9"/>
  <c r="BI262" i="9"/>
  <c r="BH262" i="9"/>
  <c r="BG262" i="9"/>
  <c r="BF262" i="9"/>
  <c r="T262" i="9"/>
  <c r="R262" i="9"/>
  <c r="P262" i="9"/>
  <c r="BK262" i="9"/>
  <c r="J262" i="9"/>
  <c r="BE262" i="9"/>
  <c r="BI261" i="9"/>
  <c r="BH261" i="9"/>
  <c r="BG261" i="9"/>
  <c r="BF261" i="9"/>
  <c r="T261" i="9"/>
  <c r="R261" i="9"/>
  <c r="P261" i="9"/>
  <c r="BK261" i="9"/>
  <c r="J261" i="9"/>
  <c r="BE261" i="9"/>
  <c r="BI260" i="9"/>
  <c r="BH260" i="9"/>
  <c r="BG260" i="9"/>
  <c r="BF260" i="9"/>
  <c r="T260" i="9"/>
  <c r="R260" i="9"/>
  <c r="P260" i="9"/>
  <c r="BK260" i="9"/>
  <c r="J260" i="9"/>
  <c r="BE260" i="9"/>
  <c r="BI259" i="9"/>
  <c r="BH259" i="9"/>
  <c r="BG259" i="9"/>
  <c r="BF259" i="9"/>
  <c r="T259" i="9"/>
  <c r="T258" i="9"/>
  <c r="R259" i="9"/>
  <c r="R258" i="9"/>
  <c r="P259" i="9"/>
  <c r="P258" i="9"/>
  <c r="BK259" i="9"/>
  <c r="BK258" i="9"/>
  <c r="J258" i="9" s="1"/>
  <c r="J104" i="9" s="1"/>
  <c r="J259" i="9"/>
  <c r="BE259" i="9"/>
  <c r="BI256" i="9"/>
  <c r="BH256" i="9"/>
  <c r="BG256" i="9"/>
  <c r="BF256" i="9"/>
  <c r="T256" i="9"/>
  <c r="R256" i="9"/>
  <c r="P256" i="9"/>
  <c r="BK256" i="9"/>
  <c r="J256" i="9"/>
  <c r="BE256" i="9"/>
  <c r="BI255" i="9"/>
  <c r="BH255" i="9"/>
  <c r="BG255" i="9"/>
  <c r="BF255" i="9"/>
  <c r="T255" i="9"/>
  <c r="R255" i="9"/>
  <c r="P255" i="9"/>
  <c r="BK255" i="9"/>
  <c r="J255" i="9"/>
  <c r="BE255" i="9"/>
  <c r="BI254" i="9"/>
  <c r="BH254" i="9"/>
  <c r="BG254" i="9"/>
  <c r="BF254" i="9"/>
  <c r="T254" i="9"/>
  <c r="R254" i="9"/>
  <c r="P254" i="9"/>
  <c r="BK254" i="9"/>
  <c r="J254" i="9"/>
  <c r="BE254" i="9"/>
  <c r="BI253" i="9"/>
  <c r="BH253" i="9"/>
  <c r="BG253" i="9"/>
  <c r="BF253" i="9"/>
  <c r="T253" i="9"/>
  <c r="R253" i="9"/>
  <c r="P253" i="9"/>
  <c r="BK253" i="9"/>
  <c r="J253" i="9"/>
  <c r="BE253" i="9"/>
  <c r="BI252" i="9"/>
  <c r="BH252" i="9"/>
  <c r="BG252" i="9"/>
  <c r="BF252" i="9"/>
  <c r="T252" i="9"/>
  <c r="R252" i="9"/>
  <c r="P252" i="9"/>
  <c r="BK252" i="9"/>
  <c r="J252" i="9"/>
  <c r="BE252" i="9"/>
  <c r="BI251" i="9"/>
  <c r="BH251" i="9"/>
  <c r="BG251" i="9"/>
  <c r="BF251" i="9"/>
  <c r="T251" i="9"/>
  <c r="R251" i="9"/>
  <c r="P251" i="9"/>
  <c r="BK251" i="9"/>
  <c r="J251" i="9"/>
  <c r="BE251" i="9"/>
  <c r="BI250" i="9"/>
  <c r="BH250" i="9"/>
  <c r="BG250" i="9"/>
  <c r="BF250" i="9"/>
  <c r="T250" i="9"/>
  <c r="R250" i="9"/>
  <c r="P250" i="9"/>
  <c r="BK250" i="9"/>
  <c r="J250" i="9"/>
  <c r="BE250" i="9"/>
  <c r="BI249" i="9"/>
  <c r="BH249" i="9"/>
  <c r="BG249" i="9"/>
  <c r="BF249" i="9"/>
  <c r="T249" i="9"/>
  <c r="R249" i="9"/>
  <c r="P249" i="9"/>
  <c r="BK249" i="9"/>
  <c r="J249" i="9"/>
  <c r="BE249" i="9"/>
  <c r="BI248" i="9"/>
  <c r="BH248" i="9"/>
  <c r="BG248" i="9"/>
  <c r="BF248" i="9"/>
  <c r="T248" i="9"/>
  <c r="R248" i="9"/>
  <c r="P248" i="9"/>
  <c r="BK248" i="9"/>
  <c r="J248" i="9"/>
  <c r="BE248" i="9"/>
  <c r="BI247" i="9"/>
  <c r="BH247" i="9"/>
  <c r="BG247" i="9"/>
  <c r="BF247" i="9"/>
  <c r="T247" i="9"/>
  <c r="R247" i="9"/>
  <c r="P247" i="9"/>
  <c r="BK247" i="9"/>
  <c r="J247" i="9"/>
  <c r="BE247" i="9"/>
  <c r="BI246" i="9"/>
  <c r="BH246" i="9"/>
  <c r="BG246" i="9"/>
  <c r="BF246" i="9"/>
  <c r="T246" i="9"/>
  <c r="R246" i="9"/>
  <c r="P246" i="9"/>
  <c r="BK246" i="9"/>
  <c r="J246" i="9"/>
  <c r="BE246" i="9"/>
  <c r="BI245" i="9"/>
  <c r="BH245" i="9"/>
  <c r="BG245" i="9"/>
  <c r="BF245" i="9"/>
  <c r="T245" i="9"/>
  <c r="R245" i="9"/>
  <c r="P245" i="9"/>
  <c r="BK245" i="9"/>
  <c r="J245" i="9"/>
  <c r="BE245" i="9"/>
  <c r="BI244" i="9"/>
  <c r="BH244" i="9"/>
  <c r="BG244" i="9"/>
  <c r="BF244" i="9"/>
  <c r="T244" i="9"/>
  <c r="T243" i="9"/>
  <c r="R244" i="9"/>
  <c r="R243" i="9"/>
  <c r="P244" i="9"/>
  <c r="P243" i="9"/>
  <c r="BK244" i="9"/>
  <c r="BK243" i="9"/>
  <c r="J243" i="9" s="1"/>
  <c r="J103" i="9" s="1"/>
  <c r="J244" i="9"/>
  <c r="BE244" i="9" s="1"/>
  <c r="BI242" i="9"/>
  <c r="BH242" i="9"/>
  <c r="BG242" i="9"/>
  <c r="BF242" i="9"/>
  <c r="T242" i="9"/>
  <c r="R242" i="9"/>
  <c r="P242" i="9"/>
  <c r="BK242" i="9"/>
  <c r="J242" i="9"/>
  <c r="BE242" i="9"/>
  <c r="BI240" i="9"/>
  <c r="BH240" i="9"/>
  <c r="BG240" i="9"/>
  <c r="BF240" i="9"/>
  <c r="T240" i="9"/>
  <c r="R240" i="9"/>
  <c r="P240" i="9"/>
  <c r="BK240" i="9"/>
  <c r="J240" i="9"/>
  <c r="BE240" i="9"/>
  <c r="BI238" i="9"/>
  <c r="BH238" i="9"/>
  <c r="BG238" i="9"/>
  <c r="BF238" i="9"/>
  <c r="T238" i="9"/>
  <c r="R238" i="9"/>
  <c r="P238" i="9"/>
  <c r="BK238" i="9"/>
  <c r="J238" i="9"/>
  <c r="BE238" i="9"/>
  <c r="BI234" i="9"/>
  <c r="BH234" i="9"/>
  <c r="BG234" i="9"/>
  <c r="BF234" i="9"/>
  <c r="T234" i="9"/>
  <c r="R234" i="9"/>
  <c r="P234" i="9"/>
  <c r="BK234" i="9"/>
  <c r="J234" i="9"/>
  <c r="BE234" i="9"/>
  <c r="BI233" i="9"/>
  <c r="BH233" i="9"/>
  <c r="BG233" i="9"/>
  <c r="BF233" i="9"/>
  <c r="T233" i="9"/>
  <c r="R233" i="9"/>
  <c r="P233" i="9"/>
  <c r="BK233" i="9"/>
  <c r="J233" i="9"/>
  <c r="BE233" i="9"/>
  <c r="BI231" i="9"/>
  <c r="BH231" i="9"/>
  <c r="BG231" i="9"/>
  <c r="BF231" i="9"/>
  <c r="T231" i="9"/>
  <c r="R231" i="9"/>
  <c r="P231" i="9"/>
  <c r="BK231" i="9"/>
  <c r="J231" i="9"/>
  <c r="BE231" i="9"/>
  <c r="BI228" i="9"/>
  <c r="BH228" i="9"/>
  <c r="BG228" i="9"/>
  <c r="BF228" i="9"/>
  <c r="T228" i="9"/>
  <c r="R228" i="9"/>
  <c r="P228" i="9"/>
  <c r="BK228" i="9"/>
  <c r="J228" i="9"/>
  <c r="BE228" i="9"/>
  <c r="BI226" i="9"/>
  <c r="BH226" i="9"/>
  <c r="BG226" i="9"/>
  <c r="BF226" i="9"/>
  <c r="T226" i="9"/>
  <c r="R226" i="9"/>
  <c r="P226" i="9"/>
  <c r="BK226" i="9"/>
  <c r="J226" i="9"/>
  <c r="BE226" i="9"/>
  <c r="BI224" i="9"/>
  <c r="BH224" i="9"/>
  <c r="BG224" i="9"/>
  <c r="BF224" i="9"/>
  <c r="T224" i="9"/>
  <c r="R224" i="9"/>
  <c r="P224" i="9"/>
  <c r="BK224" i="9"/>
  <c r="J224" i="9"/>
  <c r="BE224" i="9"/>
  <c r="BI223" i="9"/>
  <c r="BH223" i="9"/>
  <c r="BG223" i="9"/>
  <c r="BF223" i="9"/>
  <c r="T223" i="9"/>
  <c r="R223" i="9"/>
  <c r="P223" i="9"/>
  <c r="BK223" i="9"/>
  <c r="J223" i="9"/>
  <c r="BE223" i="9"/>
  <c r="BI220" i="9"/>
  <c r="BH220" i="9"/>
  <c r="BG220" i="9"/>
  <c r="BF220" i="9"/>
  <c r="T220" i="9"/>
  <c r="R220" i="9"/>
  <c r="P220" i="9"/>
  <c r="BK220" i="9"/>
  <c r="J220" i="9"/>
  <c r="BE220" i="9"/>
  <c r="BI218" i="9"/>
  <c r="BH218" i="9"/>
  <c r="BG218" i="9"/>
  <c r="BF218" i="9"/>
  <c r="T218" i="9"/>
  <c r="R218" i="9"/>
  <c r="P218" i="9"/>
  <c r="BK218" i="9"/>
  <c r="J218" i="9"/>
  <c r="BE218" i="9"/>
  <c r="BI217" i="9"/>
  <c r="BH217" i="9"/>
  <c r="BG217" i="9"/>
  <c r="BF217" i="9"/>
  <c r="T217" i="9"/>
  <c r="T216" i="9"/>
  <c r="R217" i="9"/>
  <c r="R216" i="9"/>
  <c r="P217" i="9"/>
  <c r="P216" i="9"/>
  <c r="BK217" i="9"/>
  <c r="BK216" i="9"/>
  <c r="J216" i="9" s="1"/>
  <c r="J217" i="9"/>
  <c r="BE217" i="9" s="1"/>
  <c r="J102" i="9"/>
  <c r="BI213" i="9"/>
  <c r="BH213" i="9"/>
  <c r="BG213" i="9"/>
  <c r="BF213" i="9"/>
  <c r="T213" i="9"/>
  <c r="T212" i="9"/>
  <c r="R213" i="9"/>
  <c r="R212" i="9"/>
  <c r="P213" i="9"/>
  <c r="P212" i="9"/>
  <c r="BK213" i="9"/>
  <c r="BK212" i="9"/>
  <c r="J212" i="9" s="1"/>
  <c r="J101" i="9" s="1"/>
  <c r="J213" i="9"/>
  <c r="BE213" i="9" s="1"/>
  <c r="BI210" i="9"/>
  <c r="BH210" i="9"/>
  <c r="BG210" i="9"/>
  <c r="BF210" i="9"/>
  <c r="T210" i="9"/>
  <c r="R210" i="9"/>
  <c r="P210" i="9"/>
  <c r="BK210" i="9"/>
  <c r="J210" i="9"/>
  <c r="BE210" i="9"/>
  <c r="BI208" i="9"/>
  <c r="BH208" i="9"/>
  <c r="BG208" i="9"/>
  <c r="BF208" i="9"/>
  <c r="T208" i="9"/>
  <c r="R208" i="9"/>
  <c r="P208" i="9"/>
  <c r="BK208" i="9"/>
  <c r="J208" i="9"/>
  <c r="BE208" i="9"/>
  <c r="BI205" i="9"/>
  <c r="BH205" i="9"/>
  <c r="BG205" i="9"/>
  <c r="BF205" i="9"/>
  <c r="T205" i="9"/>
  <c r="R205" i="9"/>
  <c r="P205" i="9"/>
  <c r="BK205" i="9"/>
  <c r="J205" i="9"/>
  <c r="BE205" i="9"/>
  <c r="BI200" i="9"/>
  <c r="BH200" i="9"/>
  <c r="BG200" i="9"/>
  <c r="BF200" i="9"/>
  <c r="T200" i="9"/>
  <c r="R200" i="9"/>
  <c r="P200" i="9"/>
  <c r="BK200" i="9"/>
  <c r="J200" i="9"/>
  <c r="BE200" i="9"/>
  <c r="BI198" i="9"/>
  <c r="BH198" i="9"/>
  <c r="BG198" i="9"/>
  <c r="BF198" i="9"/>
  <c r="T198" i="9"/>
  <c r="R198" i="9"/>
  <c r="P198" i="9"/>
  <c r="BK198" i="9"/>
  <c r="J198" i="9"/>
  <c r="BE198" i="9"/>
  <c r="BI196" i="9"/>
  <c r="BH196" i="9"/>
  <c r="BG196" i="9"/>
  <c r="BF196" i="9"/>
  <c r="T196" i="9"/>
  <c r="R196" i="9"/>
  <c r="P196" i="9"/>
  <c r="BK196" i="9"/>
  <c r="J196" i="9"/>
  <c r="BE196" i="9"/>
  <c r="BI194" i="9"/>
  <c r="BH194" i="9"/>
  <c r="BG194" i="9"/>
  <c r="BF194" i="9"/>
  <c r="T194" i="9"/>
  <c r="R194" i="9"/>
  <c r="P194" i="9"/>
  <c r="BK194" i="9"/>
  <c r="J194" i="9"/>
  <c r="BE194" i="9"/>
  <c r="BI192" i="9"/>
  <c r="BH192" i="9"/>
  <c r="BG192" i="9"/>
  <c r="BF192" i="9"/>
  <c r="T192" i="9"/>
  <c r="R192" i="9"/>
  <c r="P192" i="9"/>
  <c r="BK192" i="9"/>
  <c r="J192" i="9"/>
  <c r="BE192" i="9"/>
  <c r="BI190" i="9"/>
  <c r="BH190" i="9"/>
  <c r="BG190" i="9"/>
  <c r="BF190" i="9"/>
  <c r="T190" i="9"/>
  <c r="R190" i="9"/>
  <c r="P190" i="9"/>
  <c r="BK190" i="9"/>
  <c r="J190" i="9"/>
  <c r="BE190" i="9"/>
  <c r="BI185" i="9"/>
  <c r="BH185" i="9"/>
  <c r="BG185" i="9"/>
  <c r="BF185" i="9"/>
  <c r="T185" i="9"/>
  <c r="R185" i="9"/>
  <c r="P185" i="9"/>
  <c r="BK185" i="9"/>
  <c r="J185" i="9"/>
  <c r="BE185" i="9"/>
  <c r="BI180" i="9"/>
  <c r="BH180" i="9"/>
  <c r="BG180" i="9"/>
  <c r="BF180" i="9"/>
  <c r="T180" i="9"/>
  <c r="R180" i="9"/>
  <c r="P180" i="9"/>
  <c r="BK180" i="9"/>
  <c r="J180" i="9"/>
  <c r="BE180" i="9"/>
  <c r="BI178" i="9"/>
  <c r="BH178" i="9"/>
  <c r="BG178" i="9"/>
  <c r="BF178" i="9"/>
  <c r="T178" i="9"/>
  <c r="R178" i="9"/>
  <c r="P178" i="9"/>
  <c r="BK178" i="9"/>
  <c r="J178" i="9"/>
  <c r="BE178" i="9"/>
  <c r="BI177" i="9"/>
  <c r="BH177" i="9"/>
  <c r="BG177" i="9"/>
  <c r="BF177" i="9"/>
  <c r="T177" i="9"/>
  <c r="R177" i="9"/>
  <c r="P177" i="9"/>
  <c r="BK177" i="9"/>
  <c r="J177" i="9"/>
  <c r="BE177" i="9"/>
  <c r="BI175" i="9"/>
  <c r="BH175" i="9"/>
  <c r="BG175" i="9"/>
  <c r="BF175" i="9"/>
  <c r="T175" i="9"/>
  <c r="R175" i="9"/>
  <c r="P175" i="9"/>
  <c r="BK175" i="9"/>
  <c r="J175" i="9"/>
  <c r="BE175" i="9"/>
  <c r="BI174" i="9"/>
  <c r="BH174" i="9"/>
  <c r="BG174" i="9"/>
  <c r="BF174" i="9"/>
  <c r="T174" i="9"/>
  <c r="R174" i="9"/>
  <c r="P174" i="9"/>
  <c r="BK174" i="9"/>
  <c r="J174" i="9"/>
  <c r="BE174" i="9"/>
  <c r="BI170" i="9"/>
  <c r="BH170" i="9"/>
  <c r="BG170" i="9"/>
  <c r="BF170" i="9"/>
  <c r="T170" i="9"/>
  <c r="R170" i="9"/>
  <c r="P170" i="9"/>
  <c r="BK170" i="9"/>
  <c r="J170" i="9"/>
  <c r="BE170" i="9"/>
  <c r="BI168" i="9"/>
  <c r="BH168" i="9"/>
  <c r="BG168" i="9"/>
  <c r="BF168" i="9"/>
  <c r="T168" i="9"/>
  <c r="R168" i="9"/>
  <c r="P168" i="9"/>
  <c r="BK168" i="9"/>
  <c r="J168" i="9"/>
  <c r="BE168" i="9"/>
  <c r="BI165" i="9"/>
  <c r="BH165" i="9"/>
  <c r="BG165" i="9"/>
  <c r="BF165" i="9"/>
  <c r="T165" i="9"/>
  <c r="R165" i="9"/>
  <c r="P165" i="9"/>
  <c r="BK165" i="9"/>
  <c r="J165" i="9"/>
  <c r="BE165" i="9"/>
  <c r="BI163" i="9"/>
  <c r="BH163" i="9"/>
  <c r="BG163" i="9"/>
  <c r="BF163" i="9"/>
  <c r="T163" i="9"/>
  <c r="R163" i="9"/>
  <c r="P163" i="9"/>
  <c r="BK163" i="9"/>
  <c r="J163" i="9"/>
  <c r="BE163" i="9"/>
  <c r="BI153" i="9"/>
  <c r="BH153" i="9"/>
  <c r="BG153" i="9"/>
  <c r="BF153" i="9"/>
  <c r="T153" i="9"/>
  <c r="R153" i="9"/>
  <c r="P153" i="9"/>
  <c r="BK153" i="9"/>
  <c r="J153" i="9"/>
  <c r="BE153" i="9"/>
  <c r="BI151" i="9"/>
  <c r="BH151" i="9"/>
  <c r="BG151" i="9"/>
  <c r="BF151" i="9"/>
  <c r="T151" i="9"/>
  <c r="R151" i="9"/>
  <c r="P151" i="9"/>
  <c r="BK151" i="9"/>
  <c r="J151" i="9"/>
  <c r="BE151" i="9"/>
  <c r="BI149" i="9"/>
  <c r="BH149" i="9"/>
  <c r="BG149" i="9"/>
  <c r="BF149" i="9"/>
  <c r="T149" i="9"/>
  <c r="R149" i="9"/>
  <c r="P149" i="9"/>
  <c r="BK149" i="9"/>
  <c r="J149" i="9"/>
  <c r="BE149" i="9"/>
  <c r="BI147" i="9"/>
  <c r="BH147" i="9"/>
  <c r="BG147" i="9"/>
  <c r="BF147" i="9"/>
  <c r="T147" i="9"/>
  <c r="R147" i="9"/>
  <c r="P147" i="9"/>
  <c r="BK147" i="9"/>
  <c r="J147" i="9"/>
  <c r="BE147" i="9"/>
  <c r="BI145" i="9"/>
  <c r="BH145" i="9"/>
  <c r="BG145" i="9"/>
  <c r="BF145" i="9"/>
  <c r="T145" i="9"/>
  <c r="R145" i="9"/>
  <c r="P145" i="9"/>
  <c r="BK145" i="9"/>
  <c r="J145" i="9"/>
  <c r="BE145" i="9"/>
  <c r="BI144" i="9"/>
  <c r="BH144" i="9"/>
  <c r="BG144" i="9"/>
  <c r="BF144" i="9"/>
  <c r="T144" i="9"/>
  <c r="R144" i="9"/>
  <c r="P144" i="9"/>
  <c r="BK144" i="9"/>
  <c r="J144" i="9"/>
  <c r="BE144" i="9"/>
  <c r="BI143" i="9"/>
  <c r="BH143" i="9"/>
  <c r="BG143" i="9"/>
  <c r="BF143" i="9"/>
  <c r="T143" i="9"/>
  <c r="R143" i="9"/>
  <c r="P143" i="9"/>
  <c r="BK143" i="9"/>
  <c r="J143" i="9"/>
  <c r="BE143" i="9"/>
  <c r="BI142" i="9"/>
  <c r="BH142" i="9"/>
  <c r="BG142" i="9"/>
  <c r="BF142" i="9"/>
  <c r="T142" i="9"/>
  <c r="R142" i="9"/>
  <c r="P142" i="9"/>
  <c r="BK142" i="9"/>
  <c r="J142" i="9"/>
  <c r="BE142" i="9"/>
  <c r="BI141" i="9"/>
  <c r="BH141" i="9"/>
  <c r="BG141" i="9"/>
  <c r="BF141" i="9"/>
  <c r="T141" i="9"/>
  <c r="R141" i="9"/>
  <c r="P141" i="9"/>
  <c r="BK141" i="9"/>
  <c r="J141" i="9"/>
  <c r="BE141" i="9"/>
  <c r="BI139" i="9"/>
  <c r="BH139" i="9"/>
  <c r="BG139" i="9"/>
  <c r="BF139" i="9"/>
  <c r="T139" i="9"/>
  <c r="R139" i="9"/>
  <c r="P139" i="9"/>
  <c r="BK139" i="9"/>
  <c r="J139" i="9"/>
  <c r="BE139" i="9"/>
  <c r="BI138" i="9"/>
  <c r="BH138" i="9"/>
  <c r="BG138" i="9"/>
  <c r="BF138" i="9"/>
  <c r="T138" i="9"/>
  <c r="R138" i="9"/>
  <c r="P138" i="9"/>
  <c r="BK138" i="9"/>
  <c r="J138" i="9"/>
  <c r="BE138" i="9"/>
  <c r="BI136" i="9"/>
  <c r="F39" i="9"/>
  <c r="BD105" i="1" s="1"/>
  <c r="BH136" i="9"/>
  <c r="BG136" i="9"/>
  <c r="F37" i="9"/>
  <c r="BB105" i="1" s="1"/>
  <c r="BF136" i="9"/>
  <c r="T136" i="9"/>
  <c r="T135" i="9"/>
  <c r="T134" i="9" s="1"/>
  <c r="T133" i="9" s="1"/>
  <c r="R136" i="9"/>
  <c r="R135" i="9"/>
  <c r="P136" i="9"/>
  <c r="P135" i="9"/>
  <c r="P134" i="9" s="1"/>
  <c r="BK136" i="9"/>
  <c r="J136" i="9"/>
  <c r="BE136" i="9" s="1"/>
  <c r="J35" i="9" s="1"/>
  <c r="AV105" i="1" s="1"/>
  <c r="J130" i="9"/>
  <c r="J129" i="9"/>
  <c r="F129" i="9"/>
  <c r="F127" i="9"/>
  <c r="E125" i="9"/>
  <c r="J94" i="9"/>
  <c r="J93" i="9"/>
  <c r="F93" i="9"/>
  <c r="F91" i="9"/>
  <c r="E89" i="9"/>
  <c r="J20" i="9"/>
  <c r="E20" i="9"/>
  <c r="F130" i="9" s="1"/>
  <c r="F94" i="9"/>
  <c r="J19" i="9"/>
  <c r="J14" i="9"/>
  <c r="J127" i="9" s="1"/>
  <c r="J91" i="9"/>
  <c r="E7" i="9"/>
  <c r="E121" i="9"/>
  <c r="E85" i="9"/>
  <c r="J37" i="8"/>
  <c r="J36" i="8"/>
  <c r="AY103" i="1"/>
  <c r="J35" i="8"/>
  <c r="AX103" i="1"/>
  <c r="BI259" i="8"/>
  <c r="BH259" i="8"/>
  <c r="BG259" i="8"/>
  <c r="BF259" i="8"/>
  <c r="T259" i="8"/>
  <c r="T258" i="8"/>
  <c r="R259" i="8"/>
  <c r="R258" i="8"/>
  <c r="P259" i="8"/>
  <c r="P258" i="8"/>
  <c r="BK259" i="8"/>
  <c r="BK258" i="8"/>
  <c r="J258" i="8" s="1"/>
  <c r="J108" i="8" s="1"/>
  <c r="J259" i="8"/>
  <c r="BE259" i="8" s="1"/>
  <c r="BI257" i="8"/>
  <c r="BH257" i="8"/>
  <c r="BG257" i="8"/>
  <c r="BF257" i="8"/>
  <c r="T257" i="8"/>
  <c r="R257" i="8"/>
  <c r="P257" i="8"/>
  <c r="BK257" i="8"/>
  <c r="J257" i="8"/>
  <c r="BE257" i="8"/>
  <c r="BI256" i="8"/>
  <c r="BH256" i="8"/>
  <c r="BG256" i="8"/>
  <c r="BF256" i="8"/>
  <c r="T256" i="8"/>
  <c r="T255" i="8"/>
  <c r="T254" i="8" s="1"/>
  <c r="R256" i="8"/>
  <c r="R255" i="8" s="1"/>
  <c r="R254" i="8" s="1"/>
  <c r="P256" i="8"/>
  <c r="P255" i="8"/>
  <c r="P254" i="8" s="1"/>
  <c r="BK256" i="8"/>
  <c r="BK255" i="8" s="1"/>
  <c r="J256" i="8"/>
  <c r="BE256" i="8"/>
  <c r="BI253" i="8"/>
  <c r="BH253" i="8"/>
  <c r="BG253" i="8"/>
  <c r="BF253" i="8"/>
  <c r="T253" i="8"/>
  <c r="T252" i="8"/>
  <c r="T251" i="8" s="1"/>
  <c r="R253" i="8"/>
  <c r="R252" i="8" s="1"/>
  <c r="R251" i="8" s="1"/>
  <c r="P253" i="8"/>
  <c r="P252" i="8"/>
  <c r="P251" i="8" s="1"/>
  <c r="BK253" i="8"/>
  <c r="BK252" i="8" s="1"/>
  <c r="BK251" i="8" s="1"/>
  <c r="J251" i="8" s="1"/>
  <c r="J104" i="8" s="1"/>
  <c r="J253" i="8"/>
  <c r="BE253" i="8"/>
  <c r="BI250" i="8"/>
  <c r="BH250" i="8"/>
  <c r="BG250" i="8"/>
  <c r="BF250" i="8"/>
  <c r="T250" i="8"/>
  <c r="T249" i="8"/>
  <c r="R250" i="8"/>
  <c r="R249" i="8"/>
  <c r="P250" i="8"/>
  <c r="P249" i="8"/>
  <c r="BK250" i="8"/>
  <c r="BK249" i="8"/>
  <c r="J249" i="8" s="1"/>
  <c r="J103" i="8" s="1"/>
  <c r="J250" i="8"/>
  <c r="BE250" i="8" s="1"/>
  <c r="BI248" i="8"/>
  <c r="BH248" i="8"/>
  <c r="BG248" i="8"/>
  <c r="BF248" i="8"/>
  <c r="T248" i="8"/>
  <c r="R248" i="8"/>
  <c r="P248" i="8"/>
  <c r="BK248" i="8"/>
  <c r="J248" i="8"/>
  <c r="BE248" i="8"/>
  <c r="BI246" i="8"/>
  <c r="BH246" i="8"/>
  <c r="BG246" i="8"/>
  <c r="BF246" i="8"/>
  <c r="T246" i="8"/>
  <c r="R246" i="8"/>
  <c r="P246" i="8"/>
  <c r="BK246" i="8"/>
  <c r="J246" i="8"/>
  <c r="BE246" i="8"/>
  <c r="BI245" i="8"/>
  <c r="BH245" i="8"/>
  <c r="BG245" i="8"/>
  <c r="BF245" i="8"/>
  <c r="T245" i="8"/>
  <c r="R245" i="8"/>
  <c r="P245" i="8"/>
  <c r="BK245" i="8"/>
  <c r="J245" i="8"/>
  <c r="BE245" i="8"/>
  <c r="BI244" i="8"/>
  <c r="BH244" i="8"/>
  <c r="BG244" i="8"/>
  <c r="BF244" i="8"/>
  <c r="T244" i="8"/>
  <c r="R244" i="8"/>
  <c r="P244" i="8"/>
  <c r="BK244" i="8"/>
  <c r="J244" i="8"/>
  <c r="BE244" i="8"/>
  <c r="BI242" i="8"/>
  <c r="BH242" i="8"/>
  <c r="BG242" i="8"/>
  <c r="BF242" i="8"/>
  <c r="T242" i="8"/>
  <c r="R242" i="8"/>
  <c r="P242" i="8"/>
  <c r="BK242" i="8"/>
  <c r="J242" i="8"/>
  <c r="BE242" i="8"/>
  <c r="BI240" i="8"/>
  <c r="BH240" i="8"/>
  <c r="BG240" i="8"/>
  <c r="BF240" i="8"/>
  <c r="T240" i="8"/>
  <c r="R240" i="8"/>
  <c r="P240" i="8"/>
  <c r="BK240" i="8"/>
  <c r="J240" i="8"/>
  <c r="BE240" i="8"/>
  <c r="BI238" i="8"/>
  <c r="BH238" i="8"/>
  <c r="BG238" i="8"/>
  <c r="BF238" i="8"/>
  <c r="T238" i="8"/>
  <c r="R238" i="8"/>
  <c r="P238" i="8"/>
  <c r="BK238" i="8"/>
  <c r="J238" i="8"/>
  <c r="BE238" i="8"/>
  <c r="F33" i="8" s="1"/>
  <c r="AZ103" i="1" s="1"/>
  <c r="BI236" i="8"/>
  <c r="BH236" i="8"/>
  <c r="BG236" i="8"/>
  <c r="BF236" i="8"/>
  <c r="T236" i="8"/>
  <c r="T235" i="8"/>
  <c r="R236" i="8"/>
  <c r="R235" i="8"/>
  <c r="P236" i="8"/>
  <c r="P235" i="8"/>
  <c r="BK236" i="8"/>
  <c r="BK235" i="8"/>
  <c r="J235" i="8" s="1"/>
  <c r="J102" i="8" s="1"/>
  <c r="J236" i="8"/>
  <c r="BE236" i="8" s="1"/>
  <c r="BI234" i="8"/>
  <c r="BH234" i="8"/>
  <c r="BG234" i="8"/>
  <c r="BF234" i="8"/>
  <c r="T234" i="8"/>
  <c r="R234" i="8"/>
  <c r="P234" i="8"/>
  <c r="BK234" i="8"/>
  <c r="J234" i="8"/>
  <c r="BE234" i="8"/>
  <c r="BI233" i="8"/>
  <c r="BH233" i="8"/>
  <c r="BG233" i="8"/>
  <c r="BF233" i="8"/>
  <c r="T233" i="8"/>
  <c r="R233" i="8"/>
  <c r="P233" i="8"/>
  <c r="BK233" i="8"/>
  <c r="J233" i="8"/>
  <c r="BE233" i="8"/>
  <c r="BI228" i="8"/>
  <c r="BH228" i="8"/>
  <c r="BG228" i="8"/>
  <c r="BF228" i="8"/>
  <c r="T228" i="8"/>
  <c r="R228" i="8"/>
  <c r="P228" i="8"/>
  <c r="BK228" i="8"/>
  <c r="J228" i="8"/>
  <c r="BE228" i="8"/>
  <c r="BI227" i="8"/>
  <c r="BH227" i="8"/>
  <c r="BG227" i="8"/>
  <c r="BF227" i="8"/>
  <c r="T227" i="8"/>
  <c r="R227" i="8"/>
  <c r="P227" i="8"/>
  <c r="BK227" i="8"/>
  <c r="J227" i="8"/>
  <c r="BE227" i="8"/>
  <c r="BI226" i="8"/>
  <c r="BH226" i="8"/>
  <c r="BG226" i="8"/>
  <c r="BF226" i="8"/>
  <c r="T226" i="8"/>
  <c r="R226" i="8"/>
  <c r="P226" i="8"/>
  <c r="BK226" i="8"/>
  <c r="J226" i="8"/>
  <c r="BE226" i="8"/>
  <c r="BI225" i="8"/>
  <c r="BH225" i="8"/>
  <c r="BG225" i="8"/>
  <c r="BF225" i="8"/>
  <c r="T225" i="8"/>
  <c r="R225" i="8"/>
  <c r="P225" i="8"/>
  <c r="BK225" i="8"/>
  <c r="J225" i="8"/>
  <c r="BE225" i="8"/>
  <c r="BI224" i="8"/>
  <c r="BH224" i="8"/>
  <c r="BG224" i="8"/>
  <c r="BF224" i="8"/>
  <c r="T224" i="8"/>
  <c r="R224" i="8"/>
  <c r="P224" i="8"/>
  <c r="BK224" i="8"/>
  <c r="J224" i="8"/>
  <c r="BE224" i="8"/>
  <c r="BI223" i="8"/>
  <c r="BH223" i="8"/>
  <c r="BG223" i="8"/>
  <c r="BF223" i="8"/>
  <c r="T223" i="8"/>
  <c r="R223" i="8"/>
  <c r="R214" i="8" s="1"/>
  <c r="P223" i="8"/>
  <c r="BK223" i="8"/>
  <c r="J223" i="8"/>
  <c r="BE223" i="8"/>
  <c r="BI221" i="8"/>
  <c r="BH221" i="8"/>
  <c r="BG221" i="8"/>
  <c r="BF221" i="8"/>
  <c r="T221" i="8"/>
  <c r="R221" i="8"/>
  <c r="P221" i="8"/>
  <c r="BK221" i="8"/>
  <c r="BK214" i="8" s="1"/>
  <c r="J214" i="8" s="1"/>
  <c r="J101" i="8" s="1"/>
  <c r="J221" i="8"/>
  <c r="BE221" i="8"/>
  <c r="BI215" i="8"/>
  <c r="BH215" i="8"/>
  <c r="BG215" i="8"/>
  <c r="BF215" i="8"/>
  <c r="T215" i="8"/>
  <c r="T214" i="8"/>
  <c r="R215" i="8"/>
  <c r="P215" i="8"/>
  <c r="P214" i="8"/>
  <c r="BK215" i="8"/>
  <c r="J215" i="8"/>
  <c r="BE215" i="8" s="1"/>
  <c r="BI213" i="8"/>
  <c r="BH213" i="8"/>
  <c r="BG213" i="8"/>
  <c r="BF213" i="8"/>
  <c r="T213" i="8"/>
  <c r="T212" i="8"/>
  <c r="R213" i="8"/>
  <c r="R212" i="8"/>
  <c r="P213" i="8"/>
  <c r="P212" i="8"/>
  <c r="BK213" i="8"/>
  <c r="BK212" i="8"/>
  <c r="J212" i="8" s="1"/>
  <c r="J100" i="8" s="1"/>
  <c r="J213" i="8"/>
  <c r="BE213" i="8" s="1"/>
  <c r="BI211" i="8"/>
  <c r="BH211" i="8"/>
  <c r="BG211" i="8"/>
  <c r="BF211" i="8"/>
  <c r="T211" i="8"/>
  <c r="R211" i="8"/>
  <c r="P211" i="8"/>
  <c r="BK211" i="8"/>
  <c r="J211" i="8"/>
  <c r="BE211" i="8"/>
  <c r="BI210" i="8"/>
  <c r="BH210" i="8"/>
  <c r="BG210" i="8"/>
  <c r="BF210" i="8"/>
  <c r="T210" i="8"/>
  <c r="R210" i="8"/>
  <c r="P210" i="8"/>
  <c r="BK210" i="8"/>
  <c r="J210" i="8"/>
  <c r="BE210" i="8"/>
  <c r="BI208" i="8"/>
  <c r="BH208" i="8"/>
  <c r="BG208" i="8"/>
  <c r="BF208" i="8"/>
  <c r="T208" i="8"/>
  <c r="R208" i="8"/>
  <c r="P208" i="8"/>
  <c r="BK208" i="8"/>
  <c r="J208" i="8"/>
  <c r="BE208" i="8"/>
  <c r="BI206" i="8"/>
  <c r="BH206" i="8"/>
  <c r="BG206" i="8"/>
  <c r="BF206" i="8"/>
  <c r="T206" i="8"/>
  <c r="R206" i="8"/>
  <c r="P206" i="8"/>
  <c r="BK206" i="8"/>
  <c r="J206" i="8"/>
  <c r="BE206" i="8"/>
  <c r="BI204" i="8"/>
  <c r="BH204" i="8"/>
  <c r="BG204" i="8"/>
  <c r="BF204" i="8"/>
  <c r="T204" i="8"/>
  <c r="R204" i="8"/>
  <c r="P204" i="8"/>
  <c r="BK204" i="8"/>
  <c r="J204" i="8"/>
  <c r="BE204" i="8"/>
  <c r="BI202" i="8"/>
  <c r="BH202" i="8"/>
  <c r="BG202" i="8"/>
  <c r="BF202" i="8"/>
  <c r="T202" i="8"/>
  <c r="R202" i="8"/>
  <c r="P202" i="8"/>
  <c r="BK202" i="8"/>
  <c r="J202" i="8"/>
  <c r="BE202" i="8"/>
  <c r="BI200" i="8"/>
  <c r="BH200" i="8"/>
  <c r="BG200" i="8"/>
  <c r="BF200" i="8"/>
  <c r="T200" i="8"/>
  <c r="R200" i="8"/>
  <c r="P200" i="8"/>
  <c r="BK200" i="8"/>
  <c r="J200" i="8"/>
  <c r="BE200" i="8"/>
  <c r="BI198" i="8"/>
  <c r="BH198" i="8"/>
  <c r="BG198" i="8"/>
  <c r="BF198" i="8"/>
  <c r="T198" i="8"/>
  <c r="R198" i="8"/>
  <c r="P198" i="8"/>
  <c r="BK198" i="8"/>
  <c r="J198" i="8"/>
  <c r="BE198" i="8"/>
  <c r="BI196" i="8"/>
  <c r="BH196" i="8"/>
  <c r="BG196" i="8"/>
  <c r="BF196" i="8"/>
  <c r="T196" i="8"/>
  <c r="R196" i="8"/>
  <c r="P196" i="8"/>
  <c r="BK196" i="8"/>
  <c r="J196" i="8"/>
  <c r="BE196" i="8"/>
  <c r="BI194" i="8"/>
  <c r="BH194" i="8"/>
  <c r="BG194" i="8"/>
  <c r="BF194" i="8"/>
  <c r="T194" i="8"/>
  <c r="R194" i="8"/>
  <c r="P194" i="8"/>
  <c r="BK194" i="8"/>
  <c r="J194" i="8"/>
  <c r="BE194" i="8"/>
  <c r="BI192" i="8"/>
  <c r="BH192" i="8"/>
  <c r="BG192" i="8"/>
  <c r="BF192" i="8"/>
  <c r="T192" i="8"/>
  <c r="R192" i="8"/>
  <c r="P192" i="8"/>
  <c r="BK192" i="8"/>
  <c r="J192" i="8"/>
  <c r="BE192" i="8"/>
  <c r="BI191" i="8"/>
  <c r="BH191" i="8"/>
  <c r="BG191" i="8"/>
  <c r="BF191" i="8"/>
  <c r="T191" i="8"/>
  <c r="R191" i="8"/>
  <c r="P191" i="8"/>
  <c r="BK191" i="8"/>
  <c r="J191" i="8"/>
  <c r="BE191" i="8"/>
  <c r="BI189" i="8"/>
  <c r="BH189" i="8"/>
  <c r="BG189" i="8"/>
  <c r="BF189" i="8"/>
  <c r="T189" i="8"/>
  <c r="R189" i="8"/>
  <c r="P189" i="8"/>
  <c r="BK189" i="8"/>
  <c r="J189" i="8"/>
  <c r="BE189" i="8"/>
  <c r="BI187" i="8"/>
  <c r="BH187" i="8"/>
  <c r="BG187" i="8"/>
  <c r="BF187" i="8"/>
  <c r="T187" i="8"/>
  <c r="R187" i="8"/>
  <c r="P187" i="8"/>
  <c r="BK187" i="8"/>
  <c r="J187" i="8"/>
  <c r="BE187" i="8"/>
  <c r="BI186" i="8"/>
  <c r="BH186" i="8"/>
  <c r="BG186" i="8"/>
  <c r="BF186" i="8"/>
  <c r="T186" i="8"/>
  <c r="R186" i="8"/>
  <c r="P186" i="8"/>
  <c r="BK186" i="8"/>
  <c r="J186" i="8"/>
  <c r="BE186" i="8"/>
  <c r="BI185" i="8"/>
  <c r="BH185" i="8"/>
  <c r="BG185" i="8"/>
  <c r="BF185" i="8"/>
  <c r="T185" i="8"/>
  <c r="T184" i="8"/>
  <c r="R185" i="8"/>
  <c r="R184" i="8"/>
  <c r="P185" i="8"/>
  <c r="P184" i="8"/>
  <c r="BK185" i="8"/>
  <c r="BK184" i="8"/>
  <c r="J184" i="8" s="1"/>
  <c r="J185" i="8"/>
  <c r="BE185" i="8" s="1"/>
  <c r="J99" i="8"/>
  <c r="BI182" i="8"/>
  <c r="BH182" i="8"/>
  <c r="BG182" i="8"/>
  <c r="BF182" i="8"/>
  <c r="T182" i="8"/>
  <c r="R182" i="8"/>
  <c r="P182" i="8"/>
  <c r="BK182" i="8"/>
  <c r="J182" i="8"/>
  <c r="BE182" i="8"/>
  <c r="BI180" i="8"/>
  <c r="BH180" i="8"/>
  <c r="BG180" i="8"/>
  <c r="BF180" i="8"/>
  <c r="T180" i="8"/>
  <c r="R180" i="8"/>
  <c r="P180" i="8"/>
  <c r="BK180" i="8"/>
  <c r="J180" i="8"/>
  <c r="BE180" i="8"/>
  <c r="BI178" i="8"/>
  <c r="BH178" i="8"/>
  <c r="BG178" i="8"/>
  <c r="BF178" i="8"/>
  <c r="T178" i="8"/>
  <c r="R178" i="8"/>
  <c r="P178" i="8"/>
  <c r="BK178" i="8"/>
  <c r="J178" i="8"/>
  <c r="BE178" i="8"/>
  <c r="BI176" i="8"/>
  <c r="BH176" i="8"/>
  <c r="BG176" i="8"/>
  <c r="BF176" i="8"/>
  <c r="T176" i="8"/>
  <c r="R176" i="8"/>
  <c r="P176" i="8"/>
  <c r="BK176" i="8"/>
  <c r="J176" i="8"/>
  <c r="BE176" i="8"/>
  <c r="BI174" i="8"/>
  <c r="BH174" i="8"/>
  <c r="BG174" i="8"/>
  <c r="BF174" i="8"/>
  <c r="T174" i="8"/>
  <c r="R174" i="8"/>
  <c r="P174" i="8"/>
  <c r="BK174" i="8"/>
  <c r="J174" i="8"/>
  <c r="BE174" i="8"/>
  <c r="BI172" i="8"/>
  <c r="BH172" i="8"/>
  <c r="BG172" i="8"/>
  <c r="BF172" i="8"/>
  <c r="T172" i="8"/>
  <c r="R172" i="8"/>
  <c r="P172" i="8"/>
  <c r="BK172" i="8"/>
  <c r="J172" i="8"/>
  <c r="BE172" i="8"/>
  <c r="BI170" i="8"/>
  <c r="BH170" i="8"/>
  <c r="BG170" i="8"/>
  <c r="BF170" i="8"/>
  <c r="T170" i="8"/>
  <c r="R170" i="8"/>
  <c r="P170" i="8"/>
  <c r="BK170" i="8"/>
  <c r="J170" i="8"/>
  <c r="BE170" i="8"/>
  <c r="BI168" i="8"/>
  <c r="BH168" i="8"/>
  <c r="BG168" i="8"/>
  <c r="BF168" i="8"/>
  <c r="T168" i="8"/>
  <c r="R168" i="8"/>
  <c r="P168" i="8"/>
  <c r="BK168" i="8"/>
  <c r="J168" i="8"/>
  <c r="BE168" i="8"/>
  <c r="BI166" i="8"/>
  <c r="BH166" i="8"/>
  <c r="BG166" i="8"/>
  <c r="BF166" i="8"/>
  <c r="T166" i="8"/>
  <c r="R166" i="8"/>
  <c r="P166" i="8"/>
  <c r="BK166" i="8"/>
  <c r="J166" i="8"/>
  <c r="BE166" i="8"/>
  <c r="BI164" i="8"/>
  <c r="BH164" i="8"/>
  <c r="BG164" i="8"/>
  <c r="BF164" i="8"/>
  <c r="T164" i="8"/>
  <c r="R164" i="8"/>
  <c r="P164" i="8"/>
  <c r="BK164" i="8"/>
  <c r="J164" i="8"/>
  <c r="BE164" i="8"/>
  <c r="BI162" i="8"/>
  <c r="BH162" i="8"/>
  <c r="BG162" i="8"/>
  <c r="BF162" i="8"/>
  <c r="T162" i="8"/>
  <c r="R162" i="8"/>
  <c r="P162" i="8"/>
  <c r="BK162" i="8"/>
  <c r="J162" i="8"/>
  <c r="BE162" i="8"/>
  <c r="BI158" i="8"/>
  <c r="BH158" i="8"/>
  <c r="BG158" i="8"/>
  <c r="BF158" i="8"/>
  <c r="T158" i="8"/>
  <c r="R158" i="8"/>
  <c r="P158" i="8"/>
  <c r="BK158" i="8"/>
  <c r="J158" i="8"/>
  <c r="BE158" i="8"/>
  <c r="BI154" i="8"/>
  <c r="BH154" i="8"/>
  <c r="BG154" i="8"/>
  <c r="BF154" i="8"/>
  <c r="T154" i="8"/>
  <c r="R154" i="8"/>
  <c r="P154" i="8"/>
  <c r="BK154" i="8"/>
  <c r="J154" i="8"/>
  <c r="BE154" i="8"/>
  <c r="BI152" i="8"/>
  <c r="BH152" i="8"/>
  <c r="BG152" i="8"/>
  <c r="BF152" i="8"/>
  <c r="T152" i="8"/>
  <c r="R152" i="8"/>
  <c r="P152" i="8"/>
  <c r="BK152" i="8"/>
  <c r="J152" i="8"/>
  <c r="BE152" i="8"/>
  <c r="BI143" i="8"/>
  <c r="BH143" i="8"/>
  <c r="BG143" i="8"/>
  <c r="BF143" i="8"/>
  <c r="T143" i="8"/>
  <c r="R143" i="8"/>
  <c r="P143" i="8"/>
  <c r="BK143" i="8"/>
  <c r="J143" i="8"/>
  <c r="BE143" i="8"/>
  <c r="BI141" i="8"/>
  <c r="BH141" i="8"/>
  <c r="BG141" i="8"/>
  <c r="BF141" i="8"/>
  <c r="T141" i="8"/>
  <c r="R141" i="8"/>
  <c r="P141" i="8"/>
  <c r="BK141" i="8"/>
  <c r="J141" i="8"/>
  <c r="BE141" i="8"/>
  <c r="BI139" i="8"/>
  <c r="BH139" i="8"/>
  <c r="BG139" i="8"/>
  <c r="BF139" i="8"/>
  <c r="T139" i="8"/>
  <c r="R139" i="8"/>
  <c r="P139" i="8"/>
  <c r="BK139" i="8"/>
  <c r="J139" i="8"/>
  <c r="BE139" i="8"/>
  <c r="BI137" i="8"/>
  <c r="BH137" i="8"/>
  <c r="BG137" i="8"/>
  <c r="BF137" i="8"/>
  <c r="T137" i="8"/>
  <c r="R137" i="8"/>
  <c r="P137" i="8"/>
  <c r="BK137" i="8"/>
  <c r="J137" i="8"/>
  <c r="BE137" i="8"/>
  <c r="BI136" i="8"/>
  <c r="BH136" i="8"/>
  <c r="BG136" i="8"/>
  <c r="BF136" i="8"/>
  <c r="T136" i="8"/>
  <c r="R136" i="8"/>
  <c r="P136" i="8"/>
  <c r="BK136" i="8"/>
  <c r="J136" i="8"/>
  <c r="BE136" i="8"/>
  <c r="BI134" i="8"/>
  <c r="BH134" i="8"/>
  <c r="BG134" i="8"/>
  <c r="BF134" i="8"/>
  <c r="T134" i="8"/>
  <c r="R134" i="8"/>
  <c r="P134" i="8"/>
  <c r="BK134" i="8"/>
  <c r="J134" i="8"/>
  <c r="BE134" i="8"/>
  <c r="BI132" i="8"/>
  <c r="BH132" i="8"/>
  <c r="BG132" i="8"/>
  <c r="BF132" i="8"/>
  <c r="T132" i="8"/>
  <c r="R132" i="8"/>
  <c r="P132" i="8"/>
  <c r="BK132" i="8"/>
  <c r="J132" i="8"/>
  <c r="BE132" i="8"/>
  <c r="BI131" i="8"/>
  <c r="F37" i="8"/>
  <c r="BD103" i="1" s="1"/>
  <c r="BH131" i="8"/>
  <c r="BG131" i="8"/>
  <c r="F35" i="8"/>
  <c r="BB103" i="1" s="1"/>
  <c r="BF131" i="8"/>
  <c r="T131" i="8"/>
  <c r="T130" i="8"/>
  <c r="R131" i="8"/>
  <c r="R130" i="8"/>
  <c r="P131" i="8"/>
  <c r="P130" i="8"/>
  <c r="BK131" i="8"/>
  <c r="J131" i="8"/>
  <c r="BE131" i="8" s="1"/>
  <c r="J125" i="8"/>
  <c r="J124" i="8"/>
  <c r="F124" i="8"/>
  <c r="F122" i="8"/>
  <c r="E120" i="8"/>
  <c r="J92" i="8"/>
  <c r="J91" i="8"/>
  <c r="F91" i="8"/>
  <c r="F89" i="8"/>
  <c r="E87" i="8"/>
  <c r="J18" i="8"/>
  <c r="E18" i="8"/>
  <c r="F125" i="8" s="1"/>
  <c r="J17" i="8"/>
  <c r="J12" i="8"/>
  <c r="J122" i="8" s="1"/>
  <c r="J89" i="8"/>
  <c r="E7" i="8"/>
  <c r="E85" i="8" s="1"/>
  <c r="E118" i="8"/>
  <c r="J39" i="7"/>
  <c r="J38" i="7"/>
  <c r="AY102" i="1" s="1"/>
  <c r="J37" i="7"/>
  <c r="AX102" i="1"/>
  <c r="BI206" i="7"/>
  <c r="BH206" i="7"/>
  <c r="BG206" i="7"/>
  <c r="BF206" i="7"/>
  <c r="T206" i="7"/>
  <c r="T204" i="7" s="1"/>
  <c r="T203" i="7" s="1"/>
  <c r="R206" i="7"/>
  <c r="P206" i="7"/>
  <c r="BK206" i="7"/>
  <c r="J206" i="7"/>
  <c r="BE206" i="7" s="1"/>
  <c r="BI205" i="7"/>
  <c r="BH205" i="7"/>
  <c r="BG205" i="7"/>
  <c r="BF205" i="7"/>
  <c r="T205" i="7"/>
  <c r="R205" i="7"/>
  <c r="R204" i="7" s="1"/>
  <c r="R203" i="7"/>
  <c r="P205" i="7"/>
  <c r="P204" i="7"/>
  <c r="P203" i="7" s="1"/>
  <c r="BK205" i="7"/>
  <c r="BK204" i="7"/>
  <c r="J205" i="7"/>
  <c r="BE205" i="7"/>
  <c r="BI202" i="7"/>
  <c r="BH202" i="7"/>
  <c r="BG202" i="7"/>
  <c r="BF202" i="7"/>
  <c r="T202" i="7"/>
  <c r="T201" i="7" s="1"/>
  <c r="R202" i="7"/>
  <c r="R201" i="7"/>
  <c r="P202" i="7"/>
  <c r="P201" i="7" s="1"/>
  <c r="BK202" i="7"/>
  <c r="BK201" i="7"/>
  <c r="J201" i="7"/>
  <c r="J202" i="7"/>
  <c r="BE202" i="7" s="1"/>
  <c r="J104" i="7"/>
  <c r="BI200" i="7"/>
  <c r="BH200" i="7"/>
  <c r="BG200" i="7"/>
  <c r="BF200" i="7"/>
  <c r="T200" i="7"/>
  <c r="R200" i="7"/>
  <c r="P200" i="7"/>
  <c r="BK200" i="7"/>
  <c r="J200" i="7"/>
  <c r="BE200" i="7"/>
  <c r="BI199" i="7"/>
  <c r="BH199" i="7"/>
  <c r="BG199" i="7"/>
  <c r="BF199" i="7"/>
  <c r="T199" i="7"/>
  <c r="R199" i="7"/>
  <c r="P199" i="7"/>
  <c r="BK199" i="7"/>
  <c r="J199" i="7"/>
  <c r="BE199" i="7"/>
  <c r="BI198" i="7"/>
  <c r="BH198" i="7"/>
  <c r="BG198" i="7"/>
  <c r="BF198" i="7"/>
  <c r="T198" i="7"/>
  <c r="R198" i="7"/>
  <c r="P198" i="7"/>
  <c r="BK198" i="7"/>
  <c r="J198" i="7"/>
  <c r="BE198" i="7"/>
  <c r="BI197" i="7"/>
  <c r="BH197" i="7"/>
  <c r="BG197" i="7"/>
  <c r="BF197" i="7"/>
  <c r="T197" i="7"/>
  <c r="R197" i="7"/>
  <c r="P197" i="7"/>
  <c r="BK197" i="7"/>
  <c r="J197" i="7"/>
  <c r="BE197" i="7"/>
  <c r="BI195" i="7"/>
  <c r="BH195" i="7"/>
  <c r="BG195" i="7"/>
  <c r="BF195" i="7"/>
  <c r="T195" i="7"/>
  <c r="R195" i="7"/>
  <c r="P195" i="7"/>
  <c r="BK195" i="7"/>
  <c r="J195" i="7"/>
  <c r="BE195" i="7"/>
  <c r="BI194" i="7"/>
  <c r="BH194" i="7"/>
  <c r="BG194" i="7"/>
  <c r="BF194" i="7"/>
  <c r="T194" i="7"/>
  <c r="R194" i="7"/>
  <c r="P194" i="7"/>
  <c r="BK194" i="7"/>
  <c r="J194" i="7"/>
  <c r="BE194" i="7"/>
  <c r="BI193" i="7"/>
  <c r="BH193" i="7"/>
  <c r="BG193" i="7"/>
  <c r="BF193" i="7"/>
  <c r="T193" i="7"/>
  <c r="T192" i="7"/>
  <c r="R193" i="7"/>
  <c r="R192" i="7"/>
  <c r="P193" i="7"/>
  <c r="P192" i="7"/>
  <c r="BK193" i="7"/>
  <c r="BK192" i="7"/>
  <c r="J192" i="7" s="1"/>
  <c r="J103" i="7" s="1"/>
  <c r="J193" i="7"/>
  <c r="BE193" i="7" s="1"/>
  <c r="BI186" i="7"/>
  <c r="BH186" i="7"/>
  <c r="BG186" i="7"/>
  <c r="BF186" i="7"/>
  <c r="T186" i="7"/>
  <c r="T185" i="7" s="1"/>
  <c r="R186" i="7"/>
  <c r="R185" i="7"/>
  <c r="P186" i="7"/>
  <c r="P185" i="7" s="1"/>
  <c r="BK186" i="7"/>
  <c r="BK185" i="7"/>
  <c r="J185" i="7"/>
  <c r="J102" i="7" s="1"/>
  <c r="J186" i="7"/>
  <c r="BE186" i="7" s="1"/>
  <c r="BI183" i="7"/>
  <c r="BH183" i="7"/>
  <c r="BG183" i="7"/>
  <c r="BF183" i="7"/>
  <c r="T183" i="7"/>
  <c r="R183" i="7"/>
  <c r="R178" i="7" s="1"/>
  <c r="P183" i="7"/>
  <c r="BK183" i="7"/>
  <c r="J183" i="7"/>
  <c r="BE183" i="7"/>
  <c r="BI181" i="7"/>
  <c r="BH181" i="7"/>
  <c r="BG181" i="7"/>
  <c r="BF181" i="7"/>
  <c r="F36" i="7" s="1"/>
  <c r="BA102" i="1" s="1"/>
  <c r="T181" i="7"/>
  <c r="R181" i="7"/>
  <c r="P181" i="7"/>
  <c r="BK181" i="7"/>
  <c r="BK178" i="7" s="1"/>
  <c r="J178" i="7" s="1"/>
  <c r="J101" i="7" s="1"/>
  <c r="J181" i="7"/>
  <c r="BE181" i="7"/>
  <c r="BI179" i="7"/>
  <c r="BH179" i="7"/>
  <c r="F38" i="7" s="1"/>
  <c r="BC102" i="1" s="1"/>
  <c r="BG179" i="7"/>
  <c r="BF179" i="7"/>
  <c r="T179" i="7"/>
  <c r="T178" i="7"/>
  <c r="R179" i="7"/>
  <c r="P179" i="7"/>
  <c r="P178" i="7"/>
  <c r="BK179" i="7"/>
  <c r="J179" i="7"/>
  <c r="BE179" i="7" s="1"/>
  <c r="BI176" i="7"/>
  <c r="BH176" i="7"/>
  <c r="BG176" i="7"/>
  <c r="BF176" i="7"/>
  <c r="T176" i="7"/>
  <c r="R176" i="7"/>
  <c r="P176" i="7"/>
  <c r="BK176" i="7"/>
  <c r="J176" i="7"/>
  <c r="BE176" i="7" s="1"/>
  <c r="BI174" i="7"/>
  <c r="BH174" i="7"/>
  <c r="BG174" i="7"/>
  <c r="BF174" i="7"/>
  <c r="T174" i="7"/>
  <c r="R174" i="7"/>
  <c r="P174" i="7"/>
  <c r="BK174" i="7"/>
  <c r="J174" i="7"/>
  <c r="BE174" i="7"/>
  <c r="BI173" i="7"/>
  <c r="BH173" i="7"/>
  <c r="BG173" i="7"/>
  <c r="BF173" i="7"/>
  <c r="T173" i="7"/>
  <c r="R173" i="7"/>
  <c r="P173" i="7"/>
  <c r="BK173" i="7"/>
  <c r="J173" i="7"/>
  <c r="BE173" i="7" s="1"/>
  <c r="BI171" i="7"/>
  <c r="BH171" i="7"/>
  <c r="BG171" i="7"/>
  <c r="BF171" i="7"/>
  <c r="T171" i="7"/>
  <c r="R171" i="7"/>
  <c r="P171" i="7"/>
  <c r="BK171" i="7"/>
  <c r="J171" i="7"/>
  <c r="BE171" i="7"/>
  <c r="BI169" i="7"/>
  <c r="BH169" i="7"/>
  <c r="BG169" i="7"/>
  <c r="BF169" i="7"/>
  <c r="T169" i="7"/>
  <c r="R169" i="7"/>
  <c r="P169" i="7"/>
  <c r="BK169" i="7"/>
  <c r="J169" i="7"/>
  <c r="BE169" i="7" s="1"/>
  <c r="BI168" i="7"/>
  <c r="BH168" i="7"/>
  <c r="BG168" i="7"/>
  <c r="BF168" i="7"/>
  <c r="T168" i="7"/>
  <c r="R168" i="7"/>
  <c r="P168" i="7"/>
  <c r="BK168" i="7"/>
  <c r="J168" i="7"/>
  <c r="BE168" i="7" s="1"/>
  <c r="BI162" i="7"/>
  <c r="BH162" i="7"/>
  <c r="BG162" i="7"/>
  <c r="BF162" i="7"/>
  <c r="T162" i="7"/>
  <c r="R162" i="7"/>
  <c r="P162" i="7"/>
  <c r="BK162" i="7"/>
  <c r="J162" i="7"/>
  <c r="BE162" i="7" s="1"/>
  <c r="BI160" i="7"/>
  <c r="BH160" i="7"/>
  <c r="BG160" i="7"/>
  <c r="BF160" i="7"/>
  <c r="T160" i="7"/>
  <c r="R160" i="7"/>
  <c r="P160" i="7"/>
  <c r="BK160" i="7"/>
  <c r="J160" i="7"/>
  <c r="BE160" i="7" s="1"/>
  <c r="BI158" i="7"/>
  <c r="BH158" i="7"/>
  <c r="BG158" i="7"/>
  <c r="BF158" i="7"/>
  <c r="T158" i="7"/>
  <c r="R158" i="7"/>
  <c r="P158" i="7"/>
  <c r="BK158" i="7"/>
  <c r="J158" i="7"/>
  <c r="BE158" i="7" s="1"/>
  <c r="BI156" i="7"/>
  <c r="BH156" i="7"/>
  <c r="BG156" i="7"/>
  <c r="BF156" i="7"/>
  <c r="T156" i="7"/>
  <c r="R156" i="7"/>
  <c r="P156" i="7"/>
  <c r="BK156" i="7"/>
  <c r="J156" i="7"/>
  <c r="BE156" i="7" s="1"/>
  <c r="BI154" i="7"/>
  <c r="BH154" i="7"/>
  <c r="BG154" i="7"/>
  <c r="BF154" i="7"/>
  <c r="T154" i="7"/>
  <c r="R154" i="7"/>
  <c r="P154" i="7"/>
  <c r="BK154" i="7"/>
  <c r="J154" i="7"/>
  <c r="BE154" i="7" s="1"/>
  <c r="BI150" i="7"/>
  <c r="BH150" i="7"/>
  <c r="BG150" i="7"/>
  <c r="BF150" i="7"/>
  <c r="T150" i="7"/>
  <c r="R150" i="7"/>
  <c r="P150" i="7"/>
  <c r="BK150" i="7"/>
  <c r="J150" i="7"/>
  <c r="BE150" i="7" s="1"/>
  <c r="BI146" i="7"/>
  <c r="BH146" i="7"/>
  <c r="BG146" i="7"/>
  <c r="BF146" i="7"/>
  <c r="T146" i="7"/>
  <c r="R146" i="7"/>
  <c r="P146" i="7"/>
  <c r="BK146" i="7"/>
  <c r="J146" i="7"/>
  <c r="BE146" i="7" s="1"/>
  <c r="BI144" i="7"/>
  <c r="BH144" i="7"/>
  <c r="BG144" i="7"/>
  <c r="BF144" i="7"/>
  <c r="T144" i="7"/>
  <c r="R144" i="7"/>
  <c r="P144" i="7"/>
  <c r="BK144" i="7"/>
  <c r="J144" i="7"/>
  <c r="BE144" i="7" s="1"/>
  <c r="BI140" i="7"/>
  <c r="BH140" i="7"/>
  <c r="BG140" i="7"/>
  <c r="BF140" i="7"/>
  <c r="T140" i="7"/>
  <c r="R140" i="7"/>
  <c r="P140" i="7"/>
  <c r="BK140" i="7"/>
  <c r="J140" i="7"/>
  <c r="BE140" i="7" s="1"/>
  <c r="BI133" i="7"/>
  <c r="BH133" i="7"/>
  <c r="BG133" i="7"/>
  <c r="BF133" i="7"/>
  <c r="T133" i="7"/>
  <c r="R133" i="7"/>
  <c r="P133" i="7"/>
  <c r="BK133" i="7"/>
  <c r="J133" i="7"/>
  <c r="BE133" i="7" s="1"/>
  <c r="BI131" i="7"/>
  <c r="F39" i="7" s="1"/>
  <c r="BD102" i="1" s="1"/>
  <c r="BH131" i="7"/>
  <c r="BG131" i="7"/>
  <c r="BF131" i="7"/>
  <c r="T131" i="7"/>
  <c r="T130" i="7" s="1"/>
  <c r="T129" i="7" s="1"/>
  <c r="T128" i="7" s="1"/>
  <c r="R131" i="7"/>
  <c r="R130" i="7" s="1"/>
  <c r="P131" i="7"/>
  <c r="BK131" i="7"/>
  <c r="BK130" i="7"/>
  <c r="J130" i="7" s="1"/>
  <c r="J100" i="7" s="1"/>
  <c r="BK129" i="7"/>
  <c r="J131" i="7"/>
  <c r="BE131" i="7"/>
  <c r="J125" i="7"/>
  <c r="J124" i="7"/>
  <c r="F124" i="7"/>
  <c r="F122" i="7"/>
  <c r="E120" i="7"/>
  <c r="J94" i="7"/>
  <c r="J93" i="7"/>
  <c r="F93" i="7"/>
  <c r="F91" i="7"/>
  <c r="E89" i="7"/>
  <c r="J20" i="7"/>
  <c r="E20" i="7"/>
  <c r="F125" i="7"/>
  <c r="F94" i="7"/>
  <c r="J19" i="7"/>
  <c r="J14" i="7"/>
  <c r="J122" i="7"/>
  <c r="J91" i="7"/>
  <c r="E7" i="7"/>
  <c r="E116" i="7" s="1"/>
  <c r="E85" i="7"/>
  <c r="J39" i="6"/>
  <c r="J38" i="6"/>
  <c r="AY101" i="1" s="1"/>
  <c r="J37" i="6"/>
  <c r="AX101" i="1" s="1"/>
  <c r="BI237" i="6"/>
  <c r="BH237" i="6"/>
  <c r="BG237" i="6"/>
  <c r="BF237" i="6"/>
  <c r="T237" i="6"/>
  <c r="R237" i="6"/>
  <c r="P237" i="6"/>
  <c r="BK237" i="6"/>
  <c r="J237" i="6"/>
  <c r="BE237" i="6" s="1"/>
  <c r="BI236" i="6"/>
  <c r="BH236" i="6"/>
  <c r="BG236" i="6"/>
  <c r="BF236" i="6"/>
  <c r="T236" i="6"/>
  <c r="T235" i="6" s="1"/>
  <c r="T234" i="6" s="1"/>
  <c r="R236" i="6"/>
  <c r="R235" i="6"/>
  <c r="R234" i="6" s="1"/>
  <c r="P236" i="6"/>
  <c r="BK236" i="6"/>
  <c r="BK235" i="6"/>
  <c r="J235" i="6" s="1"/>
  <c r="BK234" i="6"/>
  <c r="J234" i="6" s="1"/>
  <c r="J106" i="6" s="1"/>
  <c r="J236" i="6"/>
  <c r="BE236" i="6" s="1"/>
  <c r="J107" i="6"/>
  <c r="BI233" i="6"/>
  <c r="BH233" i="6"/>
  <c r="BG233" i="6"/>
  <c r="BF233" i="6"/>
  <c r="T233" i="6"/>
  <c r="T232" i="6" s="1"/>
  <c r="R233" i="6"/>
  <c r="R232" i="6" s="1"/>
  <c r="P233" i="6"/>
  <c r="P232" i="6" s="1"/>
  <c r="BK233" i="6"/>
  <c r="BK232" i="6" s="1"/>
  <c r="J232" i="6" s="1"/>
  <c r="J105" i="6" s="1"/>
  <c r="J233" i="6"/>
  <c r="BE233" i="6"/>
  <c r="BI230" i="6"/>
  <c r="BH230" i="6"/>
  <c r="BG230" i="6"/>
  <c r="BF230" i="6"/>
  <c r="T230" i="6"/>
  <c r="R230" i="6"/>
  <c r="P230" i="6"/>
  <c r="BK230" i="6"/>
  <c r="J230" i="6"/>
  <c r="BE230" i="6" s="1"/>
  <c r="BI229" i="6"/>
  <c r="BH229" i="6"/>
  <c r="BG229" i="6"/>
  <c r="BF229" i="6"/>
  <c r="T229" i="6"/>
  <c r="R229" i="6"/>
  <c r="P229" i="6"/>
  <c r="BK229" i="6"/>
  <c r="J229" i="6"/>
  <c r="BE229" i="6" s="1"/>
  <c r="BI228" i="6"/>
  <c r="BH228" i="6"/>
  <c r="BG228" i="6"/>
  <c r="BF228" i="6"/>
  <c r="T228" i="6"/>
  <c r="R228" i="6"/>
  <c r="P228" i="6"/>
  <c r="BK228" i="6"/>
  <c r="J228" i="6"/>
  <c r="BE228" i="6" s="1"/>
  <c r="BI227" i="6"/>
  <c r="BH227" i="6"/>
  <c r="BG227" i="6"/>
  <c r="BF227" i="6"/>
  <c r="T227" i="6"/>
  <c r="R227" i="6"/>
  <c r="P227" i="6"/>
  <c r="BK227" i="6"/>
  <c r="J227" i="6"/>
  <c r="BE227" i="6" s="1"/>
  <c r="BI225" i="6"/>
  <c r="BH225" i="6"/>
  <c r="BG225" i="6"/>
  <c r="BF225" i="6"/>
  <c r="T225" i="6"/>
  <c r="R225" i="6"/>
  <c r="P225" i="6"/>
  <c r="BK225" i="6"/>
  <c r="J225" i="6"/>
  <c r="BE225" i="6" s="1"/>
  <c r="BI223" i="6"/>
  <c r="BH223" i="6"/>
  <c r="BG223" i="6"/>
  <c r="BF223" i="6"/>
  <c r="T223" i="6"/>
  <c r="R223" i="6"/>
  <c r="P223" i="6"/>
  <c r="BK223" i="6"/>
  <c r="J223" i="6"/>
  <c r="BE223" i="6" s="1"/>
  <c r="BI221" i="6"/>
  <c r="BH221" i="6"/>
  <c r="BG221" i="6"/>
  <c r="BF221" i="6"/>
  <c r="T221" i="6"/>
  <c r="R221" i="6"/>
  <c r="P221" i="6"/>
  <c r="BK221" i="6"/>
  <c r="J221" i="6"/>
  <c r="BE221" i="6" s="1"/>
  <c r="BI219" i="6"/>
  <c r="BH219" i="6"/>
  <c r="BG219" i="6"/>
  <c r="BF219" i="6"/>
  <c r="T219" i="6"/>
  <c r="R219" i="6"/>
  <c r="R218" i="6" s="1"/>
  <c r="P219" i="6"/>
  <c r="P218" i="6" s="1"/>
  <c r="BK219" i="6"/>
  <c r="BK218" i="6" s="1"/>
  <c r="J218" i="6"/>
  <c r="J104" i="6" s="1"/>
  <c r="J219" i="6"/>
  <c r="BE219" i="6"/>
  <c r="BI217" i="6"/>
  <c r="BH217" i="6"/>
  <c r="BG217" i="6"/>
  <c r="BF217" i="6"/>
  <c r="T217" i="6"/>
  <c r="R217" i="6"/>
  <c r="P217" i="6"/>
  <c r="BK217" i="6"/>
  <c r="J217" i="6"/>
  <c r="BE217" i="6" s="1"/>
  <c r="BI216" i="6"/>
  <c r="BH216" i="6"/>
  <c r="BG216" i="6"/>
  <c r="BF216" i="6"/>
  <c r="T216" i="6"/>
  <c r="R216" i="6"/>
  <c r="P216" i="6"/>
  <c r="BK216" i="6"/>
  <c r="J216" i="6"/>
  <c r="BE216" i="6" s="1"/>
  <c r="BI215" i="6"/>
  <c r="BH215" i="6"/>
  <c r="BG215" i="6"/>
  <c r="BF215" i="6"/>
  <c r="T215" i="6"/>
  <c r="R215" i="6"/>
  <c r="P215" i="6"/>
  <c r="BK215" i="6"/>
  <c r="J215" i="6"/>
  <c r="BE215" i="6" s="1"/>
  <c r="BI214" i="6"/>
  <c r="BH214" i="6"/>
  <c r="BG214" i="6"/>
  <c r="BF214" i="6"/>
  <c r="T214" i="6"/>
  <c r="R214" i="6"/>
  <c r="P214" i="6"/>
  <c r="BK214" i="6"/>
  <c r="J214" i="6"/>
  <c r="BE214" i="6" s="1"/>
  <c r="BI210" i="6"/>
  <c r="BH210" i="6"/>
  <c r="BG210" i="6"/>
  <c r="BF210" i="6"/>
  <c r="T210" i="6"/>
  <c r="R210" i="6"/>
  <c r="P210" i="6"/>
  <c r="BK210" i="6"/>
  <c r="J210" i="6"/>
  <c r="BE210" i="6" s="1"/>
  <c r="BI209" i="6"/>
  <c r="BH209" i="6"/>
  <c r="BG209" i="6"/>
  <c r="BF209" i="6"/>
  <c r="T209" i="6"/>
  <c r="R209" i="6"/>
  <c r="P209" i="6"/>
  <c r="BK209" i="6"/>
  <c r="J209" i="6"/>
  <c r="BE209" i="6" s="1"/>
  <c r="BI208" i="6"/>
  <c r="BH208" i="6"/>
  <c r="BG208" i="6"/>
  <c r="BF208" i="6"/>
  <c r="T208" i="6"/>
  <c r="R208" i="6"/>
  <c r="P208" i="6"/>
  <c r="BK208" i="6"/>
  <c r="J208" i="6"/>
  <c r="BE208" i="6" s="1"/>
  <c r="BI207" i="6"/>
  <c r="BH207" i="6"/>
  <c r="BG207" i="6"/>
  <c r="BF207" i="6"/>
  <c r="T207" i="6"/>
  <c r="R207" i="6"/>
  <c r="P207" i="6"/>
  <c r="BK207" i="6"/>
  <c r="J207" i="6"/>
  <c r="BE207" i="6" s="1"/>
  <c r="BI205" i="6"/>
  <c r="BH205" i="6"/>
  <c r="BG205" i="6"/>
  <c r="BF205" i="6"/>
  <c r="T205" i="6"/>
  <c r="R205" i="6"/>
  <c r="P205" i="6"/>
  <c r="BK205" i="6"/>
  <c r="J205" i="6"/>
  <c r="BE205" i="6" s="1"/>
  <c r="BI199" i="6"/>
  <c r="BH199" i="6"/>
  <c r="BG199" i="6"/>
  <c r="BF199" i="6"/>
  <c r="T199" i="6"/>
  <c r="R199" i="6"/>
  <c r="P199" i="6"/>
  <c r="BK199" i="6"/>
  <c r="J199" i="6"/>
  <c r="BE199" i="6" s="1"/>
  <c r="BI198" i="6"/>
  <c r="BH198" i="6"/>
  <c r="BG198" i="6"/>
  <c r="BF198" i="6"/>
  <c r="T198" i="6"/>
  <c r="R198" i="6"/>
  <c r="P198" i="6"/>
  <c r="BK198" i="6"/>
  <c r="J198" i="6"/>
  <c r="BE198" i="6" s="1"/>
  <c r="BI196" i="6"/>
  <c r="BH196" i="6"/>
  <c r="BG196" i="6"/>
  <c r="BF196" i="6"/>
  <c r="T196" i="6"/>
  <c r="T195" i="6" s="1"/>
  <c r="R196" i="6"/>
  <c r="R195" i="6" s="1"/>
  <c r="P196" i="6"/>
  <c r="BK196" i="6"/>
  <c r="BK195" i="6" s="1"/>
  <c r="J195" i="6" s="1"/>
  <c r="J103" i="6" s="1"/>
  <c r="J196" i="6"/>
  <c r="BE196" i="6"/>
  <c r="BI192" i="6"/>
  <c r="BH192" i="6"/>
  <c r="BG192" i="6"/>
  <c r="BF192" i="6"/>
  <c r="T192" i="6"/>
  <c r="T191" i="6" s="1"/>
  <c r="R192" i="6"/>
  <c r="R191" i="6" s="1"/>
  <c r="P192" i="6"/>
  <c r="P191" i="6" s="1"/>
  <c r="BK192" i="6"/>
  <c r="BK191" i="6" s="1"/>
  <c r="J191" i="6" s="1"/>
  <c r="J102" i="6" s="1"/>
  <c r="J192" i="6"/>
  <c r="BE192" i="6"/>
  <c r="BI190" i="6"/>
  <c r="BH190" i="6"/>
  <c r="BG190" i="6"/>
  <c r="BF190" i="6"/>
  <c r="T190" i="6"/>
  <c r="R190" i="6"/>
  <c r="P190" i="6"/>
  <c r="BK190" i="6"/>
  <c r="J190" i="6"/>
  <c r="BE190" i="6" s="1"/>
  <c r="BI189" i="6"/>
  <c r="BH189" i="6"/>
  <c r="BG189" i="6"/>
  <c r="BF189" i="6"/>
  <c r="T189" i="6"/>
  <c r="R189" i="6"/>
  <c r="P189" i="6"/>
  <c r="BK189" i="6"/>
  <c r="J189" i="6"/>
  <c r="BE189" i="6" s="1"/>
  <c r="BI187" i="6"/>
  <c r="BH187" i="6"/>
  <c r="BG187" i="6"/>
  <c r="BF187" i="6"/>
  <c r="T187" i="6"/>
  <c r="R187" i="6"/>
  <c r="P187" i="6"/>
  <c r="BK187" i="6"/>
  <c r="J187" i="6"/>
  <c r="BE187" i="6" s="1"/>
  <c r="BI185" i="6"/>
  <c r="BH185" i="6"/>
  <c r="BG185" i="6"/>
  <c r="BF185" i="6"/>
  <c r="T185" i="6"/>
  <c r="R185" i="6"/>
  <c r="P185" i="6"/>
  <c r="BK185" i="6"/>
  <c r="J185" i="6"/>
  <c r="BE185" i="6" s="1"/>
  <c r="BI183" i="6"/>
  <c r="BH183" i="6"/>
  <c r="BG183" i="6"/>
  <c r="BF183" i="6"/>
  <c r="T183" i="6"/>
  <c r="R183" i="6"/>
  <c r="P183" i="6"/>
  <c r="BK183" i="6"/>
  <c r="J183" i="6"/>
  <c r="BE183" i="6" s="1"/>
  <c r="BI181" i="6"/>
  <c r="BH181" i="6"/>
  <c r="BG181" i="6"/>
  <c r="BF181" i="6"/>
  <c r="T181" i="6"/>
  <c r="R181" i="6"/>
  <c r="P181" i="6"/>
  <c r="BK181" i="6"/>
  <c r="J181" i="6"/>
  <c r="BE181" i="6" s="1"/>
  <c r="BI180" i="6"/>
  <c r="BH180" i="6"/>
  <c r="BG180" i="6"/>
  <c r="BF180" i="6"/>
  <c r="T180" i="6"/>
  <c r="R180" i="6"/>
  <c r="P180" i="6"/>
  <c r="BK180" i="6"/>
  <c r="J180" i="6"/>
  <c r="BE180" i="6" s="1"/>
  <c r="BI178" i="6"/>
  <c r="BH178" i="6"/>
  <c r="BG178" i="6"/>
  <c r="BF178" i="6"/>
  <c r="T178" i="6"/>
  <c r="R178" i="6"/>
  <c r="P178" i="6"/>
  <c r="BK178" i="6"/>
  <c r="J178" i="6"/>
  <c r="BE178" i="6" s="1"/>
  <c r="BI176" i="6"/>
  <c r="BH176" i="6"/>
  <c r="BG176" i="6"/>
  <c r="BF176" i="6"/>
  <c r="T176" i="6"/>
  <c r="R176" i="6"/>
  <c r="P176" i="6"/>
  <c r="BK176" i="6"/>
  <c r="J176" i="6"/>
  <c r="BE176" i="6" s="1"/>
  <c r="BI174" i="6"/>
  <c r="BH174" i="6"/>
  <c r="BG174" i="6"/>
  <c r="BF174" i="6"/>
  <c r="T174" i="6"/>
  <c r="T173" i="6" s="1"/>
  <c r="R174" i="6"/>
  <c r="R173" i="6" s="1"/>
  <c r="P174" i="6"/>
  <c r="BK174" i="6"/>
  <c r="BK173" i="6" s="1"/>
  <c r="J173" i="6" s="1"/>
  <c r="J101" i="6" s="1"/>
  <c r="J174" i="6"/>
  <c r="BE174" i="6"/>
  <c r="BI172" i="6"/>
  <c r="BH172" i="6"/>
  <c r="BG172" i="6"/>
  <c r="BF172" i="6"/>
  <c r="T172" i="6"/>
  <c r="R172" i="6"/>
  <c r="P172" i="6"/>
  <c r="BK172" i="6"/>
  <c r="J172" i="6"/>
  <c r="BE172" i="6" s="1"/>
  <c r="BI171" i="6"/>
  <c r="BH171" i="6"/>
  <c r="BG171" i="6"/>
  <c r="BF171" i="6"/>
  <c r="T171" i="6"/>
  <c r="R171" i="6"/>
  <c r="P171" i="6"/>
  <c r="BK171" i="6"/>
  <c r="J171" i="6"/>
  <c r="BE171" i="6" s="1"/>
  <c r="BI166" i="6"/>
  <c r="BH166" i="6"/>
  <c r="BG166" i="6"/>
  <c r="BF166" i="6"/>
  <c r="T166" i="6"/>
  <c r="R166" i="6"/>
  <c r="P166" i="6"/>
  <c r="BK166" i="6"/>
  <c r="J166" i="6"/>
  <c r="BE166" i="6" s="1"/>
  <c r="BI164" i="6"/>
  <c r="BH164" i="6"/>
  <c r="BG164" i="6"/>
  <c r="BF164" i="6"/>
  <c r="T164" i="6"/>
  <c r="R164" i="6"/>
  <c r="P164" i="6"/>
  <c r="BK164" i="6"/>
  <c r="J164" i="6"/>
  <c r="BE164" i="6" s="1"/>
  <c r="BI162" i="6"/>
  <c r="BH162" i="6"/>
  <c r="BG162" i="6"/>
  <c r="BF162" i="6"/>
  <c r="T162" i="6"/>
  <c r="R162" i="6"/>
  <c r="P162" i="6"/>
  <c r="BK162" i="6"/>
  <c r="J162" i="6"/>
  <c r="BE162" i="6" s="1"/>
  <c r="BI160" i="6"/>
  <c r="BH160" i="6"/>
  <c r="BG160" i="6"/>
  <c r="BF160" i="6"/>
  <c r="T160" i="6"/>
  <c r="R160" i="6"/>
  <c r="P160" i="6"/>
  <c r="BK160" i="6"/>
  <c r="J160" i="6"/>
  <c r="BE160" i="6" s="1"/>
  <c r="BI156" i="6"/>
  <c r="BH156" i="6"/>
  <c r="BG156" i="6"/>
  <c r="BF156" i="6"/>
  <c r="T156" i="6"/>
  <c r="R156" i="6"/>
  <c r="P156" i="6"/>
  <c r="BK156" i="6"/>
  <c r="J156" i="6"/>
  <c r="BE156" i="6" s="1"/>
  <c r="BI154" i="6"/>
  <c r="BH154" i="6"/>
  <c r="BG154" i="6"/>
  <c r="BF154" i="6"/>
  <c r="T154" i="6"/>
  <c r="R154" i="6"/>
  <c r="P154" i="6"/>
  <c r="BK154" i="6"/>
  <c r="J154" i="6"/>
  <c r="BE154" i="6" s="1"/>
  <c r="BI152" i="6"/>
  <c r="BH152" i="6"/>
  <c r="BG152" i="6"/>
  <c r="BF152" i="6"/>
  <c r="T152" i="6"/>
  <c r="R152" i="6"/>
  <c r="P152" i="6"/>
  <c r="BK152" i="6"/>
  <c r="J152" i="6"/>
  <c r="BE152" i="6" s="1"/>
  <c r="BI147" i="6"/>
  <c r="BH147" i="6"/>
  <c r="BG147" i="6"/>
  <c r="BF147" i="6"/>
  <c r="T147" i="6"/>
  <c r="R147" i="6"/>
  <c r="P147" i="6"/>
  <c r="BK147" i="6"/>
  <c r="J147" i="6"/>
  <c r="BE147" i="6" s="1"/>
  <c r="BI141" i="6"/>
  <c r="BH141" i="6"/>
  <c r="BG141" i="6"/>
  <c r="BF141" i="6"/>
  <c r="T141" i="6"/>
  <c r="R141" i="6"/>
  <c r="P141" i="6"/>
  <c r="BK141" i="6"/>
  <c r="J141" i="6"/>
  <c r="BE141" i="6" s="1"/>
  <c r="BI139" i="6"/>
  <c r="BH139" i="6"/>
  <c r="BG139" i="6"/>
  <c r="BF139" i="6"/>
  <c r="T139" i="6"/>
  <c r="R139" i="6"/>
  <c r="P139" i="6"/>
  <c r="BK139" i="6"/>
  <c r="J139" i="6"/>
  <c r="BE139" i="6" s="1"/>
  <c r="BI138" i="6"/>
  <c r="BH138" i="6"/>
  <c r="BG138" i="6"/>
  <c r="BF138" i="6"/>
  <c r="T138" i="6"/>
  <c r="R138" i="6"/>
  <c r="P138" i="6"/>
  <c r="BK138" i="6"/>
  <c r="J138" i="6"/>
  <c r="BE138" i="6" s="1"/>
  <c r="BI136" i="6"/>
  <c r="BH136" i="6"/>
  <c r="BG136" i="6"/>
  <c r="BF136" i="6"/>
  <c r="T136" i="6"/>
  <c r="R136" i="6"/>
  <c r="P136" i="6"/>
  <c r="BK136" i="6"/>
  <c r="J136" i="6"/>
  <c r="BE136" i="6" s="1"/>
  <c r="BI133" i="6"/>
  <c r="BH133" i="6"/>
  <c r="BG133" i="6"/>
  <c r="BF133" i="6"/>
  <c r="T133" i="6"/>
  <c r="R133" i="6"/>
  <c r="P133" i="6"/>
  <c r="BK133" i="6"/>
  <c r="J133" i="6"/>
  <c r="BE133" i="6" s="1"/>
  <c r="BI132" i="6"/>
  <c r="BH132" i="6"/>
  <c r="F38" i="6"/>
  <c r="BC101" i="1" s="1"/>
  <c r="BG132" i="6"/>
  <c r="BF132" i="6"/>
  <c r="J36" i="6"/>
  <c r="AW101" i="1" s="1"/>
  <c r="F36" i="6"/>
  <c r="BA101" i="1" s="1"/>
  <c r="T132" i="6"/>
  <c r="R132" i="6"/>
  <c r="R131" i="6" s="1"/>
  <c r="R130" i="6" s="1"/>
  <c r="R129" i="6" s="1"/>
  <c r="P132" i="6"/>
  <c r="P131" i="6" s="1"/>
  <c r="BK132" i="6"/>
  <c r="BK131" i="6"/>
  <c r="J131" i="6" s="1"/>
  <c r="J100" i="6" s="1"/>
  <c r="J132" i="6"/>
  <c r="BE132" i="6"/>
  <c r="J126" i="6"/>
  <c r="J125" i="6"/>
  <c r="F125" i="6"/>
  <c r="F123" i="6"/>
  <c r="E121" i="6"/>
  <c r="J94" i="6"/>
  <c r="J93" i="6"/>
  <c r="F93" i="6"/>
  <c r="F91" i="6"/>
  <c r="E89" i="6"/>
  <c r="J20" i="6"/>
  <c r="E20" i="6"/>
  <c r="F126" i="6"/>
  <c r="F94" i="6"/>
  <c r="J19" i="6"/>
  <c r="J14" i="6"/>
  <c r="J123" i="6"/>
  <c r="J91" i="6"/>
  <c r="E7" i="6"/>
  <c r="E117" i="6" s="1"/>
  <c r="E85" i="6"/>
  <c r="J39" i="5"/>
  <c r="J38" i="5"/>
  <c r="AY100" i="1" s="1"/>
  <c r="J37" i="5"/>
  <c r="AX100" i="1" s="1"/>
  <c r="BI253" i="5"/>
  <c r="BH253" i="5"/>
  <c r="BG253" i="5"/>
  <c r="BF253" i="5"/>
  <c r="T253" i="5"/>
  <c r="R253" i="5"/>
  <c r="P253" i="5"/>
  <c r="BK253" i="5"/>
  <c r="J253" i="5"/>
  <c r="BE253" i="5" s="1"/>
  <c r="BI252" i="5"/>
  <c r="BH252" i="5"/>
  <c r="BG252" i="5"/>
  <c r="BF252" i="5"/>
  <c r="T252" i="5"/>
  <c r="T251" i="5" s="1"/>
  <c r="T250" i="5" s="1"/>
  <c r="R252" i="5"/>
  <c r="R251" i="5"/>
  <c r="R250" i="5" s="1"/>
  <c r="P252" i="5"/>
  <c r="P251" i="5" s="1"/>
  <c r="P250" i="5"/>
  <c r="BK252" i="5"/>
  <c r="BK251" i="5"/>
  <c r="J251" i="5" s="1"/>
  <c r="J107" i="5" s="1"/>
  <c r="BK250" i="5"/>
  <c r="J250" i="5" s="1"/>
  <c r="J106" i="5" s="1"/>
  <c r="J252" i="5"/>
  <c r="BE252" i="5" s="1"/>
  <c r="BI249" i="5"/>
  <c r="BH249" i="5"/>
  <c r="BG249" i="5"/>
  <c r="BF249" i="5"/>
  <c r="T249" i="5"/>
  <c r="T248" i="5" s="1"/>
  <c r="R249" i="5"/>
  <c r="R248" i="5" s="1"/>
  <c r="P249" i="5"/>
  <c r="P248" i="5" s="1"/>
  <c r="BK249" i="5"/>
  <c r="BK248" i="5" s="1"/>
  <c r="J248" i="5" s="1"/>
  <c r="J105" i="5" s="1"/>
  <c r="J249" i="5"/>
  <c r="BE249" i="5"/>
  <c r="BI246" i="5"/>
  <c r="BH246" i="5"/>
  <c r="BG246" i="5"/>
  <c r="BF246" i="5"/>
  <c r="T246" i="5"/>
  <c r="R246" i="5"/>
  <c r="P246" i="5"/>
  <c r="BK246" i="5"/>
  <c r="J246" i="5"/>
  <c r="BE246" i="5" s="1"/>
  <c r="BI245" i="5"/>
  <c r="BH245" i="5"/>
  <c r="BG245" i="5"/>
  <c r="BF245" i="5"/>
  <c r="T245" i="5"/>
  <c r="R245" i="5"/>
  <c r="P245" i="5"/>
  <c r="BK245" i="5"/>
  <c r="J245" i="5"/>
  <c r="BE245" i="5" s="1"/>
  <c r="BI244" i="5"/>
  <c r="BH244" i="5"/>
  <c r="BG244" i="5"/>
  <c r="BF244" i="5"/>
  <c r="T244" i="5"/>
  <c r="R244" i="5"/>
  <c r="P244" i="5"/>
  <c r="BK244" i="5"/>
  <c r="J244" i="5"/>
  <c r="BE244" i="5" s="1"/>
  <c r="BI243" i="5"/>
  <c r="BH243" i="5"/>
  <c r="BG243" i="5"/>
  <c r="BF243" i="5"/>
  <c r="T243" i="5"/>
  <c r="R243" i="5"/>
  <c r="P243" i="5"/>
  <c r="BK243" i="5"/>
  <c r="J243" i="5"/>
  <c r="BE243" i="5" s="1"/>
  <c r="BI241" i="5"/>
  <c r="BH241" i="5"/>
  <c r="BG241" i="5"/>
  <c r="BF241" i="5"/>
  <c r="T241" i="5"/>
  <c r="R241" i="5"/>
  <c r="P241" i="5"/>
  <c r="BK241" i="5"/>
  <c r="J241" i="5"/>
  <c r="BE241" i="5" s="1"/>
  <c r="BI239" i="5"/>
  <c r="BH239" i="5"/>
  <c r="BG239" i="5"/>
  <c r="BF239" i="5"/>
  <c r="T239" i="5"/>
  <c r="R239" i="5"/>
  <c r="P239" i="5"/>
  <c r="BK239" i="5"/>
  <c r="J239" i="5"/>
  <c r="BE239" i="5" s="1"/>
  <c r="BI237" i="5"/>
  <c r="BH237" i="5"/>
  <c r="BG237" i="5"/>
  <c r="BF237" i="5"/>
  <c r="T237" i="5"/>
  <c r="R237" i="5"/>
  <c r="P237" i="5"/>
  <c r="BK237" i="5"/>
  <c r="J237" i="5"/>
  <c r="BE237" i="5" s="1"/>
  <c r="BI235" i="5"/>
  <c r="BH235" i="5"/>
  <c r="BG235" i="5"/>
  <c r="BF235" i="5"/>
  <c r="T235" i="5"/>
  <c r="T234" i="5" s="1"/>
  <c r="R235" i="5"/>
  <c r="R234" i="5" s="1"/>
  <c r="P235" i="5"/>
  <c r="BK235" i="5"/>
  <c r="BK234" i="5" s="1"/>
  <c r="J234" i="5" s="1"/>
  <c r="J104" i="5" s="1"/>
  <c r="J235" i="5"/>
  <c r="BE235" i="5"/>
  <c r="BI233" i="5"/>
  <c r="BH233" i="5"/>
  <c r="BG233" i="5"/>
  <c r="BF233" i="5"/>
  <c r="T233" i="5"/>
  <c r="R233" i="5"/>
  <c r="P233" i="5"/>
  <c r="BK233" i="5"/>
  <c r="J233" i="5"/>
  <c r="BE233" i="5" s="1"/>
  <c r="BI232" i="5"/>
  <c r="BH232" i="5"/>
  <c r="BG232" i="5"/>
  <c r="BF232" i="5"/>
  <c r="T232" i="5"/>
  <c r="R232" i="5"/>
  <c r="P232" i="5"/>
  <c r="BK232" i="5"/>
  <c r="J232" i="5"/>
  <c r="BE232" i="5" s="1"/>
  <c r="BI231" i="5"/>
  <c r="BH231" i="5"/>
  <c r="BG231" i="5"/>
  <c r="BF231" i="5"/>
  <c r="T231" i="5"/>
  <c r="R231" i="5"/>
  <c r="P231" i="5"/>
  <c r="BK231" i="5"/>
  <c r="J231" i="5"/>
  <c r="BE231" i="5" s="1"/>
  <c r="BI230" i="5"/>
  <c r="BH230" i="5"/>
  <c r="BG230" i="5"/>
  <c r="BF230" i="5"/>
  <c r="T230" i="5"/>
  <c r="R230" i="5"/>
  <c r="P230" i="5"/>
  <c r="BK230" i="5"/>
  <c r="J230" i="5"/>
  <c r="BE230" i="5" s="1"/>
  <c r="BI225" i="5"/>
  <c r="BH225" i="5"/>
  <c r="BG225" i="5"/>
  <c r="BF225" i="5"/>
  <c r="T225" i="5"/>
  <c r="R225" i="5"/>
  <c r="P225" i="5"/>
  <c r="BK225" i="5"/>
  <c r="J225" i="5"/>
  <c r="BE225" i="5" s="1"/>
  <c r="BI224" i="5"/>
  <c r="BH224" i="5"/>
  <c r="BG224" i="5"/>
  <c r="BF224" i="5"/>
  <c r="T224" i="5"/>
  <c r="R224" i="5"/>
  <c r="P224" i="5"/>
  <c r="BK224" i="5"/>
  <c r="J224" i="5"/>
  <c r="BE224" i="5" s="1"/>
  <c r="BI223" i="5"/>
  <c r="BH223" i="5"/>
  <c r="BG223" i="5"/>
  <c r="BF223" i="5"/>
  <c r="T223" i="5"/>
  <c r="R223" i="5"/>
  <c r="P223" i="5"/>
  <c r="BK223" i="5"/>
  <c r="J223" i="5"/>
  <c r="BE223" i="5" s="1"/>
  <c r="BI222" i="5"/>
  <c r="BH222" i="5"/>
  <c r="BG222" i="5"/>
  <c r="BF222" i="5"/>
  <c r="T222" i="5"/>
  <c r="R222" i="5"/>
  <c r="P222" i="5"/>
  <c r="BK222" i="5"/>
  <c r="J222" i="5"/>
  <c r="BE222" i="5" s="1"/>
  <c r="BI221" i="5"/>
  <c r="BH221" i="5"/>
  <c r="BG221" i="5"/>
  <c r="BF221" i="5"/>
  <c r="T221" i="5"/>
  <c r="R221" i="5"/>
  <c r="P221" i="5"/>
  <c r="BK221" i="5"/>
  <c r="J221" i="5"/>
  <c r="BE221" i="5" s="1"/>
  <c r="BI220" i="5"/>
  <c r="BH220" i="5"/>
  <c r="BG220" i="5"/>
  <c r="BF220" i="5"/>
  <c r="T220" i="5"/>
  <c r="R220" i="5"/>
  <c r="P220" i="5"/>
  <c r="BK220" i="5"/>
  <c r="J220" i="5"/>
  <c r="BE220" i="5" s="1"/>
  <c r="BI218" i="5"/>
  <c r="BH218" i="5"/>
  <c r="BG218" i="5"/>
  <c r="BF218" i="5"/>
  <c r="T218" i="5"/>
  <c r="R218" i="5"/>
  <c r="P218" i="5"/>
  <c r="BK218" i="5"/>
  <c r="J218" i="5"/>
  <c r="BE218" i="5" s="1"/>
  <c r="BI212" i="5"/>
  <c r="BH212" i="5"/>
  <c r="BG212" i="5"/>
  <c r="BF212" i="5"/>
  <c r="T212" i="5"/>
  <c r="R212" i="5"/>
  <c r="P212" i="5"/>
  <c r="BK212" i="5"/>
  <c r="J212" i="5"/>
  <c r="BE212" i="5" s="1"/>
  <c r="BI211" i="5"/>
  <c r="BH211" i="5"/>
  <c r="BG211" i="5"/>
  <c r="BF211" i="5"/>
  <c r="T211" i="5"/>
  <c r="R211" i="5"/>
  <c r="P211" i="5"/>
  <c r="BK211" i="5"/>
  <c r="J211" i="5"/>
  <c r="BE211" i="5" s="1"/>
  <c r="BI209" i="5"/>
  <c r="BH209" i="5"/>
  <c r="BG209" i="5"/>
  <c r="BF209" i="5"/>
  <c r="T209" i="5"/>
  <c r="R209" i="5"/>
  <c r="R208" i="5" s="1"/>
  <c r="P209" i="5"/>
  <c r="BK209" i="5"/>
  <c r="BK208" i="5" s="1"/>
  <c r="J208" i="5" s="1"/>
  <c r="J103" i="5" s="1"/>
  <c r="J209" i="5"/>
  <c r="BE209" i="5"/>
  <c r="BI205" i="5"/>
  <c r="BH205" i="5"/>
  <c r="BG205" i="5"/>
  <c r="BF205" i="5"/>
  <c r="T205" i="5"/>
  <c r="T204" i="5" s="1"/>
  <c r="R205" i="5"/>
  <c r="R204" i="5" s="1"/>
  <c r="P205" i="5"/>
  <c r="P204" i="5" s="1"/>
  <c r="BK205" i="5"/>
  <c r="BK204" i="5" s="1"/>
  <c r="J204" i="5" s="1"/>
  <c r="J102" i="5" s="1"/>
  <c r="J205" i="5"/>
  <c r="BE205" i="5"/>
  <c r="BI203" i="5"/>
  <c r="BH203" i="5"/>
  <c r="BG203" i="5"/>
  <c r="BF203" i="5"/>
  <c r="T203" i="5"/>
  <c r="R203" i="5"/>
  <c r="P203" i="5"/>
  <c r="BK203" i="5"/>
  <c r="J203" i="5"/>
  <c r="BE203" i="5" s="1"/>
  <c r="BI202" i="5"/>
  <c r="BH202" i="5"/>
  <c r="BG202" i="5"/>
  <c r="BF202" i="5"/>
  <c r="T202" i="5"/>
  <c r="R202" i="5"/>
  <c r="P202" i="5"/>
  <c r="BK202" i="5"/>
  <c r="J202" i="5"/>
  <c r="BE202" i="5" s="1"/>
  <c r="BI200" i="5"/>
  <c r="BH200" i="5"/>
  <c r="BG200" i="5"/>
  <c r="BF200" i="5"/>
  <c r="T200" i="5"/>
  <c r="R200" i="5"/>
  <c r="P200" i="5"/>
  <c r="BK200" i="5"/>
  <c r="J200" i="5"/>
  <c r="BE200" i="5" s="1"/>
  <c r="BI198" i="5"/>
  <c r="BH198" i="5"/>
  <c r="BG198" i="5"/>
  <c r="BF198" i="5"/>
  <c r="T198" i="5"/>
  <c r="R198" i="5"/>
  <c r="P198" i="5"/>
  <c r="BK198" i="5"/>
  <c r="J198" i="5"/>
  <c r="BE198" i="5" s="1"/>
  <c r="BI196" i="5"/>
  <c r="BH196" i="5"/>
  <c r="BG196" i="5"/>
  <c r="BF196" i="5"/>
  <c r="T196" i="5"/>
  <c r="R196" i="5"/>
  <c r="P196" i="5"/>
  <c r="BK196" i="5"/>
  <c r="J196" i="5"/>
  <c r="BE196" i="5" s="1"/>
  <c r="BI194" i="5"/>
  <c r="BH194" i="5"/>
  <c r="BG194" i="5"/>
  <c r="BF194" i="5"/>
  <c r="T194" i="5"/>
  <c r="R194" i="5"/>
  <c r="P194" i="5"/>
  <c r="BK194" i="5"/>
  <c r="J194" i="5"/>
  <c r="BE194" i="5" s="1"/>
  <c r="BI193" i="5"/>
  <c r="BH193" i="5"/>
  <c r="BG193" i="5"/>
  <c r="BF193" i="5"/>
  <c r="T193" i="5"/>
  <c r="R193" i="5"/>
  <c r="P193" i="5"/>
  <c r="BK193" i="5"/>
  <c r="J193" i="5"/>
  <c r="BE193" i="5" s="1"/>
  <c r="BI191" i="5"/>
  <c r="BH191" i="5"/>
  <c r="BG191" i="5"/>
  <c r="BF191" i="5"/>
  <c r="T191" i="5"/>
  <c r="R191" i="5"/>
  <c r="P191" i="5"/>
  <c r="BK191" i="5"/>
  <c r="J191" i="5"/>
  <c r="BE191" i="5" s="1"/>
  <c r="BI189" i="5"/>
  <c r="BH189" i="5"/>
  <c r="BG189" i="5"/>
  <c r="BF189" i="5"/>
  <c r="T189" i="5"/>
  <c r="R189" i="5"/>
  <c r="P189" i="5"/>
  <c r="BK189" i="5"/>
  <c r="J189" i="5"/>
  <c r="BE189" i="5" s="1"/>
  <c r="BI187" i="5"/>
  <c r="BH187" i="5"/>
  <c r="BG187" i="5"/>
  <c r="BF187" i="5"/>
  <c r="T187" i="5"/>
  <c r="R187" i="5"/>
  <c r="R186" i="5" s="1"/>
  <c r="P187" i="5"/>
  <c r="P186" i="5" s="1"/>
  <c r="BK187" i="5"/>
  <c r="BK186" i="5" s="1"/>
  <c r="J186" i="5"/>
  <c r="J101" i="5" s="1"/>
  <c r="J187" i="5"/>
  <c r="BE187" i="5"/>
  <c r="BI184" i="5"/>
  <c r="BH184" i="5"/>
  <c r="BG184" i="5"/>
  <c r="BF184" i="5"/>
  <c r="T184" i="5"/>
  <c r="R184" i="5"/>
  <c r="P184" i="5"/>
  <c r="BK184" i="5"/>
  <c r="J184" i="5"/>
  <c r="BE184" i="5" s="1"/>
  <c r="BI182" i="5"/>
  <c r="BH182" i="5"/>
  <c r="BG182" i="5"/>
  <c r="BF182" i="5"/>
  <c r="T182" i="5"/>
  <c r="R182" i="5"/>
  <c r="P182" i="5"/>
  <c r="BK182" i="5"/>
  <c r="J182" i="5"/>
  <c r="BE182" i="5" s="1"/>
  <c r="BI181" i="5"/>
  <c r="BH181" i="5"/>
  <c r="BG181" i="5"/>
  <c r="BF181" i="5"/>
  <c r="T181" i="5"/>
  <c r="R181" i="5"/>
  <c r="P181" i="5"/>
  <c r="BK181" i="5"/>
  <c r="J181" i="5"/>
  <c r="BE181" i="5" s="1"/>
  <c r="BI179" i="5"/>
  <c r="BH179" i="5"/>
  <c r="BG179" i="5"/>
  <c r="BF179" i="5"/>
  <c r="T179" i="5"/>
  <c r="R179" i="5"/>
  <c r="P179" i="5"/>
  <c r="BK179" i="5"/>
  <c r="J179" i="5"/>
  <c r="BE179" i="5" s="1"/>
  <c r="BI177" i="5"/>
  <c r="BH177" i="5"/>
  <c r="BG177" i="5"/>
  <c r="BF177" i="5"/>
  <c r="T177" i="5"/>
  <c r="R177" i="5"/>
  <c r="P177" i="5"/>
  <c r="BK177" i="5"/>
  <c r="J177" i="5"/>
  <c r="BE177" i="5" s="1"/>
  <c r="BI176" i="5"/>
  <c r="BH176" i="5"/>
  <c r="BG176" i="5"/>
  <c r="BF176" i="5"/>
  <c r="T176" i="5"/>
  <c r="R176" i="5"/>
  <c r="P176" i="5"/>
  <c r="BK176" i="5"/>
  <c r="J176" i="5"/>
  <c r="BE176" i="5" s="1"/>
  <c r="BI171" i="5"/>
  <c r="BH171" i="5"/>
  <c r="BG171" i="5"/>
  <c r="BF171" i="5"/>
  <c r="T171" i="5"/>
  <c r="R171" i="5"/>
  <c r="P171" i="5"/>
  <c r="BK171" i="5"/>
  <c r="J171" i="5"/>
  <c r="BE171" i="5" s="1"/>
  <c r="BI169" i="5"/>
  <c r="BH169" i="5"/>
  <c r="BG169" i="5"/>
  <c r="BF169" i="5"/>
  <c r="T169" i="5"/>
  <c r="R169" i="5"/>
  <c r="P169" i="5"/>
  <c r="BK169" i="5"/>
  <c r="J169" i="5"/>
  <c r="BE169" i="5" s="1"/>
  <c r="BI167" i="5"/>
  <c r="BH167" i="5"/>
  <c r="BG167" i="5"/>
  <c r="BF167" i="5"/>
  <c r="T167" i="5"/>
  <c r="R167" i="5"/>
  <c r="P167" i="5"/>
  <c r="BK167" i="5"/>
  <c r="J167" i="5"/>
  <c r="BE167" i="5" s="1"/>
  <c r="BI165" i="5"/>
  <c r="BH165" i="5"/>
  <c r="BG165" i="5"/>
  <c r="BF165" i="5"/>
  <c r="T165" i="5"/>
  <c r="R165" i="5"/>
  <c r="P165" i="5"/>
  <c r="BK165" i="5"/>
  <c r="J165" i="5"/>
  <c r="BE165" i="5" s="1"/>
  <c r="BI163" i="5"/>
  <c r="BH163" i="5"/>
  <c r="BG163" i="5"/>
  <c r="BF163" i="5"/>
  <c r="T163" i="5"/>
  <c r="R163" i="5"/>
  <c r="P163" i="5"/>
  <c r="BK163" i="5"/>
  <c r="J163" i="5"/>
  <c r="BE163" i="5" s="1"/>
  <c r="BI159" i="5"/>
  <c r="BH159" i="5"/>
  <c r="BG159" i="5"/>
  <c r="BF159" i="5"/>
  <c r="T159" i="5"/>
  <c r="R159" i="5"/>
  <c r="P159" i="5"/>
  <c r="BK159" i="5"/>
  <c r="J159" i="5"/>
  <c r="BE159" i="5" s="1"/>
  <c r="BI155" i="5"/>
  <c r="BH155" i="5"/>
  <c r="BG155" i="5"/>
  <c r="BF155" i="5"/>
  <c r="T155" i="5"/>
  <c r="R155" i="5"/>
  <c r="P155" i="5"/>
  <c r="BK155" i="5"/>
  <c r="J155" i="5"/>
  <c r="BE155" i="5" s="1"/>
  <c r="BI153" i="5"/>
  <c r="BH153" i="5"/>
  <c r="BG153" i="5"/>
  <c r="BF153" i="5"/>
  <c r="T153" i="5"/>
  <c r="R153" i="5"/>
  <c r="P153" i="5"/>
  <c r="BK153" i="5"/>
  <c r="J153" i="5"/>
  <c r="BE153" i="5" s="1"/>
  <c r="BI147" i="5"/>
  <c r="BH147" i="5"/>
  <c r="BG147" i="5"/>
  <c r="BF147" i="5"/>
  <c r="T147" i="5"/>
  <c r="R147" i="5"/>
  <c r="P147" i="5"/>
  <c r="BK147" i="5"/>
  <c r="J147" i="5"/>
  <c r="BE147" i="5" s="1"/>
  <c r="BI141" i="5"/>
  <c r="BH141" i="5"/>
  <c r="BG141" i="5"/>
  <c r="BF141" i="5"/>
  <c r="T141" i="5"/>
  <c r="R141" i="5"/>
  <c r="P141" i="5"/>
  <c r="BK141" i="5"/>
  <c r="J141" i="5"/>
  <c r="BE141" i="5" s="1"/>
  <c r="BI139" i="5"/>
  <c r="BH139" i="5"/>
  <c r="BG139" i="5"/>
  <c r="BF139" i="5"/>
  <c r="T139" i="5"/>
  <c r="R139" i="5"/>
  <c r="P139" i="5"/>
  <c r="BK139" i="5"/>
  <c r="J139" i="5"/>
  <c r="BE139" i="5" s="1"/>
  <c r="BI138" i="5"/>
  <c r="BH138" i="5"/>
  <c r="BG138" i="5"/>
  <c r="BF138" i="5"/>
  <c r="T138" i="5"/>
  <c r="R138" i="5"/>
  <c r="P138" i="5"/>
  <c r="BK138" i="5"/>
  <c r="J138" i="5"/>
  <c r="BE138" i="5" s="1"/>
  <c r="BI136" i="5"/>
  <c r="BH136" i="5"/>
  <c r="BG136" i="5"/>
  <c r="BF136" i="5"/>
  <c r="T136" i="5"/>
  <c r="R136" i="5"/>
  <c r="P136" i="5"/>
  <c r="BK136" i="5"/>
  <c r="J136" i="5"/>
  <c r="BE136" i="5" s="1"/>
  <c r="BI133" i="5"/>
  <c r="BH133" i="5"/>
  <c r="BG133" i="5"/>
  <c r="BF133" i="5"/>
  <c r="T133" i="5"/>
  <c r="R133" i="5"/>
  <c r="P133" i="5"/>
  <c r="BK133" i="5"/>
  <c r="J133" i="5"/>
  <c r="BE133" i="5" s="1"/>
  <c r="BI132" i="5"/>
  <c r="BH132" i="5"/>
  <c r="F38" i="5"/>
  <c r="BC100" i="1" s="1"/>
  <c r="BG132" i="5"/>
  <c r="F37" i="5" s="1"/>
  <c r="BB100" i="1" s="1"/>
  <c r="BF132" i="5"/>
  <c r="J36" i="5"/>
  <c r="AW100" i="1" s="1"/>
  <c r="F36" i="5"/>
  <c r="BA100" i="1" s="1"/>
  <c r="T132" i="5"/>
  <c r="T131" i="5" s="1"/>
  <c r="R132" i="5"/>
  <c r="R131" i="5" s="1"/>
  <c r="R130" i="5"/>
  <c r="R129" i="5" s="1"/>
  <c r="P132" i="5"/>
  <c r="BK132" i="5"/>
  <c r="BK131" i="5"/>
  <c r="J131" i="5" s="1"/>
  <c r="J100" i="5" s="1"/>
  <c r="J132" i="5"/>
  <c r="BE132" i="5"/>
  <c r="J126" i="5"/>
  <c r="J125" i="5"/>
  <c r="F125" i="5"/>
  <c r="F123" i="5"/>
  <c r="E121" i="5"/>
  <c r="J94" i="5"/>
  <c r="J93" i="5"/>
  <c r="F93" i="5"/>
  <c r="F91" i="5"/>
  <c r="E89" i="5"/>
  <c r="J20" i="5"/>
  <c r="E20" i="5"/>
  <c r="F94" i="5" s="1"/>
  <c r="F126" i="5"/>
  <c r="J19" i="5"/>
  <c r="J14" i="5"/>
  <c r="J91" i="5" s="1"/>
  <c r="J123" i="5"/>
  <c r="E7" i="5"/>
  <c r="E117" i="5" s="1"/>
  <c r="E85" i="5"/>
  <c r="J39" i="4"/>
  <c r="J38" i="4"/>
  <c r="AY98" i="1" s="1"/>
  <c r="J37" i="4"/>
  <c r="AX98" i="1" s="1"/>
  <c r="BI222" i="4"/>
  <c r="BH222" i="4"/>
  <c r="BG222" i="4"/>
  <c r="BF222" i="4"/>
  <c r="T222" i="4"/>
  <c r="R222" i="4"/>
  <c r="P222" i="4"/>
  <c r="BK222" i="4"/>
  <c r="J222" i="4"/>
  <c r="BE222" i="4" s="1"/>
  <c r="BI221" i="4"/>
  <c r="BH221" i="4"/>
  <c r="BG221" i="4"/>
  <c r="BF221" i="4"/>
  <c r="T221" i="4"/>
  <c r="R221" i="4"/>
  <c r="R220" i="4"/>
  <c r="R219" i="4" s="1"/>
  <c r="P221" i="4"/>
  <c r="BK221" i="4"/>
  <c r="BK220" i="4"/>
  <c r="J220" i="4" s="1"/>
  <c r="J109" i="4" s="1"/>
  <c r="J221" i="4"/>
  <c r="BE221" i="4" s="1"/>
  <c r="BI216" i="4"/>
  <c r="BH216" i="4"/>
  <c r="BG216" i="4"/>
  <c r="BF216" i="4"/>
  <c r="T216" i="4"/>
  <c r="R216" i="4"/>
  <c r="P216" i="4"/>
  <c r="BK216" i="4"/>
  <c r="J216" i="4"/>
  <c r="BE216" i="4" s="1"/>
  <c r="BI215" i="4"/>
  <c r="BH215" i="4"/>
  <c r="BG215" i="4"/>
  <c r="BF215" i="4"/>
  <c r="T215" i="4"/>
  <c r="R215" i="4"/>
  <c r="P215" i="4"/>
  <c r="BK215" i="4"/>
  <c r="J215" i="4"/>
  <c r="BE215" i="4" s="1"/>
  <c r="BI214" i="4"/>
  <c r="BH214" i="4"/>
  <c r="BG214" i="4"/>
  <c r="BF214" i="4"/>
  <c r="T214" i="4"/>
  <c r="T213" i="4" s="1"/>
  <c r="R214" i="4"/>
  <c r="R213" i="4" s="1"/>
  <c r="P214" i="4"/>
  <c r="P213" i="4"/>
  <c r="BK214" i="4"/>
  <c r="BK213" i="4" s="1"/>
  <c r="J213" i="4"/>
  <c r="J107" i="4" s="1"/>
  <c r="J214" i="4"/>
  <c r="BE214" i="4"/>
  <c r="BI212" i="4"/>
  <c r="BH212" i="4"/>
  <c r="BG212" i="4"/>
  <c r="BF212" i="4"/>
  <c r="T212" i="4"/>
  <c r="R212" i="4"/>
  <c r="R207" i="4" s="1"/>
  <c r="R206" i="4" s="1"/>
  <c r="P212" i="4"/>
  <c r="BK212" i="4"/>
  <c r="J212" i="4"/>
  <c r="BE212" i="4"/>
  <c r="BI211" i="4"/>
  <c r="BH211" i="4"/>
  <c r="BG211" i="4"/>
  <c r="BF211" i="4"/>
  <c r="T211" i="4"/>
  <c r="R211" i="4"/>
  <c r="P211" i="4"/>
  <c r="BK211" i="4"/>
  <c r="J211" i="4"/>
  <c r="BE211" i="4" s="1"/>
  <c r="BI208" i="4"/>
  <c r="BH208" i="4"/>
  <c r="BG208" i="4"/>
  <c r="BF208" i="4"/>
  <c r="T208" i="4"/>
  <c r="T207" i="4" s="1"/>
  <c r="T206" i="4" s="1"/>
  <c r="R208" i="4"/>
  <c r="P208" i="4"/>
  <c r="P207" i="4" s="1"/>
  <c r="P206" i="4" s="1"/>
  <c r="BK208" i="4"/>
  <c r="BK207" i="4" s="1"/>
  <c r="J208" i="4"/>
  <c r="BE208" i="4" s="1"/>
  <c r="BI205" i="4"/>
  <c r="BH205" i="4"/>
  <c r="BG205" i="4"/>
  <c r="BF205" i="4"/>
  <c r="T205" i="4"/>
  <c r="T204" i="4" s="1"/>
  <c r="R205" i="4"/>
  <c r="R204" i="4" s="1"/>
  <c r="P205" i="4"/>
  <c r="P204" i="4" s="1"/>
  <c r="BK205" i="4"/>
  <c r="BK204" i="4"/>
  <c r="J204" i="4" s="1"/>
  <c r="J104" i="4" s="1"/>
  <c r="J205" i="4"/>
  <c r="BE205" i="4"/>
  <c r="BI202" i="4"/>
  <c r="BH202" i="4"/>
  <c r="BG202" i="4"/>
  <c r="BF202" i="4"/>
  <c r="T202" i="4"/>
  <c r="R202" i="4"/>
  <c r="P202" i="4"/>
  <c r="BK202" i="4"/>
  <c r="J202" i="4"/>
  <c r="BE202" i="4" s="1"/>
  <c r="BI201" i="4"/>
  <c r="BH201" i="4"/>
  <c r="BG201" i="4"/>
  <c r="BF201" i="4"/>
  <c r="T201" i="4"/>
  <c r="T187" i="4" s="1"/>
  <c r="R201" i="4"/>
  <c r="P201" i="4"/>
  <c r="BK201" i="4"/>
  <c r="J201" i="4"/>
  <c r="BE201" i="4" s="1"/>
  <c r="BI200" i="4"/>
  <c r="BH200" i="4"/>
  <c r="BG200" i="4"/>
  <c r="F37" i="4" s="1"/>
  <c r="BB98" i="1" s="1"/>
  <c r="BF200" i="4"/>
  <c r="T200" i="4"/>
  <c r="R200" i="4"/>
  <c r="P200" i="4"/>
  <c r="P187" i="4" s="1"/>
  <c r="BK200" i="4"/>
  <c r="J200" i="4"/>
  <c r="BE200" i="4" s="1"/>
  <c r="BI199" i="4"/>
  <c r="BH199" i="4"/>
  <c r="BG199" i="4"/>
  <c r="BF199" i="4"/>
  <c r="T199" i="4"/>
  <c r="R199" i="4"/>
  <c r="P199" i="4"/>
  <c r="BK199" i="4"/>
  <c r="J199" i="4"/>
  <c r="BE199" i="4"/>
  <c r="BI198" i="4"/>
  <c r="BH198" i="4"/>
  <c r="BG198" i="4"/>
  <c r="BF198" i="4"/>
  <c r="T198" i="4"/>
  <c r="R198" i="4"/>
  <c r="P198" i="4"/>
  <c r="BK198" i="4"/>
  <c r="J198" i="4"/>
  <c r="BE198" i="4"/>
  <c r="BI197" i="4"/>
  <c r="BH197" i="4"/>
  <c r="BG197" i="4"/>
  <c r="BF197" i="4"/>
  <c r="T197" i="4"/>
  <c r="R197" i="4"/>
  <c r="P197" i="4"/>
  <c r="BK197" i="4"/>
  <c r="J197" i="4"/>
  <c r="BE197" i="4"/>
  <c r="BI191" i="4"/>
  <c r="BH191" i="4"/>
  <c r="BG191" i="4"/>
  <c r="BF191" i="4"/>
  <c r="T191" i="4"/>
  <c r="R191" i="4"/>
  <c r="P191" i="4"/>
  <c r="BK191" i="4"/>
  <c r="J191" i="4"/>
  <c r="BE191" i="4"/>
  <c r="BI189" i="4"/>
  <c r="BH189" i="4"/>
  <c r="BG189" i="4"/>
  <c r="BF189" i="4"/>
  <c r="T189" i="4"/>
  <c r="R189" i="4"/>
  <c r="P189" i="4"/>
  <c r="BK189" i="4"/>
  <c r="J189" i="4"/>
  <c r="BE189" i="4"/>
  <c r="BI188" i="4"/>
  <c r="BH188" i="4"/>
  <c r="BG188" i="4"/>
  <c r="BF188" i="4"/>
  <c r="T188" i="4"/>
  <c r="R188" i="4"/>
  <c r="R187" i="4"/>
  <c r="P188" i="4"/>
  <c r="BK188" i="4"/>
  <c r="BK187" i="4"/>
  <c r="J187" i="4" s="1"/>
  <c r="J103" i="4" s="1"/>
  <c r="J188" i="4"/>
  <c r="BE188" i="4" s="1"/>
  <c r="BI186" i="4"/>
  <c r="BH186" i="4"/>
  <c r="BG186" i="4"/>
  <c r="BF186" i="4"/>
  <c r="T186" i="4"/>
  <c r="R186" i="4"/>
  <c r="P186" i="4"/>
  <c r="BK186" i="4"/>
  <c r="J186" i="4"/>
  <c r="BE186" i="4"/>
  <c r="BI182" i="4"/>
  <c r="BH182" i="4"/>
  <c r="BG182" i="4"/>
  <c r="BF182" i="4"/>
  <c r="T182" i="4"/>
  <c r="R182" i="4"/>
  <c r="R176" i="4" s="1"/>
  <c r="P182" i="4"/>
  <c r="BK182" i="4"/>
  <c r="J182" i="4"/>
  <c r="BE182" i="4"/>
  <c r="BI180" i="4"/>
  <c r="BH180" i="4"/>
  <c r="BG180" i="4"/>
  <c r="BF180" i="4"/>
  <c r="T180" i="4"/>
  <c r="R180" i="4"/>
  <c r="P180" i="4"/>
  <c r="BK180" i="4"/>
  <c r="BK176" i="4" s="1"/>
  <c r="J176" i="4" s="1"/>
  <c r="J102" i="4" s="1"/>
  <c r="J180" i="4"/>
  <c r="BE180" i="4"/>
  <c r="BI177" i="4"/>
  <c r="BH177" i="4"/>
  <c r="BG177" i="4"/>
  <c r="BF177" i="4"/>
  <c r="T177" i="4"/>
  <c r="T176" i="4"/>
  <c r="R177" i="4"/>
  <c r="P177" i="4"/>
  <c r="P176" i="4"/>
  <c r="BK177" i="4"/>
  <c r="J177" i="4"/>
  <c r="BE177" i="4" s="1"/>
  <c r="BI173" i="4"/>
  <c r="BH173" i="4"/>
  <c r="BG173" i="4"/>
  <c r="BF173" i="4"/>
  <c r="T173" i="4"/>
  <c r="R173" i="4"/>
  <c r="P173" i="4"/>
  <c r="BK173" i="4"/>
  <c r="J173" i="4"/>
  <c r="BE173" i="4"/>
  <c r="BI170" i="4"/>
  <c r="BH170" i="4"/>
  <c r="BG170" i="4"/>
  <c r="BF170" i="4"/>
  <c r="T170" i="4"/>
  <c r="T169" i="4"/>
  <c r="R170" i="4"/>
  <c r="R169" i="4"/>
  <c r="P170" i="4"/>
  <c r="P169" i="4"/>
  <c r="BK170" i="4"/>
  <c r="BK169" i="4"/>
  <c r="J169" i="4" s="1"/>
  <c r="J101" i="4" s="1"/>
  <c r="J170" i="4"/>
  <c r="BE170" i="4" s="1"/>
  <c r="BI167" i="4"/>
  <c r="BH167" i="4"/>
  <c r="BG167" i="4"/>
  <c r="BF167" i="4"/>
  <c r="T167" i="4"/>
  <c r="R167" i="4"/>
  <c r="P167" i="4"/>
  <c r="BK167" i="4"/>
  <c r="J167" i="4"/>
  <c r="BE167" i="4"/>
  <c r="BI165" i="4"/>
  <c r="BH165" i="4"/>
  <c r="BG165" i="4"/>
  <c r="BF165" i="4"/>
  <c r="T165" i="4"/>
  <c r="R165" i="4"/>
  <c r="P165" i="4"/>
  <c r="BK165" i="4"/>
  <c r="J165" i="4"/>
  <c r="BE165" i="4"/>
  <c r="BI164" i="4"/>
  <c r="BH164" i="4"/>
  <c r="BG164" i="4"/>
  <c r="BF164" i="4"/>
  <c r="T164" i="4"/>
  <c r="R164" i="4"/>
  <c r="P164" i="4"/>
  <c r="BK164" i="4"/>
  <c r="J164" i="4"/>
  <c r="BE164" i="4"/>
  <c r="BI162" i="4"/>
  <c r="BH162" i="4"/>
  <c r="BG162" i="4"/>
  <c r="BF162" i="4"/>
  <c r="T162" i="4"/>
  <c r="R162" i="4"/>
  <c r="P162" i="4"/>
  <c r="BK162" i="4"/>
  <c r="J162" i="4"/>
  <c r="BE162" i="4"/>
  <c r="BI160" i="4"/>
  <c r="BH160" i="4"/>
  <c r="BG160" i="4"/>
  <c r="BF160" i="4"/>
  <c r="T160" i="4"/>
  <c r="R160" i="4"/>
  <c r="P160" i="4"/>
  <c r="BK160" i="4"/>
  <c r="J160" i="4"/>
  <c r="BE160" i="4"/>
  <c r="BI158" i="4"/>
  <c r="BH158" i="4"/>
  <c r="BG158" i="4"/>
  <c r="BF158" i="4"/>
  <c r="T158" i="4"/>
  <c r="R158" i="4"/>
  <c r="P158" i="4"/>
  <c r="BK158" i="4"/>
  <c r="J158" i="4"/>
  <c r="BE158" i="4"/>
  <c r="BI156" i="4"/>
  <c r="BH156" i="4"/>
  <c r="BG156" i="4"/>
  <c r="BF156" i="4"/>
  <c r="T156" i="4"/>
  <c r="R156" i="4"/>
  <c r="P156" i="4"/>
  <c r="BK156" i="4"/>
  <c r="J156" i="4"/>
  <c r="BE156" i="4"/>
  <c r="BI154" i="4"/>
  <c r="BH154" i="4"/>
  <c r="BG154" i="4"/>
  <c r="BF154" i="4"/>
  <c r="T154" i="4"/>
  <c r="R154" i="4"/>
  <c r="P154" i="4"/>
  <c r="BK154" i="4"/>
  <c r="J154" i="4"/>
  <c r="BE154" i="4"/>
  <c r="BI152" i="4"/>
  <c r="BH152" i="4"/>
  <c r="BG152" i="4"/>
  <c r="BF152" i="4"/>
  <c r="T152" i="4"/>
  <c r="R152" i="4"/>
  <c r="P152" i="4"/>
  <c r="BK152" i="4"/>
  <c r="J152" i="4"/>
  <c r="BE152" i="4"/>
  <c r="BI150" i="4"/>
  <c r="BH150" i="4"/>
  <c r="BG150" i="4"/>
  <c r="BF150" i="4"/>
  <c r="T150" i="4"/>
  <c r="R150" i="4"/>
  <c r="P150" i="4"/>
  <c r="BK150" i="4"/>
  <c r="J150" i="4"/>
  <c r="BE150" i="4"/>
  <c r="BI146" i="4"/>
  <c r="BH146" i="4"/>
  <c r="BG146" i="4"/>
  <c r="BF146" i="4"/>
  <c r="T146" i="4"/>
  <c r="R146" i="4"/>
  <c r="P146" i="4"/>
  <c r="BK146" i="4"/>
  <c r="J146" i="4"/>
  <c r="BE146" i="4"/>
  <c r="BI144" i="4"/>
  <c r="BH144" i="4"/>
  <c r="BG144" i="4"/>
  <c r="BF144" i="4"/>
  <c r="T144" i="4"/>
  <c r="R144" i="4"/>
  <c r="P144" i="4"/>
  <c r="BK144" i="4"/>
  <c r="J144" i="4"/>
  <c r="BE144" i="4"/>
  <c r="BI140" i="4"/>
  <c r="BH140" i="4"/>
  <c r="BG140" i="4"/>
  <c r="BF140" i="4"/>
  <c r="T140" i="4"/>
  <c r="R140" i="4"/>
  <c r="P140" i="4"/>
  <c r="BK140" i="4"/>
  <c r="J140" i="4"/>
  <c r="BE140" i="4"/>
  <c r="BI138" i="4"/>
  <c r="BH138" i="4"/>
  <c r="BG138" i="4"/>
  <c r="BF138" i="4"/>
  <c r="T138" i="4"/>
  <c r="R138" i="4"/>
  <c r="R133" i="4" s="1"/>
  <c r="R132" i="4" s="1"/>
  <c r="R131" i="4" s="1"/>
  <c r="P138" i="4"/>
  <c r="BK138" i="4"/>
  <c r="J138" i="4"/>
  <c r="BE138" i="4"/>
  <c r="BI136" i="4"/>
  <c r="BH136" i="4"/>
  <c r="BG136" i="4"/>
  <c r="BF136" i="4"/>
  <c r="T136" i="4"/>
  <c r="R136" i="4"/>
  <c r="P136" i="4"/>
  <c r="BK136" i="4"/>
  <c r="J136" i="4"/>
  <c r="BE136" i="4"/>
  <c r="BI134" i="4"/>
  <c r="F39" i="4"/>
  <c r="BD98" i="1" s="1"/>
  <c r="BH134" i="4"/>
  <c r="F38" i="4" s="1"/>
  <c r="BC98" i="1" s="1"/>
  <c r="BG134" i="4"/>
  <c r="BF134" i="4"/>
  <c r="F36" i="4" s="1"/>
  <c r="BA98" i="1" s="1"/>
  <c r="T134" i="4"/>
  <c r="T133" i="4"/>
  <c r="T132" i="4" s="1"/>
  <c r="R134" i="4"/>
  <c r="P134" i="4"/>
  <c r="P133" i="4"/>
  <c r="P132" i="4" s="1"/>
  <c r="BK134" i="4"/>
  <c r="BK133" i="4" s="1"/>
  <c r="J134" i="4"/>
  <c r="BE134" i="4" s="1"/>
  <c r="J128" i="4"/>
  <c r="J127" i="4"/>
  <c r="F127" i="4"/>
  <c r="F125" i="4"/>
  <c r="E123" i="4"/>
  <c r="J94" i="4"/>
  <c r="J93" i="4"/>
  <c r="F93" i="4"/>
  <c r="F91" i="4"/>
  <c r="E89" i="4"/>
  <c r="J20" i="4"/>
  <c r="E20" i="4"/>
  <c r="F128" i="4" s="1"/>
  <c r="J19" i="4"/>
  <c r="J14" i="4"/>
  <c r="J125" i="4" s="1"/>
  <c r="E7" i="4"/>
  <c r="E119" i="4"/>
  <c r="E85" i="4"/>
  <c r="J39" i="3"/>
  <c r="J38" i="3"/>
  <c r="AY97" i="1"/>
  <c r="J37" i="3"/>
  <c r="AX97" i="1"/>
  <c r="BI278" i="3"/>
  <c r="BH278" i="3"/>
  <c r="BG278" i="3"/>
  <c r="BF278" i="3"/>
  <c r="T278" i="3"/>
  <c r="R278" i="3"/>
  <c r="P278" i="3"/>
  <c r="BK278" i="3"/>
  <c r="J278" i="3"/>
  <c r="BE278" i="3"/>
  <c r="BI277" i="3"/>
  <c r="BH277" i="3"/>
  <c r="BG277" i="3"/>
  <c r="BF277" i="3"/>
  <c r="T277" i="3"/>
  <c r="T276" i="3"/>
  <c r="T275" i="3" s="1"/>
  <c r="R277" i="3"/>
  <c r="R276" i="3" s="1"/>
  <c r="R275" i="3" s="1"/>
  <c r="P277" i="3"/>
  <c r="P276" i="3"/>
  <c r="P275" i="3" s="1"/>
  <c r="BK277" i="3"/>
  <c r="BK276" i="3" s="1"/>
  <c r="J277" i="3"/>
  <c r="BE277" i="3"/>
  <c r="BI270" i="3"/>
  <c r="BH270" i="3"/>
  <c r="BG270" i="3"/>
  <c r="BF270" i="3"/>
  <c r="T270" i="3"/>
  <c r="R270" i="3"/>
  <c r="R267" i="3" s="1"/>
  <c r="P270" i="3"/>
  <c r="BK270" i="3"/>
  <c r="J270" i="3"/>
  <c r="BE270" i="3"/>
  <c r="BI269" i="3"/>
  <c r="BH269" i="3"/>
  <c r="BG269" i="3"/>
  <c r="BF269" i="3"/>
  <c r="T269" i="3"/>
  <c r="R269" i="3"/>
  <c r="P269" i="3"/>
  <c r="BK269" i="3"/>
  <c r="BK267" i="3" s="1"/>
  <c r="J267" i="3" s="1"/>
  <c r="J110" i="3" s="1"/>
  <c r="J269" i="3"/>
  <c r="BE269" i="3"/>
  <c r="BI268" i="3"/>
  <c r="BH268" i="3"/>
  <c r="BG268" i="3"/>
  <c r="BF268" i="3"/>
  <c r="T268" i="3"/>
  <c r="T267" i="3"/>
  <c r="R268" i="3"/>
  <c r="P268" i="3"/>
  <c r="P267" i="3"/>
  <c r="BK268" i="3"/>
  <c r="J268" i="3"/>
  <c r="BE268" i="3" s="1"/>
  <c r="BI266" i="3"/>
  <c r="BH266" i="3"/>
  <c r="BG266" i="3"/>
  <c r="BF266" i="3"/>
  <c r="T266" i="3"/>
  <c r="R266" i="3"/>
  <c r="P266" i="3"/>
  <c r="BK266" i="3"/>
  <c r="J266" i="3"/>
  <c r="BE266" i="3"/>
  <c r="BI265" i="3"/>
  <c r="BH265" i="3"/>
  <c r="BG265" i="3"/>
  <c r="BF265" i="3"/>
  <c r="T265" i="3"/>
  <c r="R265" i="3"/>
  <c r="P265" i="3"/>
  <c r="BK265" i="3"/>
  <c r="J265" i="3"/>
  <c r="BE265" i="3"/>
  <c r="BI262" i="3"/>
  <c r="BH262" i="3"/>
  <c r="BG262" i="3"/>
  <c r="BF262" i="3"/>
  <c r="T262" i="3"/>
  <c r="T261" i="3"/>
  <c r="T260" i="3" s="1"/>
  <c r="R262" i="3"/>
  <c r="R261" i="3" s="1"/>
  <c r="R260" i="3" s="1"/>
  <c r="P262" i="3"/>
  <c r="P261" i="3"/>
  <c r="P260" i="3" s="1"/>
  <c r="BK262" i="3"/>
  <c r="BK261" i="3" s="1"/>
  <c r="J262" i="3"/>
  <c r="BE262" i="3"/>
  <c r="BI259" i="3"/>
  <c r="BH259" i="3"/>
  <c r="BG259" i="3"/>
  <c r="BF259" i="3"/>
  <c r="T259" i="3"/>
  <c r="T258" i="3"/>
  <c r="R259" i="3"/>
  <c r="R258" i="3"/>
  <c r="P259" i="3"/>
  <c r="P258" i="3"/>
  <c r="BK259" i="3"/>
  <c r="BK258" i="3"/>
  <c r="J258" i="3" s="1"/>
  <c r="J107" i="3" s="1"/>
  <c r="J259" i="3"/>
  <c r="BE259" i="3" s="1"/>
  <c r="BI256" i="3"/>
  <c r="BH256" i="3"/>
  <c r="BG256" i="3"/>
  <c r="BF256" i="3"/>
  <c r="T256" i="3"/>
  <c r="R256" i="3"/>
  <c r="P256" i="3"/>
  <c r="BK256" i="3"/>
  <c r="J256" i="3"/>
  <c r="BE256" i="3"/>
  <c r="BI255" i="3"/>
  <c r="BH255" i="3"/>
  <c r="BG255" i="3"/>
  <c r="BF255" i="3"/>
  <c r="T255" i="3"/>
  <c r="R255" i="3"/>
  <c r="P255" i="3"/>
  <c r="BK255" i="3"/>
  <c r="J255" i="3"/>
  <c r="BE255" i="3"/>
  <c r="BI252" i="3"/>
  <c r="BH252" i="3"/>
  <c r="BG252" i="3"/>
  <c r="BF252" i="3"/>
  <c r="T252" i="3"/>
  <c r="R252" i="3"/>
  <c r="P252" i="3"/>
  <c r="BK252" i="3"/>
  <c r="J252" i="3"/>
  <c r="BE252" i="3"/>
  <c r="BI249" i="3"/>
  <c r="BH249" i="3"/>
  <c r="BG249" i="3"/>
  <c r="BF249" i="3"/>
  <c r="T249" i="3"/>
  <c r="R249" i="3"/>
  <c r="P249" i="3"/>
  <c r="BK249" i="3"/>
  <c r="J249" i="3"/>
  <c r="BE249" i="3"/>
  <c r="BI247" i="3"/>
  <c r="BH247" i="3"/>
  <c r="BG247" i="3"/>
  <c r="BF247" i="3"/>
  <c r="T247" i="3"/>
  <c r="R247" i="3"/>
  <c r="P247" i="3"/>
  <c r="BK247" i="3"/>
  <c r="J247" i="3"/>
  <c r="BE247" i="3"/>
  <c r="BI244" i="3"/>
  <c r="BH244" i="3"/>
  <c r="BG244" i="3"/>
  <c r="BF244" i="3"/>
  <c r="T244" i="3"/>
  <c r="R244" i="3"/>
  <c r="P244" i="3"/>
  <c r="BK244" i="3"/>
  <c r="J244" i="3"/>
  <c r="BE244" i="3"/>
  <c r="BI243" i="3"/>
  <c r="BH243" i="3"/>
  <c r="BG243" i="3"/>
  <c r="BF243" i="3"/>
  <c r="T243" i="3"/>
  <c r="R243" i="3"/>
  <c r="P243" i="3"/>
  <c r="BK243" i="3"/>
  <c r="J243" i="3"/>
  <c r="BE243" i="3"/>
  <c r="BI242" i="3"/>
  <c r="BH242" i="3"/>
  <c r="BG242" i="3"/>
  <c r="BF242" i="3"/>
  <c r="T242" i="3"/>
  <c r="R242" i="3"/>
  <c r="P242" i="3"/>
  <c r="BK242" i="3"/>
  <c r="J242" i="3"/>
  <c r="BE242" i="3"/>
  <c r="BI239" i="3"/>
  <c r="BH239" i="3"/>
  <c r="BG239" i="3"/>
  <c r="BF239" i="3"/>
  <c r="T239" i="3"/>
  <c r="R239" i="3"/>
  <c r="P239" i="3"/>
  <c r="BK239" i="3"/>
  <c r="J239" i="3"/>
  <c r="BE239" i="3"/>
  <c r="BI238" i="3"/>
  <c r="BH238" i="3"/>
  <c r="BG238" i="3"/>
  <c r="BF238" i="3"/>
  <c r="T238" i="3"/>
  <c r="R238" i="3"/>
  <c r="P238" i="3"/>
  <c r="BK238" i="3"/>
  <c r="J238" i="3"/>
  <c r="BE238" i="3"/>
  <c r="BI237" i="3"/>
  <c r="BH237" i="3"/>
  <c r="BG237" i="3"/>
  <c r="BF237" i="3"/>
  <c r="T237" i="3"/>
  <c r="R237" i="3"/>
  <c r="P237" i="3"/>
  <c r="BK237" i="3"/>
  <c r="J237" i="3"/>
  <c r="BE237" i="3"/>
  <c r="BI236" i="3"/>
  <c r="BH236" i="3"/>
  <c r="BG236" i="3"/>
  <c r="BF236" i="3"/>
  <c r="T236" i="3"/>
  <c r="R236" i="3"/>
  <c r="P236" i="3"/>
  <c r="BK236" i="3"/>
  <c r="J236" i="3"/>
  <c r="BE236" i="3"/>
  <c r="BI234" i="3"/>
  <c r="BH234" i="3"/>
  <c r="BG234" i="3"/>
  <c r="BF234" i="3"/>
  <c r="T234" i="3"/>
  <c r="T233" i="3"/>
  <c r="R234" i="3"/>
  <c r="R233" i="3"/>
  <c r="P234" i="3"/>
  <c r="P233" i="3"/>
  <c r="BK234" i="3"/>
  <c r="BK233" i="3"/>
  <c r="J233" i="3" s="1"/>
  <c r="J106" i="3" s="1"/>
  <c r="J234" i="3"/>
  <c r="BE234" i="3" s="1"/>
  <c r="BI232" i="3"/>
  <c r="BH232" i="3"/>
  <c r="BG232" i="3"/>
  <c r="BF232" i="3"/>
  <c r="T232" i="3"/>
  <c r="T231" i="3"/>
  <c r="R232" i="3"/>
  <c r="R231" i="3"/>
  <c r="P232" i="3"/>
  <c r="P231" i="3"/>
  <c r="BK232" i="3"/>
  <c r="BK231" i="3"/>
  <c r="J231" i="3" s="1"/>
  <c r="J105" i="3" s="1"/>
  <c r="J232" i="3"/>
  <c r="BE232" i="3" s="1"/>
  <c r="BI230" i="3"/>
  <c r="BH230" i="3"/>
  <c r="BG230" i="3"/>
  <c r="BF230" i="3"/>
  <c r="T230" i="3"/>
  <c r="R230" i="3"/>
  <c r="P230" i="3"/>
  <c r="BK230" i="3"/>
  <c r="J230" i="3"/>
  <c r="BE230" i="3"/>
  <c r="BI229" i="3"/>
  <c r="BH229" i="3"/>
  <c r="BG229" i="3"/>
  <c r="BF229" i="3"/>
  <c r="T229" i="3"/>
  <c r="R229" i="3"/>
  <c r="P229" i="3"/>
  <c r="BK229" i="3"/>
  <c r="J229" i="3"/>
  <c r="BE229" i="3"/>
  <c r="BI228" i="3"/>
  <c r="BH228" i="3"/>
  <c r="BG228" i="3"/>
  <c r="BF228" i="3"/>
  <c r="T228" i="3"/>
  <c r="R228" i="3"/>
  <c r="P228" i="3"/>
  <c r="BK228" i="3"/>
  <c r="J228" i="3"/>
  <c r="BE228" i="3"/>
  <c r="BI227" i="3"/>
  <c r="BH227" i="3"/>
  <c r="BG227" i="3"/>
  <c r="BF227" i="3"/>
  <c r="T227" i="3"/>
  <c r="R227" i="3"/>
  <c r="P227" i="3"/>
  <c r="BK227" i="3"/>
  <c r="J227" i="3"/>
  <c r="BE227" i="3"/>
  <c r="BI226" i="3"/>
  <c r="BH226" i="3"/>
  <c r="BG226" i="3"/>
  <c r="BF226" i="3"/>
  <c r="T226" i="3"/>
  <c r="R226" i="3"/>
  <c r="P226" i="3"/>
  <c r="BK226" i="3"/>
  <c r="J226" i="3"/>
  <c r="BE226" i="3"/>
  <c r="BI225" i="3"/>
  <c r="BH225" i="3"/>
  <c r="BG225" i="3"/>
  <c r="BF225" i="3"/>
  <c r="T225" i="3"/>
  <c r="R225" i="3"/>
  <c r="P225" i="3"/>
  <c r="BK225" i="3"/>
  <c r="J225" i="3"/>
  <c r="BE225" i="3"/>
  <c r="BI224" i="3"/>
  <c r="BH224" i="3"/>
  <c r="BG224" i="3"/>
  <c r="BF224" i="3"/>
  <c r="T224" i="3"/>
  <c r="T223" i="3"/>
  <c r="R224" i="3"/>
  <c r="R223" i="3"/>
  <c r="P224" i="3"/>
  <c r="P223" i="3"/>
  <c r="BK224" i="3"/>
  <c r="BK223" i="3"/>
  <c r="J223" i="3" s="1"/>
  <c r="J104" i="3" s="1"/>
  <c r="J224" i="3"/>
  <c r="BE224" i="3" s="1"/>
  <c r="BI221" i="3"/>
  <c r="BH221" i="3"/>
  <c r="BG221" i="3"/>
  <c r="BF221" i="3"/>
  <c r="T221" i="3"/>
  <c r="R221" i="3"/>
  <c r="P221" i="3"/>
  <c r="BK221" i="3"/>
  <c r="J221" i="3"/>
  <c r="BE221" i="3"/>
  <c r="BI220" i="3"/>
  <c r="BH220" i="3"/>
  <c r="BG220" i="3"/>
  <c r="BF220" i="3"/>
  <c r="T220" i="3"/>
  <c r="R220" i="3"/>
  <c r="P220" i="3"/>
  <c r="BK220" i="3"/>
  <c r="J220" i="3"/>
  <c r="BE220" i="3"/>
  <c r="BI218" i="3"/>
  <c r="BH218" i="3"/>
  <c r="BG218" i="3"/>
  <c r="BF218" i="3"/>
  <c r="T218" i="3"/>
  <c r="T217" i="3"/>
  <c r="R218" i="3"/>
  <c r="R217" i="3"/>
  <c r="P218" i="3"/>
  <c r="P217" i="3"/>
  <c r="BK218" i="3"/>
  <c r="BK217" i="3"/>
  <c r="J217" i="3" s="1"/>
  <c r="J103" i="3" s="1"/>
  <c r="J218" i="3"/>
  <c r="BE218" i="3" s="1"/>
  <c r="BI216" i="3"/>
  <c r="BH216" i="3"/>
  <c r="BG216" i="3"/>
  <c r="BF216" i="3"/>
  <c r="T216" i="3"/>
  <c r="R216" i="3"/>
  <c r="P216" i="3"/>
  <c r="BK216" i="3"/>
  <c r="J216" i="3"/>
  <c r="BE216" i="3"/>
  <c r="BI214" i="3"/>
  <c r="BH214" i="3"/>
  <c r="BG214" i="3"/>
  <c r="BF214" i="3"/>
  <c r="T214" i="3"/>
  <c r="R214" i="3"/>
  <c r="R211" i="3" s="1"/>
  <c r="P214" i="3"/>
  <c r="BK214" i="3"/>
  <c r="J214" i="3"/>
  <c r="BE214" i="3"/>
  <c r="BI213" i="3"/>
  <c r="BH213" i="3"/>
  <c r="BG213" i="3"/>
  <c r="BF213" i="3"/>
  <c r="T213" i="3"/>
  <c r="R213" i="3"/>
  <c r="P213" i="3"/>
  <c r="BK213" i="3"/>
  <c r="BK211" i="3" s="1"/>
  <c r="J211" i="3" s="1"/>
  <c r="J102" i="3" s="1"/>
  <c r="J213" i="3"/>
  <c r="BE213" i="3"/>
  <c r="BI212" i="3"/>
  <c r="BH212" i="3"/>
  <c r="BG212" i="3"/>
  <c r="BF212" i="3"/>
  <c r="T212" i="3"/>
  <c r="T211" i="3"/>
  <c r="R212" i="3"/>
  <c r="P212" i="3"/>
  <c r="P211" i="3"/>
  <c r="BK212" i="3"/>
  <c r="J212" i="3"/>
  <c r="BE212" i="3" s="1"/>
  <c r="BI203" i="3"/>
  <c r="BH203" i="3"/>
  <c r="BG203" i="3"/>
  <c r="BF203" i="3"/>
  <c r="T203" i="3"/>
  <c r="R203" i="3"/>
  <c r="P203" i="3"/>
  <c r="BK203" i="3"/>
  <c r="J203" i="3"/>
  <c r="BE203" i="3"/>
  <c r="BI195" i="3"/>
  <c r="BH195" i="3"/>
  <c r="BG195" i="3"/>
  <c r="BF195" i="3"/>
  <c r="T195" i="3"/>
  <c r="R195" i="3"/>
  <c r="P195" i="3"/>
  <c r="BK195" i="3"/>
  <c r="J195" i="3"/>
  <c r="BE195" i="3"/>
  <c r="BI194" i="3"/>
  <c r="BH194" i="3"/>
  <c r="BG194" i="3"/>
  <c r="BF194" i="3"/>
  <c r="T194" i="3"/>
  <c r="R194" i="3"/>
  <c r="P194" i="3"/>
  <c r="BK194" i="3"/>
  <c r="J194" i="3"/>
  <c r="BE194" i="3"/>
  <c r="BI193" i="3"/>
  <c r="BH193" i="3"/>
  <c r="BG193" i="3"/>
  <c r="BF193" i="3"/>
  <c r="T193" i="3"/>
  <c r="R193" i="3"/>
  <c r="P193" i="3"/>
  <c r="BK193" i="3"/>
  <c r="J193" i="3"/>
  <c r="BE193" i="3"/>
  <c r="BI191" i="3"/>
  <c r="BH191" i="3"/>
  <c r="BG191" i="3"/>
  <c r="BF191" i="3"/>
  <c r="T191" i="3"/>
  <c r="R191" i="3"/>
  <c r="R186" i="3" s="1"/>
  <c r="P191" i="3"/>
  <c r="BK191" i="3"/>
  <c r="J191" i="3"/>
  <c r="BE191" i="3"/>
  <c r="BI189" i="3"/>
  <c r="BH189" i="3"/>
  <c r="BG189" i="3"/>
  <c r="BF189" i="3"/>
  <c r="T189" i="3"/>
  <c r="R189" i="3"/>
  <c r="P189" i="3"/>
  <c r="BK189" i="3"/>
  <c r="BK186" i="3" s="1"/>
  <c r="J186" i="3" s="1"/>
  <c r="J101" i="3" s="1"/>
  <c r="J189" i="3"/>
  <c r="BE189" i="3"/>
  <c r="BI187" i="3"/>
  <c r="BH187" i="3"/>
  <c r="BG187" i="3"/>
  <c r="BF187" i="3"/>
  <c r="T187" i="3"/>
  <c r="T186" i="3"/>
  <c r="R187" i="3"/>
  <c r="P187" i="3"/>
  <c r="P186" i="3"/>
  <c r="BK187" i="3"/>
  <c r="J187" i="3"/>
  <c r="BE187" i="3" s="1"/>
  <c r="BI184" i="3"/>
  <c r="BH184" i="3"/>
  <c r="BG184" i="3"/>
  <c r="BF184" i="3"/>
  <c r="T184" i="3"/>
  <c r="R184" i="3"/>
  <c r="P184" i="3"/>
  <c r="BK184" i="3"/>
  <c r="J184" i="3"/>
  <c r="BE184" i="3"/>
  <c r="BI182" i="3"/>
  <c r="BH182" i="3"/>
  <c r="BG182" i="3"/>
  <c r="BF182" i="3"/>
  <c r="T182" i="3"/>
  <c r="R182" i="3"/>
  <c r="P182" i="3"/>
  <c r="BK182" i="3"/>
  <c r="J182" i="3"/>
  <c r="BE182" i="3"/>
  <c r="BI181" i="3"/>
  <c r="BH181" i="3"/>
  <c r="BG181" i="3"/>
  <c r="BF181" i="3"/>
  <c r="T181" i="3"/>
  <c r="R181" i="3"/>
  <c r="P181" i="3"/>
  <c r="BK181" i="3"/>
  <c r="J181" i="3"/>
  <c r="BE181" i="3"/>
  <c r="BI179" i="3"/>
  <c r="BH179" i="3"/>
  <c r="BG179" i="3"/>
  <c r="BF179" i="3"/>
  <c r="T179" i="3"/>
  <c r="R179" i="3"/>
  <c r="P179" i="3"/>
  <c r="BK179" i="3"/>
  <c r="J179" i="3"/>
  <c r="BE179" i="3"/>
  <c r="BI177" i="3"/>
  <c r="BH177" i="3"/>
  <c r="BG177" i="3"/>
  <c r="BF177" i="3"/>
  <c r="T177" i="3"/>
  <c r="R177" i="3"/>
  <c r="P177" i="3"/>
  <c r="BK177" i="3"/>
  <c r="J177" i="3"/>
  <c r="BE177" i="3"/>
  <c r="BI175" i="3"/>
  <c r="BH175" i="3"/>
  <c r="BG175" i="3"/>
  <c r="BF175" i="3"/>
  <c r="T175" i="3"/>
  <c r="R175" i="3"/>
  <c r="P175" i="3"/>
  <c r="BK175" i="3"/>
  <c r="J175" i="3"/>
  <c r="BE175" i="3"/>
  <c r="BI173" i="3"/>
  <c r="BH173" i="3"/>
  <c r="BG173" i="3"/>
  <c r="BF173" i="3"/>
  <c r="T173" i="3"/>
  <c r="R173" i="3"/>
  <c r="P173" i="3"/>
  <c r="BK173" i="3"/>
  <c r="J173" i="3"/>
  <c r="BE173" i="3"/>
  <c r="BI171" i="3"/>
  <c r="BH171" i="3"/>
  <c r="BG171" i="3"/>
  <c r="BF171" i="3"/>
  <c r="T171" i="3"/>
  <c r="R171" i="3"/>
  <c r="P171" i="3"/>
  <c r="BK171" i="3"/>
  <c r="J171" i="3"/>
  <c r="BE171" i="3"/>
  <c r="BI169" i="3"/>
  <c r="BH169" i="3"/>
  <c r="BG169" i="3"/>
  <c r="BF169" i="3"/>
  <c r="T169" i="3"/>
  <c r="R169" i="3"/>
  <c r="P169" i="3"/>
  <c r="BK169" i="3"/>
  <c r="J169" i="3"/>
  <c r="BE169" i="3"/>
  <c r="BI167" i="3"/>
  <c r="BH167" i="3"/>
  <c r="BG167" i="3"/>
  <c r="BF167" i="3"/>
  <c r="T167" i="3"/>
  <c r="R167" i="3"/>
  <c r="P167" i="3"/>
  <c r="BK167" i="3"/>
  <c r="J167" i="3"/>
  <c r="BE167" i="3"/>
  <c r="BI163" i="3"/>
  <c r="BH163" i="3"/>
  <c r="BG163" i="3"/>
  <c r="BF163" i="3"/>
  <c r="T163" i="3"/>
  <c r="R163" i="3"/>
  <c r="P163" i="3"/>
  <c r="BK163" i="3"/>
  <c r="J163" i="3"/>
  <c r="BE163" i="3"/>
  <c r="BI161" i="3"/>
  <c r="BH161" i="3"/>
  <c r="BG161" i="3"/>
  <c r="BF161" i="3"/>
  <c r="T161" i="3"/>
  <c r="R161" i="3"/>
  <c r="P161" i="3"/>
  <c r="BK161" i="3"/>
  <c r="J161" i="3"/>
  <c r="BE161" i="3"/>
  <c r="BI151" i="3"/>
  <c r="BH151" i="3"/>
  <c r="BG151" i="3"/>
  <c r="BF151" i="3"/>
  <c r="T151" i="3"/>
  <c r="R151" i="3"/>
  <c r="P151" i="3"/>
  <c r="BK151" i="3"/>
  <c r="J151" i="3"/>
  <c r="BE151" i="3"/>
  <c r="BI149" i="3"/>
  <c r="BH149" i="3"/>
  <c r="BG149" i="3"/>
  <c r="BF149" i="3"/>
  <c r="T149" i="3"/>
  <c r="R149" i="3"/>
  <c r="P149" i="3"/>
  <c r="BK149" i="3"/>
  <c r="J149" i="3"/>
  <c r="BE149" i="3"/>
  <c r="BI143" i="3"/>
  <c r="BH143" i="3"/>
  <c r="BG143" i="3"/>
  <c r="BF143" i="3"/>
  <c r="T143" i="3"/>
  <c r="R143" i="3"/>
  <c r="P143" i="3"/>
  <c r="BK143" i="3"/>
  <c r="J143" i="3"/>
  <c r="BE143" i="3"/>
  <c r="BI141" i="3"/>
  <c r="BH141" i="3"/>
  <c r="BG141" i="3"/>
  <c r="BF141" i="3"/>
  <c r="T141" i="3"/>
  <c r="R141" i="3"/>
  <c r="P141" i="3"/>
  <c r="BK141" i="3"/>
  <c r="J141" i="3"/>
  <c r="BE141" i="3"/>
  <c r="BI139" i="3"/>
  <c r="BH139" i="3"/>
  <c r="BG139" i="3"/>
  <c r="BF139" i="3"/>
  <c r="T139" i="3"/>
  <c r="R139" i="3"/>
  <c r="P139" i="3"/>
  <c r="BK139" i="3"/>
  <c r="J139" i="3"/>
  <c r="BE139" i="3"/>
  <c r="BI137" i="3"/>
  <c r="F39" i="3"/>
  <c r="BD97" i="1" s="1"/>
  <c r="BH137" i="3"/>
  <c r="F38" i="3" s="1"/>
  <c r="BC97" i="1" s="1"/>
  <c r="BG137" i="3"/>
  <c r="F37" i="3"/>
  <c r="BB97" i="1" s="1"/>
  <c r="BF137" i="3"/>
  <c r="J36" i="3" s="1"/>
  <c r="AW97" i="1" s="1"/>
  <c r="T137" i="3"/>
  <c r="T136" i="3"/>
  <c r="T135" i="3" s="1"/>
  <c r="T134" i="3" s="1"/>
  <c r="R137" i="3"/>
  <c r="R136" i="3"/>
  <c r="R135" i="3" s="1"/>
  <c r="R134" i="3" s="1"/>
  <c r="P137" i="3"/>
  <c r="P136" i="3"/>
  <c r="P135" i="3" s="1"/>
  <c r="P134" i="3" s="1"/>
  <c r="AU97" i="1" s="1"/>
  <c r="BK137" i="3"/>
  <c r="BK136" i="3" s="1"/>
  <c r="J137" i="3"/>
  <c r="BE137" i="3" s="1"/>
  <c r="J131" i="3"/>
  <c r="J130" i="3"/>
  <c r="F130" i="3"/>
  <c r="F128" i="3"/>
  <c r="E126" i="3"/>
  <c r="J94" i="3"/>
  <c r="J93" i="3"/>
  <c r="F93" i="3"/>
  <c r="F91" i="3"/>
  <c r="E89" i="3"/>
  <c r="J20" i="3"/>
  <c r="E20" i="3"/>
  <c r="F131" i="3" s="1"/>
  <c r="F94" i="3"/>
  <c r="J19" i="3"/>
  <c r="J14" i="3"/>
  <c r="J128" i="3" s="1"/>
  <c r="J91" i="3"/>
  <c r="E7" i="3"/>
  <c r="E122" i="3"/>
  <c r="E85" i="3"/>
  <c r="J39" i="2"/>
  <c r="J38" i="2"/>
  <c r="AY96" i="1"/>
  <c r="J37" i="2"/>
  <c r="AX96" i="1"/>
  <c r="BI202" i="2"/>
  <c r="BH202" i="2"/>
  <c r="BG202" i="2"/>
  <c r="BF202" i="2"/>
  <c r="T202" i="2"/>
  <c r="R202" i="2"/>
  <c r="P202" i="2"/>
  <c r="BK202" i="2"/>
  <c r="J202" i="2"/>
  <c r="BE202" i="2"/>
  <c r="BI201" i="2"/>
  <c r="BH201" i="2"/>
  <c r="BG201" i="2"/>
  <c r="BF201" i="2"/>
  <c r="T201" i="2"/>
  <c r="T200" i="2"/>
  <c r="T199" i="2" s="1"/>
  <c r="R201" i="2"/>
  <c r="R200" i="2" s="1"/>
  <c r="R199" i="2" s="1"/>
  <c r="P201" i="2"/>
  <c r="P200" i="2"/>
  <c r="P199" i="2" s="1"/>
  <c r="BK201" i="2"/>
  <c r="BK200" i="2" s="1"/>
  <c r="J201" i="2"/>
  <c r="BE201" i="2"/>
  <c r="BI198" i="2"/>
  <c r="BH198" i="2"/>
  <c r="BG198" i="2"/>
  <c r="BF198" i="2"/>
  <c r="T198" i="2"/>
  <c r="T197" i="2"/>
  <c r="R198" i="2"/>
  <c r="R197" i="2"/>
  <c r="P198" i="2"/>
  <c r="P197" i="2"/>
  <c r="BK198" i="2"/>
  <c r="BK197" i="2"/>
  <c r="J197" i="2" s="1"/>
  <c r="J103" i="2" s="1"/>
  <c r="J198" i="2"/>
  <c r="BE198" i="2" s="1"/>
  <c r="BI196" i="2"/>
  <c r="BH196" i="2"/>
  <c r="BG196" i="2"/>
  <c r="BF196" i="2"/>
  <c r="T196" i="2"/>
  <c r="R196" i="2"/>
  <c r="P196" i="2"/>
  <c r="BK196" i="2"/>
  <c r="J196" i="2"/>
  <c r="BE196" i="2"/>
  <c r="BI195" i="2"/>
  <c r="BH195" i="2"/>
  <c r="BG195" i="2"/>
  <c r="BF195" i="2"/>
  <c r="T195" i="2"/>
  <c r="R195" i="2"/>
  <c r="P195" i="2"/>
  <c r="BK195" i="2"/>
  <c r="J195" i="2"/>
  <c r="BE195" i="2"/>
  <c r="BI194" i="2"/>
  <c r="BH194" i="2"/>
  <c r="BG194" i="2"/>
  <c r="BF194" i="2"/>
  <c r="T194" i="2"/>
  <c r="R194" i="2"/>
  <c r="P194" i="2"/>
  <c r="BK194" i="2"/>
  <c r="J194" i="2"/>
  <c r="BE194" i="2"/>
  <c r="BI193" i="2"/>
  <c r="BH193" i="2"/>
  <c r="BG193" i="2"/>
  <c r="BF193" i="2"/>
  <c r="T193" i="2"/>
  <c r="R193" i="2"/>
  <c r="P193" i="2"/>
  <c r="BK193" i="2"/>
  <c r="J193" i="2"/>
  <c r="BE193" i="2"/>
  <c r="BI192" i="2"/>
  <c r="BH192" i="2"/>
  <c r="BG192" i="2"/>
  <c r="BF192" i="2"/>
  <c r="T192" i="2"/>
  <c r="R192" i="2"/>
  <c r="P192" i="2"/>
  <c r="BK192" i="2"/>
  <c r="J192" i="2"/>
  <c r="BE192" i="2"/>
  <c r="BI191" i="2"/>
  <c r="BH191" i="2"/>
  <c r="BG191" i="2"/>
  <c r="BF191" i="2"/>
  <c r="T191" i="2"/>
  <c r="R191" i="2"/>
  <c r="P191" i="2"/>
  <c r="BK191" i="2"/>
  <c r="J191" i="2"/>
  <c r="BE191" i="2"/>
  <c r="BI190" i="2"/>
  <c r="BH190" i="2"/>
  <c r="BG190" i="2"/>
  <c r="BF190" i="2"/>
  <c r="T190" i="2"/>
  <c r="R190" i="2"/>
  <c r="P190" i="2"/>
  <c r="BK190" i="2"/>
  <c r="J190" i="2"/>
  <c r="BE190" i="2"/>
  <c r="BI189" i="2"/>
  <c r="BH189" i="2"/>
  <c r="BG189" i="2"/>
  <c r="BF189" i="2"/>
  <c r="T189" i="2"/>
  <c r="R189" i="2"/>
  <c r="P189" i="2"/>
  <c r="BK189" i="2"/>
  <c r="J189" i="2"/>
  <c r="BE189" i="2"/>
  <c r="BI188" i="2"/>
  <c r="BH188" i="2"/>
  <c r="BG188" i="2"/>
  <c r="BF188" i="2"/>
  <c r="T188" i="2"/>
  <c r="R188" i="2"/>
  <c r="P188" i="2"/>
  <c r="BK188" i="2"/>
  <c r="J188" i="2"/>
  <c r="BE188" i="2"/>
  <c r="BI187" i="2"/>
  <c r="BH187" i="2"/>
  <c r="BG187" i="2"/>
  <c r="BF187" i="2"/>
  <c r="T187" i="2"/>
  <c r="R187" i="2"/>
  <c r="P187" i="2"/>
  <c r="BK187" i="2"/>
  <c r="J187" i="2"/>
  <c r="BE187" i="2"/>
  <c r="BI186" i="2"/>
  <c r="BH186" i="2"/>
  <c r="BG186" i="2"/>
  <c r="BF186" i="2"/>
  <c r="T186" i="2"/>
  <c r="R186" i="2"/>
  <c r="P186" i="2"/>
  <c r="BK186" i="2"/>
  <c r="J186" i="2"/>
  <c r="BE186" i="2"/>
  <c r="BI185" i="2"/>
  <c r="BH185" i="2"/>
  <c r="BG185" i="2"/>
  <c r="BF185" i="2"/>
  <c r="T185" i="2"/>
  <c r="R185" i="2"/>
  <c r="P185" i="2"/>
  <c r="BK185" i="2"/>
  <c r="J185" i="2"/>
  <c r="BE185" i="2"/>
  <c r="BI180" i="2"/>
  <c r="BH180" i="2"/>
  <c r="BG180" i="2"/>
  <c r="BF180" i="2"/>
  <c r="T180" i="2"/>
  <c r="R180" i="2"/>
  <c r="P180" i="2"/>
  <c r="BK180" i="2"/>
  <c r="J180" i="2"/>
  <c r="BE180" i="2"/>
  <c r="BI178" i="2"/>
  <c r="BH178" i="2"/>
  <c r="BG178" i="2"/>
  <c r="BF178" i="2"/>
  <c r="T178" i="2"/>
  <c r="R178" i="2"/>
  <c r="P178" i="2"/>
  <c r="BK178" i="2"/>
  <c r="J178" i="2"/>
  <c r="BE178" i="2"/>
  <c r="BI177" i="2"/>
  <c r="BH177" i="2"/>
  <c r="BG177" i="2"/>
  <c r="BF177" i="2"/>
  <c r="T177" i="2"/>
  <c r="R177" i="2"/>
  <c r="P177" i="2"/>
  <c r="BK177" i="2"/>
  <c r="J177" i="2"/>
  <c r="BE177" i="2"/>
  <c r="BI176" i="2"/>
  <c r="BH176" i="2"/>
  <c r="BG176" i="2"/>
  <c r="BF176" i="2"/>
  <c r="T176" i="2"/>
  <c r="R176" i="2"/>
  <c r="P176" i="2"/>
  <c r="BK176" i="2"/>
  <c r="J176" i="2"/>
  <c r="BE176" i="2"/>
  <c r="BI175" i="2"/>
  <c r="BH175" i="2"/>
  <c r="BG175" i="2"/>
  <c r="BF175" i="2"/>
  <c r="T175" i="2"/>
  <c r="T174" i="2"/>
  <c r="R175" i="2"/>
  <c r="R174" i="2"/>
  <c r="P175" i="2"/>
  <c r="P174" i="2"/>
  <c r="BK175" i="2"/>
  <c r="BK174" i="2"/>
  <c r="J174" i="2" s="1"/>
  <c r="J102" i="2" s="1"/>
  <c r="J175" i="2"/>
  <c r="BE175" i="2" s="1"/>
  <c r="BI172" i="2"/>
  <c r="BH172" i="2"/>
  <c r="BG172" i="2"/>
  <c r="BF172" i="2"/>
  <c r="T172" i="2"/>
  <c r="R172" i="2"/>
  <c r="P172" i="2"/>
  <c r="BK172" i="2"/>
  <c r="J172" i="2"/>
  <c r="BE172" i="2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P170" i="2"/>
  <c r="BK170" i="2"/>
  <c r="J170" i="2"/>
  <c r="BE170" i="2"/>
  <c r="BI169" i="2"/>
  <c r="BH169" i="2"/>
  <c r="BG169" i="2"/>
  <c r="BF169" i="2"/>
  <c r="T169" i="2"/>
  <c r="R169" i="2"/>
  <c r="P169" i="2"/>
  <c r="BK169" i="2"/>
  <c r="J169" i="2"/>
  <c r="BE169" i="2"/>
  <c r="BI168" i="2"/>
  <c r="BH168" i="2"/>
  <c r="BG168" i="2"/>
  <c r="BF168" i="2"/>
  <c r="T168" i="2"/>
  <c r="T167" i="2"/>
  <c r="R168" i="2"/>
  <c r="R167" i="2"/>
  <c r="P168" i="2"/>
  <c r="P167" i="2"/>
  <c r="BK168" i="2"/>
  <c r="BK167" i="2"/>
  <c r="J167" i="2" s="1"/>
  <c r="J101" i="2" s="1"/>
  <c r="J168" i="2"/>
  <c r="BE168" i="2" s="1"/>
  <c r="BI165" i="2"/>
  <c r="BH165" i="2"/>
  <c r="BG165" i="2"/>
  <c r="BF165" i="2"/>
  <c r="T165" i="2"/>
  <c r="R165" i="2"/>
  <c r="P165" i="2"/>
  <c r="BK165" i="2"/>
  <c r="J165" i="2"/>
  <c r="BE165" i="2"/>
  <c r="BI163" i="2"/>
  <c r="BH163" i="2"/>
  <c r="BG163" i="2"/>
  <c r="BF163" i="2"/>
  <c r="T163" i="2"/>
  <c r="R163" i="2"/>
  <c r="P163" i="2"/>
  <c r="BK163" i="2"/>
  <c r="J163" i="2"/>
  <c r="BE163" i="2"/>
  <c r="BI161" i="2"/>
  <c r="BH161" i="2"/>
  <c r="BG161" i="2"/>
  <c r="BF161" i="2"/>
  <c r="T161" i="2"/>
  <c r="R161" i="2"/>
  <c r="P161" i="2"/>
  <c r="BK161" i="2"/>
  <c r="J161" i="2"/>
  <c r="BE161" i="2"/>
  <c r="BI159" i="2"/>
  <c r="BH159" i="2"/>
  <c r="BG159" i="2"/>
  <c r="BF159" i="2"/>
  <c r="T159" i="2"/>
  <c r="R159" i="2"/>
  <c r="P159" i="2"/>
  <c r="BK159" i="2"/>
  <c r="J159" i="2"/>
  <c r="BE159" i="2"/>
  <c r="BI157" i="2"/>
  <c r="BH157" i="2"/>
  <c r="BG157" i="2"/>
  <c r="BF157" i="2"/>
  <c r="T157" i="2"/>
  <c r="R157" i="2"/>
  <c r="P157" i="2"/>
  <c r="BK157" i="2"/>
  <c r="J157" i="2"/>
  <c r="BE157" i="2"/>
  <c r="BI155" i="2"/>
  <c r="BH155" i="2"/>
  <c r="BG155" i="2"/>
  <c r="BF155" i="2"/>
  <c r="T155" i="2"/>
  <c r="R155" i="2"/>
  <c r="P155" i="2"/>
  <c r="BK155" i="2"/>
  <c r="J155" i="2"/>
  <c r="BE155" i="2"/>
  <c r="BI153" i="2"/>
  <c r="BH153" i="2"/>
  <c r="BG153" i="2"/>
  <c r="BF153" i="2"/>
  <c r="T153" i="2"/>
  <c r="R153" i="2"/>
  <c r="P153" i="2"/>
  <c r="BK153" i="2"/>
  <c r="J153" i="2"/>
  <c r="BE153" i="2"/>
  <c r="BI151" i="2"/>
  <c r="BH151" i="2"/>
  <c r="BG151" i="2"/>
  <c r="BF151" i="2"/>
  <c r="T151" i="2"/>
  <c r="R151" i="2"/>
  <c r="P151" i="2"/>
  <c r="BK151" i="2"/>
  <c r="J151" i="2"/>
  <c r="BE151" i="2"/>
  <c r="BI149" i="2"/>
  <c r="BH149" i="2"/>
  <c r="BG149" i="2"/>
  <c r="BF149" i="2"/>
  <c r="T149" i="2"/>
  <c r="R149" i="2"/>
  <c r="P149" i="2"/>
  <c r="BK149" i="2"/>
  <c r="J149" i="2"/>
  <c r="BE149" i="2"/>
  <c r="BI147" i="2"/>
  <c r="BH147" i="2"/>
  <c r="BG147" i="2"/>
  <c r="BF147" i="2"/>
  <c r="T147" i="2"/>
  <c r="R147" i="2"/>
  <c r="P147" i="2"/>
  <c r="BK147" i="2"/>
  <c r="J147" i="2"/>
  <c r="BE147" i="2"/>
  <c r="BI143" i="2"/>
  <c r="BH143" i="2"/>
  <c r="BG143" i="2"/>
  <c r="BF143" i="2"/>
  <c r="T143" i="2"/>
  <c r="R143" i="2"/>
  <c r="P143" i="2"/>
  <c r="BK143" i="2"/>
  <c r="J143" i="2"/>
  <c r="BE143" i="2"/>
  <c r="BI141" i="2"/>
  <c r="BH141" i="2"/>
  <c r="BG141" i="2"/>
  <c r="BF141" i="2"/>
  <c r="T141" i="2"/>
  <c r="R141" i="2"/>
  <c r="P141" i="2"/>
  <c r="BK141" i="2"/>
  <c r="J141" i="2"/>
  <c r="BE141" i="2"/>
  <c r="BI136" i="2"/>
  <c r="BH136" i="2"/>
  <c r="BG136" i="2"/>
  <c r="BF136" i="2"/>
  <c r="T136" i="2"/>
  <c r="R136" i="2"/>
  <c r="P136" i="2"/>
  <c r="BK136" i="2"/>
  <c r="J136" i="2"/>
  <c r="BE136" i="2"/>
  <c r="BI134" i="2"/>
  <c r="BH134" i="2"/>
  <c r="BG134" i="2"/>
  <c r="BF134" i="2"/>
  <c r="T134" i="2"/>
  <c r="R134" i="2"/>
  <c r="R129" i="2" s="1"/>
  <c r="R128" i="2" s="1"/>
  <c r="R127" i="2" s="1"/>
  <c r="P134" i="2"/>
  <c r="BK134" i="2"/>
  <c r="J134" i="2"/>
  <c r="BE134" i="2"/>
  <c r="BI132" i="2"/>
  <c r="BH132" i="2"/>
  <c r="BG132" i="2"/>
  <c r="BF132" i="2"/>
  <c r="T132" i="2"/>
  <c r="R132" i="2"/>
  <c r="P132" i="2"/>
  <c r="BK132" i="2"/>
  <c r="J132" i="2"/>
  <c r="BE132" i="2"/>
  <c r="BI130" i="2"/>
  <c r="F39" i="2"/>
  <c r="BD96" i="1" s="1"/>
  <c r="BD95" i="1" s="1"/>
  <c r="BH130" i="2"/>
  <c r="F38" i="2" s="1"/>
  <c r="BC96" i="1" s="1"/>
  <c r="BC95" i="1" s="1"/>
  <c r="BG130" i="2"/>
  <c r="F37" i="2"/>
  <c r="BB96" i="1" s="1"/>
  <c r="BB95" i="1" s="1"/>
  <c r="BF130" i="2"/>
  <c r="F36" i="2" s="1"/>
  <c r="BA96" i="1" s="1"/>
  <c r="T130" i="2"/>
  <c r="T129" i="2"/>
  <c r="T128" i="2" s="1"/>
  <c r="T127" i="2" s="1"/>
  <c r="R130" i="2"/>
  <c r="P130" i="2"/>
  <c r="P129" i="2"/>
  <c r="P128" i="2" s="1"/>
  <c r="P127" i="2" s="1"/>
  <c r="AU96" i="1" s="1"/>
  <c r="BK130" i="2"/>
  <c r="BK129" i="2" s="1"/>
  <c r="J130" i="2"/>
  <c r="BE130" i="2" s="1"/>
  <c r="J124" i="2"/>
  <c r="J123" i="2"/>
  <c r="F123" i="2"/>
  <c r="F121" i="2"/>
  <c r="E119" i="2"/>
  <c r="J94" i="2"/>
  <c r="J93" i="2"/>
  <c r="F93" i="2"/>
  <c r="F91" i="2"/>
  <c r="E89" i="2"/>
  <c r="J20" i="2"/>
  <c r="E20" i="2"/>
  <c r="F124" i="2" s="1"/>
  <c r="J19" i="2"/>
  <c r="J14" i="2"/>
  <c r="J121" i="2" s="1"/>
  <c r="E7" i="2"/>
  <c r="E85" i="2" s="1"/>
  <c r="E115" i="2"/>
  <c r="BB104" i="1"/>
  <c r="AX104" i="1" s="1"/>
  <c r="AS104" i="1"/>
  <c r="BC99" i="1"/>
  <c r="AY99" i="1" s="1"/>
  <c r="BA99" i="1"/>
  <c r="AW99" i="1" s="1"/>
  <c r="AS99" i="1"/>
  <c r="AS94" i="1" s="1"/>
  <c r="AS95" i="1"/>
  <c r="L90" i="1"/>
  <c r="AM90" i="1"/>
  <c r="AM89" i="1"/>
  <c r="L89" i="1"/>
  <c r="AM87" i="1"/>
  <c r="L87" i="1"/>
  <c r="L85" i="1"/>
  <c r="L84" i="1"/>
  <c r="BK128" i="2" l="1"/>
  <c r="J129" i="2"/>
  <c r="J100" i="2" s="1"/>
  <c r="BK135" i="3"/>
  <c r="J136" i="3"/>
  <c r="J100" i="3" s="1"/>
  <c r="J133" i="4"/>
  <c r="J100" i="4" s="1"/>
  <c r="BK132" i="4"/>
  <c r="AY95" i="1"/>
  <c r="J276" i="3"/>
  <c r="J112" i="3" s="1"/>
  <c r="BK275" i="3"/>
  <c r="J275" i="3" s="1"/>
  <c r="J111" i="3" s="1"/>
  <c r="J207" i="4"/>
  <c r="J106" i="4" s="1"/>
  <c r="BK206" i="4"/>
  <c r="J206" i="4" s="1"/>
  <c r="J105" i="4" s="1"/>
  <c r="BK260" i="3"/>
  <c r="J260" i="3" s="1"/>
  <c r="J108" i="3" s="1"/>
  <c r="J261" i="3"/>
  <c r="J109" i="3" s="1"/>
  <c r="J35" i="2"/>
  <c r="AV96" i="1" s="1"/>
  <c r="F35" i="2"/>
  <c r="AZ96" i="1" s="1"/>
  <c r="AX95" i="1"/>
  <c r="BK199" i="2"/>
  <c r="J199" i="2" s="1"/>
  <c r="J104" i="2" s="1"/>
  <c r="J200" i="2"/>
  <c r="J105" i="2" s="1"/>
  <c r="J35" i="3"/>
  <c r="AV97" i="1" s="1"/>
  <c r="AT97" i="1" s="1"/>
  <c r="F35" i="3"/>
  <c r="AZ97" i="1" s="1"/>
  <c r="F35" i="4"/>
  <c r="AZ98" i="1" s="1"/>
  <c r="J35" i="4"/>
  <c r="AV98" i="1" s="1"/>
  <c r="J91" i="2"/>
  <c r="F94" i="2"/>
  <c r="J91" i="4"/>
  <c r="F94" i="4"/>
  <c r="BK130" i="5"/>
  <c r="T186" i="5"/>
  <c r="P195" i="6"/>
  <c r="T218" i="6"/>
  <c r="P235" i="6"/>
  <c r="P234" i="6" s="1"/>
  <c r="J129" i="7"/>
  <c r="J99" i="7" s="1"/>
  <c r="P130" i="7"/>
  <c r="P129" i="7" s="1"/>
  <c r="P128" i="7" s="1"/>
  <c r="AU102" i="1" s="1"/>
  <c r="J255" i="8"/>
  <c r="J107" i="8" s="1"/>
  <c r="BK254" i="8"/>
  <c r="J254" i="8" s="1"/>
  <c r="J106" i="8" s="1"/>
  <c r="J129" i="10"/>
  <c r="J91" i="10"/>
  <c r="E120" i="13"/>
  <c r="E85" i="13"/>
  <c r="J124" i="15"/>
  <c r="J98" i="15" s="1"/>
  <c r="J34" i="15"/>
  <c r="AW111" i="1" s="1"/>
  <c r="F34" i="15"/>
  <c r="BA111" i="1" s="1"/>
  <c r="J133" i="16"/>
  <c r="J98" i="16" s="1"/>
  <c r="BK132" i="16"/>
  <c r="J36" i="2"/>
  <c r="AW96" i="1" s="1"/>
  <c r="F36" i="3"/>
  <c r="BA97" i="1" s="1"/>
  <c r="BA95" i="1" s="1"/>
  <c r="J36" i="4"/>
  <c r="AW98" i="1" s="1"/>
  <c r="BK219" i="4"/>
  <c r="J219" i="4" s="1"/>
  <c r="J108" i="4" s="1"/>
  <c r="P220" i="4"/>
  <c r="P219" i="4" s="1"/>
  <c r="P131" i="4" s="1"/>
  <c r="AU98" i="1" s="1"/>
  <c r="AU95" i="1" s="1"/>
  <c r="T220" i="4"/>
  <c r="T219" i="4" s="1"/>
  <c r="T131" i="4" s="1"/>
  <c r="P131" i="5"/>
  <c r="P130" i="5" s="1"/>
  <c r="P129" i="5" s="1"/>
  <c r="AU100" i="1" s="1"/>
  <c r="F39" i="5"/>
  <c r="BD100" i="1" s="1"/>
  <c r="T208" i="5"/>
  <c r="BK130" i="6"/>
  <c r="P130" i="6"/>
  <c r="P129" i="6" s="1"/>
  <c r="AU101" i="1" s="1"/>
  <c r="J35" i="7"/>
  <c r="AV102" i="1" s="1"/>
  <c r="F35" i="7"/>
  <c r="AZ102" i="1" s="1"/>
  <c r="R129" i="7"/>
  <c r="R128" i="7" s="1"/>
  <c r="F37" i="7"/>
  <c r="BB102" i="1" s="1"/>
  <c r="J33" i="8"/>
  <c r="AV103" i="1" s="1"/>
  <c r="J35" i="6"/>
  <c r="AV101" i="1" s="1"/>
  <c r="AT101" i="1" s="1"/>
  <c r="F35" i="6"/>
  <c r="AZ101" i="1" s="1"/>
  <c r="BK203" i="7"/>
  <c r="J203" i="7" s="1"/>
  <c r="J105" i="7" s="1"/>
  <c r="J204" i="7"/>
  <c r="J106" i="7" s="1"/>
  <c r="T123" i="12"/>
  <c r="T122" i="12" s="1"/>
  <c r="J124" i="12"/>
  <c r="J98" i="12" s="1"/>
  <c r="BK132" i="13"/>
  <c r="F35" i="5"/>
  <c r="AZ100" i="1" s="1"/>
  <c r="AZ99" i="1" s="1"/>
  <c r="AV99" i="1" s="1"/>
  <c r="AT99" i="1" s="1"/>
  <c r="J35" i="5"/>
  <c r="AV100" i="1" s="1"/>
  <c r="AT100" i="1" s="1"/>
  <c r="P208" i="5"/>
  <c r="P234" i="5"/>
  <c r="T131" i="6"/>
  <c r="T130" i="6" s="1"/>
  <c r="T129" i="6" s="1"/>
  <c r="F37" i="6"/>
  <c r="BB101" i="1" s="1"/>
  <c r="BB99" i="1" s="1"/>
  <c r="F39" i="6"/>
  <c r="BD101" i="1" s="1"/>
  <c r="P173" i="6"/>
  <c r="J36" i="7"/>
  <c r="AW102" i="1" s="1"/>
  <c r="R129" i="8"/>
  <c r="R128" i="8" s="1"/>
  <c r="R134" i="9"/>
  <c r="R133" i="9" s="1"/>
  <c r="F38" i="9"/>
  <c r="BC105" i="1" s="1"/>
  <c r="BC104" i="1" s="1"/>
  <c r="AY104" i="1" s="1"/>
  <c r="J36" i="10"/>
  <c r="AW106" i="1" s="1"/>
  <c r="F36" i="10"/>
  <c r="BA106" i="1" s="1"/>
  <c r="J393" i="10"/>
  <c r="J112" i="10" s="1"/>
  <c r="BK392" i="10"/>
  <c r="J392" i="10" s="1"/>
  <c r="J111" i="10" s="1"/>
  <c r="F92" i="8"/>
  <c r="P129" i="8"/>
  <c r="P128" i="8" s="1"/>
  <c r="AU103" i="1" s="1"/>
  <c r="J252" i="8"/>
  <c r="J105" i="8" s="1"/>
  <c r="BK135" i="9"/>
  <c r="F36" i="9"/>
  <c r="BA105" i="1" s="1"/>
  <c r="P312" i="9"/>
  <c r="F35" i="11"/>
  <c r="AZ107" i="1" s="1"/>
  <c r="BK134" i="11"/>
  <c r="F36" i="11"/>
  <c r="BA107" i="1" s="1"/>
  <c r="BK354" i="11"/>
  <c r="J354" i="11" s="1"/>
  <c r="J106" i="11" s="1"/>
  <c r="J369" i="11"/>
  <c r="J109" i="11" s="1"/>
  <c r="BK368" i="11"/>
  <c r="J368" i="11" s="1"/>
  <c r="J108" i="11" s="1"/>
  <c r="J334" i="13"/>
  <c r="J109" i="13" s="1"/>
  <c r="BK330" i="13"/>
  <c r="J330" i="13" s="1"/>
  <c r="J107" i="13" s="1"/>
  <c r="F35" i="9"/>
  <c r="AZ105" i="1" s="1"/>
  <c r="AZ104" i="1" s="1"/>
  <c r="AV104" i="1" s="1"/>
  <c r="P133" i="9"/>
  <c r="AU105" i="1" s="1"/>
  <c r="AU104" i="1" s="1"/>
  <c r="F132" i="10"/>
  <c r="F94" i="10"/>
  <c r="BK137" i="10"/>
  <c r="T136" i="10"/>
  <c r="T135" i="10" s="1"/>
  <c r="P133" i="11"/>
  <c r="P132" i="11" s="1"/>
  <c r="AU107" i="1" s="1"/>
  <c r="J36" i="11"/>
  <c r="AW107" i="1" s="1"/>
  <c r="AT107" i="1" s="1"/>
  <c r="R354" i="11"/>
  <c r="R133" i="11" s="1"/>
  <c r="R132" i="11" s="1"/>
  <c r="J33" i="12"/>
  <c r="AV108" i="1" s="1"/>
  <c r="F36" i="12"/>
  <c r="BC108" i="1" s="1"/>
  <c r="J33" i="13"/>
  <c r="AV109" i="1" s="1"/>
  <c r="AT109" i="1" s="1"/>
  <c r="J34" i="13"/>
  <c r="AW109" i="1" s="1"/>
  <c r="BK130" i="8"/>
  <c r="T129" i="8"/>
  <c r="T128" i="8" s="1"/>
  <c r="J34" i="8"/>
  <c r="AW103" i="1" s="1"/>
  <c r="F34" i="8"/>
  <c r="BA103" i="1" s="1"/>
  <c r="F36" i="8"/>
  <c r="BC103" i="1" s="1"/>
  <c r="BC94" i="1" s="1"/>
  <c r="J35" i="10"/>
  <c r="AV106" i="1" s="1"/>
  <c r="AT106" i="1" s="1"/>
  <c r="BK389" i="10"/>
  <c r="F39" i="11"/>
  <c r="BD107" i="1" s="1"/>
  <c r="BD104" i="1" s="1"/>
  <c r="J89" i="15"/>
  <c r="J116" i="15"/>
  <c r="J36" i="9"/>
  <c r="AW105" i="1" s="1"/>
  <c r="AT105" i="1" s="1"/>
  <c r="T354" i="11"/>
  <c r="T133" i="11" s="1"/>
  <c r="T132" i="11" s="1"/>
  <c r="E112" i="12"/>
  <c r="E85" i="12"/>
  <c r="J34" i="12"/>
  <c r="AW108" i="1" s="1"/>
  <c r="R174" i="12"/>
  <c r="R123" i="12" s="1"/>
  <c r="R122" i="12" s="1"/>
  <c r="F36" i="15"/>
  <c r="BC111" i="1" s="1"/>
  <c r="J34" i="16"/>
  <c r="AW112" i="1" s="1"/>
  <c r="BK174" i="12"/>
  <c r="J174" i="12" s="1"/>
  <c r="J99" i="12" s="1"/>
  <c r="R205" i="12"/>
  <c r="F33" i="13"/>
  <c r="AZ109" i="1" s="1"/>
  <c r="F37" i="13"/>
  <c r="BD109" i="1" s="1"/>
  <c r="T269" i="13"/>
  <c r="T131" i="13" s="1"/>
  <c r="T130" i="13" s="1"/>
  <c r="P269" i="13"/>
  <c r="P131" i="13" s="1"/>
  <c r="P130" i="13" s="1"/>
  <c r="AU109" i="1" s="1"/>
  <c r="T128" i="14"/>
  <c r="T127" i="14" s="1"/>
  <c r="R154" i="14"/>
  <c r="R128" i="14" s="1"/>
  <c r="R127" i="14" s="1"/>
  <c r="J163" i="14"/>
  <c r="J104" i="14" s="1"/>
  <c r="BK162" i="14"/>
  <c r="J162" i="14" s="1"/>
  <c r="J103" i="14" s="1"/>
  <c r="R124" i="15"/>
  <c r="F33" i="12"/>
  <c r="AZ108" i="1" s="1"/>
  <c r="F37" i="12"/>
  <c r="BD108" i="1" s="1"/>
  <c r="BK205" i="12"/>
  <c r="J205" i="12" s="1"/>
  <c r="J100" i="12" s="1"/>
  <c r="T288" i="13"/>
  <c r="J328" i="13"/>
  <c r="J106" i="13" s="1"/>
  <c r="BK327" i="13"/>
  <c r="J327" i="13" s="1"/>
  <c r="J105" i="13" s="1"/>
  <c r="T330" i="13"/>
  <c r="F37" i="14"/>
  <c r="BD110" i="1" s="1"/>
  <c r="J129" i="14"/>
  <c r="J98" i="14" s="1"/>
  <c r="BK128" i="14"/>
  <c r="E117" i="14"/>
  <c r="E85" i="14"/>
  <c r="P154" i="14"/>
  <c r="P128" i="14" s="1"/>
  <c r="P127" i="14" s="1"/>
  <c r="AU110" i="1" s="1"/>
  <c r="BK172" i="14"/>
  <c r="J172" i="14" s="1"/>
  <c r="J105" i="14" s="1"/>
  <c r="J33" i="15"/>
  <c r="AV111" i="1" s="1"/>
  <c r="AT111" i="1" s="1"/>
  <c r="T124" i="15"/>
  <c r="T123" i="15" s="1"/>
  <c r="T122" i="15" s="1"/>
  <c r="F35" i="15"/>
  <c r="BB111" i="1" s="1"/>
  <c r="P138" i="15"/>
  <c r="P123" i="15" s="1"/>
  <c r="P122" i="15" s="1"/>
  <c r="AU111" i="1" s="1"/>
  <c r="F92" i="16"/>
  <c r="F128" i="16"/>
  <c r="R133" i="16"/>
  <c r="R132" i="16" s="1"/>
  <c r="R131" i="16" s="1"/>
  <c r="T192" i="16"/>
  <c r="J34" i="14"/>
  <c r="AW110" i="1" s="1"/>
  <c r="AT110" i="1" s="1"/>
  <c r="P163" i="14"/>
  <c r="P162" i="14" s="1"/>
  <c r="R138" i="15"/>
  <c r="BK148" i="15"/>
  <c r="J148" i="15" s="1"/>
  <c r="J100" i="15" s="1"/>
  <c r="J33" i="16"/>
  <c r="AV112" i="1" s="1"/>
  <c r="F33" i="16"/>
  <c r="AZ112" i="1" s="1"/>
  <c r="P192" i="16"/>
  <c r="F33" i="14"/>
  <c r="AZ110" i="1" s="1"/>
  <c r="T138" i="15"/>
  <c r="P208" i="16"/>
  <c r="BK138" i="15"/>
  <c r="J138" i="15" s="1"/>
  <c r="J99" i="15" s="1"/>
  <c r="E85" i="16"/>
  <c r="P133" i="16"/>
  <c r="P132" i="16" s="1"/>
  <c r="F34" i="16"/>
  <c r="BA112" i="1" s="1"/>
  <c r="F35" i="16"/>
  <c r="BB112" i="1" s="1"/>
  <c r="BK196" i="16"/>
  <c r="J196" i="16" s="1"/>
  <c r="J105" i="16" s="1"/>
  <c r="P201" i="16"/>
  <c r="F37" i="15"/>
  <c r="BD111" i="1" s="1"/>
  <c r="R148" i="15"/>
  <c r="T165" i="15"/>
  <c r="T164" i="15" s="1"/>
  <c r="T187" i="16"/>
  <c r="T133" i="16"/>
  <c r="T132" i="16" s="1"/>
  <c r="T131" i="16" s="1"/>
  <c r="AY94" i="1" l="1"/>
  <c r="W32" i="1"/>
  <c r="AW95" i="1"/>
  <c r="AX99" i="1"/>
  <c r="BB94" i="1"/>
  <c r="R123" i="15"/>
  <c r="R122" i="15" s="1"/>
  <c r="P131" i="16"/>
  <c r="AU112" i="1" s="1"/>
  <c r="BK192" i="16"/>
  <c r="J192" i="16" s="1"/>
  <c r="J103" i="16" s="1"/>
  <c r="BK127" i="14"/>
  <c r="J127" i="14" s="1"/>
  <c r="J128" i="14"/>
  <c r="J97" i="14" s="1"/>
  <c r="BK129" i="8"/>
  <c r="J130" i="8"/>
  <c r="J98" i="8" s="1"/>
  <c r="BK123" i="12"/>
  <c r="T130" i="5"/>
  <c r="T129" i="5" s="1"/>
  <c r="AT108" i="1"/>
  <c r="BA104" i="1"/>
  <c r="AW104" i="1" s="1"/>
  <c r="AT103" i="1"/>
  <c r="AT102" i="1"/>
  <c r="BD99" i="1"/>
  <c r="BD94" i="1" s="1"/>
  <c r="W33" i="1" s="1"/>
  <c r="J132" i="16"/>
  <c r="J97" i="16" s="1"/>
  <c r="BK131" i="16"/>
  <c r="J131" i="16" s="1"/>
  <c r="BK123" i="15"/>
  <c r="J130" i="5"/>
  <c r="J99" i="5" s="1"/>
  <c r="BK129" i="5"/>
  <c r="J129" i="5" s="1"/>
  <c r="J135" i="3"/>
  <c r="J99" i="3" s="1"/>
  <c r="BK134" i="3"/>
  <c r="J134" i="3" s="1"/>
  <c r="J389" i="10"/>
  <c r="J110" i="10" s="1"/>
  <c r="BK388" i="10"/>
  <c r="J388" i="10" s="1"/>
  <c r="J109" i="10" s="1"/>
  <c r="J134" i="11"/>
  <c r="J100" i="11" s="1"/>
  <c r="BK133" i="11"/>
  <c r="J135" i="9"/>
  <c r="J100" i="9" s="1"/>
  <c r="BK134" i="9"/>
  <c r="AU99" i="1"/>
  <c r="AU94" i="1" s="1"/>
  <c r="AT98" i="1"/>
  <c r="AZ95" i="1"/>
  <c r="BK131" i="4"/>
  <c r="J131" i="4" s="1"/>
  <c r="J132" i="4"/>
  <c r="J99" i="4" s="1"/>
  <c r="AT112" i="1"/>
  <c r="BK136" i="10"/>
  <c r="J137" i="10"/>
  <c r="J100" i="10" s="1"/>
  <c r="AT104" i="1"/>
  <c r="J132" i="13"/>
  <c r="J98" i="13" s="1"/>
  <c r="BK131" i="13"/>
  <c r="J130" i="6"/>
  <c r="J99" i="6" s="1"/>
  <c r="BK129" i="6"/>
  <c r="J129" i="6" s="1"/>
  <c r="BK128" i="7"/>
  <c r="J128" i="7" s="1"/>
  <c r="AT96" i="1"/>
  <c r="BK127" i="2"/>
  <c r="J127" i="2" s="1"/>
  <c r="J128" i="2"/>
  <c r="J99" i="2" s="1"/>
  <c r="BK132" i="11" l="1"/>
  <c r="J132" i="11" s="1"/>
  <c r="J133" i="11"/>
  <c r="J99" i="11" s="1"/>
  <c r="J98" i="3"/>
  <c r="J32" i="3"/>
  <c r="J123" i="15"/>
  <c r="J97" i="15" s="1"/>
  <c r="BK122" i="15"/>
  <c r="J122" i="15" s="1"/>
  <c r="BA94" i="1"/>
  <c r="J32" i="7"/>
  <c r="J98" i="7"/>
  <c r="J32" i="6"/>
  <c r="J98" i="6"/>
  <c r="J30" i="16"/>
  <c r="J96" i="16"/>
  <c r="J123" i="12"/>
  <c r="J97" i="12" s="1"/>
  <c r="BK122" i="12"/>
  <c r="J122" i="12" s="1"/>
  <c r="J96" i="14"/>
  <c r="J30" i="14"/>
  <c r="J98" i="4"/>
  <c r="J32" i="4"/>
  <c r="BK133" i="9"/>
  <c r="J133" i="9" s="1"/>
  <c r="J134" i="9"/>
  <c r="J99" i="9" s="1"/>
  <c r="J32" i="5"/>
  <c r="J98" i="5"/>
  <c r="W31" i="1"/>
  <c r="AX94" i="1"/>
  <c r="J98" i="2"/>
  <c r="J32" i="2"/>
  <c r="J131" i="13"/>
  <c r="J97" i="13" s="1"/>
  <c r="BK130" i="13"/>
  <c r="J130" i="13" s="1"/>
  <c r="J136" i="10"/>
  <c r="J99" i="10" s="1"/>
  <c r="BK135" i="10"/>
  <c r="J135" i="10" s="1"/>
  <c r="AZ94" i="1"/>
  <c r="AV95" i="1"/>
  <c r="AT95" i="1" s="1"/>
  <c r="BK128" i="8"/>
  <c r="J128" i="8" s="1"/>
  <c r="J129" i="8"/>
  <c r="J97" i="8" s="1"/>
  <c r="AV94" i="1" l="1"/>
  <c r="W29" i="1"/>
  <c r="J98" i="9"/>
  <c r="J32" i="9"/>
  <c r="J39" i="16"/>
  <c r="AG112" i="1"/>
  <c r="AN112" i="1" s="1"/>
  <c r="J41" i="7"/>
  <c r="AG102" i="1"/>
  <c r="AN102" i="1" s="1"/>
  <c r="J41" i="3"/>
  <c r="AG97" i="1"/>
  <c r="AN97" i="1" s="1"/>
  <c r="J98" i="10"/>
  <c r="J32" i="10"/>
  <c r="AG96" i="1"/>
  <c r="J41" i="2"/>
  <c r="AG98" i="1"/>
  <c r="AN98" i="1" s="1"/>
  <c r="J41" i="4"/>
  <c r="J96" i="12"/>
  <c r="J30" i="12"/>
  <c r="AW94" i="1"/>
  <c r="AK30" i="1" s="1"/>
  <c r="W30" i="1"/>
  <c r="J96" i="8"/>
  <c r="J30" i="8"/>
  <c r="J41" i="5"/>
  <c r="AG100" i="1"/>
  <c r="J41" i="6"/>
  <c r="AG101" i="1"/>
  <c r="AN101" i="1" s="1"/>
  <c r="J30" i="15"/>
  <c r="J96" i="15"/>
  <c r="J96" i="13"/>
  <c r="J30" i="13"/>
  <c r="AG110" i="1"/>
  <c r="AN110" i="1" s="1"/>
  <c r="J39" i="14"/>
  <c r="J98" i="11"/>
  <c r="J32" i="11"/>
  <c r="AG99" i="1" l="1"/>
  <c r="AN99" i="1" s="1"/>
  <c r="AN100" i="1"/>
  <c r="J41" i="10"/>
  <c r="AG106" i="1"/>
  <c r="AN106" i="1" s="1"/>
  <c r="AG105" i="1"/>
  <c r="J41" i="9"/>
  <c r="J39" i="15"/>
  <c r="AG111" i="1"/>
  <c r="AN111" i="1" s="1"/>
  <c r="AG107" i="1"/>
  <c r="AN107" i="1" s="1"/>
  <c r="J41" i="11"/>
  <c r="AG109" i="1"/>
  <c r="AN109" i="1" s="1"/>
  <c r="J39" i="13"/>
  <c r="AG103" i="1"/>
  <c r="AN103" i="1" s="1"/>
  <c r="J39" i="8"/>
  <c r="AG108" i="1"/>
  <c r="AN108" i="1" s="1"/>
  <c r="J39" i="12"/>
  <c r="AG95" i="1"/>
  <c r="AN96" i="1"/>
  <c r="AT94" i="1"/>
  <c r="AK29" i="1"/>
  <c r="AN95" i="1" l="1"/>
  <c r="AN105" i="1"/>
  <c r="AG104" i="1"/>
  <c r="AN104" i="1" s="1"/>
  <c r="AG94" i="1" l="1"/>
  <c r="AN94" i="1" l="1"/>
  <c r="AK26" i="1"/>
  <c r="AK35" i="1" s="1"/>
</calcChain>
</file>

<file path=xl/sharedStrings.xml><?xml version="1.0" encoding="utf-8"?>
<sst xmlns="http://schemas.openxmlformats.org/spreadsheetml/2006/main" count="25489" uniqueCount="2509">
  <si>
    <t>Export Komplet</t>
  </si>
  <si>
    <t/>
  </si>
  <si>
    <t>2.0</t>
  </si>
  <si>
    <t>False</t>
  </si>
  <si>
    <t>{a7ba53cd-dbf2-4bf4-896b-e09c9e47bf88}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</si>
  <si>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</si>
  <si>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</si>
  <si>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</si>
  <si>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</si>
  <si>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</si>
  <si>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</si>
  <si>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</si>
  <si>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</si>
  <si>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</si>
  <si>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</si>
  <si>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</si>
  <si>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Regenerace panelového sídliště Křižná-V.etapa,lokalita ul.Křižná,Seifertova,Bratří Čapků,U Apolla</t>
  </si>
  <si>
    <t>KSO:</t>
  </si>
  <si>
    <t>CC-CZ:</t>
  </si>
  <si>
    <t>Místo:</t>
  </si>
  <si>
    <t>Valašské Meziříčí</t>
  </si>
  <si>
    <t>Datum:</t>
  </si>
  <si>
    <t>18. 1. 2019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</si>
  <si>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</si>
  <si>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</si>
  <si>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</si>
  <si>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</si>
  <si>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</si>
  <si>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</si>
  <si>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</si>
  <si>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06765734</t>
  </si>
  <si>
    <t>LZ-PROJEKT plus s.r.o.</t>
  </si>
  <si>
    <t>CZ06765734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</si>
  <si>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</si>
  <si>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</si>
  <si>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</si>
  <si>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</si>
  <si>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</si>
  <si>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</si>
  <si>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</si>
  <si>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</si>
  <si>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</si>
  <si>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</si>
  <si>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</si>
  <si>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</si>
  <si>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</si>
  <si>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</si>
  <si>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</si>
  <si>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</si>
  <si>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</si>
  <si>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</si>
  <si>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</si>
  <si>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</si>
  <si>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</si>
  <si>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</si>
  <si>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</si>
  <si>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</si>
  <si>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</si>
  <si>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</si>
  <si>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</si>
  <si>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</si>
  <si>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</si>
  <si>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</si>
  <si>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</si>
  <si>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</si>
  <si>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</si>
  <si>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</si>
  <si>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</si>
  <si>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</si>
  <si>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</si>
  <si>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</si>
  <si>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</si>
  <si>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</si>
  <si>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</si>
  <si>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</si>
  <si>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</si>
  <si>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</si>
  <si>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</si>
  <si>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</si>
  <si>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</si>
  <si>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</si>
  <si>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001</t>
  </si>
  <si>
    <t>SO 01 Dětská hřiště</t>
  </si>
  <si>
    <t>STA</t>
  </si>
  <si>
    <t>1</t>
  </si>
  <si>
    <t>{bfc9fed5-ff09-43a1-8971-e033fbc498f2}</t>
  </si>
  <si>
    <t>2</t>
  </si>
  <si>
    <t>/</t>
  </si>
  <si>
    <t>01</t>
  </si>
  <si>
    <t>Posilovací hřiště D.1.1</t>
  </si>
  <si>
    <t>Soupis</t>
  </si>
  <si>
    <t>{24f0f920-3d65-458c-928a-a58b01fcae2a}</t>
  </si>
  <si>
    <t>02</t>
  </si>
  <si>
    <t>Sportovní plocha D.1.1</t>
  </si>
  <si>
    <t>{b840639f-4f92-44f8-a1ba-3f0db0d365a1}</t>
  </si>
  <si>
    <t>03</t>
  </si>
  <si>
    <t>Dětské hřiště D.1.7</t>
  </si>
  <si>
    <t>{2ec2330a-b1da-4723-a209-ef88ba662680}</t>
  </si>
  <si>
    <t>002</t>
  </si>
  <si>
    <t>SO 02 Stanoviště pro kontejnery</t>
  </si>
  <si>
    <t>{a052808b-755d-461b-afaf-c4e57a0b5c81}</t>
  </si>
  <si>
    <t>Stanoviště G.1.1-1</t>
  </si>
  <si>
    <t>{66d130d2-8a45-4634-97bc-c029dc63c04b}</t>
  </si>
  <si>
    <t>Stanoviště G.1.1-2</t>
  </si>
  <si>
    <t>{ea1e6991-ddb1-4278-869d-5c09993dd9c4}</t>
  </si>
  <si>
    <t>Stanoviště G.1.1-3</t>
  </si>
  <si>
    <t>{46f1b733-bd66-4238-92e9-5d64b2dc6f21}</t>
  </si>
  <si>
    <t>003</t>
  </si>
  <si>
    <t>SO 03 Komunikace pro pěší</t>
  </si>
  <si>
    <t>{b87c6c55-b03b-4608-87d5-44962e261aa3}</t>
  </si>
  <si>
    <t>004</t>
  </si>
  <si>
    <t>SO 04 Parkoviště</t>
  </si>
  <si>
    <t>{a271a7b7-62b8-4f73-934c-7d30c48bcce9}</t>
  </si>
  <si>
    <t>C.1.7-Vybudování nových parkovacích stání před domy U Apolla č.p.691-692</t>
  </si>
  <si>
    <t>{68c46646-6ec7-4316-bc2d-bbbd0ced03a8}</t>
  </si>
  <si>
    <t xml:space="preserve">C.1.9-Vybudování nového parkoviště mezi bytovými domy U Apolla č.p. 692-693 </t>
  </si>
  <si>
    <t>{0b61e06c-495b-4749-b271-e50c1dc942fb}</t>
  </si>
  <si>
    <t xml:space="preserve">C.1.0-Úprava stávajícího parkoviště mezi bytovými domy  č.p. 673-674 </t>
  </si>
  <si>
    <t>{4b5b4e88-0682-4f45-b54b-08dbf95345d8}</t>
  </si>
  <si>
    <t>005</t>
  </si>
  <si>
    <t>SO 05 Sadové úpravy</t>
  </si>
  <si>
    <t>{397fa1cb-e3d8-4a80-9a55-55adfe76112d}</t>
  </si>
  <si>
    <t>006</t>
  </si>
  <si>
    <t>SO 06 Úprava a rekonstrukce stávajících chodníků</t>
  </si>
  <si>
    <t>{db563fef-0ba9-4a3c-874f-e63d073283f3}</t>
  </si>
  <si>
    <t>008</t>
  </si>
  <si>
    <t>SO 08 Nahrazení a doplnění městského mobiliáře</t>
  </si>
  <si>
    <t>{6ec41d2c-f2c0-4b8d-b847-00ec361b6e8c}</t>
  </si>
  <si>
    <t>009</t>
  </si>
  <si>
    <t>SO 09 Odstraněné prvky</t>
  </si>
  <si>
    <t>{f8bcc685-570e-4b96-8589-a73e51b39a4f}</t>
  </si>
  <si>
    <t>010</t>
  </si>
  <si>
    <t>SO 10 Úprava a doplnění VO</t>
  </si>
  <si>
    <t>{4c21a66c-670c-45fe-bc84-b7dbc978d26e}</t>
  </si>
  <si>
    <t>j</t>
  </si>
  <si>
    <t>20</t>
  </si>
  <si>
    <t>o</t>
  </si>
  <si>
    <t>24,05</t>
  </si>
  <si>
    <t>KRYCÍ LIST SOUPISU PRACÍ</t>
  </si>
  <si>
    <t>or1</t>
  </si>
  <si>
    <t>40</t>
  </si>
  <si>
    <t>or2</t>
  </si>
  <si>
    <t>r</t>
  </si>
  <si>
    <t>4,05</t>
  </si>
  <si>
    <t>Objekt:</t>
  </si>
  <si>
    <t>001 - SO 01 Dětská hřiště</t>
  </si>
  <si>
    <t>Soupis:</t>
  </si>
  <si>
    <t>01 - Posilovací hřiště D.1.1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</si>
  <si>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</si>
  <si>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</si>
  <si>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</si>
  <si>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</si>
  <si>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</si>
  <si>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</si>
  <si>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</si>
  <si>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</si>
  <si>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</si>
  <si>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</si>
  <si>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</si>
  <si>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</si>
  <si>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</si>
  <si>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</si>
  <si>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</si>
  <si>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</si>
  <si>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</si>
  <si>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</si>
  <si>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</si>
  <si>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</si>
  <si>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</si>
  <si>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</si>
  <si>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</si>
  <si>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</si>
  <si>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</si>
  <si>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</si>
  <si>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</si>
  <si>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</si>
  <si>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</si>
  <si>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</si>
  <si>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121101101</t>
  </si>
  <si>
    <t>Sejmutí ornice s přemístěním na vzdálenost do 50 m</t>
  </si>
  <si>
    <t>m3</t>
  </si>
  <si>
    <t>CS ÚRS 2019 01</t>
  </si>
  <si>
    <t>4</t>
  </si>
  <si>
    <t>-479227965</t>
  </si>
  <si>
    <t>VV</t>
  </si>
  <si>
    <t>"sejmutí ornice"    200,0*0,2</t>
  </si>
  <si>
    <t>122201101</t>
  </si>
  <si>
    <t>Odkopávky a prokopávky nezapažené v hornině tř. 3 objem do 100 m3</t>
  </si>
  <si>
    <t>-318278096</t>
  </si>
  <si>
    <t>3</t>
  </si>
  <si>
    <t>122201109</t>
  </si>
  <si>
    <t>Příplatek za lepivost u odkopávek v hornině tř. 1 až 3</t>
  </si>
  <si>
    <t>-344103152</t>
  </si>
  <si>
    <t>j*0,3</t>
  </si>
  <si>
    <t>132212101</t>
  </si>
  <si>
    <t>Hloubení rýh š do 600 mm ručním nebo pneum nářadím v soudržných horninách tř. 3</t>
  </si>
  <si>
    <t>1008525358</t>
  </si>
  <si>
    <t>dokopání pro obrubník</t>
  </si>
  <si>
    <t>40,0*0,45*0,15</t>
  </si>
  <si>
    <t>90,0*0,15*0,1</t>
  </si>
  <si>
    <t>Součet</t>
  </si>
  <si>
    <t>5</t>
  </si>
  <si>
    <t>132212109</t>
  </si>
  <si>
    <t>Příplatek za lepivost u hloubení rýh š do 600 mm ručním nebo pneum nářadím v hornině tř. 3</t>
  </si>
  <si>
    <t>1737835580</t>
  </si>
  <si>
    <t>r*0,3</t>
  </si>
  <si>
    <t>6</t>
  </si>
  <si>
    <t>162601102</t>
  </si>
  <si>
    <t>Vodorovné přemístění do 5000 m výkopku/sypaniny z horniny tř. 1 až 4</t>
  </si>
  <si>
    <t>-201661229</t>
  </si>
  <si>
    <t>"odvoz ornice na mezideponii"    or1</t>
  </si>
  <si>
    <t>"dovoz ornice z mezideponie"   or2*0,2</t>
  </si>
  <si>
    <t>7</t>
  </si>
  <si>
    <t>162701105</t>
  </si>
  <si>
    <t>Vodorovné přemístění do 10000 m výkopku/sypaniny z horniny tř. 1 až 4</t>
  </si>
  <si>
    <t>13251089</t>
  </si>
  <si>
    <t>j+r</t>
  </si>
  <si>
    <t>8</t>
  </si>
  <si>
    <t>162701109</t>
  </si>
  <si>
    <t>Příplatek k vodorovnému přemístění výkopku/sypaniny z horniny tř. 1 až 4 ZKD 1000 m přes 10000 m</t>
  </si>
  <si>
    <t>531234563</t>
  </si>
  <si>
    <t>o*5</t>
  </si>
  <si>
    <t>9</t>
  </si>
  <si>
    <t>167101101</t>
  </si>
  <si>
    <t>Nakládání výkopku z hornin tř. 1 až 4 do 100 m3</t>
  </si>
  <si>
    <t>-1804480879</t>
  </si>
  <si>
    <t>"naložení ornice pro rozprostření"   or2*0,2</t>
  </si>
  <si>
    <t>10</t>
  </si>
  <si>
    <t>171201201</t>
  </si>
  <si>
    <t>Uložení sypaniny na skládky</t>
  </si>
  <si>
    <t>1627991968</t>
  </si>
  <si>
    <t>11</t>
  </si>
  <si>
    <t>171201211</t>
  </si>
  <si>
    <t>Poplatek za uložení stavebního odpadu - zeminy a kameniva na skládce</t>
  </si>
  <si>
    <t>t</t>
  </si>
  <si>
    <t>1776942946</t>
  </si>
  <si>
    <t>o*1,67</t>
  </si>
  <si>
    <t>12</t>
  </si>
  <si>
    <t>175101210</t>
  </si>
  <si>
    <t>Prosetí zemin schopných zúrodnění - ornice</t>
  </si>
  <si>
    <t>-1508778594</t>
  </si>
  <si>
    <t>or2*0,2</t>
  </si>
  <si>
    <t>13</t>
  </si>
  <si>
    <t>181301103</t>
  </si>
  <si>
    <t>Rozprostření ornice tl vrstvy do 200 mm pl do 500 m2 v rovině nebo ve svahu do 1:5</t>
  </si>
  <si>
    <t>m2</t>
  </si>
  <si>
    <t>-2039056494</t>
  </si>
  <si>
    <t>"rozprostření ornice "    40,0</t>
  </si>
  <si>
    <t>14</t>
  </si>
  <si>
    <t>181951102</t>
  </si>
  <si>
    <t>Úprava pláně v hornině tř. 1 až 4 se zhutněním</t>
  </si>
  <si>
    <t>918004907</t>
  </si>
  <si>
    <t>90+137</t>
  </si>
  <si>
    <t>183403153</t>
  </si>
  <si>
    <t>Obdělání půdy hrabáním v rovině a svahu do 1:5</t>
  </si>
  <si>
    <t>2110945194</t>
  </si>
  <si>
    <t>16</t>
  </si>
  <si>
    <t>185804515</t>
  </si>
  <si>
    <t xml:space="preserve">Mechanické odplevelení </t>
  </si>
  <si>
    <t>-477502169</t>
  </si>
  <si>
    <t>Komunikace pozemní</t>
  </si>
  <si>
    <t>17</t>
  </si>
  <si>
    <t>564211112.1</t>
  </si>
  <si>
    <t>Podklad nebo podsyp ze  ŠD tl 55 mm</t>
  </si>
  <si>
    <t>120456224</t>
  </si>
  <si>
    <t>18</t>
  </si>
  <si>
    <t>564962111</t>
  </si>
  <si>
    <t>Podklad z mechanicky zpevněného kameniva MZK tl 200 mm</t>
  </si>
  <si>
    <t>1464375180</t>
  </si>
  <si>
    <t>19</t>
  </si>
  <si>
    <t>593415132</t>
  </si>
  <si>
    <t>Kryt venkovních ploch pro sportoviště a dětská hřiště z recyklované pryže  z desek profilovaných, velikosti 500x500 mm kladených do štěrkopískového lože tl. do 40 mm volně tl. desky 45 mm barevných - červených</t>
  </si>
  <si>
    <t>-1552850181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</si>
  <si>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</si>
  <si>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mm, pro plochy do 300m2</t>
  </si>
  <si>
    <t>-807137578</t>
  </si>
  <si>
    <t>M</t>
  </si>
  <si>
    <t>59245018</t>
  </si>
  <si>
    <t>dlažba skladebná betonová 200x100x60mm přírodní</t>
  </si>
  <si>
    <t>-457528223</t>
  </si>
  <si>
    <t>137,000*1,05</t>
  </si>
  <si>
    <t>Ostatní konstrukce a práce, bourání</t>
  </si>
  <si>
    <t>22</t>
  </si>
  <si>
    <t>916231213</t>
  </si>
  <si>
    <t>Osazení chodníkového obrubníku betonového stojatého s boční opěrou do lože z betonu prostého</t>
  </si>
  <si>
    <t>m</t>
  </si>
  <si>
    <t>452012812</t>
  </si>
  <si>
    <t>23</t>
  </si>
  <si>
    <t>59217017</t>
  </si>
  <si>
    <t>obrubník betonový chodníkový 1000x100x250mm</t>
  </si>
  <si>
    <t>994749640</t>
  </si>
  <si>
    <t>24</t>
  </si>
  <si>
    <t>916331112</t>
  </si>
  <si>
    <t>Osazení zahradního obrubníku betonového do lože z betonu s boční opěrou</t>
  </si>
  <si>
    <t>-39458381</t>
  </si>
  <si>
    <t>25</t>
  </si>
  <si>
    <t>59217001</t>
  </si>
  <si>
    <t>obrubník betonový zahradní 1000x50x250mm</t>
  </si>
  <si>
    <t>-564084247</t>
  </si>
  <si>
    <t>90,000*1,05</t>
  </si>
  <si>
    <t>26</t>
  </si>
  <si>
    <t>916991121</t>
  </si>
  <si>
    <t>Lože pod obrubníky, krajníky nebo obruby z dlažebních kostek z betonu prostého</t>
  </si>
  <si>
    <t>104246874</t>
  </si>
  <si>
    <t>obrubníky</t>
  </si>
  <si>
    <t>0,45*0,15*40,0</t>
  </si>
  <si>
    <t>0,15*0,1*90,0</t>
  </si>
  <si>
    <t>27</t>
  </si>
  <si>
    <t>9360R021</t>
  </si>
  <si>
    <t>Mont+dod posilovací stroj -procvičování kloubů CX-01 ,vč.kotev.materiálu,základ.patek,výkopů pro patky a všech doplňků, viz.podrobný popis pol.č.1</t>
  </si>
  <si>
    <t>kus</t>
  </si>
  <si>
    <t>307414100</t>
  </si>
  <si>
    <t>28</t>
  </si>
  <si>
    <t>9360R022</t>
  </si>
  <si>
    <t>Mont+dod posilovací stroj -procvičování ramen CX-03 ,vč.kotev.materiálu,základ.patek,výkopů pro patky a všech doplňků, viz.podrobný popis pol.č.2</t>
  </si>
  <si>
    <t>-2121434966</t>
  </si>
  <si>
    <t>29</t>
  </si>
  <si>
    <t>9360R023</t>
  </si>
  <si>
    <t>Mont+dod posilovací stroj -procvičování chůze CX-07 ,vč.kotev.materiálu,základ.patek,výkopů pro patky a všech doplňků, viz.podrobný popis pol.č.3</t>
  </si>
  <si>
    <t>1870808055</t>
  </si>
  <si>
    <t>30</t>
  </si>
  <si>
    <t>9360R024</t>
  </si>
  <si>
    <t>Mont+dod posilovací stroj -procvičování pasu CX-06 ,vč.kotev.materiálu,základ.patek,výkopů pro patky a všech doplňků, viz.podrobný popis pol.č.4</t>
  </si>
  <si>
    <t>-1142288419</t>
  </si>
  <si>
    <t>31</t>
  </si>
  <si>
    <t>9360R025</t>
  </si>
  <si>
    <t>Mont+dod posilovací stroj - šlapací zařízení CX-04 ,vč.kotev.materiálu,základ.patek,výkopů pro patky a všech doplňků, viz.podrobný popis pol.č.5</t>
  </si>
  <si>
    <t>1833428049</t>
  </si>
  <si>
    <t>32</t>
  </si>
  <si>
    <t>9360R026</t>
  </si>
  <si>
    <t>Mont+dod posilovací stroj - elipsovité zařízení CX-05 ,vč.kotev.materiálu,základ.patek,výkopů pro patky a všech doplňků, viz.podrobný popis pol.č.6</t>
  </si>
  <si>
    <t>-453307428</t>
  </si>
  <si>
    <t>33</t>
  </si>
  <si>
    <t>9360R027</t>
  </si>
  <si>
    <t>Mont+dod posilovací stroj - surfovací zařízení CX-09 ,vč.kotev.materiálu,základ.patek,výkopů pro patky a všech doplňků, viz.podrobný popis pol.č.7</t>
  </si>
  <si>
    <t>-1449041923</t>
  </si>
  <si>
    <t>34</t>
  </si>
  <si>
    <t>9360R028</t>
  </si>
  <si>
    <t>Mont+dod posilovací stroj - protahovací zařízení CX-11 ,vč.kotev.materiálu,základ.patek,výkopů pro patky a všech doplňků, viz.podrobný popis pol.č.8</t>
  </si>
  <si>
    <t>830816359</t>
  </si>
  <si>
    <t>35</t>
  </si>
  <si>
    <t>9360R029</t>
  </si>
  <si>
    <t>Mont+dod posilovací stroj - jezdecké zařízení CX-08 ,vč.kotev.materiálu,základ.patek,výkopů pro patky a všech doplňků, viz.podrobný popis pol.č.9</t>
  </si>
  <si>
    <t>2091555267</t>
  </si>
  <si>
    <t>36</t>
  </si>
  <si>
    <t>9360R030</t>
  </si>
  <si>
    <t>Instalace STZ řady CX</t>
  </si>
  <si>
    <t>989623711</t>
  </si>
  <si>
    <t>37</t>
  </si>
  <si>
    <t>9360R031</t>
  </si>
  <si>
    <t>Informační cedule s provozním řádem</t>
  </si>
  <si>
    <t>416754743</t>
  </si>
  <si>
    <t>38</t>
  </si>
  <si>
    <t>9360R032</t>
  </si>
  <si>
    <t>Doprava dle zón, do Zlínského kraje</t>
  </si>
  <si>
    <t>-1714842775</t>
  </si>
  <si>
    <t>998</t>
  </si>
  <si>
    <t>Přesun hmot</t>
  </si>
  <si>
    <t>39</t>
  </si>
  <si>
    <t>998222012</t>
  </si>
  <si>
    <t>Přesun hmot pro tělovýchovné plochy</t>
  </si>
  <si>
    <t>-1074947967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</si>
  <si>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</si>
  <si>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</si>
  <si>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</si>
  <si>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</si>
  <si>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</si>
  <si>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</si>
  <si>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</si>
  <si>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</si>
  <si>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938336028</t>
  </si>
  <si>
    <t>41</t>
  </si>
  <si>
    <t>012303000</t>
  </si>
  <si>
    <t>Geodetické práce po výstavbě</t>
  </si>
  <si>
    <t>1528457875</t>
  </si>
  <si>
    <t>190</t>
  </si>
  <si>
    <t>216,645</t>
  </si>
  <si>
    <t>76</t>
  </si>
  <si>
    <t>88</t>
  </si>
  <si>
    <t>10,185</t>
  </si>
  <si>
    <t>s</t>
  </si>
  <si>
    <t>16,46</t>
  </si>
  <si>
    <t>02 - Sportovní plocha D.1.1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</si>
  <si>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</si>
  <si>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</si>
  <si>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</si>
  <si>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</si>
  <si>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</si>
  <si>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</si>
  <si>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</si>
  <si>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1198482955</t>
  </si>
  <si>
    <t>"sejmutí ornice"    380,0*0,2</t>
  </si>
  <si>
    <t>122201102</t>
  </si>
  <si>
    <t>Odkopávky a prokopávky nezapažené v hornině tř. 3 objem do 1000 m3</t>
  </si>
  <si>
    <t>534401548</t>
  </si>
  <si>
    <t>190,0</t>
  </si>
  <si>
    <t>-724064328</t>
  </si>
  <si>
    <t>2012618536</t>
  </si>
  <si>
    <t>drenáž</t>
  </si>
  <si>
    <t>30,000*(0,3+0,5)*0,5*0,5</t>
  </si>
  <si>
    <t>93,0*0,45*0,1</t>
  </si>
  <si>
    <t>529929804</t>
  </si>
  <si>
    <t>133202011</t>
  </si>
  <si>
    <t>Hloubení šachet ručním nebo pneum nářadím v soudržných horninách tř. 3, plocha výkopu do 4 m2</t>
  </si>
  <si>
    <t>1119591375</t>
  </si>
  <si>
    <t>výkop pro patky oplocení</t>
  </si>
  <si>
    <t>0,5*0,5*1,1*34</t>
  </si>
  <si>
    <t>pro patky brány</t>
  </si>
  <si>
    <t>0,5*0,5*1,0*8</t>
  </si>
  <si>
    <t>pro patky sloupu na síť</t>
  </si>
  <si>
    <t>0,7*0,9*1,0*2</t>
  </si>
  <si>
    <t>vsakovací jáma</t>
  </si>
  <si>
    <t>3,85</t>
  </si>
  <si>
    <t>133202019</t>
  </si>
  <si>
    <t>Příplatek za lepivost u hloubení šachet ručním nebo pneum nářadím v horninách tř. 3</t>
  </si>
  <si>
    <t>-946913058</t>
  </si>
  <si>
    <t>s*0,3</t>
  </si>
  <si>
    <t>-899265382</t>
  </si>
  <si>
    <t>-129061035</t>
  </si>
  <si>
    <t>s+j+r</t>
  </si>
  <si>
    <t>-899933753</t>
  </si>
  <si>
    <t>-1095747650</t>
  </si>
  <si>
    <t>1488749650</t>
  </si>
  <si>
    <t>-357619628</t>
  </si>
  <si>
    <t>1616790969</t>
  </si>
  <si>
    <t>1387330750</t>
  </si>
  <si>
    <t>"rozprostření ornice "    88</t>
  </si>
  <si>
    <t>-1073904598</t>
  </si>
  <si>
    <t>-598318513</t>
  </si>
  <si>
    <t>448276355</t>
  </si>
  <si>
    <t>Zakládání</t>
  </si>
  <si>
    <t>211531111</t>
  </si>
  <si>
    <t xml:space="preserve">Výplň odvodňovacích žeber nebo trativodů kamenivem hrubým drceným </t>
  </si>
  <si>
    <t>-1353795809</t>
  </si>
  <si>
    <t>211531111.2</t>
  </si>
  <si>
    <t>Drenážní vrstva - kamenivem hrubým drceným frakce 0 až 63 mm</t>
  </si>
  <si>
    <t>-905202751</t>
  </si>
  <si>
    <t>312*(0,1+0,315)*0,5</t>
  </si>
  <si>
    <t>211971110</t>
  </si>
  <si>
    <t>Zřízení opláštění žeber nebo trativodů geotextilií v rýze nebo zářezu sklonu do 1:2</t>
  </si>
  <si>
    <t>987436007</t>
  </si>
  <si>
    <t>30,0*1,0</t>
  </si>
  <si>
    <t>69311201</t>
  </si>
  <si>
    <t>geotextilie netkaná separační, ochranná, filtrační, drenážní  PES(70%)+PP(30%) 400g/m2</t>
  </si>
  <si>
    <t>-1086131113</t>
  </si>
  <si>
    <t>212755215</t>
  </si>
  <si>
    <t>Trativody z drenážních trubek plastových flexibilních DN 120 mm bez lože</t>
  </si>
  <si>
    <t>-452572178</t>
  </si>
  <si>
    <t>271572211</t>
  </si>
  <si>
    <t>Podsyp pod základové konstrukce se zhutněním z netříděného štěrkopísku</t>
  </si>
  <si>
    <t>-1489543464</t>
  </si>
  <si>
    <t>patky oplocení</t>
  </si>
  <si>
    <t>0,5*0,5*0,1*34</t>
  </si>
  <si>
    <t>0,5*0,5*0,1*8</t>
  </si>
  <si>
    <t>0,7*0,9*0,1*2</t>
  </si>
  <si>
    <t>275313711</t>
  </si>
  <si>
    <t>Základové patky z betonu tř. C 20/25</t>
  </si>
  <si>
    <t>574941484</t>
  </si>
  <si>
    <t>0,5*0,5*0,7*34*1,035</t>
  </si>
  <si>
    <t>0,5*0,5*0,8*8*1,035</t>
  </si>
  <si>
    <t>0,7*0,9*0,8*2*1,035</t>
  </si>
  <si>
    <t>Svislé a kompletní konstrukce</t>
  </si>
  <si>
    <t>3381711R1</t>
  </si>
  <si>
    <t xml:space="preserve">Osazování sloupků a vzpěr plotových ocelových v 6,0 m </t>
  </si>
  <si>
    <t>-1561475162</t>
  </si>
  <si>
    <t>553422572</t>
  </si>
  <si>
    <t>svařované čtyřhranné profily s předem předvrtanými montážními otvory pro připevnění pletivových panelů rozměr 100x100mm,tl.stěny 3mm,součástí sloupku zavíčkování zavařením,vč.všech doplňků</t>
  </si>
  <si>
    <t>-742674600</t>
  </si>
  <si>
    <t>348171130</t>
  </si>
  <si>
    <t>Osazení rámového oplocení výšky do 2 m ve sklonu svahu do 15°</t>
  </si>
  <si>
    <t>CS ÚRS 2018 01</t>
  </si>
  <si>
    <t>548016755</t>
  </si>
  <si>
    <t>2,5*30</t>
  </si>
  <si>
    <t>553423141</t>
  </si>
  <si>
    <t>oplocení -svařované plotové panely v=2,0m dl.pole 2,5m povrch je pozinkovaný a poplastovaný vč.všech doplňků</t>
  </si>
  <si>
    <t>-852605646</t>
  </si>
  <si>
    <t>Vodorovné konstrukce</t>
  </si>
  <si>
    <t>457571214</t>
  </si>
  <si>
    <t>Filtrační vrstvy z kameniva těženého hrubého bez zhutnění frakce 32 až 63 mm</t>
  </si>
  <si>
    <t>296880</t>
  </si>
  <si>
    <t>"vsakovací jáma"    3,4</t>
  </si>
  <si>
    <t>457971111</t>
  </si>
  <si>
    <t>Zřízení vrstvy z geotextilie o sklonu do 10° š do 3 m</t>
  </si>
  <si>
    <t>-1014078028</t>
  </si>
  <si>
    <t>-1332439044</t>
  </si>
  <si>
    <t>3,000*1,2</t>
  </si>
  <si>
    <t>564710011</t>
  </si>
  <si>
    <t>Podklad z kameniva hrubého drceného vel. 8-16 mm tl. 40 mm</t>
  </si>
  <si>
    <t>237281205</t>
  </si>
  <si>
    <t>564720111</t>
  </si>
  <si>
    <t>Podklad z kameniva hrubého drceného vel. 16-32 mm tl 80 mm</t>
  </si>
  <si>
    <t>-1925254483</t>
  </si>
  <si>
    <t>564741111</t>
  </si>
  <si>
    <t>Podklad z kameniva hrubého drceného vel. 32-63 mm tl 120 mm</t>
  </si>
  <si>
    <t>1264844555</t>
  </si>
  <si>
    <t>564861111</t>
  </si>
  <si>
    <t>Podklad ze štěrkodrtě ŠD tl 200 mm   0-32mm</t>
  </si>
  <si>
    <t>2068165262</t>
  </si>
  <si>
    <t>57922122R</t>
  </si>
  <si>
    <t>Polyuretanový povrch EPDM,propustný na podkl.vrstvě ze syntet.betonu vč.lajnování na minikopanou,basket a volejbal</t>
  </si>
  <si>
    <t>789155220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</si>
  <si>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</si>
  <si>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 pro plochy do 100m2</t>
  </si>
  <si>
    <t>-35167308</t>
  </si>
  <si>
    <t>1760770810</t>
  </si>
  <si>
    <t>Trubní vedení</t>
  </si>
  <si>
    <t>837274111.1</t>
  </si>
  <si>
    <t>Napojení drenáže DN 125 na stávající kanalizaci</t>
  </si>
  <si>
    <t>1574604676</t>
  </si>
  <si>
    <t>916231113</t>
  </si>
  <si>
    <t>Osazení chodníkového obrubníku betonového ležatého s boční opěrou do lože z betonu prostého</t>
  </si>
  <si>
    <t>613508022</t>
  </si>
  <si>
    <t>"přídlažba"    80,0</t>
  </si>
  <si>
    <t>42</t>
  </si>
  <si>
    <t>59218002</t>
  </si>
  <si>
    <t>krajník betonový silniční 500x250x100mm</t>
  </si>
  <si>
    <t>-1607820765</t>
  </si>
  <si>
    <t>43</t>
  </si>
  <si>
    <t>1881495160</t>
  </si>
  <si>
    <t>44</t>
  </si>
  <si>
    <t>-921523105</t>
  </si>
  <si>
    <t>45</t>
  </si>
  <si>
    <t>1615885476</t>
  </si>
  <si>
    <t>0,45*0,15*93,0</t>
  </si>
  <si>
    <t>46</t>
  </si>
  <si>
    <t>9361R001</t>
  </si>
  <si>
    <t>Mont+dod branky s integrovaným košem na basketbal,žárově pozinkováno vč. všech doplňků, viz.podrobný technická zpráva</t>
  </si>
  <si>
    <t>-796809577</t>
  </si>
  <si>
    <t>47</t>
  </si>
  <si>
    <t>9361R002</t>
  </si>
  <si>
    <t>Mont+dod sestava univerzál.sloupků pro síť na volejbal a nohejbal(2ks) vč.výstroje,univerzální hrací sítě a všech doplňků, viz.podrobný technická zpráva</t>
  </si>
  <si>
    <t>-1226548887</t>
  </si>
  <si>
    <t>48</t>
  </si>
  <si>
    <t>9361R003</t>
  </si>
  <si>
    <t>Mont+dod ochranná síť z PVC výška 3,0, vč. všech doplňků, viz.podrobný technická zpráva</t>
  </si>
  <si>
    <t>770932476</t>
  </si>
  <si>
    <t>245/3,0</t>
  </si>
  <si>
    <t>82</t>
  </si>
  <si>
    <t>49</t>
  </si>
  <si>
    <t>9361R004</t>
  </si>
  <si>
    <t>Mont+dod tlumící síť z PVC výška 2,5, vč. všech doplňků, viz.podrobný technická zpráva</t>
  </si>
  <si>
    <t>588370227</t>
  </si>
  <si>
    <t>50/2,5</t>
  </si>
  <si>
    <t>50</t>
  </si>
  <si>
    <t>949101112</t>
  </si>
  <si>
    <t>Lešení pomocné pro objekty pozemních staveb s lešeňovou podlahou v do 3,5 m zatížení do 150 kg/m2</t>
  </si>
  <si>
    <t>-539483344</t>
  </si>
  <si>
    <t>pro montáž oplocení</t>
  </si>
  <si>
    <t>51</t>
  </si>
  <si>
    <t>953943121</t>
  </si>
  <si>
    <t>Osazování výrobků do 1 kg/kus do betonu bez jejich dodání</t>
  </si>
  <si>
    <t>-961756632</t>
  </si>
  <si>
    <t>kotevní desky do betonu</t>
  </si>
  <si>
    <t>52</t>
  </si>
  <si>
    <t>5531R001</t>
  </si>
  <si>
    <t>zámečnické konstrukce</t>
  </si>
  <si>
    <t>kg</t>
  </si>
  <si>
    <t>370056657</t>
  </si>
  <si>
    <t>53</t>
  </si>
  <si>
    <t>953961213</t>
  </si>
  <si>
    <t>Kotvy chemickou patronou M 12 hl 110 mm do betonu, ŽB nebo kamene s vyvrtáním otvoru</t>
  </si>
  <si>
    <t>92224871</t>
  </si>
  <si>
    <t>4*2</t>
  </si>
  <si>
    <t>54</t>
  </si>
  <si>
    <t>1544367388</t>
  </si>
  <si>
    <t>PSV</t>
  </si>
  <si>
    <t>Práce a dodávky PSV</t>
  </si>
  <si>
    <t>767</t>
  </si>
  <si>
    <t>Konstrukce zámečnické</t>
  </si>
  <si>
    <t>55</t>
  </si>
  <si>
    <t>767995111</t>
  </si>
  <si>
    <t>Montáž atypických zámečnických konstrukcí hmotnosti do 5 kg</t>
  </si>
  <si>
    <t>2128957227</t>
  </si>
  <si>
    <t>vodorovná příčle pro uchycení ochranné sítě L40/40/5</t>
  </si>
  <si>
    <t>245,0*2,97</t>
  </si>
  <si>
    <t>56</t>
  </si>
  <si>
    <t>13010416</t>
  </si>
  <si>
    <t>úhelník ocelový rovnostranný jakost 11 375 40x40x5mm</t>
  </si>
  <si>
    <t>2086980231</t>
  </si>
  <si>
    <t>57</t>
  </si>
  <si>
    <t>998767201</t>
  </si>
  <si>
    <t>Přesun hmot procentní pro zámečnické konstrukce v objektech v do 6 m</t>
  </si>
  <si>
    <t>%</t>
  </si>
  <si>
    <t>-57835243</t>
  </si>
  <si>
    <t>789</t>
  </si>
  <si>
    <t>Povrchové úpravy ocelových konstrukcí a technologických zařízení</t>
  </si>
  <si>
    <t>58</t>
  </si>
  <si>
    <t>789325211</t>
  </si>
  <si>
    <t xml:space="preserve">Nátěr ocelových konstrukcí třídy I 2složkový  základní </t>
  </si>
  <si>
    <t>890212220</t>
  </si>
  <si>
    <t>59</t>
  </si>
  <si>
    <t>789325221</t>
  </si>
  <si>
    <t xml:space="preserve">Nátěr ocelových konstrukcí třídy I 2složkový  krycí (vrchní) </t>
  </si>
  <si>
    <t>491651072</t>
  </si>
  <si>
    <t>60</t>
  </si>
  <si>
    <t>789421531</t>
  </si>
  <si>
    <t>Žárové stříkání ocelových konstrukcí</t>
  </si>
  <si>
    <t>-480578365</t>
  </si>
  <si>
    <t>0,1*4*6,0*34</t>
  </si>
  <si>
    <t>0,04*4*245,0</t>
  </si>
  <si>
    <t>Mezisoučet</t>
  </si>
  <si>
    <t>n</t>
  </si>
  <si>
    <t>120,8*1,1</t>
  </si>
  <si>
    <t>61</t>
  </si>
  <si>
    <t>1260689663</t>
  </si>
  <si>
    <t>62</t>
  </si>
  <si>
    <t>1865057813</t>
  </si>
  <si>
    <t>150</t>
  </si>
  <si>
    <t>1,512</t>
  </si>
  <si>
    <t>03 - Dětské hřiště D.1.7</t>
  </si>
  <si>
    <t xml:space="preserve">    9 - Ostatní konstrukce a práce-bourání</t>
  </si>
  <si>
    <t>-1728063211</t>
  </si>
  <si>
    <t>80,0*0,15</t>
  </si>
  <si>
    <t>131201101</t>
  </si>
  <si>
    <t>Hloubení jam nezapažených v hornině tř. 3 objemu do 100 m3</t>
  </si>
  <si>
    <t>1695703353</t>
  </si>
  <si>
    <t>12,0</t>
  </si>
  <si>
    <t>131201109</t>
  </si>
  <si>
    <t>Příplatek za lepivost u hloubení jam nezapažených v hornině tř. 3</t>
  </si>
  <si>
    <t>-666417924</t>
  </si>
  <si>
    <t>-1384491644</t>
  </si>
  <si>
    <t>0,3*0,3*0,7*24</t>
  </si>
  <si>
    <t>1121802061</t>
  </si>
  <si>
    <t>-1003292573</t>
  </si>
  <si>
    <t>"dvoz ornice na mezideponii"     or1</t>
  </si>
  <si>
    <t>"dovoz ornice z mezideponie"   or2*0,1</t>
  </si>
  <si>
    <t>953209085</t>
  </si>
  <si>
    <t>j+s</t>
  </si>
  <si>
    <t>1069245027</t>
  </si>
  <si>
    <t>j*5</t>
  </si>
  <si>
    <t>817300263</t>
  </si>
  <si>
    <t>"naložení ornice pro rozprostření"   or2*0,1</t>
  </si>
  <si>
    <t>-1266929038</t>
  </si>
  <si>
    <t>514925888</t>
  </si>
  <si>
    <t>j*1,67</t>
  </si>
  <si>
    <t>1448832399</t>
  </si>
  <si>
    <t>or2*0,1</t>
  </si>
  <si>
    <t>181301101</t>
  </si>
  <si>
    <t>Rozprostření ornice tl vrstvy do 100 mm pl do 500 m2 v rovině nebo ve svahu do 1:5</t>
  </si>
  <si>
    <t>-1270844189</t>
  </si>
  <si>
    <t>"rozprostření ornice -dopadová plocha+oplocení"   90,0+60,0</t>
  </si>
  <si>
    <t>-515974334</t>
  </si>
  <si>
    <t>1585319135</t>
  </si>
  <si>
    <t>1690061534</t>
  </si>
  <si>
    <t>879021078</t>
  </si>
  <si>
    <t>0,3*0,3*0,1*24</t>
  </si>
  <si>
    <t>345818480</t>
  </si>
  <si>
    <t>0,3*0,3*0,6*24*1,035</t>
  </si>
  <si>
    <t>338171111</t>
  </si>
  <si>
    <t>Osazování sloupků a vzpěr plotových ocelových v 2,00 m se zalitím MC</t>
  </si>
  <si>
    <t>95811036</t>
  </si>
  <si>
    <t>"mont+dodávka viz.zámečnické konstr."</t>
  </si>
  <si>
    <t>34810121R</t>
  </si>
  <si>
    <t>Osazení branky vč.dodávky kování a všech doplňků</t>
  </si>
  <si>
    <t>111796155</t>
  </si>
  <si>
    <t>"materiál je zahrnutý v položce dodávka konstrukcí oplocení v.č.-06,  kusů branek"  1</t>
  </si>
  <si>
    <t>348181110</t>
  </si>
  <si>
    <t>Osazení +montáž plastových plotovek</t>
  </si>
  <si>
    <t>1739719882</t>
  </si>
  <si>
    <t>"v.č.-07"</t>
  </si>
  <si>
    <t>(12,25+11,25+17,0+6,0+7,425)*1,0</t>
  </si>
  <si>
    <t>28318975R01</t>
  </si>
  <si>
    <t>plastové plotovky 78/21/1000mm,tmavěhnědá,rovný tvar</t>
  </si>
  <si>
    <t>-1395579758</t>
  </si>
  <si>
    <t>Ostatní konstrukce a práce-bourání</t>
  </si>
  <si>
    <t>919726123</t>
  </si>
  <si>
    <t>Geotextilie pro ochranu, separaci a filtraci netkaná měrná hmotnost do 500 g/m2</t>
  </si>
  <si>
    <t>1283664461</t>
  </si>
  <si>
    <t>936004121</t>
  </si>
  <si>
    <t>Zřízení vnitřního prostoru dětského pískoviště včetně podkladní vrstvy, dlažby a vrstvy písku</t>
  </si>
  <si>
    <t>-707267101</t>
  </si>
  <si>
    <t>2,0*2,0</t>
  </si>
  <si>
    <t>9360052105</t>
  </si>
  <si>
    <t xml:space="preserve">Montáž+dodávka pískoviště segmentové,čtvercové položka A vč.kotev.materiálu </t>
  </si>
  <si>
    <t>-144542110</t>
  </si>
  <si>
    <t>"Pískoviště :</t>
  </si>
  <si>
    <t>lepené imprgnované hranoly se sedáky z HDPE ,konstrukce je do terénu kotvena v ocel.patkách</t>
  </si>
  <si>
    <t>pískoviště zakryto PVC plachtou,dno separační geotextilie</t>
  </si>
  <si>
    <t>"Rozměry : 2,0 x 2,0, tvar:  čtverec</t>
  </si>
  <si>
    <t>9360052107</t>
  </si>
  <si>
    <t xml:space="preserve">Montáž+dodávka čtyřboká věž se stanovou střechou položka C vč.kotev.materiálu,patek,výkopů pro základ.patky a všech doplňků </t>
  </si>
  <si>
    <t>-1125406187</t>
  </si>
  <si>
    <t>9360052109</t>
  </si>
  <si>
    <t xml:space="preserve">Montáž+dodávka řetězová lávka s kmitajícími trámky položka D vč.kotev.materiálu,patek,výkopů pro základ.patky a všech doplňků </t>
  </si>
  <si>
    <t>1667552795</t>
  </si>
  <si>
    <t>9360052110</t>
  </si>
  <si>
    <t xml:space="preserve">Montáž+dodávka řetězová houpačka hnízdo položka E vč.kotev.materiálu,patek,výkopů pro základ.patky a všech doplňků </t>
  </si>
  <si>
    <t>-1848875768</t>
  </si>
  <si>
    <t>936005231.1</t>
  </si>
  <si>
    <t>Montáž dětské houpačky pružinové jednomístné  vč.kotevního materiálu,základ.patek,výkopů</t>
  </si>
  <si>
    <t>336769453</t>
  </si>
  <si>
    <t>74920009</t>
  </si>
  <si>
    <t>houpačka pružinová PE v 1,2m  položka B</t>
  </si>
  <si>
    <t>655187674</t>
  </si>
  <si>
    <t>936009113</t>
  </si>
  <si>
    <t>Bezpečnostní dopadová plocha venkovní na dětském hřišti tl 30 cm z kačírku</t>
  </si>
  <si>
    <t>-204740045</t>
  </si>
  <si>
    <t>24/0,3</t>
  </si>
  <si>
    <t>-15771594</t>
  </si>
  <si>
    <t>767995117</t>
  </si>
  <si>
    <t>Montáž atypických zámečnických konstrukcí hmotnosti do 500 kg</t>
  </si>
  <si>
    <t>716953810</t>
  </si>
  <si>
    <t>"montáž oplocení-svařování,řezání apd.  v.č.-07"</t>
  </si>
  <si>
    <t>817,1</t>
  </si>
  <si>
    <t>5531411R001</t>
  </si>
  <si>
    <t>dodávka zámečnické konstrukce</t>
  </si>
  <si>
    <t>-1223943515</t>
  </si>
  <si>
    <t>248499971</t>
  </si>
  <si>
    <t>2143319872</t>
  </si>
  <si>
    <t>-155170245</t>
  </si>
  <si>
    <t xml:space="preserve">Žárové stříkání ocelových konstrukcí </t>
  </si>
  <si>
    <t>-1437939691</t>
  </si>
  <si>
    <t>"v.č.-07-oplocení"</t>
  </si>
  <si>
    <t>817,1*54*0,001</t>
  </si>
  <si>
    <t>338323896</t>
  </si>
  <si>
    <t>-1621592532</t>
  </si>
  <si>
    <t>dl2</t>
  </si>
  <si>
    <t>44,404</t>
  </si>
  <si>
    <t>j1</t>
  </si>
  <si>
    <t>41,096</t>
  </si>
  <si>
    <t>46,152</t>
  </si>
  <si>
    <t>1,8</t>
  </si>
  <si>
    <t>1,748</t>
  </si>
  <si>
    <t>002 - SO 02 Stanoviště pro kontejnery</t>
  </si>
  <si>
    <t>sut1</t>
  </si>
  <si>
    <t>65,666</t>
  </si>
  <si>
    <t>sut2</t>
  </si>
  <si>
    <t>3,28</t>
  </si>
  <si>
    <t>01 - Stanoviště G.1.1-1</t>
  </si>
  <si>
    <t>z</t>
  </si>
  <si>
    <t>31,823</t>
  </si>
  <si>
    <t xml:space="preserve">    6 - Úpravy povrchů, podlahy a osazování výplní</t>
  </si>
  <si>
    <t xml:space="preserve">    997 - Přesun sutě</t>
  </si>
  <si>
    <t>113107163</t>
  </si>
  <si>
    <t>Odstranění podkladu z kameniva drceného tl 300 mm strojně pl přes 50 do 200 m2</t>
  </si>
  <si>
    <t>-1673684062</t>
  </si>
  <si>
    <t>113107185</t>
  </si>
  <si>
    <t>Odstranění podkladu živičného tl 250 mm strojně pl přes 50 do 200 m2</t>
  </si>
  <si>
    <t>1610063625</t>
  </si>
  <si>
    <t xml:space="preserve">"odstranění stávající živičné plochy"   </t>
  </si>
  <si>
    <t>63,0</t>
  </si>
  <si>
    <t>113154113</t>
  </si>
  <si>
    <t>Frézování živičného krytu tl 50 mm pruh š 0,5 m pl do 500 m2 bez překážek v trase</t>
  </si>
  <si>
    <t>1987195341</t>
  </si>
  <si>
    <t>"pás živice"      20,0*0,5</t>
  </si>
  <si>
    <t>113202111</t>
  </si>
  <si>
    <t>Vytrhání obrub krajníků obrubníků stojatých</t>
  </si>
  <si>
    <t>-132440044</t>
  </si>
  <si>
    <t>-1269589887</t>
  </si>
  <si>
    <t>12,0*0,15</t>
  </si>
  <si>
    <t>CS ÚRS 2017 01</t>
  </si>
  <si>
    <t>274041317</t>
  </si>
  <si>
    <t>"výkop pro kontejner"</t>
  </si>
  <si>
    <t>((0,75*5+1,5*5+0,625)*(0,75*2+1,5)+(0,75*5+1,5*2+0,625+0,85*2)*(0,75*2+1,5+0,85*2))*0,5*1,05</t>
  </si>
  <si>
    <t>"dokopání pro podsyp"</t>
  </si>
  <si>
    <t>(1,5+0,3*2)*(1,5+0,3*2)*0,15*5</t>
  </si>
  <si>
    <t>607929082</t>
  </si>
  <si>
    <t>dokopání pro obrubníky</t>
  </si>
  <si>
    <t>0,45*0,15*(13,0+2,0+2,0)</t>
  </si>
  <si>
    <t>0,4*0,15*4,0</t>
  </si>
  <si>
    <t>0,3*0,1*12,0</t>
  </si>
  <si>
    <t>1694104079</t>
  </si>
  <si>
    <t>1703769409</t>
  </si>
  <si>
    <t>"odvoz na mezideponíí"            or1</t>
  </si>
  <si>
    <t>"dovoz ornice z mezideponie"   or2*0,15</t>
  </si>
  <si>
    <t>590683551</t>
  </si>
  <si>
    <t>odvoz přebytečné zeminy</t>
  </si>
  <si>
    <t>-1223380481</t>
  </si>
  <si>
    <t>1848974112</t>
  </si>
  <si>
    <t>"naložení ornice pro rozprostření"   or2*0,15</t>
  </si>
  <si>
    <t>-1640287724</t>
  </si>
  <si>
    <t>225719809</t>
  </si>
  <si>
    <t>174101101</t>
  </si>
  <si>
    <t>Zásyp jam, šachet rýh nebo kolem objektů sypaninou se zhutněním</t>
  </si>
  <si>
    <t>374733468</t>
  </si>
  <si>
    <t xml:space="preserve">"zásyp kontejnerů štěrkem "   </t>
  </si>
  <si>
    <t>-3,14*0,75*0,75*1,05*5</t>
  </si>
  <si>
    <t>58344197</t>
  </si>
  <si>
    <t>štěrkodrť frakce 0/63</t>
  </si>
  <si>
    <t>-675533008</t>
  </si>
  <si>
    <t>-634039600</t>
  </si>
  <si>
    <t>or2*0,15</t>
  </si>
  <si>
    <t>181301102</t>
  </si>
  <si>
    <t>Rozprostření ornice tl vrstvy do 150 mm pl do 500 m2 v rovině nebo ve svahu do 1:5</t>
  </si>
  <si>
    <t>-485544524</t>
  </si>
  <si>
    <t>"rozprostření ornice "    18,0</t>
  </si>
  <si>
    <t>-651394936</t>
  </si>
  <si>
    <t>-1019546617</t>
  </si>
  <si>
    <t>1388220551</t>
  </si>
  <si>
    <t>564972111</t>
  </si>
  <si>
    <t>Podklad z mechanicky zpevněného kameniva MZK tl 250 mm</t>
  </si>
  <si>
    <t>-1524203699</t>
  </si>
  <si>
    <t>573211112</t>
  </si>
  <si>
    <t>Postřik živičný spojovací z asfaltu v množství 0,70 kg/m2</t>
  </si>
  <si>
    <t>602166584</t>
  </si>
  <si>
    <t>10*2</t>
  </si>
  <si>
    <t>577134111</t>
  </si>
  <si>
    <t>Asfaltový beton vrstva obrusná ACO 11 (ABS) tř. I tl 40 mm š do 3 m z nemodifikovaného asfaltu</t>
  </si>
  <si>
    <t>-1515966310</t>
  </si>
  <si>
    <t>"v pásu podél obruby"    20,0*0,5</t>
  </si>
  <si>
    <t>577155112</t>
  </si>
  <si>
    <t>Asfaltový beton vrstva ložní ACL 16 (ABH) tl 60 mm š do 3 m z nemodifikovaného asfaltu</t>
  </si>
  <si>
    <t>1621648516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</si>
  <si>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</si>
  <si>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mm, pro plochy do 50m2</t>
  </si>
  <si>
    <t>-96148068</t>
  </si>
  <si>
    <t>42,0+1,0+1,0</t>
  </si>
  <si>
    <t>59245020</t>
  </si>
  <si>
    <t>dlažba skladebná betonová 200x100x80mm přírodní</t>
  </si>
  <si>
    <t>-54044936</t>
  </si>
  <si>
    <t>42,0*1,05</t>
  </si>
  <si>
    <t>BET592450</t>
  </si>
  <si>
    <t>dlažba  pro nevidomé 20 x 10 x 8 cm barevná</t>
  </si>
  <si>
    <t>1376167974</t>
  </si>
  <si>
    <t>1*1,05</t>
  </si>
  <si>
    <t>59245004.1</t>
  </si>
  <si>
    <t xml:space="preserve">rovinná dlažba bez sražené hrany betonová 200x200x80mm </t>
  </si>
  <si>
    <t>451714038</t>
  </si>
  <si>
    <t>596212214</t>
  </si>
  <si>
    <t>Příplatek za kombinaci dvou barev u betonových dlažeb pozemních komunikací tl 80 mm skupiny A</t>
  </si>
  <si>
    <t>1909717949</t>
  </si>
  <si>
    <t>599141111</t>
  </si>
  <si>
    <t>Vyplnění spár mezi silničními dílci živičnou zálivkou</t>
  </si>
  <si>
    <t>611545828</t>
  </si>
  <si>
    <t>Úpravy povrchů, podlahy a osazování výplní</t>
  </si>
  <si>
    <t>635111215</t>
  </si>
  <si>
    <t>Násyp pod podlahy ze štěrkopísku se zhutněním</t>
  </si>
  <si>
    <t>-1510221238</t>
  </si>
  <si>
    <t>pod kontejnery</t>
  </si>
  <si>
    <t>3,6</t>
  </si>
  <si>
    <t>915231116</t>
  </si>
  <si>
    <t>Vodorovné dopravní značení přechody pro chodce, šipky, symboly retroreflexní žlutý plast</t>
  </si>
  <si>
    <t>884223351</t>
  </si>
  <si>
    <t>"V12a"          2,0</t>
  </si>
  <si>
    <t>915621111</t>
  </si>
  <si>
    <t>Předznačení vodorovného plošného značení</t>
  </si>
  <si>
    <t>-1331369903</t>
  </si>
  <si>
    <t>916131213</t>
  </si>
  <si>
    <t>Osazení silničního obrubníku betonového stojatého s boční opěrou do lože z betonu prostého</t>
  </si>
  <si>
    <t>-484285491</t>
  </si>
  <si>
    <t>"silniční"             13,0</t>
  </si>
  <si>
    <t>"nájezdový"        4,0</t>
  </si>
  <si>
    <t>"přechodový"     2,0</t>
  </si>
  <si>
    <t>"obloukový"   2,0</t>
  </si>
  <si>
    <t>59217031</t>
  </si>
  <si>
    <t>obrubník betonový silniční 1000x150x250mm</t>
  </si>
  <si>
    <t>2123735016</t>
  </si>
  <si>
    <t>13*1,05</t>
  </si>
  <si>
    <t>59217029</t>
  </si>
  <si>
    <t>obrubník betonový silniční nájezdový 1000x150x150mm</t>
  </si>
  <si>
    <t>1191308110</t>
  </si>
  <si>
    <t>59217030</t>
  </si>
  <si>
    <t>obrubník betonový silniční přechodový 1000x150x150-250mm</t>
  </si>
  <si>
    <t>-1843967978</t>
  </si>
  <si>
    <t>59217035</t>
  </si>
  <si>
    <t>obrubník betonový obloukový vnější 780x150x250mm</t>
  </si>
  <si>
    <t>-1696495642</t>
  </si>
  <si>
    <t>-1281341461</t>
  </si>
  <si>
    <t>-1690304966</t>
  </si>
  <si>
    <t>1045481783</t>
  </si>
  <si>
    <t>919735112</t>
  </si>
  <si>
    <t>Řezání stávajícího živičného krytu hl do 100 mm</t>
  </si>
  <si>
    <t>-1638002232</t>
  </si>
  <si>
    <t>939326R2</t>
  </si>
  <si>
    <t>D + M kontejneru 3m3, vč.osazení vhozu,obkladu,kompletace</t>
  </si>
  <si>
    <t>1843060169</t>
  </si>
  <si>
    <t>939326R4</t>
  </si>
  <si>
    <t xml:space="preserve">M+D Plastový kontejener na bio odpad  660 l-770l,volně stojící  </t>
  </si>
  <si>
    <t>1999219159</t>
  </si>
  <si>
    <t>939326R6</t>
  </si>
  <si>
    <t xml:space="preserve">M+D  Plastový kontejner 1100 l tetrapack bez zámku,volně stojící  </t>
  </si>
  <si>
    <t>313585018</t>
  </si>
  <si>
    <t>997</t>
  </si>
  <si>
    <t>Přesun sutě</t>
  </si>
  <si>
    <t>997221551</t>
  </si>
  <si>
    <t>Vodorovná doprava suti ze sypkých materiálů do 1 km</t>
  </si>
  <si>
    <t>1985486681</t>
  </si>
  <si>
    <t>997221559</t>
  </si>
  <si>
    <t>Příplatek ZKD 1 km u vodorovné dopravy suti ze sypkých materiálů</t>
  </si>
  <si>
    <t>-1476020368</t>
  </si>
  <si>
    <t>sut1*14</t>
  </si>
  <si>
    <t>997221561</t>
  </si>
  <si>
    <t>Vodorovná doprava suti z kusových materiálů do 1 km</t>
  </si>
  <si>
    <t>1811899171</t>
  </si>
  <si>
    <t>68,946-sut1</t>
  </si>
  <si>
    <t>997221569</t>
  </si>
  <si>
    <t>Příplatek ZKD 1 km u vodorovné dopravy suti z kusových materiálů</t>
  </si>
  <si>
    <t>1352843903</t>
  </si>
  <si>
    <t>sut2*14</t>
  </si>
  <si>
    <t>997221611</t>
  </si>
  <si>
    <t>Nakládání suti na dopravní prostředky pro vodorovnou dopravu</t>
  </si>
  <si>
    <t>1763137515</t>
  </si>
  <si>
    <t>997221825</t>
  </si>
  <si>
    <t>Poplatek za uložení na skládce (skládkovné) stavebního odpadu železobetonového kód odpadu 170 101</t>
  </si>
  <si>
    <t>-1934939282</t>
  </si>
  <si>
    <t>997221845</t>
  </si>
  <si>
    <t>Poplatek za uložení na skládce (skládkovné) odpadu asfaltového bez dehtu kód odpadu 170 302</t>
  </si>
  <si>
    <t>2094061425</t>
  </si>
  <si>
    <t>997221855</t>
  </si>
  <si>
    <t>Poplatek za uložení na skládce (skládkovné) zeminy a kameniva kód odpadu 170 504</t>
  </si>
  <si>
    <t>-405966409</t>
  </si>
  <si>
    <t>sut1-37,946</t>
  </si>
  <si>
    <t>998223011</t>
  </si>
  <si>
    <t>Přesun hmot pro pozemní komunikace s krytem dlážděným</t>
  </si>
  <si>
    <t>1887974432</t>
  </si>
  <si>
    <t>687930456</t>
  </si>
  <si>
    <t>-584910815</t>
  </si>
  <si>
    <t>43,308</t>
  </si>
  <si>
    <t>44,561</t>
  </si>
  <si>
    <t>3,9</t>
  </si>
  <si>
    <t>1,253</t>
  </si>
  <si>
    <t>14,376</t>
  </si>
  <si>
    <t>4,92</t>
  </si>
  <si>
    <t>02 - Stanoviště G.1.1-2</t>
  </si>
  <si>
    <t>113107323</t>
  </si>
  <si>
    <t>Odstranění podkladu z kameniva drceného tl 300 mm strojně pl do 50 m2</t>
  </si>
  <si>
    <t>-326064236</t>
  </si>
  <si>
    <t>113107343</t>
  </si>
  <si>
    <t>Odstranění podkladu živičného tl 150 mm strojně pl do 50 m2</t>
  </si>
  <si>
    <t>-1969159906</t>
  </si>
  <si>
    <t xml:space="preserve">"odstranění stávající živičného chodníku"   </t>
  </si>
  <si>
    <t>1329771152</t>
  </si>
  <si>
    <t>"pás živice"      6,0</t>
  </si>
  <si>
    <t>1426262860</t>
  </si>
  <si>
    <t>1298007454</t>
  </si>
  <si>
    <t>26,0*0,15</t>
  </si>
  <si>
    <t>1058211682</t>
  </si>
  <si>
    <t>40,0</t>
  </si>
  <si>
    <t>-1626933395</t>
  </si>
  <si>
    <t>0,45*0,15*(11,0+2,0+2,0)</t>
  </si>
  <si>
    <t>-1207105554</t>
  </si>
  <si>
    <t>-366096113</t>
  </si>
  <si>
    <t>"odvoz na mezideponii"            or1</t>
  </si>
  <si>
    <t>625365980</t>
  </si>
  <si>
    <t>1975614836</t>
  </si>
  <si>
    <t>-1160322081</t>
  </si>
  <si>
    <t>354155916</t>
  </si>
  <si>
    <t>1662579029</t>
  </si>
  <si>
    <t>1237913502</t>
  </si>
  <si>
    <t>-101643192</t>
  </si>
  <si>
    <t>-47804619</t>
  </si>
  <si>
    <t>2065501257</t>
  </si>
  <si>
    <t>6*2</t>
  </si>
  <si>
    <t>529574779</t>
  </si>
  <si>
    <t>"v pásu podél obruby"    6,0</t>
  </si>
  <si>
    <t>-1951855025</t>
  </si>
  <si>
    <t>141709895</t>
  </si>
  <si>
    <t>34,0+1,0+1,0</t>
  </si>
  <si>
    <t>1765654214</t>
  </si>
  <si>
    <t>34,0*1,05</t>
  </si>
  <si>
    <t>337981047</t>
  </si>
  <si>
    <t>2024617193</t>
  </si>
  <si>
    <t>455265278</t>
  </si>
  <si>
    <t>-1969949797</t>
  </si>
  <si>
    <t>618815471</t>
  </si>
  <si>
    <t>801452972</t>
  </si>
  <si>
    <t>"V12a"          1,5</t>
  </si>
  <si>
    <t>1111321242</t>
  </si>
  <si>
    <t>1110485958</t>
  </si>
  <si>
    <t>"silniční"             11,0</t>
  </si>
  <si>
    <t>-376218769</t>
  </si>
  <si>
    <t>11*1,05</t>
  </si>
  <si>
    <t>2010791031</t>
  </si>
  <si>
    <t>504774283</t>
  </si>
  <si>
    <t>-570474315</t>
  </si>
  <si>
    <t>-1616321706</t>
  </si>
  <si>
    <t>366588139</t>
  </si>
  <si>
    <t>764317804</t>
  </si>
  <si>
    <t>-894689652</t>
  </si>
  <si>
    <t>946933515</t>
  </si>
  <si>
    <t>1712711053</t>
  </si>
  <si>
    <t>-1369898500</t>
  </si>
  <si>
    <t>-1753950999</t>
  </si>
  <si>
    <t>19,296-sut1</t>
  </si>
  <si>
    <t>392633069</t>
  </si>
  <si>
    <t>962450535</t>
  </si>
  <si>
    <t>1924542239</t>
  </si>
  <si>
    <t>-131019825</t>
  </si>
  <si>
    <t>287471591</t>
  </si>
  <si>
    <t>sut1-6,456</t>
  </si>
  <si>
    <t>1218197755</t>
  </si>
  <si>
    <t>588920471</t>
  </si>
  <si>
    <t>1824231025</t>
  </si>
  <si>
    <t>51,584</t>
  </si>
  <si>
    <t>52,244</t>
  </si>
  <si>
    <t>10,05</t>
  </si>
  <si>
    <t>0,66</t>
  </si>
  <si>
    <t>37,606</t>
  </si>
  <si>
    <t>03 - Stanoviště G.1.1-3</t>
  </si>
  <si>
    <t>-424828618</t>
  </si>
  <si>
    <t>67,0*0,15</t>
  </si>
  <si>
    <t>-1112577339</t>
  </si>
  <si>
    <t>48,0</t>
  </si>
  <si>
    <t>(1,5+0,3*2)*(1,5+0,3*2)*0,15*4</t>
  </si>
  <si>
    <t>(1,9+0,3*2)*(1,9+0,3*2)*0,15</t>
  </si>
  <si>
    <t>-1148818053</t>
  </si>
  <si>
    <t>0,3*0,1*22,0</t>
  </si>
  <si>
    <t>358802292</t>
  </si>
  <si>
    <t>1992294285</t>
  </si>
  <si>
    <t>290797107</t>
  </si>
  <si>
    <t>837518587</t>
  </si>
  <si>
    <t>-855740901</t>
  </si>
  <si>
    <t>-1770428092</t>
  </si>
  <si>
    <t>-1309178168</t>
  </si>
  <si>
    <t>-474238666</t>
  </si>
  <si>
    <t>-3,14*0,75*0,75*1,05*4</t>
  </si>
  <si>
    <t>-3,14*0,95*0,95*1,05</t>
  </si>
  <si>
    <t>-614611759</t>
  </si>
  <si>
    <t>-661387088</t>
  </si>
  <si>
    <t>-1103039172</t>
  </si>
  <si>
    <t>"rozprostření ornice "    22,0</t>
  </si>
  <si>
    <t>791304297</t>
  </si>
  <si>
    <t>2084172617</t>
  </si>
  <si>
    <t>179241986</t>
  </si>
  <si>
    <t>-1171941722</t>
  </si>
  <si>
    <t>-653327597</t>
  </si>
  <si>
    <t>1390720743</t>
  </si>
  <si>
    <t>35,0*1,05</t>
  </si>
  <si>
    <t>-1114441462</t>
  </si>
  <si>
    <t>183919037</t>
  </si>
  <si>
    <t>-1131489791</t>
  </si>
  <si>
    <t>396607570</t>
  </si>
  <si>
    <t>939326R1</t>
  </si>
  <si>
    <t>D + M kontejneru 5m3, vč.osazení vhozu,obkladu,kompletace</t>
  </si>
  <si>
    <t>11725161</t>
  </si>
  <si>
    <t>-39842231</t>
  </si>
  <si>
    <t>611149457</t>
  </si>
  <si>
    <t>856887536</t>
  </si>
  <si>
    <t>878024117</t>
  </si>
  <si>
    <t>-1101460255</t>
  </si>
  <si>
    <t>-630217737</t>
  </si>
  <si>
    <t>92</t>
  </si>
  <si>
    <t>111,958</t>
  </si>
  <si>
    <t>72</t>
  </si>
  <si>
    <t>312</t>
  </si>
  <si>
    <t>19,958</t>
  </si>
  <si>
    <t>r1</t>
  </si>
  <si>
    <t>9,6</t>
  </si>
  <si>
    <t>2,918</t>
  </si>
  <si>
    <t>003 - SO 03 Komunikace pro pěší</t>
  </si>
  <si>
    <t>2,87</t>
  </si>
  <si>
    <t xml:space="preserve">    741 - Elektroinstalace - silnoproud</t>
  </si>
  <si>
    <t xml:space="preserve">    VRN4 - Inženýrská činnost</t>
  </si>
  <si>
    <t>113107321</t>
  </si>
  <si>
    <t>Odstranění podkladu z kameniva drceného tl 100 mm strojně pl do 50 m2</t>
  </si>
  <si>
    <t>1504918822</t>
  </si>
  <si>
    <t>113107341</t>
  </si>
  <si>
    <t>Odstranění podkladu živičného tl 50 mm strojně pl do 50 m2</t>
  </si>
  <si>
    <t>282830294</t>
  </si>
  <si>
    <t>14,0*0,3</t>
  </si>
  <si>
    <t>113154114</t>
  </si>
  <si>
    <t>Frézování živičného krytu tl 100 mm pruh š 0,5 m pl do 500 m2 bez překážek v trase</t>
  </si>
  <si>
    <t>-181447591</t>
  </si>
  <si>
    <t>"podél obrubníků"     14,0*0,5</t>
  </si>
  <si>
    <t>-116659397</t>
  </si>
  <si>
    <t>-2068109430</t>
  </si>
  <si>
    <t>480,0*0,15</t>
  </si>
  <si>
    <t>122202201</t>
  </si>
  <si>
    <t>Odkopávky a prokopávky nezapažené pro silnice objemu do 100 m3 v hornině tř. 3</t>
  </si>
  <si>
    <t>-734748374</t>
  </si>
  <si>
    <t>92,0</t>
  </si>
  <si>
    <t>122202209</t>
  </si>
  <si>
    <t>Příplatek k odkopávkám a prokopávkám pro silnice v hornině tř. 3 za lepivost</t>
  </si>
  <si>
    <t>-663025487</t>
  </si>
  <si>
    <t>j1*0,3</t>
  </si>
  <si>
    <t>-1984324259</t>
  </si>
  <si>
    <t>0,45*0,15*(8+2+3)</t>
  </si>
  <si>
    <t>0,4*0,15*2,0</t>
  </si>
  <si>
    <t>0,3*0,1*312,0</t>
  </si>
  <si>
    <t>chráničky kabelů</t>
  </si>
  <si>
    <t>0,6*0,8*20,0</t>
  </si>
  <si>
    <t>-59506976</t>
  </si>
  <si>
    <t>74941867</t>
  </si>
  <si>
    <t>168082959</t>
  </si>
  <si>
    <t>j1+r</t>
  </si>
  <si>
    <t>-788482006</t>
  </si>
  <si>
    <t>1065442486</t>
  </si>
  <si>
    <t>-1793533071</t>
  </si>
  <si>
    <t>11127458</t>
  </si>
  <si>
    <t>-104186704</t>
  </si>
  <si>
    <t>175111101</t>
  </si>
  <si>
    <t>Obsypání potrubí ručně sypaninou bez prohození sítem, uloženou do 3 m</t>
  </si>
  <si>
    <t>-538814374</t>
  </si>
  <si>
    <t>58337331</t>
  </si>
  <si>
    <t>štěrkopísek frakce 0/22</t>
  </si>
  <si>
    <t>-412504321</t>
  </si>
  <si>
    <t>9,6*2 'Přepočtené koeficientem množství</t>
  </si>
  <si>
    <t>-2031134425</t>
  </si>
  <si>
    <t>"rozprostření ornice "    312,0</t>
  </si>
  <si>
    <t>-474171010</t>
  </si>
  <si>
    <t>336+113</t>
  </si>
  <si>
    <t>-1442520751</t>
  </si>
  <si>
    <t>1523485117</t>
  </si>
  <si>
    <t>1878607635</t>
  </si>
  <si>
    <t>564982111</t>
  </si>
  <si>
    <t>Podklad z mechanicky zpevněného kameniva MZK tl 350 mm</t>
  </si>
  <si>
    <t>1350703238</t>
  </si>
  <si>
    <t>-472933512</t>
  </si>
  <si>
    <t>7,0*2</t>
  </si>
  <si>
    <t>1686900731</t>
  </si>
  <si>
    <t>"v pásu podél obruby"    7,0</t>
  </si>
  <si>
    <t>-1736917754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</si>
  <si>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</si>
  <si>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 pro plochy přes 300m2</t>
  </si>
  <si>
    <t>-1500170264</t>
  </si>
  <si>
    <t>294+6+5</t>
  </si>
  <si>
    <t>-2024312031</t>
  </si>
  <si>
    <t>294,000*1,05</t>
  </si>
  <si>
    <t>59245006</t>
  </si>
  <si>
    <t>dlažba skladebná betonová pro nevidomé 200x100x60mm barevná</t>
  </si>
  <si>
    <t>-762820857</t>
  </si>
  <si>
    <t>6*1,05</t>
  </si>
  <si>
    <t>59245263</t>
  </si>
  <si>
    <t xml:space="preserve">dlažba skladebná bez sražené hrany betonová 200x200x60mm </t>
  </si>
  <si>
    <t>-1113612364</t>
  </si>
  <si>
    <t>5*1,05</t>
  </si>
  <si>
    <t>596211124</t>
  </si>
  <si>
    <t>Příplatek za kombinaci dvou barev u kladení betonových dlažeb komunikací pro pěší tl 60 mm skupiny B</t>
  </si>
  <si>
    <t>6201993</t>
  </si>
  <si>
    <t>6+5</t>
  </si>
  <si>
    <t>596212211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</si>
  <si>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mm, pro plochy do 100m2</t>
  </si>
  <si>
    <t>1261408626</t>
  </si>
  <si>
    <t>98+2+2</t>
  </si>
  <si>
    <t>-1054462400</t>
  </si>
  <si>
    <t>98,0*1,05</t>
  </si>
  <si>
    <t>1280892827</t>
  </si>
  <si>
    <t>2,0*1,05</t>
  </si>
  <si>
    <t>2047678678</t>
  </si>
  <si>
    <t>1723903941</t>
  </si>
  <si>
    <t>-1259925926</t>
  </si>
  <si>
    <t>899722112</t>
  </si>
  <si>
    <t>Krytí potrubí z plastů výstražnou fólií z PVC 25 cm</t>
  </si>
  <si>
    <t>1691381257</t>
  </si>
  <si>
    <t>-1020230681</t>
  </si>
  <si>
    <t>"silniční"             8</t>
  </si>
  <si>
    <t>"nájezdový"         2,0</t>
  </si>
  <si>
    <t>"přechodový"     3</t>
  </si>
  <si>
    <t>140063291</t>
  </si>
  <si>
    <t>8,0*1,05</t>
  </si>
  <si>
    <t>-640099169</t>
  </si>
  <si>
    <t>-2107115558</t>
  </si>
  <si>
    <t>-1352162990</t>
  </si>
  <si>
    <t>-221471731</t>
  </si>
  <si>
    <t>-1120254862</t>
  </si>
  <si>
    <t>-2002287026</t>
  </si>
  <si>
    <t>663114874</t>
  </si>
  <si>
    <t>-661392571</t>
  </si>
  <si>
    <t>-1819222602</t>
  </si>
  <si>
    <t>-1785508401</t>
  </si>
  <si>
    <t>-200595272</t>
  </si>
  <si>
    <t>5,788-sut1</t>
  </si>
  <si>
    <t>-1172774599</t>
  </si>
  <si>
    <t>-331142552</t>
  </si>
  <si>
    <t>285954067</t>
  </si>
  <si>
    <t>-82032143</t>
  </si>
  <si>
    <t>sut1-0,714</t>
  </si>
  <si>
    <t>941536402</t>
  </si>
  <si>
    <t>-1077008113</t>
  </si>
  <si>
    <t>741</t>
  </si>
  <si>
    <t>Elektroinstalace - silnoproud</t>
  </si>
  <si>
    <t>7411103R01</t>
  </si>
  <si>
    <t>Mont+dod chráničky půlené na stávající kabely</t>
  </si>
  <si>
    <t>-651230054</t>
  </si>
  <si>
    <t>2079053604</t>
  </si>
  <si>
    <t>581791515</t>
  </si>
  <si>
    <t>VRN4</t>
  </si>
  <si>
    <t>Inženýrská činnost</t>
  </si>
  <si>
    <t>043134000</t>
  </si>
  <si>
    <t>Zkoušky hutnění pláně</t>
  </si>
  <si>
    <t>1321930581</t>
  </si>
  <si>
    <t>80</t>
  </si>
  <si>
    <t>k2</t>
  </si>
  <si>
    <t>89,029</t>
  </si>
  <si>
    <t>15,75</t>
  </si>
  <si>
    <t>p1</t>
  </si>
  <si>
    <t>4,11</t>
  </si>
  <si>
    <t>p2</t>
  </si>
  <si>
    <t>1,02</t>
  </si>
  <si>
    <t>004 - SO 04 Parkoviště</t>
  </si>
  <si>
    <t>1,08</t>
  </si>
  <si>
    <t>r2</t>
  </si>
  <si>
    <t>17,235</t>
  </si>
  <si>
    <t>01 - C.1.7-Vybudování nových parkovacích stání před domy U Apolla č.p.691-692</t>
  </si>
  <si>
    <t>r3</t>
  </si>
  <si>
    <t>10,56</t>
  </si>
  <si>
    <t>2,16</t>
  </si>
  <si>
    <t>67,569</t>
  </si>
  <si>
    <t>15,475</t>
  </si>
  <si>
    <t>8,366</t>
  </si>
  <si>
    <t xml:space="preserve">    5 - Komunikace</t>
  </si>
  <si>
    <t>113106132</t>
  </si>
  <si>
    <t>Rozebrání dlažeb z betonových nebo kamenných dlaždic komunikací pro pěší strojně pl do 50 m2</t>
  </si>
  <si>
    <t>-2018971685</t>
  </si>
  <si>
    <t>1,5*15</t>
  </si>
  <si>
    <t>113107162</t>
  </si>
  <si>
    <t>Odstranění podkladu z kameniva drceného tl 200 mm strojně pl přes 50 do 200 m2</t>
  </si>
  <si>
    <t>1751742618</t>
  </si>
  <si>
    <t>113107182</t>
  </si>
  <si>
    <t>Odstranění podkladu živičného tl 100 mm strojně pl přes 50 do 200 m2</t>
  </si>
  <si>
    <t>2017141915</t>
  </si>
  <si>
    <t>"chodník"    70,0</t>
  </si>
  <si>
    <t>113107322</t>
  </si>
  <si>
    <t>Odstranění podkladu z kameniva drceného tl 200 mm strojně pl do 50 m2</t>
  </si>
  <si>
    <t>-1439816361</t>
  </si>
  <si>
    <t>113107324</t>
  </si>
  <si>
    <t>Odstranění podkladu z kameniva drceného tl 400 mm strojně pl do 50 m2</t>
  </si>
  <si>
    <t>-880482190</t>
  </si>
  <si>
    <t>113107342</t>
  </si>
  <si>
    <t>Odstranění podkladu živičného tl 100 mm strojně pl do 50 m2</t>
  </si>
  <si>
    <t>-936897654</t>
  </si>
  <si>
    <t>331213430</t>
  </si>
  <si>
    <t>-837754378</t>
  </si>
  <si>
    <t>12,000+35</t>
  </si>
  <si>
    <t>1337754722</t>
  </si>
  <si>
    <t>105,0*0,15</t>
  </si>
  <si>
    <t>-147743975</t>
  </si>
  <si>
    <t>"pro konstr.vozovky a parkoviště"  80,0</t>
  </si>
  <si>
    <t>1251304975</t>
  </si>
  <si>
    <t>-152954866</t>
  </si>
  <si>
    <t>0,45*0,15*(39,0+2,0+1,0)</t>
  </si>
  <si>
    <t>0,4*0,15*46</t>
  </si>
  <si>
    <t>výkop pro připoj.potrubí</t>
  </si>
  <si>
    <t>0,6*1,8*1,0</t>
  </si>
  <si>
    <t>chráničky</t>
  </si>
  <si>
    <t>0,6*1,1*8,0*2</t>
  </si>
  <si>
    <t>341490586</t>
  </si>
  <si>
    <t>r2*0,3</t>
  </si>
  <si>
    <t>-285778847</t>
  </si>
  <si>
    <t>výkop pro UV</t>
  </si>
  <si>
    <t>1,2*1,2*1,5</t>
  </si>
  <si>
    <t>1115853951</t>
  </si>
  <si>
    <t>151101101</t>
  </si>
  <si>
    <t>Zřízení příložného pažení a rozepření stěn rýh hl do 2 m</t>
  </si>
  <si>
    <t>-1381282854</t>
  </si>
  <si>
    <t>r1/0,6*2</t>
  </si>
  <si>
    <t>1,1*8,0*2*2</t>
  </si>
  <si>
    <t>151101111</t>
  </si>
  <si>
    <t>Odstranění příložného pažení a rozepření stěn rýh hl do 2 m</t>
  </si>
  <si>
    <t>-1748459482</t>
  </si>
  <si>
    <t>151101201</t>
  </si>
  <si>
    <t>Zřízení příložného pažení stěn výkopu hl do 4 m</t>
  </si>
  <si>
    <t>1720661665</t>
  </si>
  <si>
    <t>1,2*4*1,5</t>
  </si>
  <si>
    <t>151101211</t>
  </si>
  <si>
    <t>Odstranění příložného pažení stěn hl do 4 m</t>
  </si>
  <si>
    <t>-339769307</t>
  </si>
  <si>
    <t>161101101</t>
  </si>
  <si>
    <t>Svislé přemístění výkopku z horniny tř. 1 až 4 hl výkopu do 2,5 m</t>
  </si>
  <si>
    <t>1356122596</t>
  </si>
  <si>
    <t>s+r1+r3</t>
  </si>
  <si>
    <t>-1235590123</t>
  </si>
  <si>
    <t>"odvoz zeminy pro násypy a zásypy"         n+z</t>
  </si>
  <si>
    <t>"dovoz zeminy pro násypy a zásypy"         n+z</t>
  </si>
  <si>
    <t>-1821473585</t>
  </si>
  <si>
    <t>j+r2+s</t>
  </si>
  <si>
    <t>-z-n</t>
  </si>
  <si>
    <t>-1102466316</t>
  </si>
  <si>
    <t>1076200284</t>
  </si>
  <si>
    <t>171101141</t>
  </si>
  <si>
    <t>Uložení sypaniny do 0,75 m3 násypu na 1 m silnice nebo železnice</t>
  </si>
  <si>
    <t>963438547</t>
  </si>
  <si>
    <t>"podél obrubníků"   2,0</t>
  </si>
  <si>
    <t>1028414844</t>
  </si>
  <si>
    <t>-658533290</t>
  </si>
  <si>
    <t>1581918618</t>
  </si>
  <si>
    <t>r1+r3+s</t>
  </si>
  <si>
    <t>-p1-p2</t>
  </si>
  <si>
    <t>-0,45*0,45*1,5</t>
  </si>
  <si>
    <t>-336638895</t>
  </si>
  <si>
    <t>potrubí+chráničky</t>
  </si>
  <si>
    <t>0,6*0,45*1,0+0,6*0,4*8,0*2</t>
  </si>
  <si>
    <t>58344155</t>
  </si>
  <si>
    <t>štěrkodrť frakce 0/22</t>
  </si>
  <si>
    <t>-1064911281</t>
  </si>
  <si>
    <t>4,11*2 'Přepočtené koeficientem množství</t>
  </si>
  <si>
    <t>666524540</t>
  </si>
  <si>
    <t>168+24</t>
  </si>
  <si>
    <t>451572111</t>
  </si>
  <si>
    <t>Lože pod potrubí otevřený výkop z kameniva drobného těženého</t>
  </si>
  <si>
    <t>-1762476513</t>
  </si>
  <si>
    <t>0,6*0,1*1,0+0,6*0,1*8,0*2</t>
  </si>
  <si>
    <t>Komunikace</t>
  </si>
  <si>
    <t>564751115</t>
  </si>
  <si>
    <t>Podklad z kameniva hrubého drceného vel. 32-63 mm tl 190 mm</t>
  </si>
  <si>
    <t>-1542448733</t>
  </si>
  <si>
    <t>564761111</t>
  </si>
  <si>
    <t>Podklad z kameniva hrubého drceného vel. 32-63 mm tl 200 mm</t>
  </si>
  <si>
    <t>-1265676584</t>
  </si>
  <si>
    <t>564952113</t>
  </si>
  <si>
    <t>Podklad z mechanicky zpevněného kameniva MZK tl 170 mm</t>
  </si>
  <si>
    <t>-83469940</t>
  </si>
  <si>
    <t>"ve spádu tl.150-190mm=170mm"</t>
  </si>
  <si>
    <t>-613216648</t>
  </si>
  <si>
    <t>565165122</t>
  </si>
  <si>
    <t>Asfaltový beton vrstva podkladní ACP 16 (obalované kamenivo OKS) tl 90 mm š přes 3 m</t>
  </si>
  <si>
    <t>1006130203</t>
  </si>
  <si>
    <t>-52570498</t>
  </si>
  <si>
    <t>k2*2</t>
  </si>
  <si>
    <t>577134121</t>
  </si>
  <si>
    <t>Asfaltový beton vrstva obrusná ACO 11 (ABS) tř. I tl 40 mm š přes 3 m z nemodifikovaného asfaltu</t>
  </si>
  <si>
    <t>-1394742672</t>
  </si>
  <si>
    <t>živičná komunikace</t>
  </si>
  <si>
    <t>577155122</t>
  </si>
  <si>
    <t>Asfaltový beton vrstva ložní ACL 16 (ABH) tl 60 mm š přes 3 m z nemodifikovaného asfaltu</t>
  </si>
  <si>
    <t>-1675851670</t>
  </si>
  <si>
    <t>683861416</t>
  </si>
  <si>
    <t>596411113</t>
  </si>
  <si>
    <t>Kladení dlažby z vegetačních tvárnic komunikací pro pěší tl 80 mm pl do 300 m2 + vsyp ŠD fr 4-8mm+kladecí vrstva ŠD tl.40mm</t>
  </si>
  <si>
    <t>568833824</t>
  </si>
  <si>
    <t>"drenážní dlažba"    155,0</t>
  </si>
  <si>
    <t>"drenážní dlažba červená pro vyznačení parkov.míst"    11,0</t>
  </si>
  <si>
    <t>5922810R1</t>
  </si>
  <si>
    <t>tvárnice betonová drenážní 200x200x80mm</t>
  </si>
  <si>
    <t>226657447</t>
  </si>
  <si>
    <t>155*1,05</t>
  </si>
  <si>
    <t>5922810R2</t>
  </si>
  <si>
    <t>tvárnice betonová drenážní 200x200x80mm červená</t>
  </si>
  <si>
    <t>702784886</t>
  </si>
  <si>
    <t>100812179</t>
  </si>
  <si>
    <t>83731411R</t>
  </si>
  <si>
    <t>Napojení na stáv.kanalizaci-připoj.koleno,manžeta</t>
  </si>
  <si>
    <t>-1226342830</t>
  </si>
  <si>
    <t>871315221</t>
  </si>
  <si>
    <t>Kanalizační potrubí z tvrdého PVC jednovrstvé tuhost třídy SN8 DN 160</t>
  </si>
  <si>
    <t>527249563</t>
  </si>
  <si>
    <t>895941111</t>
  </si>
  <si>
    <t>Zřízení vpusti kanalizační uliční z betonových dílců typ UV-50 normální</t>
  </si>
  <si>
    <t>1406557336</t>
  </si>
  <si>
    <t>59223852</t>
  </si>
  <si>
    <t>dno pro uliční vpusť s kalovou prohlubní betonové 450x300x50mm</t>
  </si>
  <si>
    <t>-1513976371</t>
  </si>
  <si>
    <t>59223854</t>
  </si>
  <si>
    <t>skruž pro uliční vpusť s výtokovým otvorem PVC betonová 450x350x50mm</t>
  </si>
  <si>
    <t>-1724902290</t>
  </si>
  <si>
    <t>59223862</t>
  </si>
  <si>
    <t>skruž pro uliční vpusť středová betonová 450x295x50mm</t>
  </si>
  <si>
    <t>-784604820</t>
  </si>
  <si>
    <t>59223860</t>
  </si>
  <si>
    <t>skruž pro uliční vpusť středová betonová 450x195x50mm</t>
  </si>
  <si>
    <t>1938373102</t>
  </si>
  <si>
    <t>59223858</t>
  </si>
  <si>
    <t>skruž pro uliční vpusť horní betonová 450x570x50mm</t>
  </si>
  <si>
    <t>-2038002921</t>
  </si>
  <si>
    <t>59223864</t>
  </si>
  <si>
    <t>prstenec pro uliční vpusť vyrovnávací betonový 390x60x130mm</t>
  </si>
  <si>
    <t>468816694</t>
  </si>
  <si>
    <t>899204112</t>
  </si>
  <si>
    <t>Osazení mříží litinových včetně rámů a košů na bahno pro třídu zatížení D400, E600</t>
  </si>
  <si>
    <t>1069819691</t>
  </si>
  <si>
    <t>55242320</t>
  </si>
  <si>
    <t>mříž vtoková litinová plochá 500x500mm</t>
  </si>
  <si>
    <t>767588627</t>
  </si>
  <si>
    <t>59223871</t>
  </si>
  <si>
    <t>koš vysoký pro uliční vpusti žárově Pz plech pro rám 500/500mm</t>
  </si>
  <si>
    <t>-1097518459</t>
  </si>
  <si>
    <t>2006608134</t>
  </si>
  <si>
    <t>8*2</t>
  </si>
  <si>
    <t>914111111</t>
  </si>
  <si>
    <t>Montáž svislé dopravní značky do velikosti 1 m2 objímkami na sloupek nebo konzolu</t>
  </si>
  <si>
    <t>741381059</t>
  </si>
  <si>
    <t>40445555</t>
  </si>
  <si>
    <t>značka dopravní svislá</t>
  </si>
  <si>
    <t>-949496428</t>
  </si>
  <si>
    <t>914511112</t>
  </si>
  <si>
    <t>Montáž sloupku dopravních značek délky do 3,5 m s betonovým základem a patkou</t>
  </si>
  <si>
    <t>206747955</t>
  </si>
  <si>
    <t>40445230</t>
  </si>
  <si>
    <t>sloupek pro dopravní značku Zn D 70mm v 3,5m</t>
  </si>
  <si>
    <t>-1039814018</t>
  </si>
  <si>
    <t>63</t>
  </si>
  <si>
    <t>40445254</t>
  </si>
  <si>
    <t>víčko plastové na sloupek D 70mm</t>
  </si>
  <si>
    <t>1784454797</t>
  </si>
  <si>
    <t>64</t>
  </si>
  <si>
    <t>40445257</t>
  </si>
  <si>
    <t>svorka upínací na sloupek D 70mm</t>
  </si>
  <si>
    <t>-224183061</t>
  </si>
  <si>
    <t>65</t>
  </si>
  <si>
    <t>40445241</t>
  </si>
  <si>
    <t>patka pro sloupek Al D 70mm</t>
  </si>
  <si>
    <t>-780629143</t>
  </si>
  <si>
    <t>66</t>
  </si>
  <si>
    <t>915231112</t>
  </si>
  <si>
    <t>Vodorovné dopravní značení přechody pro chodce, šipky, symboly retroreflexní bílý plast</t>
  </si>
  <si>
    <t>-2131177869</t>
  </si>
  <si>
    <t>"V10f"    2,5</t>
  </si>
  <si>
    <t>67</t>
  </si>
  <si>
    <t>-87113715</t>
  </si>
  <si>
    <t>68</t>
  </si>
  <si>
    <t>1937612159</t>
  </si>
  <si>
    <t>"silniční"             39,0</t>
  </si>
  <si>
    <t>"nájezdový"      46,0</t>
  </si>
  <si>
    <t>"přechodový"   1,0</t>
  </si>
  <si>
    <t>"obloukový"    2</t>
  </si>
  <si>
    <t>69</t>
  </si>
  <si>
    <t>183354840</t>
  </si>
  <si>
    <t>39*1,05</t>
  </si>
  <si>
    <t>70</t>
  </si>
  <si>
    <t>106871543</t>
  </si>
  <si>
    <t>46*1,05</t>
  </si>
  <si>
    <t>71</t>
  </si>
  <si>
    <t>297243617</t>
  </si>
  <si>
    <t>-502630833</t>
  </si>
  <si>
    <t>73</t>
  </si>
  <si>
    <t>1391714650</t>
  </si>
  <si>
    <t>0,45*0,15*(39+2+1)</t>
  </si>
  <si>
    <t>74</t>
  </si>
  <si>
    <t>-1429675153</t>
  </si>
  <si>
    <t>168</t>
  </si>
  <si>
    <t>75</t>
  </si>
  <si>
    <t>-958845268</t>
  </si>
  <si>
    <t>966006132</t>
  </si>
  <si>
    <t>Odstranění značek dopravních nebo orientačních se sloupky s betonovými patkami</t>
  </si>
  <si>
    <t>1588643119</t>
  </si>
  <si>
    <t>77</t>
  </si>
  <si>
    <t>977151124</t>
  </si>
  <si>
    <t>Jádrové vrty diamantovými korunkami do D 180 mm do stavebních materiálů</t>
  </si>
  <si>
    <t>-705564533</t>
  </si>
  <si>
    <t>napojení na stávající kanalizaci</t>
  </si>
  <si>
    <t>0,2</t>
  </si>
  <si>
    <t>78</t>
  </si>
  <si>
    <t>619621476</t>
  </si>
  <si>
    <t>79</t>
  </si>
  <si>
    <t>-1166547554</t>
  </si>
  <si>
    <t>-856326746</t>
  </si>
  <si>
    <t>83,044-sut1</t>
  </si>
  <si>
    <t>81</t>
  </si>
  <si>
    <t>-1216437562</t>
  </si>
  <si>
    <t>-686392438</t>
  </si>
  <si>
    <t>83</t>
  </si>
  <si>
    <t>-1305662150</t>
  </si>
  <si>
    <t>84</t>
  </si>
  <si>
    <t>-18494603</t>
  </si>
  <si>
    <t>85</t>
  </si>
  <si>
    <t>2141099201</t>
  </si>
  <si>
    <t>sut1-26,824</t>
  </si>
  <si>
    <t>86</t>
  </si>
  <si>
    <t>998225111</t>
  </si>
  <si>
    <t>Přesun hmot pro pozemní komunikace s krytem z kamene, monolitickým betonovým nebo živičným</t>
  </si>
  <si>
    <t>-1770795267</t>
  </si>
  <si>
    <t>87</t>
  </si>
  <si>
    <t>1448007848</t>
  </si>
  <si>
    <t>7411103R02</t>
  </si>
  <si>
    <t>Mont+dod chráničky rezervní chránička pro výhledové uložení silových kabelů</t>
  </si>
  <si>
    <t>164230610</t>
  </si>
  <si>
    <t>89</t>
  </si>
  <si>
    <t>2119211619</t>
  </si>
  <si>
    <t>90</t>
  </si>
  <si>
    <t>-1238405310</t>
  </si>
  <si>
    <t>91</t>
  </si>
  <si>
    <t>-1462766396</t>
  </si>
  <si>
    <t>dr</t>
  </si>
  <si>
    <t>594</t>
  </si>
  <si>
    <t>91,773</t>
  </si>
  <si>
    <t>540</t>
  </si>
  <si>
    <t>783,25</t>
  </si>
  <si>
    <t>123</t>
  </si>
  <si>
    <t>33,261</t>
  </si>
  <si>
    <t xml:space="preserve">02 - C.1.9-Vybudování nového parkoviště mezi bytovými domy U Apolla č.p. 692-693 </t>
  </si>
  <si>
    <t>9,57</t>
  </si>
  <si>
    <t>9,72</t>
  </si>
  <si>
    <t>r10</t>
  </si>
  <si>
    <t>54,127</t>
  </si>
  <si>
    <t>62,37</t>
  </si>
  <si>
    <t>31,68</t>
  </si>
  <si>
    <t>6,48</t>
  </si>
  <si>
    <t>s1</t>
  </si>
  <si>
    <t>21,825</t>
  </si>
  <si>
    <t>3,77</t>
  </si>
  <si>
    <t>5,385</t>
  </si>
  <si>
    <t>30,845</t>
  </si>
  <si>
    <t>z1</t>
  </si>
  <si>
    <t>66,618</t>
  </si>
  <si>
    <t>-1302482136</t>
  </si>
  <si>
    <t>-292077064</t>
  </si>
  <si>
    <t>-590689037</t>
  </si>
  <si>
    <t>119001411</t>
  </si>
  <si>
    <t>Dočasné zajištění potrubí betonového, ŽB nebo kameninového DN do 200 mm</t>
  </si>
  <si>
    <t>-166778343</t>
  </si>
  <si>
    <t>119001421</t>
  </si>
  <si>
    <t>Dočasné zajištění kabelů a kabelových tratí ze 3 volně ložených kabelů</t>
  </si>
  <si>
    <t>144275467</t>
  </si>
  <si>
    <t>2,0*6</t>
  </si>
  <si>
    <t>-2060860035</t>
  </si>
  <si>
    <t>820,0*0,15</t>
  </si>
  <si>
    <t>122202202</t>
  </si>
  <si>
    <t>Odkopávky a prokopávky nezapažené pro silnice objemu do 1000 m3 v hornině tř. 3</t>
  </si>
  <si>
    <t>28048131</t>
  </si>
  <si>
    <t>"pro konstr.vozovky a parkoviště"  594,0</t>
  </si>
  <si>
    <t>1087988043</t>
  </si>
  <si>
    <t>131201201</t>
  </si>
  <si>
    <t>Hloubení jam zapažených v hornině tř. 3 objemu do 100 m3</t>
  </si>
  <si>
    <t>-714577244</t>
  </si>
  <si>
    <t>vsakovací sestavy</t>
  </si>
  <si>
    <t>(13,2+0,2*2)*(2,4+0,2*2)*2,41</t>
  </si>
  <si>
    <t>131201209</t>
  </si>
  <si>
    <t>Příplatek za lepivost u hloubení jam zapažených v hornině tř. 3</t>
  </si>
  <si>
    <t>-2089298346</t>
  </si>
  <si>
    <t>132201201</t>
  </si>
  <si>
    <t>Hloubení rýh š do 2000 mm v hornině tř. 3 objemu do 100 m3</t>
  </si>
  <si>
    <t>-412188108</t>
  </si>
  <si>
    <t>větev D1</t>
  </si>
  <si>
    <t>1,0*(1,31+1,24)*0,5*4,0</t>
  </si>
  <si>
    <t>1,0*(1,24+0,97)*0,5*26,4</t>
  </si>
  <si>
    <t>1,1*(1,76+1,85)*0,5*10,0</t>
  </si>
  <si>
    <t>132201209</t>
  </si>
  <si>
    <t>Příplatek za lepivost k hloubení rýh š do 2000 mm v hornině tř. 3</t>
  </si>
  <si>
    <t>1112711502</t>
  </si>
  <si>
    <t>r10*0,3</t>
  </si>
  <si>
    <t>232112386</t>
  </si>
  <si>
    <t>0,45*0,15*(148+8)</t>
  </si>
  <si>
    <t>0,4*0,15*124,0</t>
  </si>
  <si>
    <t>0,6*1,8*9,0</t>
  </si>
  <si>
    <t>0,6*1,1*(30,0+18,0)</t>
  </si>
  <si>
    <t>0,3*0,5*20,0</t>
  </si>
  <si>
    <t>111866524</t>
  </si>
  <si>
    <t>1638492635</t>
  </si>
  <si>
    <t>1,2*1,2*1,5*3</t>
  </si>
  <si>
    <t>výkop pro šachtu DN 600mm</t>
  </si>
  <si>
    <t>1,5*1,5*1,7</t>
  </si>
  <si>
    <t>kalová šachta</t>
  </si>
  <si>
    <t>2,4*2,4*2,0</t>
  </si>
  <si>
    <t>914508822</t>
  </si>
  <si>
    <t>s1*0,3</t>
  </si>
  <si>
    <t>809337878</t>
  </si>
  <si>
    <t>r3/0,6*2</t>
  </si>
  <si>
    <t>(1,31+1,24)*0,5*4,0*2</t>
  </si>
  <si>
    <t>(1,24+0,97)*0,5*26,4*2</t>
  </si>
  <si>
    <t>(1,76+1,85)*0,5*10,0*2</t>
  </si>
  <si>
    <t>1036427168</t>
  </si>
  <si>
    <t>1014338955</t>
  </si>
  <si>
    <t>1,2*4*1,5*3</t>
  </si>
  <si>
    <t>2,4*4*2,0</t>
  </si>
  <si>
    <t>1,5*4*1,7</t>
  </si>
  <si>
    <t>2115497980</t>
  </si>
  <si>
    <t>47998947</t>
  </si>
  <si>
    <t>s1+r1+r3+r10+j1</t>
  </si>
  <si>
    <t>220042023</t>
  </si>
  <si>
    <t>"dovoz na mezideponie"            or2*0,15</t>
  </si>
  <si>
    <t>-1394034827</t>
  </si>
  <si>
    <t>j+r2+s1+r10+j1</t>
  </si>
  <si>
    <t>-253510596</t>
  </si>
  <si>
    <t>-598101609</t>
  </si>
  <si>
    <t>"dovoz ornice pro rozprostření"         or2*0,15</t>
  </si>
  <si>
    <t>-2057758871</t>
  </si>
  <si>
    <t>"podél obrubníků"   10,0</t>
  </si>
  <si>
    <t>-1085172784</t>
  </si>
  <si>
    <t>1288146814</t>
  </si>
  <si>
    <t>916394610</t>
  </si>
  <si>
    <t>-13,6*2,8*(0,8+0,6+0,2)</t>
  </si>
  <si>
    <t>-1143556895</t>
  </si>
  <si>
    <t>kamenivem v komunikaci</t>
  </si>
  <si>
    <t>r1+r3+s1+r10</t>
  </si>
  <si>
    <t>-p1-p2-dr</t>
  </si>
  <si>
    <t>-0,45*0,45*1,5*3</t>
  </si>
  <si>
    <t>-0,6*0,6*1,7</t>
  </si>
  <si>
    <t>-1,3*1,3*2,0</t>
  </si>
  <si>
    <t>58331200</t>
  </si>
  <si>
    <t>štěrkopísek netříděný zásypový</t>
  </si>
  <si>
    <t>268659271</t>
  </si>
  <si>
    <t>z1*2,0</t>
  </si>
  <si>
    <t>-13809067</t>
  </si>
  <si>
    <t>-461739777</t>
  </si>
  <si>
    <t>0,6*0,45*9,0+1,0*0,471*30+1,1*0,471*10,0+0,6*0,4*(30,0+18,0)</t>
  </si>
  <si>
    <t>867291710</t>
  </si>
  <si>
    <t>33,261*2 'Přepočtené koeficientem množství</t>
  </si>
  <si>
    <t>1604680937</t>
  </si>
  <si>
    <t>"rozprostření ornice "    71,0</t>
  </si>
  <si>
    <t>1472366902</t>
  </si>
  <si>
    <t>-854323694</t>
  </si>
  <si>
    <t>1707757036</t>
  </si>
  <si>
    <t>-2016082965</t>
  </si>
  <si>
    <t>20,000*1,0</t>
  </si>
  <si>
    <t>1327570678</t>
  </si>
  <si>
    <t>20,000*1,15</t>
  </si>
  <si>
    <t>212755216</t>
  </si>
  <si>
    <t>Trativody z drenážních trubek plastových flexibilních D 160 mm bez lože</t>
  </si>
  <si>
    <t>-1263118598</t>
  </si>
  <si>
    <t>212972113</t>
  </si>
  <si>
    <t>Opláštění drenážních trub filtrační textilií DN 160</t>
  </si>
  <si>
    <t>-1815740747</t>
  </si>
  <si>
    <t>359901211</t>
  </si>
  <si>
    <t>Monitoring stoky jakékoli výšky na nové kanalizaci</t>
  </si>
  <si>
    <t>-945711489</t>
  </si>
  <si>
    <t>40,0+9,0</t>
  </si>
  <si>
    <t>389810997</t>
  </si>
  <si>
    <t>0,6*0,1*9,0+1,0*0,15*30,0+1,1*0,15*10,0+0,6*0,1*(30,0+18,0)</t>
  </si>
  <si>
    <t>457572211</t>
  </si>
  <si>
    <t>Filtrační vrstvy z kameniva těženého hrubého se zhutněním frakce od 4 až 8 do 16 až 32 mm</t>
  </si>
  <si>
    <t>-1950692688</t>
  </si>
  <si>
    <t>vsakovací sestava</t>
  </si>
  <si>
    <t>13,6*2,8*(0,8+0,6+0,2)</t>
  </si>
  <si>
    <t>-13,2*2,4*0,6</t>
  </si>
  <si>
    <t>35718371</t>
  </si>
  <si>
    <t>13,2*2,4*2</t>
  </si>
  <si>
    <t>(13,2+2,4)*2*0,6</t>
  </si>
  <si>
    <t>69311202</t>
  </si>
  <si>
    <t>geotextilie netkaná separační, ochranná, filtrační, drenážní  PES(70%)+PP(30%) 500g/m2</t>
  </si>
  <si>
    <t>1696419143</t>
  </si>
  <si>
    <t>85,000*1,2</t>
  </si>
  <si>
    <t>-717556353</t>
  </si>
  <si>
    <t>1993014387</t>
  </si>
  <si>
    <t>649873024</t>
  </si>
  <si>
    <t>60495750</t>
  </si>
  <si>
    <t>-518013744</t>
  </si>
  <si>
    <t>-131978678</t>
  </si>
  <si>
    <t>k2+562</t>
  </si>
  <si>
    <t>-1043745280</t>
  </si>
  <si>
    <t>-540680174</t>
  </si>
  <si>
    <t>1711634036</t>
  </si>
  <si>
    <t>596411114</t>
  </si>
  <si>
    <t>Kladení dlažby z vegetačních tvárnic komunikací pro pěší tl 80 mm pl přes 300 m2 + vsyp ŠD fr 4-8mm+kladecí vrstva ŠD tl.40mm</t>
  </si>
  <si>
    <t>-428607060</t>
  </si>
  <si>
    <t>"drenážní dlažba"    444,0</t>
  </si>
  <si>
    <t>"drenážní dlažba červená pro vyznačení parkov.míst"    35,0</t>
  </si>
  <si>
    <t>-1293383270</t>
  </si>
  <si>
    <t>444*1,05</t>
  </si>
  <si>
    <t>-1598691721</t>
  </si>
  <si>
    <t>35*1,05</t>
  </si>
  <si>
    <t>-541177424</t>
  </si>
  <si>
    <t>-1870674558</t>
  </si>
  <si>
    <t>-659862003</t>
  </si>
  <si>
    <t>871355221</t>
  </si>
  <si>
    <t>Kanalizační potrubí z tvrdého PVC jednovrstvé tuhost třídy SN8 DN 200</t>
  </si>
  <si>
    <t>-484637184</t>
  </si>
  <si>
    <t>877355221</t>
  </si>
  <si>
    <t>Montáž tvarovek z tvrdého PVC-systém KG nebo z polypropylenu-systém KG 2000 dvouosé DN 200</t>
  </si>
  <si>
    <t>1595903887</t>
  </si>
  <si>
    <t>28611432</t>
  </si>
  <si>
    <t>odbočka kanalizační plastová s hrdlem KG 200/160/87°</t>
  </si>
  <si>
    <t>-482168605</t>
  </si>
  <si>
    <t>894411111</t>
  </si>
  <si>
    <t>Zřízení šachet kanalizačních z betonových dílců na potrubí DN do 200 dno beton tř. C 25/30</t>
  </si>
  <si>
    <t>-302617279</t>
  </si>
  <si>
    <t>59224339</t>
  </si>
  <si>
    <t>dno betonové šachty kanalizační přímé 100x100x60 cm</t>
  </si>
  <si>
    <t>270042524</t>
  </si>
  <si>
    <t>59224056</t>
  </si>
  <si>
    <t>kónus pro kanalizační šachty s kapsovým stupadlem 100/62,5 x 67 x 12 cm</t>
  </si>
  <si>
    <t>1384894119</t>
  </si>
  <si>
    <t>59224189</t>
  </si>
  <si>
    <t>prstenec šachtový vyrovnávací betonový 625x120x60-100mm</t>
  </si>
  <si>
    <t>-1232043392</t>
  </si>
  <si>
    <t>59224068</t>
  </si>
  <si>
    <t>skruž betonová DN 1000x500 PS, 100x50x12 cm</t>
  </si>
  <si>
    <t>-61434914</t>
  </si>
  <si>
    <t>59224348</t>
  </si>
  <si>
    <t>těsnění elastomerové pro spojení šachetních dílů DN 1000</t>
  </si>
  <si>
    <t>-600188727</t>
  </si>
  <si>
    <t>894812315</t>
  </si>
  <si>
    <t>Revizní a čistící šachta z PP typ DN 600/200 šachtové dno průtočné</t>
  </si>
  <si>
    <t>-1925685453</t>
  </si>
  <si>
    <t>894812332</t>
  </si>
  <si>
    <t>Revizní a čistící šachta z PP DN 600 šachtová roura korugovaná světlé hloubky 2000 mm</t>
  </si>
  <si>
    <t>-1065332886</t>
  </si>
  <si>
    <t>894812339</t>
  </si>
  <si>
    <t>Příplatek k rourám revizní a čistící šachty z PP DN 600 za uříznutí šachtové roury</t>
  </si>
  <si>
    <t>244630879</t>
  </si>
  <si>
    <t>894812376</t>
  </si>
  <si>
    <t>Revizní a čistící šachta z PP DN 600 poklop litinový pro třídu zatížení D400 s betonovým prstencem</t>
  </si>
  <si>
    <t>782775938</t>
  </si>
  <si>
    <t>1133512058</t>
  </si>
  <si>
    <t>1220162634</t>
  </si>
  <si>
    <t>421941038</t>
  </si>
  <si>
    <t>59223857</t>
  </si>
  <si>
    <t>skruž pro uliční vpusť horní betonová 450x295x50mm</t>
  </si>
  <si>
    <t>1860424306</t>
  </si>
  <si>
    <t>67225189</t>
  </si>
  <si>
    <t>895972113</t>
  </si>
  <si>
    <t>Zasakovací box z polypropylenu PP s revizí pro vsakování jednořadová galerie objemu do 20 m3</t>
  </si>
  <si>
    <t>soubor</t>
  </si>
  <si>
    <t>-99246099</t>
  </si>
  <si>
    <t>. V cenách jsou započteny i náklady na zhutněnou vyrovnávací násypnou vrstvu ze štěrku 16/32 tl. 200 mm.</t>
  </si>
  <si>
    <t>2. V cenách -2113 až – 2236 jsou započteny i náklady na:</t>
  </si>
  <si>
    <t>a) dvě vstupní hrdla (nátoky) v dimenzi DN 160/315</t>
  </si>
  <si>
    <t>b) šachtový adaptér DN 600/315, šachtovou rouru a poklop s prstencem.</t>
  </si>
  <si>
    <t>895972242</t>
  </si>
  <si>
    <t>Filtr pro dešťovou šachtu DN 200</t>
  </si>
  <si>
    <t>-670408311</t>
  </si>
  <si>
    <t>899104112</t>
  </si>
  <si>
    <t>Osazení poklopů litinových nebo ocelových včetně rámů pro třídu zatížení D400, E600</t>
  </si>
  <si>
    <t>2126796801</t>
  </si>
  <si>
    <t>59224661</t>
  </si>
  <si>
    <t>poklop šachtový betonová výplň+ litina 785(610)x160 mm, s odvětráním</t>
  </si>
  <si>
    <t>-1515528464</t>
  </si>
  <si>
    <t>458405588</t>
  </si>
  <si>
    <t>-850747408</t>
  </si>
  <si>
    <t>1716309258</t>
  </si>
  <si>
    <t>72600710</t>
  </si>
  <si>
    <t>30+18</t>
  </si>
  <si>
    <t>-850830977</t>
  </si>
  <si>
    <t>1051011000</t>
  </si>
  <si>
    <t>40445555.1</t>
  </si>
  <si>
    <t>značka dopravní svislá  IP 12+ dodatková tabulka</t>
  </si>
  <si>
    <t>381267584</t>
  </si>
  <si>
    <t>-497161138</t>
  </si>
  <si>
    <t>93</t>
  </si>
  <si>
    <t>-27426902</t>
  </si>
  <si>
    <t>94</t>
  </si>
  <si>
    <t>-1209467637</t>
  </si>
  <si>
    <t>95</t>
  </si>
  <si>
    <t>-1710516981</t>
  </si>
  <si>
    <t>96</t>
  </si>
  <si>
    <t>-600752722</t>
  </si>
  <si>
    <t>97</t>
  </si>
  <si>
    <t>-941088864</t>
  </si>
  <si>
    <t>"V10f"    2,5*2</t>
  </si>
  <si>
    <t>"V13a"    11,0</t>
  </si>
  <si>
    <t>98</t>
  </si>
  <si>
    <t>-2120589572</t>
  </si>
  <si>
    <t>99</t>
  </si>
  <si>
    <t>662498245</t>
  </si>
  <si>
    <t>"silniční"             148,0</t>
  </si>
  <si>
    <t>"nájezdový"      124,0</t>
  </si>
  <si>
    <t>"přechodový"   8,0</t>
  </si>
  <si>
    <t>100</t>
  </si>
  <si>
    <t>762968495</t>
  </si>
  <si>
    <t>148*1,05</t>
  </si>
  <si>
    <t>101</t>
  </si>
  <si>
    <t>721581685</t>
  </si>
  <si>
    <t>124,0*1,05</t>
  </si>
  <si>
    <t>102</t>
  </si>
  <si>
    <t>232918716</t>
  </si>
  <si>
    <t>103</t>
  </si>
  <si>
    <t>-1640345106</t>
  </si>
  <si>
    <t>0,4*0,15*124</t>
  </si>
  <si>
    <t>104</t>
  </si>
  <si>
    <t>-372317518</t>
  </si>
  <si>
    <t>105</t>
  </si>
  <si>
    <t>-1656695789</t>
  </si>
  <si>
    <t>106</t>
  </si>
  <si>
    <t>-1539563289</t>
  </si>
  <si>
    <t>107</t>
  </si>
  <si>
    <t>-1260022669</t>
  </si>
  <si>
    <t>108</t>
  </si>
  <si>
    <t>-110203075</t>
  </si>
  <si>
    <t>109</t>
  </si>
  <si>
    <t>1459364321</t>
  </si>
  <si>
    <t>9,155-sut1</t>
  </si>
  <si>
    <t>110</t>
  </si>
  <si>
    <t>649311604</t>
  </si>
  <si>
    <t>111</t>
  </si>
  <si>
    <t>696698322</t>
  </si>
  <si>
    <t>112</t>
  </si>
  <si>
    <t>-1642892539</t>
  </si>
  <si>
    <t>113</t>
  </si>
  <si>
    <t>607845508</t>
  </si>
  <si>
    <t>114</t>
  </si>
  <si>
    <t>1398757700</t>
  </si>
  <si>
    <t>115</t>
  </si>
  <si>
    <t>-1165647939</t>
  </si>
  <si>
    <t>116</t>
  </si>
  <si>
    <t>-1318665824</t>
  </si>
  <si>
    <t>117</t>
  </si>
  <si>
    <t>-612803361</t>
  </si>
  <si>
    <t>118</t>
  </si>
  <si>
    <t>-1849695771</t>
  </si>
  <si>
    <t>119</t>
  </si>
  <si>
    <t>-1323958506</t>
  </si>
  <si>
    <t>275</t>
  </si>
  <si>
    <t>34,074</t>
  </si>
  <si>
    <t>185</t>
  </si>
  <si>
    <t>359,813</t>
  </si>
  <si>
    <t>64,5</t>
  </si>
  <si>
    <t>12,874</t>
  </si>
  <si>
    <t>3,84</t>
  </si>
  <si>
    <t xml:space="preserve">03 - C.1.0-Úprava stávajícího parkoviště mezi bytovými domy  č.p. 673-674 </t>
  </si>
  <si>
    <t>10,8</t>
  </si>
  <si>
    <t>35,037</t>
  </si>
  <si>
    <t>19,928</t>
  </si>
  <si>
    <t>22,32</t>
  </si>
  <si>
    <t>62,72</t>
  </si>
  <si>
    <t>6,65</t>
  </si>
  <si>
    <t>11,546</t>
  </si>
  <si>
    <t>113154123</t>
  </si>
  <si>
    <t>Frézování živičného krytu tl 50 mm pruh š 1 m pl do 500 m2 bez překážek v trase</t>
  </si>
  <si>
    <t>651970748</t>
  </si>
  <si>
    <t>119001405</t>
  </si>
  <si>
    <t>Dočasné zajištění potrubí z PE DN do 200 mm</t>
  </si>
  <si>
    <t>294358513</t>
  </si>
  <si>
    <t>430,0*0,15</t>
  </si>
  <si>
    <t>"pro konstr.vozovky a parkoviště"  275,0</t>
  </si>
  <si>
    <t>(8,4+0,2*2)*(1,2+0,2*2)*2,42</t>
  </si>
  <si>
    <t>větev D2</t>
  </si>
  <si>
    <t>1,0*(1,45+1,29)*0,5*(1,5+9,1)</t>
  </si>
  <si>
    <t>1,1*(1,76+1,97)*0,5*10,0</t>
  </si>
  <si>
    <t>0,45*0,15*(93+4+8)</t>
  </si>
  <si>
    <t>0,4*0,15*34</t>
  </si>
  <si>
    <t>0,6*1,8*10,0</t>
  </si>
  <si>
    <t>1,2*1,2*1,5*5</t>
  </si>
  <si>
    <t>(1,45+1,29)*0,5*(1,5+9,1)*2</t>
  </si>
  <si>
    <t>(1,76+1,97)*0,5*10,0*2</t>
  </si>
  <si>
    <t>1,2*4*1,5*5</t>
  </si>
  <si>
    <t>"podél obrubníků"   15,0</t>
  </si>
  <si>
    <t>-8,8*1,6*(0,8+0,6+0,2)</t>
  </si>
  <si>
    <t>-805429867</t>
  </si>
  <si>
    <t>v komunikaci</t>
  </si>
  <si>
    <t>r1+s1+r10</t>
  </si>
  <si>
    <t>-0,45*0,45*1,5*5</t>
  </si>
  <si>
    <t>-374207861</t>
  </si>
  <si>
    <t>potrubí</t>
  </si>
  <si>
    <t>0,6*0,45*10,0+1,0*0,471*10,6+1,1*0,471*10,0</t>
  </si>
  <si>
    <t>12,874*2 'Přepočtené koeficientem množství</t>
  </si>
  <si>
    <t>"rozprostření ornice "    86,0</t>
  </si>
  <si>
    <t>25+10</t>
  </si>
  <si>
    <t>0,6*0,1*10,0+1,0*0,15*10,6+1,1*0,15*10,0</t>
  </si>
  <si>
    <t>8,8*1,6*(0,8+0,6+0,2)</t>
  </si>
  <si>
    <t>-8,4*1,2*0,6</t>
  </si>
  <si>
    <t>8,4*1,2*2</t>
  </si>
  <si>
    <t>(8,4+1,2)*2*0,6</t>
  </si>
  <si>
    <t>k2+198</t>
  </si>
  <si>
    <t>148464144</t>
  </si>
  <si>
    <t>577144121</t>
  </si>
  <si>
    <t>Asfaltový beton vrstva obrusná ACO 11 (ABS) tř. I tl 50 mm š přes 3 m z nemodifikovaného asfaltu</t>
  </si>
  <si>
    <t>851073525</t>
  </si>
  <si>
    <t>oprava živičné komunikace</t>
  </si>
  <si>
    <t>490,0</t>
  </si>
  <si>
    <t>1420498178</t>
  </si>
  <si>
    <t>"drenážní dlažba"    128,0</t>
  </si>
  <si>
    <t>"drenážní dlažba červená pro vyznačení parkov.míst"    9,0</t>
  </si>
  <si>
    <t>128*1,05</t>
  </si>
  <si>
    <t>9*1,05</t>
  </si>
  <si>
    <t>890411851</t>
  </si>
  <si>
    <t>Bourání šachet z prefabrikovaných skruží strojně obestavěného prostoru do 1,5 m3</t>
  </si>
  <si>
    <t>-1288742150</t>
  </si>
  <si>
    <t>UV</t>
  </si>
  <si>
    <t>0,6*0,6*1,8</t>
  </si>
  <si>
    <t>1242572754</t>
  </si>
  <si>
    <t>1837451773</t>
  </si>
  <si>
    <t>309156682</t>
  </si>
  <si>
    <t>895972122.1</t>
  </si>
  <si>
    <t>Zasakovací box z polypropylenu PP s revizí pro vsakování jednořadá galerie objemu do 10 m3</t>
  </si>
  <si>
    <t>899204211</t>
  </si>
  <si>
    <t>Demontáž mříží litinových včetně rámů hmotnosti přes 150 kg</t>
  </si>
  <si>
    <t>745259207</t>
  </si>
  <si>
    <t>915211112</t>
  </si>
  <si>
    <t>Vodorovné dopravní značení dělící čáry souvislé š 125 mm retroreflexní bílý plast</t>
  </si>
  <si>
    <t>664428955</t>
  </si>
  <si>
    <t>"V10b"   62,0</t>
  </si>
  <si>
    <t>"V13a"    10,0</t>
  </si>
  <si>
    <t>915611111</t>
  </si>
  <si>
    <t>Předznačení vodorovného liniového značení</t>
  </si>
  <si>
    <t>-686566007</t>
  </si>
  <si>
    <t>"silniční"             93,0</t>
  </si>
  <si>
    <t>"nájezdový"      34,0</t>
  </si>
  <si>
    <t>"přechodový"     4,0</t>
  </si>
  <si>
    <t>"obloukovy"    8,0</t>
  </si>
  <si>
    <t>93*1,05</t>
  </si>
  <si>
    <t>-1278402586</t>
  </si>
  <si>
    <t>0,2*4</t>
  </si>
  <si>
    <t>69,37-sut1</t>
  </si>
  <si>
    <t>1380426059</t>
  </si>
  <si>
    <t>or</t>
  </si>
  <si>
    <t>298,05</t>
  </si>
  <si>
    <t>005 - SO 05 Sadové úpravy</t>
  </si>
  <si>
    <t xml:space="preserve">    1104 - Výsadba stromů</t>
  </si>
  <si>
    <t xml:space="preserve">    1107 - Vegetační povrchy - trávníky</t>
  </si>
  <si>
    <t xml:space="preserve">    99 - Přesun hmot</t>
  </si>
  <si>
    <t>111111314</t>
  </si>
  <si>
    <t>Úklid po pokácených stromech a keřích</t>
  </si>
  <si>
    <t>-12651291</t>
  </si>
  <si>
    <t>300+3+7+2+1</t>
  </si>
  <si>
    <t>111201101</t>
  </si>
  <si>
    <t>Odstranění křovin a stromů průměru kmene do 100 mm i s kořeny z celkové plochy do 1000 m2</t>
  </si>
  <si>
    <t>471103727</t>
  </si>
  <si>
    <t>"keřové porosty"</t>
  </si>
  <si>
    <t>300</t>
  </si>
  <si>
    <t>111201401</t>
  </si>
  <si>
    <t>Spálení křovin a stromů průměru kmene do 100 mm</t>
  </si>
  <si>
    <t>-681203445</t>
  </si>
  <si>
    <t>111211111</t>
  </si>
  <si>
    <t>Spálení jehličnatého klestu se snášením D do 30 cm ve svahu do 1:3</t>
  </si>
  <si>
    <t>-464326041</t>
  </si>
  <si>
    <t>111211131</t>
  </si>
  <si>
    <t>Spálení listnatého klestu se snášením D do 30 cm ve svahu do 1:3</t>
  </si>
  <si>
    <t>-557722939</t>
  </si>
  <si>
    <t>111211132</t>
  </si>
  <si>
    <t>Spálení listnatého klestu se snášením D přes 30 cm ve svahu do 1:3</t>
  </si>
  <si>
    <t>-70020730</t>
  </si>
  <si>
    <t>7+1</t>
  </si>
  <si>
    <t>112151012</t>
  </si>
  <si>
    <t>Volné kácení stromů s rozřezáním a odvětvením D kmene do 300 mm</t>
  </si>
  <si>
    <t>1141819503</t>
  </si>
  <si>
    <t>3+3+1</t>
  </si>
  <si>
    <t>112151013</t>
  </si>
  <si>
    <t>Volné kácení stromů s rozřezáním a odvětvením D kmene do 400 mm</t>
  </si>
  <si>
    <t>-512767745</t>
  </si>
  <si>
    <t>112151014</t>
  </si>
  <si>
    <t>Volné kácení stromů s rozřezáním a odvětvením D kmene do 500 mm</t>
  </si>
  <si>
    <t>-1853897856</t>
  </si>
  <si>
    <t>112151015</t>
  </si>
  <si>
    <t>Volné kácení stromů s rozřezáním a odvětvením D kmene do 600 mm</t>
  </si>
  <si>
    <t>1832200208</t>
  </si>
  <si>
    <t>112251221</t>
  </si>
  <si>
    <t>Odstranění pařezů rovině nebo na svahu do 1:5 odfrézováním do hloubky 0,5 m</t>
  </si>
  <si>
    <t>-1372523903</t>
  </si>
  <si>
    <t>0,7*4</t>
  </si>
  <si>
    <t>1,0*7</t>
  </si>
  <si>
    <t>1,5+2,5</t>
  </si>
  <si>
    <t>122911121</t>
  </si>
  <si>
    <t>Odstranění vyfrézované dřevní hmoty hloubky do 0,5 m v rovině nebo na svahu do 1:5</t>
  </si>
  <si>
    <t>-1334406208</t>
  </si>
  <si>
    <t>162301401</t>
  </si>
  <si>
    <t>Vodorovné přemístění větví stromů listnatých do 5 km D kmene do 300 mm</t>
  </si>
  <si>
    <t>-1596098093</t>
  </si>
  <si>
    <t>162301402</t>
  </si>
  <si>
    <t>Vodorovné přemístění větví stromů listnatých do 5 km D kmene do 500 mm</t>
  </si>
  <si>
    <t>-1907144393</t>
  </si>
  <si>
    <t>162301403</t>
  </si>
  <si>
    <t>Vodorovné přemístění větví stromů listnatých do 5 km D kmene do 700 mm</t>
  </si>
  <si>
    <t>-799128059</t>
  </si>
  <si>
    <t>162301405</t>
  </si>
  <si>
    <t>Vodorovné přemístění větví stromů jehličnatých do 5 km D kmene do 300 mm</t>
  </si>
  <si>
    <t>-917605997</t>
  </si>
  <si>
    <t>162301411</t>
  </si>
  <si>
    <t>Vodorovné přemístění kmenů stromů listnatých do 5 km D kmene do 300 mm</t>
  </si>
  <si>
    <t>-1378114439</t>
  </si>
  <si>
    <t>162301412</t>
  </si>
  <si>
    <t>Vodorovné přemístění kmenů stromů listnatých do 5 km D kmene do 500 mm</t>
  </si>
  <si>
    <t>1935340489</t>
  </si>
  <si>
    <t>162301413</t>
  </si>
  <si>
    <t>Vodorovné přemístění kmenů stromů listnatých do 5 km D kmene do 700 mm</t>
  </si>
  <si>
    <t>1325086075</t>
  </si>
  <si>
    <t>162301415</t>
  </si>
  <si>
    <t>Vodorovné přemístění kmenů stromů jehličnatých do 5 km D kmene do 300 mm</t>
  </si>
  <si>
    <t>842079604</t>
  </si>
  <si>
    <t>162301501</t>
  </si>
  <si>
    <t>Vodorovné přemístění křovin do 5 km D kmene do 100 mm</t>
  </si>
  <si>
    <t>-1898778800</t>
  </si>
  <si>
    <t>-1524292416</t>
  </si>
  <si>
    <t>"odovoz přebytečné ornice "</t>
  </si>
  <si>
    <t>415,1-117,05</t>
  </si>
  <si>
    <t>-1473650565</t>
  </si>
  <si>
    <t>or*5</t>
  </si>
  <si>
    <t>167101102</t>
  </si>
  <si>
    <t>Nakládání výkopku z hornin tř. 1 až 4 přes 100 m3</t>
  </si>
  <si>
    <t>582123565</t>
  </si>
  <si>
    <t>"naložení ornice z mezideponie"  or</t>
  </si>
  <si>
    <t>-664550799</t>
  </si>
  <si>
    <t>"uložení ornice-poplatek nepočítat,pozemek pro uložení určí investor"  or</t>
  </si>
  <si>
    <t>174111121</t>
  </si>
  <si>
    <t>Zásyp jam po vyfrézovaných pařezech hloubky do 0,5 m v rovině nebo na svahu do 1:5</t>
  </si>
  <si>
    <t>-1660027442</t>
  </si>
  <si>
    <t>73301343</t>
  </si>
  <si>
    <t>18320511.R</t>
  </si>
  <si>
    <t>Úprava květinových záhonů u vstupních chodníků do bytových domů</t>
  </si>
  <si>
    <t>-1990921755</t>
  </si>
  <si>
    <t>184911311</t>
  </si>
  <si>
    <t>Položení mulčovací textilie v rovině a svahu do 1:5</t>
  </si>
  <si>
    <t>-316786714</t>
  </si>
  <si>
    <t>JTA.0013424.URS</t>
  </si>
  <si>
    <t>geotextilieA PP  šíře 650 cm, 300 g/m2</t>
  </si>
  <si>
    <t>-703855954</t>
  </si>
  <si>
    <t>1104</t>
  </si>
  <si>
    <t>Výsadba stromů</t>
  </si>
  <si>
    <t>184401111</t>
  </si>
  <si>
    <t>Příprava dřevin k přesazení bez výměny půdy s vyhnojením s balem D do 0,8 m v rovině a svahu do 1:5</t>
  </si>
  <si>
    <t>-531004459</t>
  </si>
  <si>
    <t>184502114</t>
  </si>
  <si>
    <t>Vyzvednutí dřeviny k přesazení s balem D do 0,8 m v rovině a svahu do 1:5</t>
  </si>
  <si>
    <t>619951557</t>
  </si>
  <si>
    <t>184801121</t>
  </si>
  <si>
    <t>Ošetřování vysazených dřevin soliterních v rovině a svahu do 1:5</t>
  </si>
  <si>
    <t>1685107750</t>
  </si>
  <si>
    <t>183101215</t>
  </si>
  <si>
    <t>Jamky pro výsadbu s výměnou 50 % půdy zeminy tř 1 až 4 objem do 0,4 m3 v rovině a svahu do 1:5</t>
  </si>
  <si>
    <t>1276645910</t>
  </si>
  <si>
    <t>10+1</t>
  </si>
  <si>
    <t>10321100</t>
  </si>
  <si>
    <t>zahradní substrát pro výsadbu VL</t>
  </si>
  <si>
    <t>275485624</t>
  </si>
  <si>
    <t>11,000*0,5*1,03</t>
  </si>
  <si>
    <t>184102116</t>
  </si>
  <si>
    <t>Výsadba dřeviny s balem D do 0,8 m do jamky se zalitím v rovině a svahu do 1:5</t>
  </si>
  <si>
    <t>-1645386888</t>
  </si>
  <si>
    <t>026504050</t>
  </si>
  <si>
    <t xml:space="preserve">Javor mleč /Acer platanoides/ </t>
  </si>
  <si>
    <t>1033320540</t>
  </si>
  <si>
    <t>026504051</t>
  </si>
  <si>
    <t>Třešeň pilovitá / Prunus serrulata Kanzan/</t>
  </si>
  <si>
    <t>-51915647</t>
  </si>
  <si>
    <t>02660415</t>
  </si>
  <si>
    <t>Smrk Pančičův /Picea omorika/ 80-125cm</t>
  </si>
  <si>
    <t>1810497002</t>
  </si>
  <si>
    <t>184215133</t>
  </si>
  <si>
    <t>Ukotvení kmene dřevin třemi kůly D do 0,1 m délky do 3 m</t>
  </si>
  <si>
    <t>680436849</t>
  </si>
  <si>
    <t>052172100</t>
  </si>
  <si>
    <t>kůl na ukotvení  stromů, kůl,frézovaný s  fazetou a špicí, pr. 9cm, délka 3m, 3ks/1strom</t>
  </si>
  <si>
    <t>CS ÚRS 2013 01</t>
  </si>
  <si>
    <t>625187762</t>
  </si>
  <si>
    <t>11*3*1,01</t>
  </si>
  <si>
    <t>052172101</t>
  </si>
  <si>
    <t>příčka z půlené frézované kulatiny pr. 9cm, délka 60cm, 3ks/1strom</t>
  </si>
  <si>
    <t>744121489</t>
  </si>
  <si>
    <t>184501121</t>
  </si>
  <si>
    <t>Zhotovení obalu z juty v jedné vrstvě v rovině a svahu do 1:5</t>
  </si>
  <si>
    <t>1704601552</t>
  </si>
  <si>
    <t>283293091</t>
  </si>
  <si>
    <t>juta na obalení kmene cca 4m/1strom</t>
  </si>
  <si>
    <t>-904217019</t>
  </si>
  <si>
    <t>283293092</t>
  </si>
  <si>
    <t>úvazek (2m/ks)</t>
  </si>
  <si>
    <t>113798804</t>
  </si>
  <si>
    <t>184806113</t>
  </si>
  <si>
    <t>Řez stromů netrnitých průklestem D koruny do 6 m</t>
  </si>
  <si>
    <t>-177162928</t>
  </si>
  <si>
    <t>184911421</t>
  </si>
  <si>
    <t>Mulčování rostlin kůrou tl. do 0,1 m v rovině a svahu do 1:5</t>
  </si>
  <si>
    <t>1478124139</t>
  </si>
  <si>
    <t>103911000</t>
  </si>
  <si>
    <t>kůra mulčovací VL</t>
  </si>
  <si>
    <t>-227940478</t>
  </si>
  <si>
    <t>185802114</t>
  </si>
  <si>
    <t>Hnojení půdy umělým hnojivem k jednotlivým rostlinám v rovině a svahu do 1:5</t>
  </si>
  <si>
    <t>-431506100</t>
  </si>
  <si>
    <t>11,000*0,001</t>
  </si>
  <si>
    <t>251911551</t>
  </si>
  <si>
    <t xml:space="preserve">umělé hnojivo Silvamix tablety,  4x10g/ks, </t>
  </si>
  <si>
    <t>-822232011</t>
  </si>
  <si>
    <t>11,000*4</t>
  </si>
  <si>
    <t>185804311</t>
  </si>
  <si>
    <t>Zalití rostlin vodou plocha do 20 m2</t>
  </si>
  <si>
    <t>1000159103</t>
  </si>
  <si>
    <t>11*0,1</t>
  </si>
  <si>
    <t>08211321</t>
  </si>
  <si>
    <t>voda pitná pro ostatní odběratele</t>
  </si>
  <si>
    <t>1031052157</t>
  </si>
  <si>
    <t>185851121</t>
  </si>
  <si>
    <t>Dovoz vody pro zálivku rostlin za vzdálenost do 1000 m</t>
  </si>
  <si>
    <t>394466642</t>
  </si>
  <si>
    <t>1107</t>
  </si>
  <si>
    <t>Vegetační povrchy - trávníky</t>
  </si>
  <si>
    <t>111151121</t>
  </si>
  <si>
    <t>Pokosení trávníku parkového plochy do 1000 m2 s odvozem do 20 km v rovině a svahu do 1:5</t>
  </si>
  <si>
    <t>1781879312</t>
  </si>
  <si>
    <t>3750*4</t>
  </si>
  <si>
    <t>181411131</t>
  </si>
  <si>
    <t>Založení parkového trávníku výsevem plochy do 1000 m2 v rovině a ve svahu do 1:5</t>
  </si>
  <si>
    <t>1819584292</t>
  </si>
  <si>
    <t>"výkaz dle tech.zprávy "</t>
  </si>
  <si>
    <t>3750</t>
  </si>
  <si>
    <t>00572410</t>
  </si>
  <si>
    <t>osivo směs travní parková</t>
  </si>
  <si>
    <t>836518933</t>
  </si>
  <si>
    <t>3750,0*0,03*1,05</t>
  </si>
  <si>
    <t>183403113</t>
  </si>
  <si>
    <t>Obdělání půdy frézováním v rovině a svahu do 1:5</t>
  </si>
  <si>
    <t>762917989</t>
  </si>
  <si>
    <t>-905006868</t>
  </si>
  <si>
    <t>3750*2</t>
  </si>
  <si>
    <t>183403161</t>
  </si>
  <si>
    <t>Obdělání půdy válením v rovině a svahu do 1:5</t>
  </si>
  <si>
    <t>-1309790364</t>
  </si>
  <si>
    <t>184802111</t>
  </si>
  <si>
    <t>Chemické odplevelení před založením kultury nad 20 m2 postřikem na široko v rovině a svahu do 1:5</t>
  </si>
  <si>
    <t>2121906454</t>
  </si>
  <si>
    <t>998231311</t>
  </si>
  <si>
    <t>Přesun hmot pro sadovnické a krajinářské úpravy vodorovně do 5000 m</t>
  </si>
  <si>
    <t>1919717372</t>
  </si>
  <si>
    <t>230</t>
  </si>
  <si>
    <t>338,593</t>
  </si>
  <si>
    <t>243</t>
  </si>
  <si>
    <t>1620</t>
  </si>
  <si>
    <t>27,21</t>
  </si>
  <si>
    <t>6,78</t>
  </si>
  <si>
    <t>142,695</t>
  </si>
  <si>
    <t>006 - SO 06 Úprava a rekonstrukce stávajících chodníků</t>
  </si>
  <si>
    <t>2,7</t>
  </si>
  <si>
    <t>4,32</t>
  </si>
  <si>
    <t>964,8</t>
  </si>
  <si>
    <t>757,425</t>
  </si>
  <si>
    <t>38,422</t>
  </si>
  <si>
    <t xml:space="preserve">    VRN7 - Provozní vlivy</t>
  </si>
  <si>
    <t>113106142</t>
  </si>
  <si>
    <t>Rozebrání dlažeb z betonových nebo kamenných dlaždic komunikací pro pěší strojně pl přes 50 m2</t>
  </si>
  <si>
    <t>384575257</t>
  </si>
  <si>
    <t>113106144</t>
  </si>
  <si>
    <t>Rozebrání dlažeb ze zámkových dlaždic komunikací pro pěší strojně pl přes 50 m2</t>
  </si>
  <si>
    <t>-1957726040</t>
  </si>
  <si>
    <t>"předlažba stáv.chodníku"   540,0</t>
  </si>
  <si>
    <t>113107161</t>
  </si>
  <si>
    <t>Odstranění podkladu z kameniva drceného tl 100 mm strojně pl přes 50 do 200 m2</t>
  </si>
  <si>
    <t>457217733</t>
  </si>
  <si>
    <t>Odstranění podkladu z kameniva drceného tl 150 mm strojně pl přes 50 do 200 m2</t>
  </si>
  <si>
    <t>578777235</t>
  </si>
  <si>
    <t>"podél obrubníků"     382*0,3</t>
  </si>
  <si>
    <t>-387701790</t>
  </si>
  <si>
    <t>"stávající chodník"    130,0</t>
  </si>
  <si>
    <t>113107223</t>
  </si>
  <si>
    <t>Odstranění podkladu z kameniva drceného tl 260 mm strojně pl přes 200 m2</t>
  </si>
  <si>
    <t>681180753</t>
  </si>
  <si>
    <t>-1828584676</t>
  </si>
  <si>
    <t>113107242</t>
  </si>
  <si>
    <t>Odstranění podkladu živičného tl 100 mm strojně pl přes 200 m2</t>
  </si>
  <si>
    <t>-1047716334</t>
  </si>
  <si>
    <t>"podél obrubníků"     382,0*0,3</t>
  </si>
  <si>
    <t>Odstranění podkladu z kameniva drceného tl 150 mm strojně pl do 50 m2</t>
  </si>
  <si>
    <t>1800222939</t>
  </si>
  <si>
    <t>113107336</t>
  </si>
  <si>
    <t>Odstranění podkladu z betonu vyztuženého sítěmi tl 150 mm strojně pl do 50 m2</t>
  </si>
  <si>
    <t>57507142</t>
  </si>
  <si>
    <t>669225094</t>
  </si>
  <si>
    <t>"podél obrubníků"     288,0*0,5</t>
  </si>
  <si>
    <t>963762921</t>
  </si>
  <si>
    <t>117183205</t>
  </si>
  <si>
    <t>119003131</t>
  </si>
  <si>
    <t>Výstražná páska pro zabezpečení výkopu zřízení</t>
  </si>
  <si>
    <t>1715805336</t>
  </si>
  <si>
    <t>119003132</t>
  </si>
  <si>
    <t>Výstražná páska pro zabezpečení výkopu odstranění</t>
  </si>
  <si>
    <t>-730740647</t>
  </si>
  <si>
    <t>-1965182022</t>
  </si>
  <si>
    <t>1620,0*0,15</t>
  </si>
  <si>
    <t>-1797651714</t>
  </si>
  <si>
    <t>výkopy a odkopy pro konstr.chodníků</t>
  </si>
  <si>
    <t>230,0</t>
  </si>
  <si>
    <t>1567161670</t>
  </si>
  <si>
    <t>1321424915</t>
  </si>
  <si>
    <t>0,45*0,15*(310+28)</t>
  </si>
  <si>
    <t>0,4*0,15*44,0</t>
  </si>
  <si>
    <t>0,3*0,1*1618</t>
  </si>
  <si>
    <t>propoj.potrubí</t>
  </si>
  <si>
    <t>0,6*1,5*3,0</t>
  </si>
  <si>
    <t>0,6*1,0*110,0</t>
  </si>
  <si>
    <t>1264512985</t>
  </si>
  <si>
    <t>1466623988</t>
  </si>
  <si>
    <t>uliční vpusť</t>
  </si>
  <si>
    <t>1,2*1,2*1,5*2</t>
  </si>
  <si>
    <t>1854373240</t>
  </si>
  <si>
    <t>1909315582</t>
  </si>
  <si>
    <t>"odvoz zeminy pro zásyp na mezideponii"  z</t>
  </si>
  <si>
    <t>"dovoz zeminy pro zásyp z mezideponie"  z</t>
  </si>
  <si>
    <t>853260208</t>
  </si>
  <si>
    <t>r+s+j</t>
  </si>
  <si>
    <t>-z</t>
  </si>
  <si>
    <t>1920827266</t>
  </si>
  <si>
    <t>1551565037</t>
  </si>
  <si>
    <t>141660931</t>
  </si>
  <si>
    <t>-420210734</t>
  </si>
  <si>
    <t>1194221595</t>
  </si>
  <si>
    <t>s+r1+r2</t>
  </si>
  <si>
    <t>-0,45*0,45*1,5*2</t>
  </si>
  <si>
    <t>-448158616</t>
  </si>
  <si>
    <t>1460794218</t>
  </si>
  <si>
    <t>0,6*0,45*3,0+0,6*0,4*110,0</t>
  </si>
  <si>
    <t>2144555379</t>
  </si>
  <si>
    <t>27,21*2 'Přepočtené koeficientem množství</t>
  </si>
  <si>
    <t>926609426</t>
  </si>
  <si>
    <t>"rozprostření ornice "    1620,0</t>
  </si>
  <si>
    <t>-686751129</t>
  </si>
  <si>
    <t>1612+266</t>
  </si>
  <si>
    <t>867087695</t>
  </si>
  <si>
    <t>734249606</t>
  </si>
  <si>
    <t>-1630272874</t>
  </si>
  <si>
    <t>0,6*0,1*3,0+0,6*0,1*110,0</t>
  </si>
  <si>
    <t>1945961539</t>
  </si>
  <si>
    <t>564952111</t>
  </si>
  <si>
    <t>Podklad z mechanicky zpevněného kameniva MZK tl 150 mm</t>
  </si>
  <si>
    <t>779949434</t>
  </si>
  <si>
    <t>1685293393</t>
  </si>
  <si>
    <t>-1340640846</t>
  </si>
  <si>
    <t>565165112</t>
  </si>
  <si>
    <t>Asfaltový beton vrstva podkladní ACP 16 (obalované kamenivo OKS) tl 90 mm š do 3 m</t>
  </si>
  <si>
    <t>530569235</t>
  </si>
  <si>
    <t>podél nových obrubníků</t>
  </si>
  <si>
    <t>382*0,5</t>
  </si>
  <si>
    <t>-953227738</t>
  </si>
  <si>
    <t>144,0*2</t>
  </si>
  <si>
    <t>-1438162661</t>
  </si>
  <si>
    <t>191,000*2</t>
  </si>
  <si>
    <t>-377788696</t>
  </si>
  <si>
    <t>"v pásu podél obruby"    144</t>
  </si>
  <si>
    <t>-758639676</t>
  </si>
  <si>
    <t>2048180687</t>
  </si>
  <si>
    <t>2012414125</t>
  </si>
  <si>
    <t>25514761</t>
  </si>
  <si>
    <t>880+22+20+8</t>
  </si>
  <si>
    <t>222609201</t>
  </si>
  <si>
    <t>880,000*1,05</t>
  </si>
  <si>
    <t>-1976803097</t>
  </si>
  <si>
    <t>22*1,05</t>
  </si>
  <si>
    <t>59245021.1</t>
  </si>
  <si>
    <t xml:space="preserve">dlažba betonová bez sražené hrany  200x200x60mm </t>
  </si>
  <si>
    <t>-2015297943</t>
  </si>
  <si>
    <t>20*1,05</t>
  </si>
  <si>
    <t>59245R01</t>
  </si>
  <si>
    <t>dlažba betonová - podélné drážky - vodící linie  tl.60mm</t>
  </si>
  <si>
    <t>-1660076992</t>
  </si>
  <si>
    <t>8*1,05</t>
  </si>
  <si>
    <t>-1827780133</t>
  </si>
  <si>
    <t>1729655331</t>
  </si>
  <si>
    <t>540,000*0,02</t>
  </si>
  <si>
    <t>596211115</t>
  </si>
  <si>
    <t>Příplatek za kombinaci více než dvou barev u kladení betonových dlažeb pro pěší tl 60 mm skupiny A</t>
  </si>
  <si>
    <t>1492143831</t>
  </si>
  <si>
    <t>8+20+22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</si>
  <si>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</si>
  <si>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mm, pro plochy  přes 300m2</t>
  </si>
  <si>
    <t>1816655018</t>
  </si>
  <si>
    <t>238,0+2,0+1,5</t>
  </si>
  <si>
    <t>-1177019500</t>
  </si>
  <si>
    <t>238,0*1,05</t>
  </si>
  <si>
    <t>-1920702949</t>
  </si>
  <si>
    <t>1244422325</t>
  </si>
  <si>
    <t>1,5*1,05</t>
  </si>
  <si>
    <t>1983922688</t>
  </si>
  <si>
    <t>992597001</t>
  </si>
  <si>
    <t>-1921262597</t>
  </si>
  <si>
    <t>-135555323</t>
  </si>
  <si>
    <t>-1215792339</t>
  </si>
  <si>
    <t>-1313437321</t>
  </si>
  <si>
    <t>50643141</t>
  </si>
  <si>
    <t>1427700354</t>
  </si>
  <si>
    <t>-253504230</t>
  </si>
  <si>
    <t>1094571322</t>
  </si>
  <si>
    <t>1349397056</t>
  </si>
  <si>
    <t>1203371867</t>
  </si>
  <si>
    <t>899131113.1</t>
  </si>
  <si>
    <t>Úprava nivelety poklopu stáv.revizní šachty-dodávka nového poklopu DN 600,tř.400+vyrovnávací prstenec</t>
  </si>
  <si>
    <t>1194727172</t>
  </si>
  <si>
    <t>1259440025</t>
  </si>
  <si>
    <t>-809166850</t>
  </si>
  <si>
    <t>1376024937</t>
  </si>
  <si>
    <t>-1287617074</t>
  </si>
  <si>
    <t>899431111</t>
  </si>
  <si>
    <t>Výšková úprava uličního vstupu nebo vpusti do 200 mm zvýšením krycího hrnce, šoupěte nebo hydrantu</t>
  </si>
  <si>
    <t>1165227776</t>
  </si>
  <si>
    <t>126216035</t>
  </si>
  <si>
    <t>"silniční"             310</t>
  </si>
  <si>
    <t>"nájezdový"         44,0</t>
  </si>
  <si>
    <t>"přechodový"     28,0</t>
  </si>
  <si>
    <t>-570439630</t>
  </si>
  <si>
    <t>310,0*1,05</t>
  </si>
  <si>
    <t>-715709328</t>
  </si>
  <si>
    <t>44*1,05</t>
  </si>
  <si>
    <t>-1599001971</t>
  </si>
  <si>
    <t>1946968375</t>
  </si>
  <si>
    <t>-305962528</t>
  </si>
  <si>
    <t>2029606916</t>
  </si>
  <si>
    <t>0,4*0,15*44</t>
  </si>
  <si>
    <t>-142721419</t>
  </si>
  <si>
    <t>541644316</t>
  </si>
  <si>
    <t>-1596312996</t>
  </si>
  <si>
    <t>0,2*2</t>
  </si>
  <si>
    <t>2015035835</t>
  </si>
  <si>
    <t>-1694906267</t>
  </si>
  <si>
    <t>569023402</t>
  </si>
  <si>
    <t>1722,225-sut1</t>
  </si>
  <si>
    <t>1790924744</t>
  </si>
  <si>
    <t>631459705</t>
  </si>
  <si>
    <t>1870882519</t>
  </si>
  <si>
    <t>584477228</t>
  </si>
  <si>
    <t>-1726530432</t>
  </si>
  <si>
    <t>sut1-107,316</t>
  </si>
  <si>
    <t>-854566455</t>
  </si>
  <si>
    <t>-901896720</t>
  </si>
  <si>
    <t>70832019</t>
  </si>
  <si>
    <t>1641339295</t>
  </si>
  <si>
    <t>-1072488129</t>
  </si>
  <si>
    <t>VRN7</t>
  </si>
  <si>
    <t>Provozní vlivy</t>
  </si>
  <si>
    <t>070001000</t>
  </si>
  <si>
    <t>1065303911</t>
  </si>
  <si>
    <t>072002000</t>
  </si>
  <si>
    <t>Silniční provoz - dočasné dopravní značení</t>
  </si>
  <si>
    <t>1258095191</t>
  </si>
  <si>
    <t>3,72</t>
  </si>
  <si>
    <t>008 - SO 08 Nahrazení a doplnění městského mobiliáře</t>
  </si>
  <si>
    <t>139711101</t>
  </si>
  <si>
    <t>Vykopávky v uzavřených prostorách v hornině tř. 1 až 4-ruční výkop</t>
  </si>
  <si>
    <t>869817459</t>
  </si>
  <si>
    <t>"pro základ.patky košů"     0,4*0,4*0,6*5</t>
  </si>
  <si>
    <t>"pro základ.patky laviček"         0,2*0,6*0,6*2*15</t>
  </si>
  <si>
    <t>"pro základ.patky sušák na prádlo"         0,3*0,3*0,6*2*10</t>
  </si>
  <si>
    <t>1890057994</t>
  </si>
  <si>
    <t>-1001339635</t>
  </si>
  <si>
    <t>r*5</t>
  </si>
  <si>
    <t>-398858762</t>
  </si>
  <si>
    <t>-110825135</t>
  </si>
  <si>
    <t>r*1,67</t>
  </si>
  <si>
    <t>685949710</t>
  </si>
  <si>
    <t>"patky odpad.koše"</t>
  </si>
  <si>
    <t>0,4*0,4*0,6*5*1,035</t>
  </si>
  <si>
    <t>"kotvení lavičky"</t>
  </si>
  <si>
    <t>0,6*0,2*0,6*2*15*1,035</t>
  </si>
  <si>
    <t>"pro základ.patky sušák na prádlo"         0,3*0,3*0,6*2*10*1,035</t>
  </si>
  <si>
    <t>637121111</t>
  </si>
  <si>
    <t>zásyp drtí nebo oblázky  tl 100 mm s udusáním</t>
  </si>
  <si>
    <t>2026477186</t>
  </si>
  <si>
    <t>936104211</t>
  </si>
  <si>
    <t>Montáž odpadkového koše do betonové patky</t>
  </si>
  <si>
    <t>-1905162135</t>
  </si>
  <si>
    <t>74910121</t>
  </si>
  <si>
    <t>koš odpadkový plastový (možnost upevnění) v 811mm ovál š 480mm obsah 50L</t>
  </si>
  <si>
    <t>1761051157</t>
  </si>
  <si>
    <t>936124113</t>
  </si>
  <si>
    <t>Montáž lavičky stabilní kotvené šrouby na pevný podklad</t>
  </si>
  <si>
    <t>1634534996</t>
  </si>
  <si>
    <t>74910106</t>
  </si>
  <si>
    <t>lavička s opěradlem (kotvená) 180 x 60 x 80 cm  konstrukce - litina, sedák - dřevo</t>
  </si>
  <si>
    <t>-126526516</t>
  </si>
  <si>
    <t>93617431R01</t>
  </si>
  <si>
    <t>Stojan na kola betonový prefabrikovaný tryskaný (pro 3 stání),volně položený s kotev.oky pro zámek kola osazení+dodávka vč.dopravy</t>
  </si>
  <si>
    <t>862398081</t>
  </si>
  <si>
    <t>805358763</t>
  </si>
  <si>
    <t>-685707180</t>
  </si>
  <si>
    <t>"sloupky pro odpad.koše"</t>
  </si>
  <si>
    <t>3,8*5</t>
  </si>
  <si>
    <t>sušáky na prádlo</t>
  </si>
  <si>
    <t>750,0</t>
  </si>
  <si>
    <t>553001</t>
  </si>
  <si>
    <t>900364445</t>
  </si>
  <si>
    <t>29952311</t>
  </si>
  <si>
    <t>1091579978</t>
  </si>
  <si>
    <t>1278499153</t>
  </si>
  <si>
    <t>-1326055847</t>
  </si>
  <si>
    <t>3,77*5,0*54*0,001</t>
  </si>
  <si>
    <t>750,0*54*0,001</t>
  </si>
  <si>
    <t>-590126063</t>
  </si>
  <si>
    <t>637593592</t>
  </si>
  <si>
    <t>498,2</t>
  </si>
  <si>
    <t>144,982</t>
  </si>
  <si>
    <t>009 - SO 09 Odstraněné prvky</t>
  </si>
  <si>
    <t>1341605860</t>
  </si>
  <si>
    <t>250+90,0</t>
  </si>
  <si>
    <t>Odstranění podkladu z kameniva drceného tl 300 mm strojně pl přes 200 m2</t>
  </si>
  <si>
    <t>-2122369576</t>
  </si>
  <si>
    <t>113107224</t>
  </si>
  <si>
    <t>Odstranění podkladu z kameniva drceného tl 400 mm strojně pl přes 200 m2</t>
  </si>
  <si>
    <t>29843851</t>
  </si>
  <si>
    <t>113107245</t>
  </si>
  <si>
    <t>Odstranění podkladu živičného tl 250 mm strojně pl přes 200 m2</t>
  </si>
  <si>
    <t>777451462</t>
  </si>
  <si>
    <t>-754070107</t>
  </si>
  <si>
    <t>40133366</t>
  </si>
  <si>
    <t>"dovoz z mezideponie"</t>
  </si>
  <si>
    <t>"zemina na zásyp po patkách"   7,0</t>
  </si>
  <si>
    <t>261405632</t>
  </si>
  <si>
    <t>-707658213</t>
  </si>
  <si>
    <t>"po odstraněných patkách"   7,0</t>
  </si>
  <si>
    <t>9360042R1</t>
  </si>
  <si>
    <t>Likvidace písku z pískoviště</t>
  </si>
  <si>
    <t>260478817</t>
  </si>
  <si>
    <t>961044111</t>
  </si>
  <si>
    <t>Bourání základů z betonu prostého</t>
  </si>
  <si>
    <t>-129517545</t>
  </si>
  <si>
    <t>"odstranění základ.patek"</t>
  </si>
  <si>
    <t>7,0</t>
  </si>
  <si>
    <t>966001211</t>
  </si>
  <si>
    <t>Odstranění lavičky stabilní zabetonované</t>
  </si>
  <si>
    <t>1058906889</t>
  </si>
  <si>
    <t>966001311</t>
  </si>
  <si>
    <t>Odstranění odpadkového koše s betonovou patkou</t>
  </si>
  <si>
    <t>-2024791764</t>
  </si>
  <si>
    <t>966001411</t>
  </si>
  <si>
    <t>Odstranění stojanu na kola kotveného šrouby</t>
  </si>
  <si>
    <t>-728612492</t>
  </si>
  <si>
    <t>9815111R</t>
  </si>
  <si>
    <t>Demontáž nefunkčního teplovodu vč.demontáže potrubí,zásypu,dovoz zeminy,odvoz a likvidace suti</t>
  </si>
  <si>
    <t>1831261376</t>
  </si>
  <si>
    <t>9815111R1</t>
  </si>
  <si>
    <t>Odstranění dřevěných herních konstrukcí vč.odvozu a likvidace</t>
  </si>
  <si>
    <t>-2044424436</t>
  </si>
  <si>
    <t>997013831</t>
  </si>
  <si>
    <t>Poplatek za uložení na skládce (skládkovné) stavebního odpadu směsného kód odpadu 170 904</t>
  </si>
  <si>
    <t>-719473544</t>
  </si>
  <si>
    <t>sut2-119,15</t>
  </si>
  <si>
    <t>1556739036</t>
  </si>
  <si>
    <t>-778452880</t>
  </si>
  <si>
    <t>-796109167</t>
  </si>
  <si>
    <t>643,182-sut1</t>
  </si>
  <si>
    <t>-1893779566</t>
  </si>
  <si>
    <t>-1703749321</t>
  </si>
  <si>
    <t>1670435951</t>
  </si>
  <si>
    <t>-2099353928</t>
  </si>
  <si>
    <t>-255988234</t>
  </si>
  <si>
    <t>sut1-174,6</t>
  </si>
  <si>
    <t>767996701</t>
  </si>
  <si>
    <t>Demontáž atypických zámečnických konstrukcí řezáním hmotnosti jednotlivých dílů do 50 kg</t>
  </si>
  <si>
    <t>1287838200</t>
  </si>
  <si>
    <t>"odstranění sušáku na prádlo"   50,0*17</t>
  </si>
  <si>
    <t>"odstranění zábradlí"    10,0*2</t>
  </si>
  <si>
    <t>"odstranění ocel.sloupků na stáv.sport.hřišti"  15,0*2</t>
  </si>
  <si>
    <t>767996702</t>
  </si>
  <si>
    <t>Demontáž atypických zámečnických konstrukcí řezáním hmotnosti jednotlivých dílů do 100 kg</t>
  </si>
  <si>
    <t>-291852415</t>
  </si>
  <si>
    <t>"demontáž ocel.klepáčů 55,0kg/kus"    55,0*2</t>
  </si>
  <si>
    <t>"demontáž OK průlezačky  70,0kg/kus"    70,0*2</t>
  </si>
  <si>
    <t>208,035</t>
  </si>
  <si>
    <t>200</t>
  </si>
  <si>
    <t>79,5</t>
  </si>
  <si>
    <t>492</t>
  </si>
  <si>
    <t>5,535</t>
  </si>
  <si>
    <t>010 - SO 10 Úprava a doplnění VO</t>
  </si>
  <si>
    <t xml:space="preserve">    740 - Elektromontáže - zkoušky a revize</t>
  </si>
  <si>
    <t xml:space="preserve">    743 - Elektromontáže - hrubá montáž</t>
  </si>
  <si>
    <t xml:space="preserve">    744 - Elektromontáže - rozvody vodičů měděných</t>
  </si>
  <si>
    <t xml:space="preserve">    747 - Elektromontáže - kompletace rozvodů</t>
  </si>
  <si>
    <t xml:space="preserve">    748 - Elektromontáže - osvětlovací zařízení a svítidla</t>
  </si>
  <si>
    <t>-510247181</t>
  </si>
  <si>
    <t>200,0*1,0*0,15</t>
  </si>
  <si>
    <t>132201102</t>
  </si>
  <si>
    <t>Hloubení rýh š do 600 mm v hornině tř. 3 objemu přes 100 m3</t>
  </si>
  <si>
    <t>-1666432323</t>
  </si>
  <si>
    <t>"výkop v místě chráničky"</t>
  </si>
  <si>
    <t>0,5*1,2*820,0</t>
  </si>
  <si>
    <t>132201109</t>
  </si>
  <si>
    <t>Příplatek za lepivost k hloubení rýh š do 600 mm v hornině tř. 3</t>
  </si>
  <si>
    <t>-1149083104</t>
  </si>
  <si>
    <t>-1456746181</t>
  </si>
  <si>
    <t>"výkop pro patky osvětlení"</t>
  </si>
  <si>
    <t>0,5*0,5*0,9*15+0,6*0,6*1,2*5</t>
  </si>
  <si>
    <t>1159198773</t>
  </si>
  <si>
    <t>-633328217</t>
  </si>
  <si>
    <t>2084897172</t>
  </si>
  <si>
    <t>p1+s+p2</t>
  </si>
  <si>
    <t>-546350271</t>
  </si>
  <si>
    <t>-1858399790</t>
  </si>
  <si>
    <t>1527990852</t>
  </si>
  <si>
    <t>Poplatek za uložení odpadu ze sypaniny na skládce (skládkovné)</t>
  </si>
  <si>
    <t>296186248</t>
  </si>
  <si>
    <t>-1407219311</t>
  </si>
  <si>
    <t>r-p1-p2</t>
  </si>
  <si>
    <t>-898014106</t>
  </si>
  <si>
    <t>175151101</t>
  </si>
  <si>
    <t>Obsypání potrubí strojně sypaninou bez prohození, uloženou do 3 m</t>
  </si>
  <si>
    <t>778597820</t>
  </si>
  <si>
    <t>"obsyp kabelů"</t>
  </si>
  <si>
    <t>0,5*0,3*820</t>
  </si>
  <si>
    <t>58331351</t>
  </si>
  <si>
    <t>kamenivo těžené drobné frakce 0/4</t>
  </si>
  <si>
    <t>344085111</t>
  </si>
  <si>
    <t>123*2 'Přepočtené koeficientem množství</t>
  </si>
  <si>
    <t>-1433326694</t>
  </si>
  <si>
    <t>"rozprostření ornice "    200</t>
  </si>
  <si>
    <t>1693444598</t>
  </si>
  <si>
    <t>986433611</t>
  </si>
  <si>
    <t>1541044215</t>
  </si>
  <si>
    <t>"patky pro stožár"</t>
  </si>
  <si>
    <t>0,5*0,5*0,9*15*1,035</t>
  </si>
  <si>
    <t>0,6*0,6*1,2*5*1,035</t>
  </si>
  <si>
    <t>1115183848</t>
  </si>
  <si>
    <t>"pískové lože pod kabely"</t>
  </si>
  <si>
    <t>0,5*0,15*1060,0</t>
  </si>
  <si>
    <t>899721111</t>
  </si>
  <si>
    <t>Zemnící vodič  Fe-Zn 8mm</t>
  </si>
  <si>
    <t>-1566748023</t>
  </si>
  <si>
    <t>Krytí  výstražnou fólií z PVC 25 cm</t>
  </si>
  <si>
    <t>1022997408</t>
  </si>
  <si>
    <t>-1306239316</t>
  </si>
  <si>
    <t>740</t>
  </si>
  <si>
    <t>Elektromontáže - zkoušky a revize</t>
  </si>
  <si>
    <t>740991300</t>
  </si>
  <si>
    <t>Celková prohlídka elektrického rozvodu a zařízení do 1 milionu Kč</t>
  </si>
  <si>
    <t>-20950185</t>
  </si>
  <si>
    <t>740991910</t>
  </si>
  <si>
    <t>Příplatek k celkové prohlídce za každých dalších 500 000,- Kč</t>
  </si>
  <si>
    <t>-1435675024</t>
  </si>
  <si>
    <t>741123224</t>
  </si>
  <si>
    <t>Montáž kabel Al plný nebo laněný kulatý žíla 4x16 mm2 uložený volně (AYKY)</t>
  </si>
  <si>
    <t>66392632</t>
  </si>
  <si>
    <t>34112316</t>
  </si>
  <si>
    <t>kabel silový s Al jádrem 1 kV 4x16mm2</t>
  </si>
  <si>
    <t>943165291</t>
  </si>
  <si>
    <t>741123225</t>
  </si>
  <si>
    <t>Montáž kabel Al plný nebo laněný kulatý žíla 4x25 mm2 uložený volně (AYKY)</t>
  </si>
  <si>
    <t>-699886349</t>
  </si>
  <si>
    <t>34113120</t>
  </si>
  <si>
    <t>kabel silový s Al jádrem 1 kV  4x25mm2</t>
  </si>
  <si>
    <t>1235932112</t>
  </si>
  <si>
    <t>743</t>
  </si>
  <si>
    <t>Elektromontáže - hrubá montáž</t>
  </si>
  <si>
    <t>743131216</t>
  </si>
  <si>
    <t>Montáž trubka ochranná do krabic plastová tuhá D do 75 mm uložená volně</t>
  </si>
  <si>
    <t>643116662</t>
  </si>
  <si>
    <t>34571353</t>
  </si>
  <si>
    <t>trubka elektroinstalační ohebná dvouplášťová korugovaná D 61/75 mm, HDPE+LDPE</t>
  </si>
  <si>
    <t>-1079756162</t>
  </si>
  <si>
    <t>744</t>
  </si>
  <si>
    <t>Elektromontáže - rozvody vodičů měděných</t>
  </si>
  <si>
    <t>744991110</t>
  </si>
  <si>
    <t>Zkouška izolační vodiče do 1 kV průřezu žíly 300 až 800 mm2</t>
  </si>
  <si>
    <t>-1435272105</t>
  </si>
  <si>
    <t>747</t>
  </si>
  <si>
    <t>Elektromontáže - kompletace rozvodů</t>
  </si>
  <si>
    <t>7477414R01</t>
  </si>
  <si>
    <t>Napojení na stávající VO</t>
  </si>
  <si>
    <t>-1618034353</t>
  </si>
  <si>
    <t>748</t>
  </si>
  <si>
    <t>Elektromontáže - osvětlovací zařízení a svítidla</t>
  </si>
  <si>
    <t>7481323R002</t>
  </si>
  <si>
    <t>Mont+dod nového svítidla LED   vč. všech doplňků</t>
  </si>
  <si>
    <t>170012430</t>
  </si>
  <si>
    <t>7481323R003</t>
  </si>
  <si>
    <t>Mont+dod silniční ocel.bezpaticový stožár s výložníkem 2,0m metalizovaný výšky 8m   vč. všech doplňků</t>
  </si>
  <si>
    <t>-700222584</t>
  </si>
  <si>
    <t>7481323R004</t>
  </si>
  <si>
    <t>Mont+dod parkový ocel.bezpaticový stožár metalizovaný výšky 5m   vč. všech doplňků</t>
  </si>
  <si>
    <t>-1016000026</t>
  </si>
  <si>
    <t>7481323R005</t>
  </si>
  <si>
    <t>demontáž stávajících LED svítidel,a jejich zpěná montáž vč.dočasného uložení</t>
  </si>
  <si>
    <t>1348509912</t>
  </si>
  <si>
    <t>7481323R006</t>
  </si>
  <si>
    <t>demontáž stávajících stožárů vč. základu odvozu a likvidace</t>
  </si>
  <si>
    <t>-736813916</t>
  </si>
  <si>
    <t>-605240214</t>
  </si>
  <si>
    <t>-882427960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</si>
</sst>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33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4"/>
  <sheetViews>
    <sheetView showGridLines="0" tabSelected="1" workbookViewId="0">
      <selection activeCell="T8" sqref="T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50" t="s">
        <v>5</v>
      </c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6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R5" s="21"/>
      <c r="BE5" s="270" t="s">
        <v>14</v>
      </c>
      <c r="BS5" s="18" t="s">
        <v>6</v>
      </c>
    </row>
    <row r="6" spans="1:74" s="1" customFormat="1" ht="36.950000000000003" customHeight="1">
      <c r="B6" s="21"/>
      <c r="D6" s="27" t="s">
        <v>15</v>
      </c>
      <c r="K6" s="262" t="s">
        <v>16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R6" s="21"/>
      <c r="BE6" s="271"/>
      <c r="BS6" s="18" t="s">
        <v>6</v>
      </c>
    </row>
    <row r="7" spans="1:74" s="1" customFormat="1" ht="12" customHeight="1">
      <c r="B7" s="21"/>
      <c r="D7" s="28" t="s">
        <v>17</v>
      </c>
      <c r="K7" s="26" t="s">
        <v>1</v>
      </c>
      <c r="AK7" s="28" t="s">
        <v>18</v>
      </c>
      <c r="AN7" s="26" t="s">
        <v>1</v>
      </c>
      <c r="AR7" s="21"/>
      <c r="BE7" s="271"/>
      <c r="BS7" s="18" t="s">
        <v>6</v>
      </c>
    </row>
    <row r="8" spans="1:74" s="1" customFormat="1" ht="12" customHeight="1">
      <c r="B8" s="21"/>
      <c r="D8" s="28" t="s">
        <v>19</v>
      </c>
      <c r="K8" s="26" t="s">
        <v>20</v>
      </c>
      <c r="AK8" s="28" t="s">
        <v>21</v>
      </c>
      <c r="AN8" s="29" t="s">
        <v>22</v>
      </c>
      <c r="AR8" s="21"/>
      <c r="BE8" s="271"/>
      <c r="BS8" s="18" t="s">
        <v>6</v>
      </c>
    </row>
    <row r="9" spans="1:74" s="1" customFormat="1" ht="14.45" customHeight="1">
      <c r="B9" s="21"/>
      <c r="AR9" s="21"/>
      <c r="BE9" s="271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1</v>
      </c>
      <c r="AR10" s="21"/>
      <c r="BE10" s="271"/>
      <c r="BS10" s="18" t="s">
        <v>6</v>
      </c>
    </row>
    <row r="11" spans="1:74" s="1" customFormat="1" ht="18.399999999999999" customHeight="1">
      <c r="B11" s="21"/>
      <c r="E11" s="26" t="s">
        <v>25</v>
      </c>
      <c r="AK11" s="28" t="s">
        <v>26</v>
      </c>
      <c r="AN11" s="26" t="s">
        <v>1</v>
      </c>
      <c r="AR11" s="21"/>
      <c r="BE11" s="271"/>
      <c r="BS11" s="18" t="s">
        <v>6</v>
      </c>
    </row>
    <row r="12" spans="1:74" s="1" customFormat="1" ht="6.95" customHeight="1">
      <c r="B12" s="21"/>
      <c r="AR12" s="21"/>
      <c r="BE12" s="271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24</v>
      </c>
      <c r="AN13" s="30" t="s">
        <v>28</v>
      </c>
      <c r="AR13" s="21"/>
      <c r="BE13" s="271"/>
      <c r="BS13" s="18" t="s">
        <v>6</v>
      </c>
    </row>
    <row r="14" spans="1:74" ht="12.75">
      <c r="B14" s="21"/>
      <c r="E14" s="263" t="s">
        <v>28</v>
      </c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8" t="s">
        <v>26</v>
      </c>
      <c r="AN14" s="30" t="s">
        <v>28</v>
      </c>
      <c r="AR14" s="21"/>
      <c r="BE14" s="271"/>
      <c r="BS14" s="18" t="s">
        <v>6</v>
      </c>
    </row>
    <row r="15" spans="1:74" s="1" customFormat="1" ht="6.95" customHeight="1">
      <c r="B15" s="21"/>
      <c r="AR15" s="21"/>
      <c r="BE15" s="271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24</v>
      </c>
      <c r="AN16" s="26" t="s">
        <v>30</v>
      </c>
      <c r="AR16" s="21"/>
      <c r="BE16" s="271"/>
      <c r="BS16" s="18" t="s">
        <v>3</v>
      </c>
    </row>
    <row r="17" spans="1:71" s="1" customFormat="1" ht="18.399999999999999" customHeight="1">
      <c r="B17" s="21"/>
      <c r="E17" s="26" t="s">
        <v>31</v>
      </c>
      <c r="AK17" s="28" t="s">
        <v>26</v>
      </c>
      <c r="AN17" s="26" t="s">
        <v>32</v>
      </c>
      <c r="AR17" s="21"/>
      <c r="BE17" s="271"/>
      <c r="BS17" s="18" t="s">
        <v>33</v>
      </c>
    </row>
    <row r="18" spans="1:71" s="1" customFormat="1" ht="6.95" customHeight="1">
      <c r="B18" s="21"/>
      <c r="AR18" s="21"/>
      <c r="BE18" s="271"/>
      <c r="BS18" s="18" t="s">
        <v>6</v>
      </c>
    </row>
    <row r="19" spans="1:71" s="1" customFormat="1" ht="12" customHeight="1">
      <c r="B19" s="21"/>
      <c r="D19" s="28" t="s">
        <v>34</v>
      </c>
      <c r="AK19" s="28" t="s">
        <v>24</v>
      </c>
      <c r="AN19" s="26" t="s">
        <v>1</v>
      </c>
      <c r="AR19" s="21"/>
      <c r="BE19" s="271"/>
      <c r="BS19" s="18" t="s">
        <v>6</v>
      </c>
    </row>
    <row r="20" spans="1:71" s="1" customFormat="1" ht="18.399999999999999" customHeight="1">
      <c r="B20" s="21"/>
      <c r="E20" s="26" t="s">
        <v>35</v>
      </c>
      <c r="AK20" s="28" t="s">
        <v>26</v>
      </c>
      <c r="AN20" s="26" t="s">
        <v>1</v>
      </c>
      <c r="AR20" s="21"/>
      <c r="BE20" s="271"/>
      <c r="BS20" s="18" t="s">
        <v>33</v>
      </c>
    </row>
    <row r="21" spans="1:71" s="1" customFormat="1" ht="6.95" customHeight="1">
      <c r="B21" s="21"/>
      <c r="AR21" s="21"/>
      <c r="BE21" s="271"/>
    </row>
    <row r="22" spans="1:71" s="1" customFormat="1" ht="12" customHeight="1">
      <c r="B22" s="21"/>
      <c r="D22" s="28" t="s">
        <v>36</v>
      </c>
      <c r="AR22" s="21"/>
      <c r="BE22" s="271"/>
    </row>
    <row r="23" spans="1:71" s="1" customFormat="1" ht="16.5" customHeight="1">
      <c r="B23" s="21"/>
      <c r="E23" s="265" t="s">
        <v>1</v>
      </c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R23" s="21"/>
      <c r="BE23" s="271"/>
    </row>
    <row r="24" spans="1:71" s="1" customFormat="1" ht="6.95" customHeight="1">
      <c r="B24" s="21"/>
      <c r="AR24" s="21"/>
      <c r="BE24" s="271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1"/>
    </row>
    <row r="26" spans="1:71" s="2" customFormat="1" ht="25.9" customHeight="1">
      <c r="A26" s="33"/>
      <c r="B26" s="34"/>
      <c r="C26" s="33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3">
        <f>ROUND(AG94,2)</f>
        <v>0</v>
      </c>
      <c r="AL26" s="274"/>
      <c r="AM26" s="274"/>
      <c r="AN26" s="274"/>
      <c r="AO26" s="274"/>
      <c r="AP26" s="33"/>
      <c r="AQ26" s="33"/>
      <c r="AR26" s="34"/>
      <c r="BE26" s="271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71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66" t="s">
        <v>38</v>
      </c>
      <c r="M28" s="266"/>
      <c r="N28" s="266"/>
      <c r="O28" s="266"/>
      <c r="P28" s="266"/>
      <c r="Q28" s="33"/>
      <c r="R28" s="33"/>
      <c r="S28" s="33"/>
      <c r="T28" s="33"/>
      <c r="U28" s="33"/>
      <c r="V28" s="33"/>
      <c r="W28" s="266" t="s">
        <v>39</v>
      </c>
      <c r="X28" s="266"/>
      <c r="Y28" s="266"/>
      <c r="Z28" s="266"/>
      <c r="AA28" s="266"/>
      <c r="AB28" s="266"/>
      <c r="AC28" s="266"/>
      <c r="AD28" s="266"/>
      <c r="AE28" s="266"/>
      <c r="AF28" s="33"/>
      <c r="AG28" s="33"/>
      <c r="AH28" s="33"/>
      <c r="AI28" s="33"/>
      <c r="AJ28" s="33"/>
      <c r="AK28" s="266" t="s">
        <v>40</v>
      </c>
      <c r="AL28" s="266"/>
      <c r="AM28" s="266"/>
      <c r="AN28" s="266"/>
      <c r="AO28" s="266"/>
      <c r="AP28" s="33"/>
      <c r="AQ28" s="33"/>
      <c r="AR28" s="34"/>
      <c r="BE28" s="271"/>
    </row>
    <row r="29" spans="1:71" s="3" customFormat="1" ht="14.45" customHeight="1">
      <c r="B29" s="38"/>
      <c r="D29" s="28" t="s">
        <v>41</v>
      </c>
      <c r="F29" s="28" t="s">
        <v>42</v>
      </c>
      <c r="L29" s="267">
        <v>0.21</v>
      </c>
      <c r="M29" s="268"/>
      <c r="N29" s="268"/>
      <c r="O29" s="268"/>
      <c r="P29" s="268"/>
      <c r="W29" s="269">
        <f>ROUND(AZ94, 2)</f>
        <v>0</v>
      </c>
      <c r="X29" s="268"/>
      <c r="Y29" s="268"/>
      <c r="Z29" s="268"/>
      <c r="AA29" s="268"/>
      <c r="AB29" s="268"/>
      <c r="AC29" s="268"/>
      <c r="AD29" s="268"/>
      <c r="AE29" s="268"/>
      <c r="AK29" s="269">
        <f>ROUND(AV94, 2)</f>
        <v>0</v>
      </c>
      <c r="AL29" s="268"/>
      <c r="AM29" s="268"/>
      <c r="AN29" s="268"/>
      <c r="AO29" s="268"/>
      <c r="AR29" s="38"/>
      <c r="BE29" s="272"/>
    </row>
    <row r="30" spans="1:71" s="3" customFormat="1" ht="14.45" customHeight="1">
      <c r="B30" s="38"/>
      <c r="F30" s="28" t="s">
        <v>43</v>
      </c>
      <c r="L30" s="267">
        <v>0.15</v>
      </c>
      <c r="M30" s="268"/>
      <c r="N30" s="268"/>
      <c r="O30" s="268"/>
      <c r="P30" s="268"/>
      <c r="W30" s="269">
        <f>ROUND(BA94, 2)</f>
        <v>0</v>
      </c>
      <c r="X30" s="268"/>
      <c r="Y30" s="268"/>
      <c r="Z30" s="268"/>
      <c r="AA30" s="268"/>
      <c r="AB30" s="268"/>
      <c r="AC30" s="268"/>
      <c r="AD30" s="268"/>
      <c r="AE30" s="268"/>
      <c r="AK30" s="269">
        <f>ROUND(AW94, 2)</f>
        <v>0</v>
      </c>
      <c r="AL30" s="268"/>
      <c r="AM30" s="268"/>
      <c r="AN30" s="268"/>
      <c r="AO30" s="268"/>
      <c r="AR30" s="38"/>
      <c r="BE30" s="272"/>
    </row>
    <row r="31" spans="1:71" s="3" customFormat="1" ht="14.45" hidden="1" customHeight="1">
      <c r="B31" s="38"/>
      <c r="F31" s="28" t="s">
        <v>44</v>
      </c>
      <c r="L31" s="267">
        <v>0.21</v>
      </c>
      <c r="M31" s="268"/>
      <c r="N31" s="268"/>
      <c r="O31" s="268"/>
      <c r="P31" s="268"/>
      <c r="W31" s="269">
        <f>ROUND(BB94, 2)</f>
        <v>0</v>
      </c>
      <c r="X31" s="268"/>
      <c r="Y31" s="268"/>
      <c r="Z31" s="268"/>
      <c r="AA31" s="268"/>
      <c r="AB31" s="268"/>
      <c r="AC31" s="268"/>
      <c r="AD31" s="268"/>
      <c r="AE31" s="268"/>
      <c r="AK31" s="269">
        <v>0</v>
      </c>
      <c r="AL31" s="268"/>
      <c r="AM31" s="268"/>
      <c r="AN31" s="268"/>
      <c r="AO31" s="268"/>
      <c r="AR31" s="38"/>
      <c r="BE31" s="272"/>
    </row>
    <row r="32" spans="1:71" s="3" customFormat="1" ht="14.45" hidden="1" customHeight="1">
      <c r="B32" s="38"/>
      <c r="F32" s="28" t="s">
        <v>45</v>
      </c>
      <c r="L32" s="267">
        <v>0.15</v>
      </c>
      <c r="M32" s="268"/>
      <c r="N32" s="268"/>
      <c r="O32" s="268"/>
      <c r="P32" s="268"/>
      <c r="W32" s="269">
        <f>ROUND(BC94, 2)</f>
        <v>0</v>
      </c>
      <c r="X32" s="268"/>
      <c r="Y32" s="268"/>
      <c r="Z32" s="268"/>
      <c r="AA32" s="268"/>
      <c r="AB32" s="268"/>
      <c r="AC32" s="268"/>
      <c r="AD32" s="268"/>
      <c r="AE32" s="268"/>
      <c r="AK32" s="269">
        <v>0</v>
      </c>
      <c r="AL32" s="268"/>
      <c r="AM32" s="268"/>
      <c r="AN32" s="268"/>
      <c r="AO32" s="268"/>
      <c r="AR32" s="38"/>
      <c r="BE32" s="272"/>
    </row>
    <row r="33" spans="1:57" s="3" customFormat="1" ht="14.45" hidden="1" customHeight="1">
      <c r="B33" s="38"/>
      <c r="F33" s="28" t="s">
        <v>46</v>
      </c>
      <c r="L33" s="267">
        <v>0</v>
      </c>
      <c r="M33" s="268"/>
      <c r="N33" s="268"/>
      <c r="O33" s="268"/>
      <c r="P33" s="268"/>
      <c r="W33" s="269">
        <f>ROUND(BD94, 2)</f>
        <v>0</v>
      </c>
      <c r="X33" s="268"/>
      <c r="Y33" s="268"/>
      <c r="Z33" s="268"/>
      <c r="AA33" s="268"/>
      <c r="AB33" s="268"/>
      <c r="AC33" s="268"/>
      <c r="AD33" s="268"/>
      <c r="AE33" s="268"/>
      <c r="AK33" s="269">
        <v>0</v>
      </c>
      <c r="AL33" s="268"/>
      <c r="AM33" s="268"/>
      <c r="AN33" s="268"/>
      <c r="AO33" s="268"/>
      <c r="AR33" s="38"/>
      <c r="BE33" s="272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71"/>
    </row>
    <row r="35" spans="1:57" s="2" customFormat="1" ht="25.9" customHeight="1">
      <c r="A35" s="33"/>
      <c r="B35" s="34"/>
      <c r="C35" s="39"/>
      <c r="D35" s="40" t="s">
        <v>47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48</v>
      </c>
      <c r="U35" s="41"/>
      <c r="V35" s="41"/>
      <c r="W35" s="41"/>
      <c r="X35" s="246" t="s">
        <v>49</v>
      </c>
      <c r="Y35" s="247"/>
      <c r="Z35" s="247"/>
      <c r="AA35" s="247"/>
      <c r="AB35" s="247"/>
      <c r="AC35" s="41"/>
      <c r="AD35" s="41"/>
      <c r="AE35" s="41"/>
      <c r="AF35" s="41"/>
      <c r="AG35" s="41"/>
      <c r="AH35" s="41"/>
      <c r="AI35" s="41"/>
      <c r="AJ35" s="41"/>
      <c r="AK35" s="248">
        <f>SUM(AK26:AK33)</f>
        <v>0</v>
      </c>
      <c r="AL35" s="247"/>
      <c r="AM35" s="247"/>
      <c r="AN35" s="247"/>
      <c r="AO35" s="249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50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51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52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52</v>
      </c>
      <c r="AI60" s="36"/>
      <c r="AJ60" s="36"/>
      <c r="AK60" s="36"/>
      <c r="AL60" s="36"/>
      <c r="AM60" s="46" t="s">
        <v>53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54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55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52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53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52</v>
      </c>
      <c r="AI75" s="36"/>
      <c r="AJ75" s="36"/>
      <c r="AK75" s="36"/>
      <c r="AL75" s="36"/>
      <c r="AM75" s="46" t="s">
        <v>53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>
        <f>K5</f>
        <v>0</v>
      </c>
      <c r="AR84" s="52"/>
    </row>
    <row r="85" spans="1:91" s="5" customFormat="1" ht="36.950000000000003" customHeight="1">
      <c r="B85" s="53"/>
      <c r="C85" s="54" t="s">
        <v>15</v>
      </c>
      <c r="L85" s="258" t="str">
        <f>K6</f>
        <v>Regenerace panelového sídliště Křižná-V.etapa,lokalita ul.Křižná,Seifertova,Bratří Čapků,U Apolla</v>
      </c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19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Valašské Meziříčí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21</v>
      </c>
      <c r="AJ87" s="33"/>
      <c r="AK87" s="33"/>
      <c r="AL87" s="33"/>
      <c r="AM87" s="260" t="str">
        <f>IF(AN8= "","",AN8)</f>
        <v>18. 1. 2019</v>
      </c>
      <c r="AN87" s="260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Město Valašské Meziříčí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56" t="str">
        <f>IF(E17="","",E17)</f>
        <v>LZ-PROJEKT plus s.r.o.</v>
      </c>
      <c r="AN89" s="257"/>
      <c r="AO89" s="257"/>
      <c r="AP89" s="257"/>
      <c r="AQ89" s="33"/>
      <c r="AR89" s="34"/>
      <c r="AS89" s="252" t="s">
        <v>57</v>
      </c>
      <c r="AT89" s="253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34</v>
      </c>
      <c r="AJ90" s="33"/>
      <c r="AK90" s="33"/>
      <c r="AL90" s="33"/>
      <c r="AM90" s="256" t="str">
        <f>IF(E20="","",E20)</f>
        <v>Fajfrová Irena</v>
      </c>
      <c r="AN90" s="257"/>
      <c r="AO90" s="257"/>
      <c r="AP90" s="257"/>
      <c r="AQ90" s="33"/>
      <c r="AR90" s="34"/>
      <c r="AS90" s="254"/>
      <c r="AT90" s="255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54"/>
      <c r="AT91" s="255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40" t="s">
        <v>58</v>
      </c>
      <c r="D92" s="241"/>
      <c r="E92" s="241"/>
      <c r="F92" s="241"/>
      <c r="G92" s="241"/>
      <c r="H92" s="61"/>
      <c r="I92" s="242" t="s">
        <v>59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4" t="s">
        <v>60</v>
      </c>
      <c r="AH92" s="241"/>
      <c r="AI92" s="241"/>
      <c r="AJ92" s="241"/>
      <c r="AK92" s="241"/>
      <c r="AL92" s="241"/>
      <c r="AM92" s="241"/>
      <c r="AN92" s="242" t="s">
        <v>61</v>
      </c>
      <c r="AO92" s="241"/>
      <c r="AP92" s="243"/>
      <c r="AQ92" s="62" t="s">
        <v>62</v>
      </c>
      <c r="AR92" s="34"/>
      <c r="AS92" s="63" t="s">
        <v>63</v>
      </c>
      <c r="AT92" s="64" t="s">
        <v>64</v>
      </c>
      <c r="AU92" s="64" t="s">
        <v>65</v>
      </c>
      <c r="AV92" s="64" t="s">
        <v>66</v>
      </c>
      <c r="AW92" s="64" t="s">
        <v>67</v>
      </c>
      <c r="AX92" s="64" t="s">
        <v>68</v>
      </c>
      <c r="AY92" s="64" t="s">
        <v>69</v>
      </c>
      <c r="AZ92" s="64" t="s">
        <v>70</v>
      </c>
      <c r="BA92" s="64" t="s">
        <v>71</v>
      </c>
      <c r="BB92" s="64" t="s">
        <v>72</v>
      </c>
      <c r="BC92" s="64" t="s">
        <v>73</v>
      </c>
      <c r="BD92" s="65" t="s">
        <v>74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75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38">
        <f>ROUND(AG95+AG99+AG103+AG104+SUM(AG108:AG112),2)</f>
        <v>0</v>
      </c>
      <c r="AH94" s="238"/>
      <c r="AI94" s="238"/>
      <c r="AJ94" s="238"/>
      <c r="AK94" s="238"/>
      <c r="AL94" s="238"/>
      <c r="AM94" s="238"/>
      <c r="AN94" s="239">
        <f t="shared" ref="AN94:AN112" si="0">SUM(AG94,AT94)</f>
        <v>0</v>
      </c>
      <c r="AO94" s="239"/>
      <c r="AP94" s="239"/>
      <c r="AQ94" s="73" t="s">
        <v>1</v>
      </c>
      <c r="AR94" s="69"/>
      <c r="AS94" s="74">
        <f>ROUND(AS95+AS99+AS103+AS104+SUM(AS108:AS112),2)</f>
        <v>0</v>
      </c>
      <c r="AT94" s="75">
        <f t="shared" ref="AT94:AT112" si="1">ROUND(SUM(AV94:AW94),2)</f>
        <v>0</v>
      </c>
      <c r="AU94" s="76">
        <f>ROUND(AU95+AU99+AU103+AU104+SUM(AU108:AU112),5)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ROUND(AZ95+AZ99+AZ103+AZ104+SUM(AZ108:AZ112),2)</f>
        <v>0</v>
      </c>
      <c r="BA94" s="75">
        <f>ROUND(BA95+BA99+BA103+BA104+SUM(BA108:BA112),2)</f>
        <v>0</v>
      </c>
      <c r="BB94" s="75">
        <f>ROUND(BB95+BB99+BB103+BB104+SUM(BB108:BB112),2)</f>
        <v>0</v>
      </c>
      <c r="BC94" s="75">
        <f>ROUND(BC95+BC99+BC103+BC104+SUM(BC108:BC112),2)</f>
        <v>0</v>
      </c>
      <c r="BD94" s="77">
        <f>ROUND(BD95+BD99+BD103+BD104+SUM(BD108:BD112),2)</f>
        <v>0</v>
      </c>
      <c r="BS94" s="78" t="s">
        <v>76</v>
      </c>
      <c r="BT94" s="78" t="s">
        <v>77</v>
      </c>
      <c r="BU94" s="79" t="s">
        <v>78</v>
      </c>
      <c r="BV94" s="78" t="s">
        <v>79</v>
      </c>
      <c r="BW94" s="78" t="s">
        <v>4</v>
      </c>
      <c r="BX94" s="78" t="s">
        <v>80</v>
      </c>
      <c r="CL94" s="78" t="s">
        <v>1</v>
      </c>
    </row>
    <row r="95" spans="1:91" s="7" customFormat="1" ht="16.5" customHeight="1">
      <c r="B95" s="80"/>
      <c r="C95" s="81"/>
      <c r="D95" s="232" t="s">
        <v>81</v>
      </c>
      <c r="E95" s="232"/>
      <c r="F95" s="232"/>
      <c r="G95" s="232"/>
      <c r="H95" s="232"/>
      <c r="I95" s="82"/>
      <c r="J95" s="232" t="s">
        <v>82</v>
      </c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4">
        <f>ROUND(SUM(AG96:AG98),2)</f>
        <v>0</v>
      </c>
      <c r="AH95" s="235"/>
      <c r="AI95" s="235"/>
      <c r="AJ95" s="235"/>
      <c r="AK95" s="235"/>
      <c r="AL95" s="235"/>
      <c r="AM95" s="235"/>
      <c r="AN95" s="245">
        <f t="shared" si="0"/>
        <v>0</v>
      </c>
      <c r="AO95" s="235"/>
      <c r="AP95" s="235"/>
      <c r="AQ95" s="83" t="s">
        <v>83</v>
      </c>
      <c r="AR95" s="80"/>
      <c r="AS95" s="84">
        <f>ROUND(SUM(AS96:AS98),2)</f>
        <v>0</v>
      </c>
      <c r="AT95" s="85">
        <f t="shared" si="1"/>
        <v>0</v>
      </c>
      <c r="AU95" s="86">
        <f>ROUND(SUM(AU96:AU98),5)</f>
        <v>0</v>
      </c>
      <c r="AV95" s="85">
        <f>ROUND(AZ95*L29,2)</f>
        <v>0</v>
      </c>
      <c r="AW95" s="85">
        <f>ROUND(BA95*L30,2)</f>
        <v>0</v>
      </c>
      <c r="AX95" s="85">
        <f>ROUND(BB95*L29,2)</f>
        <v>0</v>
      </c>
      <c r="AY95" s="85">
        <f>ROUND(BC95*L30,2)</f>
        <v>0</v>
      </c>
      <c r="AZ95" s="85">
        <f>ROUND(SUM(AZ96:AZ98),2)</f>
        <v>0</v>
      </c>
      <c r="BA95" s="85">
        <f>ROUND(SUM(BA96:BA98),2)</f>
        <v>0</v>
      </c>
      <c r="BB95" s="85">
        <f>ROUND(SUM(BB96:BB98),2)</f>
        <v>0</v>
      </c>
      <c r="BC95" s="85">
        <f>ROUND(SUM(BC96:BC98),2)</f>
        <v>0</v>
      </c>
      <c r="BD95" s="87">
        <f>ROUND(SUM(BD96:BD98),2)</f>
        <v>0</v>
      </c>
      <c r="BS95" s="88" t="s">
        <v>76</v>
      </c>
      <c r="BT95" s="88" t="s">
        <v>84</v>
      </c>
      <c r="BU95" s="88" t="s">
        <v>78</v>
      </c>
      <c r="BV95" s="88" t="s">
        <v>79</v>
      </c>
      <c r="BW95" s="88" t="s">
        <v>85</v>
      </c>
      <c r="BX95" s="88" t="s">
        <v>4</v>
      </c>
      <c r="CL95" s="88" t="s">
        <v>1</v>
      </c>
      <c r="CM95" s="88" t="s">
        <v>86</v>
      </c>
    </row>
    <row r="96" spans="1:91" s="4" customFormat="1" ht="16.5" customHeight="1">
      <c r="A96" s="89" t="s">
        <v>87</v>
      </c>
      <c r="B96" s="52"/>
      <c r="C96" s="10"/>
      <c r="D96" s="10"/>
      <c r="E96" s="233" t="s">
        <v>88</v>
      </c>
      <c r="F96" s="233"/>
      <c r="G96" s="233"/>
      <c r="H96" s="233"/>
      <c r="I96" s="233"/>
      <c r="J96" s="10"/>
      <c r="K96" s="233" t="s">
        <v>89</v>
      </c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6">
        <f>'01 - Posilovací hřiště D.1.1'!J32</f>
        <v>0</v>
      </c>
      <c r="AH96" s="237"/>
      <c r="AI96" s="237"/>
      <c r="AJ96" s="237"/>
      <c r="AK96" s="237"/>
      <c r="AL96" s="237"/>
      <c r="AM96" s="237"/>
      <c r="AN96" s="236">
        <f t="shared" si="0"/>
        <v>0</v>
      </c>
      <c r="AO96" s="237"/>
      <c r="AP96" s="237"/>
      <c r="AQ96" s="90" t="s">
        <v>90</v>
      </c>
      <c r="AR96" s="52"/>
      <c r="AS96" s="91">
        <v>0</v>
      </c>
      <c r="AT96" s="92">
        <f t="shared" si="1"/>
        <v>0</v>
      </c>
      <c r="AU96" s="93">
        <f>'01 - Posilovací hřiště D.1.1'!P127</f>
        <v>0</v>
      </c>
      <c r="AV96" s="92">
        <f>'01 - Posilovací hřiště D.1.1'!J35</f>
        <v>0</v>
      </c>
      <c r="AW96" s="92">
        <f>'01 - Posilovací hřiště D.1.1'!J36</f>
        <v>0</v>
      </c>
      <c r="AX96" s="92">
        <f>'01 - Posilovací hřiště D.1.1'!J37</f>
        <v>0</v>
      </c>
      <c r="AY96" s="92">
        <f>'01 - Posilovací hřiště D.1.1'!J38</f>
        <v>0</v>
      </c>
      <c r="AZ96" s="92">
        <f>'01 - Posilovací hřiště D.1.1'!F35</f>
        <v>0</v>
      </c>
      <c r="BA96" s="92">
        <f>'01 - Posilovací hřiště D.1.1'!F36</f>
        <v>0</v>
      </c>
      <c r="BB96" s="92">
        <f>'01 - Posilovací hřiště D.1.1'!F37</f>
        <v>0</v>
      </c>
      <c r="BC96" s="92">
        <f>'01 - Posilovací hřiště D.1.1'!F38</f>
        <v>0</v>
      </c>
      <c r="BD96" s="94">
        <f>'01 - Posilovací hřiště D.1.1'!F39</f>
        <v>0</v>
      </c>
      <c r="BT96" s="26" t="s">
        <v>86</v>
      </c>
      <c r="BV96" s="26" t="s">
        <v>79</v>
      </c>
      <c r="BW96" s="26" t="s">
        <v>91</v>
      </c>
      <c r="BX96" s="26" t="s">
        <v>85</v>
      </c>
      <c r="CL96" s="26" t="s">
        <v>1</v>
      </c>
    </row>
    <row r="97" spans="1:91" s="4" customFormat="1" ht="16.5" customHeight="1">
      <c r="A97" s="89" t="s">
        <v>87</v>
      </c>
      <c r="B97" s="52"/>
      <c r="C97" s="10"/>
      <c r="D97" s="10"/>
      <c r="E97" s="233" t="s">
        <v>92</v>
      </c>
      <c r="F97" s="233"/>
      <c r="G97" s="233"/>
      <c r="H97" s="233"/>
      <c r="I97" s="233"/>
      <c r="J97" s="10"/>
      <c r="K97" s="233" t="s">
        <v>93</v>
      </c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  <c r="AD97" s="233"/>
      <c r="AE97" s="233"/>
      <c r="AF97" s="233"/>
      <c r="AG97" s="236">
        <f>'02 - Sportovní plocha D.1.1'!J32</f>
        <v>0</v>
      </c>
      <c r="AH97" s="237"/>
      <c r="AI97" s="237"/>
      <c r="AJ97" s="237"/>
      <c r="AK97" s="237"/>
      <c r="AL97" s="237"/>
      <c r="AM97" s="237"/>
      <c r="AN97" s="236">
        <f t="shared" si="0"/>
        <v>0</v>
      </c>
      <c r="AO97" s="237"/>
      <c r="AP97" s="237"/>
      <c r="AQ97" s="90" t="s">
        <v>90</v>
      </c>
      <c r="AR97" s="52"/>
      <c r="AS97" s="91">
        <v>0</v>
      </c>
      <c r="AT97" s="92">
        <f t="shared" si="1"/>
        <v>0</v>
      </c>
      <c r="AU97" s="93">
        <f>'02 - Sportovní plocha D.1.1'!P134</f>
        <v>0</v>
      </c>
      <c r="AV97" s="92">
        <f>'02 - Sportovní plocha D.1.1'!J35</f>
        <v>0</v>
      </c>
      <c r="AW97" s="92">
        <f>'02 - Sportovní plocha D.1.1'!J36</f>
        <v>0</v>
      </c>
      <c r="AX97" s="92">
        <f>'02 - Sportovní plocha D.1.1'!J37</f>
        <v>0</v>
      </c>
      <c r="AY97" s="92">
        <f>'02 - Sportovní plocha D.1.1'!J38</f>
        <v>0</v>
      </c>
      <c r="AZ97" s="92">
        <f>'02 - Sportovní plocha D.1.1'!F35</f>
        <v>0</v>
      </c>
      <c r="BA97" s="92">
        <f>'02 - Sportovní plocha D.1.1'!F36</f>
        <v>0</v>
      </c>
      <c r="BB97" s="92">
        <f>'02 - Sportovní plocha D.1.1'!F37</f>
        <v>0</v>
      </c>
      <c r="BC97" s="92">
        <f>'02 - Sportovní plocha D.1.1'!F38</f>
        <v>0</v>
      </c>
      <c r="BD97" s="94">
        <f>'02 - Sportovní plocha D.1.1'!F39</f>
        <v>0</v>
      </c>
      <c r="BT97" s="26" t="s">
        <v>86</v>
      </c>
      <c r="BV97" s="26" t="s">
        <v>79</v>
      </c>
      <c r="BW97" s="26" t="s">
        <v>94</v>
      </c>
      <c r="BX97" s="26" t="s">
        <v>85</v>
      </c>
      <c r="CL97" s="26" t="s">
        <v>1</v>
      </c>
    </row>
    <row r="98" spans="1:91" s="4" customFormat="1" ht="16.5" customHeight="1">
      <c r="A98" s="89" t="s">
        <v>87</v>
      </c>
      <c r="B98" s="52"/>
      <c r="C98" s="10"/>
      <c r="D98" s="10"/>
      <c r="E98" s="233" t="s">
        <v>95</v>
      </c>
      <c r="F98" s="233"/>
      <c r="G98" s="233"/>
      <c r="H98" s="233"/>
      <c r="I98" s="233"/>
      <c r="J98" s="10"/>
      <c r="K98" s="233" t="s">
        <v>96</v>
      </c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  <c r="AD98" s="233"/>
      <c r="AE98" s="233"/>
      <c r="AF98" s="233"/>
      <c r="AG98" s="236">
        <f>'03 - Dětské hřiště D.1.7'!J32</f>
        <v>0</v>
      </c>
      <c r="AH98" s="237"/>
      <c r="AI98" s="237"/>
      <c r="AJ98" s="237"/>
      <c r="AK98" s="237"/>
      <c r="AL98" s="237"/>
      <c r="AM98" s="237"/>
      <c r="AN98" s="236">
        <f t="shared" si="0"/>
        <v>0</v>
      </c>
      <c r="AO98" s="237"/>
      <c r="AP98" s="237"/>
      <c r="AQ98" s="90" t="s">
        <v>90</v>
      </c>
      <c r="AR98" s="52"/>
      <c r="AS98" s="91">
        <v>0</v>
      </c>
      <c r="AT98" s="92">
        <f t="shared" si="1"/>
        <v>0</v>
      </c>
      <c r="AU98" s="93">
        <f>'03 - Dětské hřiště D.1.7'!P131</f>
        <v>0</v>
      </c>
      <c r="AV98" s="92">
        <f>'03 - Dětské hřiště D.1.7'!J35</f>
        <v>0</v>
      </c>
      <c r="AW98" s="92">
        <f>'03 - Dětské hřiště D.1.7'!J36</f>
        <v>0</v>
      </c>
      <c r="AX98" s="92">
        <f>'03 - Dětské hřiště D.1.7'!J37</f>
        <v>0</v>
      </c>
      <c r="AY98" s="92">
        <f>'03 - Dětské hřiště D.1.7'!J38</f>
        <v>0</v>
      </c>
      <c r="AZ98" s="92">
        <f>'03 - Dětské hřiště D.1.7'!F35</f>
        <v>0</v>
      </c>
      <c r="BA98" s="92">
        <f>'03 - Dětské hřiště D.1.7'!F36</f>
        <v>0</v>
      </c>
      <c r="BB98" s="92">
        <f>'03 - Dětské hřiště D.1.7'!F37</f>
        <v>0</v>
      </c>
      <c r="BC98" s="92">
        <f>'03 - Dětské hřiště D.1.7'!F38</f>
        <v>0</v>
      </c>
      <c r="BD98" s="94">
        <f>'03 - Dětské hřiště D.1.7'!F39</f>
        <v>0</v>
      </c>
      <c r="BT98" s="26" t="s">
        <v>86</v>
      </c>
      <c r="BV98" s="26" t="s">
        <v>79</v>
      </c>
      <c r="BW98" s="26" t="s">
        <v>97</v>
      </c>
      <c r="BX98" s="26" t="s">
        <v>85</v>
      </c>
      <c r="CL98" s="26" t="s">
        <v>1</v>
      </c>
    </row>
    <row r="99" spans="1:91" s="7" customFormat="1" ht="16.5" customHeight="1">
      <c r="B99" s="80"/>
      <c r="C99" s="81"/>
      <c r="D99" s="232" t="s">
        <v>98</v>
      </c>
      <c r="E99" s="232"/>
      <c r="F99" s="232"/>
      <c r="G99" s="232"/>
      <c r="H99" s="232"/>
      <c r="I99" s="82"/>
      <c r="J99" s="232" t="s">
        <v>99</v>
      </c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234">
        <f>ROUND(SUM(AG100:AG102),2)</f>
        <v>0</v>
      </c>
      <c r="AH99" s="235"/>
      <c r="AI99" s="235"/>
      <c r="AJ99" s="235"/>
      <c r="AK99" s="235"/>
      <c r="AL99" s="235"/>
      <c r="AM99" s="235"/>
      <c r="AN99" s="245">
        <f t="shared" si="0"/>
        <v>0</v>
      </c>
      <c r="AO99" s="235"/>
      <c r="AP99" s="235"/>
      <c r="AQ99" s="83" t="s">
        <v>83</v>
      </c>
      <c r="AR99" s="80"/>
      <c r="AS99" s="84">
        <f>ROUND(SUM(AS100:AS102),2)</f>
        <v>0</v>
      </c>
      <c r="AT99" s="85">
        <f t="shared" si="1"/>
        <v>0</v>
      </c>
      <c r="AU99" s="86">
        <f>ROUND(SUM(AU100:AU102),5)</f>
        <v>0</v>
      </c>
      <c r="AV99" s="85">
        <f>ROUND(AZ99*L29,2)</f>
        <v>0</v>
      </c>
      <c r="AW99" s="85">
        <f>ROUND(BA99*L30,2)</f>
        <v>0</v>
      </c>
      <c r="AX99" s="85">
        <f>ROUND(BB99*L29,2)</f>
        <v>0</v>
      </c>
      <c r="AY99" s="85">
        <f>ROUND(BC99*L30,2)</f>
        <v>0</v>
      </c>
      <c r="AZ99" s="85">
        <f>ROUND(SUM(AZ100:AZ102),2)</f>
        <v>0</v>
      </c>
      <c r="BA99" s="85">
        <f>ROUND(SUM(BA100:BA102),2)</f>
        <v>0</v>
      </c>
      <c r="BB99" s="85">
        <f>ROUND(SUM(BB100:BB102),2)</f>
        <v>0</v>
      </c>
      <c r="BC99" s="85">
        <f>ROUND(SUM(BC100:BC102),2)</f>
        <v>0</v>
      </c>
      <c r="BD99" s="87">
        <f>ROUND(SUM(BD100:BD102),2)</f>
        <v>0</v>
      </c>
      <c r="BS99" s="88" t="s">
        <v>76</v>
      </c>
      <c r="BT99" s="88" t="s">
        <v>84</v>
      </c>
      <c r="BU99" s="88" t="s">
        <v>78</v>
      </c>
      <c r="BV99" s="88" t="s">
        <v>79</v>
      </c>
      <c r="BW99" s="88" t="s">
        <v>100</v>
      </c>
      <c r="BX99" s="88" t="s">
        <v>4</v>
      </c>
      <c r="CL99" s="88" t="s">
        <v>1</v>
      </c>
      <c r="CM99" s="88" t="s">
        <v>86</v>
      </c>
    </row>
    <row r="100" spans="1:91" s="4" customFormat="1" ht="16.5" customHeight="1">
      <c r="A100" s="89" t="s">
        <v>87</v>
      </c>
      <c r="B100" s="52"/>
      <c r="C100" s="10"/>
      <c r="D100" s="10"/>
      <c r="E100" s="233" t="s">
        <v>88</v>
      </c>
      <c r="F100" s="233"/>
      <c r="G100" s="233"/>
      <c r="H100" s="233"/>
      <c r="I100" s="233"/>
      <c r="J100" s="10"/>
      <c r="K100" s="233" t="s">
        <v>101</v>
      </c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3"/>
      <c r="AD100" s="233"/>
      <c r="AE100" s="233"/>
      <c r="AF100" s="233"/>
      <c r="AG100" s="236">
        <f>'01 - Stanoviště G.1.1-1'!J32</f>
        <v>0</v>
      </c>
      <c r="AH100" s="237"/>
      <c r="AI100" s="237"/>
      <c r="AJ100" s="237"/>
      <c r="AK100" s="237"/>
      <c r="AL100" s="237"/>
      <c r="AM100" s="237"/>
      <c r="AN100" s="236">
        <f t="shared" si="0"/>
        <v>0</v>
      </c>
      <c r="AO100" s="237"/>
      <c r="AP100" s="237"/>
      <c r="AQ100" s="90" t="s">
        <v>90</v>
      </c>
      <c r="AR100" s="52"/>
      <c r="AS100" s="91">
        <v>0</v>
      </c>
      <c r="AT100" s="92">
        <f t="shared" si="1"/>
        <v>0</v>
      </c>
      <c r="AU100" s="93">
        <f>'01 - Stanoviště G.1.1-1'!P129</f>
        <v>0</v>
      </c>
      <c r="AV100" s="92">
        <f>'01 - Stanoviště G.1.1-1'!J35</f>
        <v>0</v>
      </c>
      <c r="AW100" s="92">
        <f>'01 - Stanoviště G.1.1-1'!J36</f>
        <v>0</v>
      </c>
      <c r="AX100" s="92">
        <f>'01 - Stanoviště G.1.1-1'!J37</f>
        <v>0</v>
      </c>
      <c r="AY100" s="92">
        <f>'01 - Stanoviště G.1.1-1'!J38</f>
        <v>0</v>
      </c>
      <c r="AZ100" s="92">
        <f>'01 - Stanoviště G.1.1-1'!F35</f>
        <v>0</v>
      </c>
      <c r="BA100" s="92">
        <f>'01 - Stanoviště G.1.1-1'!F36</f>
        <v>0</v>
      </c>
      <c r="BB100" s="92">
        <f>'01 - Stanoviště G.1.1-1'!F37</f>
        <v>0</v>
      </c>
      <c r="BC100" s="92">
        <f>'01 - Stanoviště G.1.1-1'!F38</f>
        <v>0</v>
      </c>
      <c r="BD100" s="94">
        <f>'01 - Stanoviště G.1.1-1'!F39</f>
        <v>0</v>
      </c>
      <c r="BT100" s="26" t="s">
        <v>86</v>
      </c>
      <c r="BV100" s="26" t="s">
        <v>79</v>
      </c>
      <c r="BW100" s="26" t="s">
        <v>102</v>
      </c>
      <c r="BX100" s="26" t="s">
        <v>100</v>
      </c>
      <c r="CL100" s="26" t="s">
        <v>1</v>
      </c>
    </row>
    <row r="101" spans="1:91" s="4" customFormat="1" ht="16.5" customHeight="1">
      <c r="A101" s="89" t="s">
        <v>87</v>
      </c>
      <c r="B101" s="52"/>
      <c r="C101" s="10"/>
      <c r="D101" s="10"/>
      <c r="E101" s="233" t="s">
        <v>92</v>
      </c>
      <c r="F101" s="233"/>
      <c r="G101" s="233"/>
      <c r="H101" s="233"/>
      <c r="I101" s="233"/>
      <c r="J101" s="10"/>
      <c r="K101" s="233" t="s">
        <v>103</v>
      </c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6">
        <f>'02 - Stanoviště G.1.1-2'!J32</f>
        <v>0</v>
      </c>
      <c r="AH101" s="237"/>
      <c r="AI101" s="237"/>
      <c r="AJ101" s="237"/>
      <c r="AK101" s="237"/>
      <c r="AL101" s="237"/>
      <c r="AM101" s="237"/>
      <c r="AN101" s="236">
        <f t="shared" si="0"/>
        <v>0</v>
      </c>
      <c r="AO101" s="237"/>
      <c r="AP101" s="237"/>
      <c r="AQ101" s="90" t="s">
        <v>90</v>
      </c>
      <c r="AR101" s="52"/>
      <c r="AS101" s="91">
        <v>0</v>
      </c>
      <c r="AT101" s="92">
        <f t="shared" si="1"/>
        <v>0</v>
      </c>
      <c r="AU101" s="93">
        <f>'02 - Stanoviště G.1.1-2'!P129</f>
        <v>0</v>
      </c>
      <c r="AV101" s="92">
        <f>'02 - Stanoviště G.1.1-2'!J35</f>
        <v>0</v>
      </c>
      <c r="AW101" s="92">
        <f>'02 - Stanoviště G.1.1-2'!J36</f>
        <v>0</v>
      </c>
      <c r="AX101" s="92">
        <f>'02 - Stanoviště G.1.1-2'!J37</f>
        <v>0</v>
      </c>
      <c r="AY101" s="92">
        <f>'02 - Stanoviště G.1.1-2'!J38</f>
        <v>0</v>
      </c>
      <c r="AZ101" s="92">
        <f>'02 - Stanoviště G.1.1-2'!F35</f>
        <v>0</v>
      </c>
      <c r="BA101" s="92">
        <f>'02 - Stanoviště G.1.1-2'!F36</f>
        <v>0</v>
      </c>
      <c r="BB101" s="92">
        <f>'02 - Stanoviště G.1.1-2'!F37</f>
        <v>0</v>
      </c>
      <c r="BC101" s="92">
        <f>'02 - Stanoviště G.1.1-2'!F38</f>
        <v>0</v>
      </c>
      <c r="BD101" s="94">
        <f>'02 - Stanoviště G.1.1-2'!F39</f>
        <v>0</v>
      </c>
      <c r="BT101" s="26" t="s">
        <v>86</v>
      </c>
      <c r="BV101" s="26" t="s">
        <v>79</v>
      </c>
      <c r="BW101" s="26" t="s">
        <v>104</v>
      </c>
      <c r="BX101" s="26" t="s">
        <v>100</v>
      </c>
      <c r="CL101" s="26" t="s">
        <v>1</v>
      </c>
    </row>
    <row r="102" spans="1:91" s="4" customFormat="1" ht="16.5" customHeight="1">
      <c r="A102" s="89" t="s">
        <v>87</v>
      </c>
      <c r="B102" s="52"/>
      <c r="C102" s="10"/>
      <c r="D102" s="10"/>
      <c r="E102" s="233" t="s">
        <v>95</v>
      </c>
      <c r="F102" s="233"/>
      <c r="G102" s="233"/>
      <c r="H102" s="233"/>
      <c r="I102" s="233"/>
      <c r="J102" s="10"/>
      <c r="K102" s="233" t="s">
        <v>105</v>
      </c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6">
        <f>'03 - Stanoviště G.1.1-3'!J32</f>
        <v>0</v>
      </c>
      <c r="AH102" s="237"/>
      <c r="AI102" s="237"/>
      <c r="AJ102" s="237"/>
      <c r="AK102" s="237"/>
      <c r="AL102" s="237"/>
      <c r="AM102" s="237"/>
      <c r="AN102" s="236">
        <f t="shared" si="0"/>
        <v>0</v>
      </c>
      <c r="AO102" s="237"/>
      <c r="AP102" s="237"/>
      <c r="AQ102" s="90" t="s">
        <v>90</v>
      </c>
      <c r="AR102" s="52"/>
      <c r="AS102" s="91">
        <v>0</v>
      </c>
      <c r="AT102" s="92">
        <f t="shared" si="1"/>
        <v>0</v>
      </c>
      <c r="AU102" s="93">
        <f>'03 - Stanoviště G.1.1-3'!P128</f>
        <v>0</v>
      </c>
      <c r="AV102" s="92">
        <f>'03 - Stanoviště G.1.1-3'!J35</f>
        <v>0</v>
      </c>
      <c r="AW102" s="92">
        <f>'03 - Stanoviště G.1.1-3'!J36</f>
        <v>0</v>
      </c>
      <c r="AX102" s="92">
        <f>'03 - Stanoviště G.1.1-3'!J37</f>
        <v>0</v>
      </c>
      <c r="AY102" s="92">
        <f>'03 - Stanoviště G.1.1-3'!J38</f>
        <v>0</v>
      </c>
      <c r="AZ102" s="92">
        <f>'03 - Stanoviště G.1.1-3'!F35</f>
        <v>0</v>
      </c>
      <c r="BA102" s="92">
        <f>'03 - Stanoviště G.1.1-3'!F36</f>
        <v>0</v>
      </c>
      <c r="BB102" s="92">
        <f>'03 - Stanoviště G.1.1-3'!F37</f>
        <v>0</v>
      </c>
      <c r="BC102" s="92">
        <f>'03 - Stanoviště G.1.1-3'!F38</f>
        <v>0</v>
      </c>
      <c r="BD102" s="94">
        <f>'03 - Stanoviště G.1.1-3'!F39</f>
        <v>0</v>
      </c>
      <c r="BT102" s="26" t="s">
        <v>86</v>
      </c>
      <c r="BV102" s="26" t="s">
        <v>79</v>
      </c>
      <c r="BW102" s="26" t="s">
        <v>106</v>
      </c>
      <c r="BX102" s="26" t="s">
        <v>100</v>
      </c>
      <c r="CL102" s="26" t="s">
        <v>1</v>
      </c>
    </row>
    <row r="103" spans="1:91" s="7" customFormat="1" ht="16.5" customHeight="1">
      <c r="A103" s="89" t="s">
        <v>87</v>
      </c>
      <c r="B103" s="80"/>
      <c r="C103" s="81"/>
      <c r="D103" s="232" t="s">
        <v>107</v>
      </c>
      <c r="E103" s="232"/>
      <c r="F103" s="232"/>
      <c r="G103" s="232"/>
      <c r="H103" s="232"/>
      <c r="I103" s="82"/>
      <c r="J103" s="232" t="s">
        <v>108</v>
      </c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45">
        <f>'003 - SO 03 Komunikace pr...'!J30</f>
        <v>0</v>
      </c>
      <c r="AH103" s="235"/>
      <c r="AI103" s="235"/>
      <c r="AJ103" s="235"/>
      <c r="AK103" s="235"/>
      <c r="AL103" s="235"/>
      <c r="AM103" s="235"/>
      <c r="AN103" s="245">
        <f t="shared" si="0"/>
        <v>0</v>
      </c>
      <c r="AO103" s="235"/>
      <c r="AP103" s="235"/>
      <c r="AQ103" s="83" t="s">
        <v>83</v>
      </c>
      <c r="AR103" s="80"/>
      <c r="AS103" s="84">
        <v>0</v>
      </c>
      <c r="AT103" s="85">
        <f t="shared" si="1"/>
        <v>0</v>
      </c>
      <c r="AU103" s="86">
        <f>'003 - SO 03 Komunikace pr...'!P128</f>
        <v>0</v>
      </c>
      <c r="AV103" s="85">
        <f>'003 - SO 03 Komunikace pr...'!J33</f>
        <v>0</v>
      </c>
      <c r="AW103" s="85">
        <f>'003 - SO 03 Komunikace pr...'!J34</f>
        <v>0</v>
      </c>
      <c r="AX103" s="85">
        <f>'003 - SO 03 Komunikace pr...'!J35</f>
        <v>0</v>
      </c>
      <c r="AY103" s="85">
        <f>'003 - SO 03 Komunikace pr...'!J36</f>
        <v>0</v>
      </c>
      <c r="AZ103" s="85">
        <f>'003 - SO 03 Komunikace pr...'!F33</f>
        <v>0</v>
      </c>
      <c r="BA103" s="85">
        <f>'003 - SO 03 Komunikace pr...'!F34</f>
        <v>0</v>
      </c>
      <c r="BB103" s="85">
        <f>'003 - SO 03 Komunikace pr...'!F35</f>
        <v>0</v>
      </c>
      <c r="BC103" s="85">
        <f>'003 - SO 03 Komunikace pr...'!F36</f>
        <v>0</v>
      </c>
      <c r="BD103" s="87">
        <f>'003 - SO 03 Komunikace pr...'!F37</f>
        <v>0</v>
      </c>
      <c r="BT103" s="88" t="s">
        <v>84</v>
      </c>
      <c r="BV103" s="88" t="s">
        <v>79</v>
      </c>
      <c r="BW103" s="88" t="s">
        <v>109</v>
      </c>
      <c r="BX103" s="88" t="s">
        <v>4</v>
      </c>
      <c r="CL103" s="88" t="s">
        <v>1</v>
      </c>
      <c r="CM103" s="88" t="s">
        <v>86</v>
      </c>
    </row>
    <row r="104" spans="1:91" s="7" customFormat="1" ht="16.5" customHeight="1">
      <c r="B104" s="80"/>
      <c r="C104" s="81"/>
      <c r="D104" s="232" t="s">
        <v>110</v>
      </c>
      <c r="E104" s="232"/>
      <c r="F104" s="232"/>
      <c r="G104" s="232"/>
      <c r="H104" s="232"/>
      <c r="I104" s="82"/>
      <c r="J104" s="232" t="s">
        <v>111</v>
      </c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4">
        <f>ROUND(SUM(AG105:AG107),2)</f>
        <v>0</v>
      </c>
      <c r="AH104" s="235"/>
      <c r="AI104" s="235"/>
      <c r="AJ104" s="235"/>
      <c r="AK104" s="235"/>
      <c r="AL104" s="235"/>
      <c r="AM104" s="235"/>
      <c r="AN104" s="245">
        <f t="shared" si="0"/>
        <v>0</v>
      </c>
      <c r="AO104" s="235"/>
      <c r="AP104" s="235"/>
      <c r="AQ104" s="83" t="s">
        <v>83</v>
      </c>
      <c r="AR104" s="80"/>
      <c r="AS104" s="84">
        <f>ROUND(SUM(AS105:AS107),2)</f>
        <v>0</v>
      </c>
      <c r="AT104" s="85">
        <f t="shared" si="1"/>
        <v>0</v>
      </c>
      <c r="AU104" s="86">
        <f>ROUND(SUM(AU105:AU107),5)</f>
        <v>0</v>
      </c>
      <c r="AV104" s="85">
        <f>ROUND(AZ104*L29,2)</f>
        <v>0</v>
      </c>
      <c r="AW104" s="85">
        <f>ROUND(BA104*L30,2)</f>
        <v>0</v>
      </c>
      <c r="AX104" s="85">
        <f>ROUND(BB104*L29,2)</f>
        <v>0</v>
      </c>
      <c r="AY104" s="85">
        <f>ROUND(BC104*L30,2)</f>
        <v>0</v>
      </c>
      <c r="AZ104" s="85">
        <f>ROUND(SUM(AZ105:AZ107),2)</f>
        <v>0</v>
      </c>
      <c r="BA104" s="85">
        <f>ROUND(SUM(BA105:BA107),2)</f>
        <v>0</v>
      </c>
      <c r="BB104" s="85">
        <f>ROUND(SUM(BB105:BB107),2)</f>
        <v>0</v>
      </c>
      <c r="BC104" s="85">
        <f>ROUND(SUM(BC105:BC107),2)</f>
        <v>0</v>
      </c>
      <c r="BD104" s="87">
        <f>ROUND(SUM(BD105:BD107),2)</f>
        <v>0</v>
      </c>
      <c r="BS104" s="88" t="s">
        <v>76</v>
      </c>
      <c r="BT104" s="88" t="s">
        <v>84</v>
      </c>
      <c r="BU104" s="88" t="s">
        <v>78</v>
      </c>
      <c r="BV104" s="88" t="s">
        <v>79</v>
      </c>
      <c r="BW104" s="88" t="s">
        <v>112</v>
      </c>
      <c r="BX104" s="88" t="s">
        <v>4</v>
      </c>
      <c r="CL104" s="88" t="s">
        <v>1</v>
      </c>
      <c r="CM104" s="88" t="s">
        <v>86</v>
      </c>
    </row>
    <row r="105" spans="1:91" s="4" customFormat="1" ht="25.5" customHeight="1">
      <c r="A105" s="89" t="s">
        <v>87</v>
      </c>
      <c r="B105" s="52"/>
      <c r="C105" s="10"/>
      <c r="D105" s="10"/>
      <c r="E105" s="233" t="s">
        <v>88</v>
      </c>
      <c r="F105" s="233"/>
      <c r="G105" s="233"/>
      <c r="H105" s="233"/>
      <c r="I105" s="233"/>
      <c r="J105" s="10"/>
      <c r="K105" s="233" t="s">
        <v>113</v>
      </c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6">
        <f>'01 - C.1.7-Vybudování nov...'!J32</f>
        <v>0</v>
      </c>
      <c r="AH105" s="237"/>
      <c r="AI105" s="237"/>
      <c r="AJ105" s="237"/>
      <c r="AK105" s="237"/>
      <c r="AL105" s="237"/>
      <c r="AM105" s="237"/>
      <c r="AN105" s="236">
        <f t="shared" si="0"/>
        <v>0</v>
      </c>
      <c r="AO105" s="237"/>
      <c r="AP105" s="237"/>
      <c r="AQ105" s="90" t="s">
        <v>90</v>
      </c>
      <c r="AR105" s="52"/>
      <c r="AS105" s="91">
        <v>0</v>
      </c>
      <c r="AT105" s="92">
        <f t="shared" si="1"/>
        <v>0</v>
      </c>
      <c r="AU105" s="93">
        <f>'01 - C.1.7-Vybudování nov...'!P133</f>
        <v>0</v>
      </c>
      <c r="AV105" s="92">
        <f>'01 - C.1.7-Vybudování nov...'!J35</f>
        <v>0</v>
      </c>
      <c r="AW105" s="92">
        <f>'01 - C.1.7-Vybudování nov...'!J36</f>
        <v>0</v>
      </c>
      <c r="AX105" s="92">
        <f>'01 - C.1.7-Vybudování nov...'!J37</f>
        <v>0</v>
      </c>
      <c r="AY105" s="92">
        <f>'01 - C.1.7-Vybudování nov...'!J38</f>
        <v>0</v>
      </c>
      <c r="AZ105" s="92">
        <f>'01 - C.1.7-Vybudování nov...'!F35</f>
        <v>0</v>
      </c>
      <c r="BA105" s="92">
        <f>'01 - C.1.7-Vybudování nov...'!F36</f>
        <v>0</v>
      </c>
      <c r="BB105" s="92">
        <f>'01 - C.1.7-Vybudování nov...'!F37</f>
        <v>0</v>
      </c>
      <c r="BC105" s="92">
        <f>'01 - C.1.7-Vybudování nov...'!F38</f>
        <v>0</v>
      </c>
      <c r="BD105" s="94">
        <f>'01 - C.1.7-Vybudování nov...'!F39</f>
        <v>0</v>
      </c>
      <c r="BT105" s="26" t="s">
        <v>86</v>
      </c>
      <c r="BV105" s="26" t="s">
        <v>79</v>
      </c>
      <c r="BW105" s="26" t="s">
        <v>114</v>
      </c>
      <c r="BX105" s="26" t="s">
        <v>112</v>
      </c>
      <c r="CL105" s="26" t="s">
        <v>1</v>
      </c>
    </row>
    <row r="106" spans="1:91" s="4" customFormat="1" ht="25.5" customHeight="1">
      <c r="A106" s="89" t="s">
        <v>87</v>
      </c>
      <c r="B106" s="52"/>
      <c r="C106" s="10"/>
      <c r="D106" s="10"/>
      <c r="E106" s="233" t="s">
        <v>92</v>
      </c>
      <c r="F106" s="233"/>
      <c r="G106" s="233"/>
      <c r="H106" s="233"/>
      <c r="I106" s="233"/>
      <c r="J106" s="10"/>
      <c r="K106" s="233" t="s">
        <v>115</v>
      </c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3"/>
      <c r="AF106" s="233"/>
      <c r="AG106" s="236">
        <f>'02 - C.1.9-Vybudování nov...'!J32</f>
        <v>0</v>
      </c>
      <c r="AH106" s="237"/>
      <c r="AI106" s="237"/>
      <c r="AJ106" s="237"/>
      <c r="AK106" s="237"/>
      <c r="AL106" s="237"/>
      <c r="AM106" s="237"/>
      <c r="AN106" s="236">
        <f t="shared" si="0"/>
        <v>0</v>
      </c>
      <c r="AO106" s="237"/>
      <c r="AP106" s="237"/>
      <c r="AQ106" s="90" t="s">
        <v>90</v>
      </c>
      <c r="AR106" s="52"/>
      <c r="AS106" s="91">
        <v>0</v>
      </c>
      <c r="AT106" s="92">
        <f t="shared" si="1"/>
        <v>0</v>
      </c>
      <c r="AU106" s="93">
        <f>'02 - C.1.9-Vybudování nov...'!P135</f>
        <v>0</v>
      </c>
      <c r="AV106" s="92">
        <f>'02 - C.1.9-Vybudování nov...'!J35</f>
        <v>0</v>
      </c>
      <c r="AW106" s="92">
        <f>'02 - C.1.9-Vybudování nov...'!J36</f>
        <v>0</v>
      </c>
      <c r="AX106" s="92">
        <f>'02 - C.1.9-Vybudování nov...'!J37</f>
        <v>0</v>
      </c>
      <c r="AY106" s="92">
        <f>'02 - C.1.9-Vybudování nov...'!J38</f>
        <v>0</v>
      </c>
      <c r="AZ106" s="92">
        <f>'02 - C.1.9-Vybudování nov...'!F35</f>
        <v>0</v>
      </c>
      <c r="BA106" s="92">
        <f>'02 - C.1.9-Vybudování nov...'!F36</f>
        <v>0</v>
      </c>
      <c r="BB106" s="92">
        <f>'02 - C.1.9-Vybudování nov...'!F37</f>
        <v>0</v>
      </c>
      <c r="BC106" s="92">
        <f>'02 - C.1.9-Vybudování nov...'!F38</f>
        <v>0</v>
      </c>
      <c r="BD106" s="94">
        <f>'02 - C.1.9-Vybudování nov...'!F39</f>
        <v>0</v>
      </c>
      <c r="BT106" s="26" t="s">
        <v>86</v>
      </c>
      <c r="BV106" s="26" t="s">
        <v>79</v>
      </c>
      <c r="BW106" s="26" t="s">
        <v>116</v>
      </c>
      <c r="BX106" s="26" t="s">
        <v>112</v>
      </c>
      <c r="CL106" s="26" t="s">
        <v>1</v>
      </c>
    </row>
    <row r="107" spans="1:91" s="4" customFormat="1" ht="25.5" customHeight="1">
      <c r="A107" s="89" t="s">
        <v>87</v>
      </c>
      <c r="B107" s="52"/>
      <c r="C107" s="10"/>
      <c r="D107" s="10"/>
      <c r="E107" s="233" t="s">
        <v>95</v>
      </c>
      <c r="F107" s="233"/>
      <c r="G107" s="233"/>
      <c r="H107" s="233"/>
      <c r="I107" s="233"/>
      <c r="J107" s="10"/>
      <c r="K107" s="233" t="s">
        <v>117</v>
      </c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3"/>
      <c r="AF107" s="233"/>
      <c r="AG107" s="236">
        <f>'03 - C.1.0-Úprava stávají...'!J32</f>
        <v>0</v>
      </c>
      <c r="AH107" s="237"/>
      <c r="AI107" s="237"/>
      <c r="AJ107" s="237"/>
      <c r="AK107" s="237"/>
      <c r="AL107" s="237"/>
      <c r="AM107" s="237"/>
      <c r="AN107" s="236">
        <f t="shared" si="0"/>
        <v>0</v>
      </c>
      <c r="AO107" s="237"/>
      <c r="AP107" s="237"/>
      <c r="AQ107" s="90" t="s">
        <v>90</v>
      </c>
      <c r="AR107" s="52"/>
      <c r="AS107" s="91">
        <v>0</v>
      </c>
      <c r="AT107" s="92">
        <f t="shared" si="1"/>
        <v>0</v>
      </c>
      <c r="AU107" s="93">
        <f>'03 - C.1.0-Úprava stávají...'!P132</f>
        <v>0</v>
      </c>
      <c r="AV107" s="92">
        <f>'03 - C.1.0-Úprava stávají...'!J35</f>
        <v>0</v>
      </c>
      <c r="AW107" s="92">
        <f>'03 - C.1.0-Úprava stávají...'!J36</f>
        <v>0</v>
      </c>
      <c r="AX107" s="92">
        <f>'03 - C.1.0-Úprava stávají...'!J37</f>
        <v>0</v>
      </c>
      <c r="AY107" s="92">
        <f>'03 - C.1.0-Úprava stávají...'!J38</f>
        <v>0</v>
      </c>
      <c r="AZ107" s="92">
        <f>'03 - C.1.0-Úprava stávají...'!F35</f>
        <v>0</v>
      </c>
      <c r="BA107" s="92">
        <f>'03 - C.1.0-Úprava stávají...'!F36</f>
        <v>0</v>
      </c>
      <c r="BB107" s="92">
        <f>'03 - C.1.0-Úprava stávají...'!F37</f>
        <v>0</v>
      </c>
      <c r="BC107" s="92">
        <f>'03 - C.1.0-Úprava stávají...'!F38</f>
        <v>0</v>
      </c>
      <c r="BD107" s="94">
        <f>'03 - C.1.0-Úprava stávají...'!F39</f>
        <v>0</v>
      </c>
      <c r="BT107" s="26" t="s">
        <v>86</v>
      </c>
      <c r="BV107" s="26" t="s">
        <v>79</v>
      </c>
      <c r="BW107" s="26" t="s">
        <v>118</v>
      </c>
      <c r="BX107" s="26" t="s">
        <v>112</v>
      </c>
      <c r="CL107" s="26" t="s">
        <v>1</v>
      </c>
    </row>
    <row r="108" spans="1:91" s="7" customFormat="1" ht="16.5" customHeight="1">
      <c r="A108" s="89" t="s">
        <v>87</v>
      </c>
      <c r="B108" s="80"/>
      <c r="C108" s="81"/>
      <c r="D108" s="232" t="s">
        <v>119</v>
      </c>
      <c r="E108" s="232"/>
      <c r="F108" s="232"/>
      <c r="G108" s="232"/>
      <c r="H108" s="232"/>
      <c r="I108" s="82"/>
      <c r="J108" s="232" t="s">
        <v>120</v>
      </c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45">
        <f>'005 - SO 05 Sadové úpravy'!J30</f>
        <v>0</v>
      </c>
      <c r="AH108" s="235"/>
      <c r="AI108" s="235"/>
      <c r="AJ108" s="235"/>
      <c r="AK108" s="235"/>
      <c r="AL108" s="235"/>
      <c r="AM108" s="235"/>
      <c r="AN108" s="245">
        <f t="shared" si="0"/>
        <v>0</v>
      </c>
      <c r="AO108" s="235"/>
      <c r="AP108" s="235"/>
      <c r="AQ108" s="83" t="s">
        <v>83</v>
      </c>
      <c r="AR108" s="80"/>
      <c r="AS108" s="84">
        <v>0</v>
      </c>
      <c r="AT108" s="85">
        <f t="shared" si="1"/>
        <v>0</v>
      </c>
      <c r="AU108" s="86">
        <f>'005 - SO 05 Sadové úpravy'!P122</f>
        <v>0</v>
      </c>
      <c r="AV108" s="85">
        <f>'005 - SO 05 Sadové úpravy'!J33</f>
        <v>0</v>
      </c>
      <c r="AW108" s="85">
        <f>'005 - SO 05 Sadové úpravy'!J34</f>
        <v>0</v>
      </c>
      <c r="AX108" s="85">
        <f>'005 - SO 05 Sadové úpravy'!J35</f>
        <v>0</v>
      </c>
      <c r="AY108" s="85">
        <f>'005 - SO 05 Sadové úpravy'!J36</f>
        <v>0</v>
      </c>
      <c r="AZ108" s="85">
        <f>'005 - SO 05 Sadové úpravy'!F33</f>
        <v>0</v>
      </c>
      <c r="BA108" s="85">
        <f>'005 - SO 05 Sadové úpravy'!F34</f>
        <v>0</v>
      </c>
      <c r="BB108" s="85">
        <f>'005 - SO 05 Sadové úpravy'!F35</f>
        <v>0</v>
      </c>
      <c r="BC108" s="85">
        <f>'005 - SO 05 Sadové úpravy'!F36</f>
        <v>0</v>
      </c>
      <c r="BD108" s="87">
        <f>'005 - SO 05 Sadové úpravy'!F37</f>
        <v>0</v>
      </c>
      <c r="BT108" s="88" t="s">
        <v>84</v>
      </c>
      <c r="BV108" s="88" t="s">
        <v>79</v>
      </c>
      <c r="BW108" s="88" t="s">
        <v>121</v>
      </c>
      <c r="BX108" s="88" t="s">
        <v>4</v>
      </c>
      <c r="CL108" s="88" t="s">
        <v>1</v>
      </c>
      <c r="CM108" s="88" t="s">
        <v>86</v>
      </c>
    </row>
    <row r="109" spans="1:91" s="7" customFormat="1" ht="27" customHeight="1">
      <c r="A109" s="89" t="s">
        <v>87</v>
      </c>
      <c r="B109" s="80"/>
      <c r="C109" s="81"/>
      <c r="D109" s="232" t="s">
        <v>122</v>
      </c>
      <c r="E109" s="232"/>
      <c r="F109" s="232"/>
      <c r="G109" s="232"/>
      <c r="H109" s="232"/>
      <c r="I109" s="82"/>
      <c r="J109" s="232" t="s">
        <v>123</v>
      </c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  <c r="AF109" s="232"/>
      <c r="AG109" s="245">
        <f>'006 - SO 06 Úprava a reko...'!J30</f>
        <v>0</v>
      </c>
      <c r="AH109" s="235"/>
      <c r="AI109" s="235"/>
      <c r="AJ109" s="235"/>
      <c r="AK109" s="235"/>
      <c r="AL109" s="235"/>
      <c r="AM109" s="235"/>
      <c r="AN109" s="245">
        <f t="shared" si="0"/>
        <v>0</v>
      </c>
      <c r="AO109" s="235"/>
      <c r="AP109" s="235"/>
      <c r="AQ109" s="83" t="s">
        <v>83</v>
      </c>
      <c r="AR109" s="80"/>
      <c r="AS109" s="84">
        <v>0</v>
      </c>
      <c r="AT109" s="85">
        <f t="shared" si="1"/>
        <v>0</v>
      </c>
      <c r="AU109" s="86">
        <f>'006 - SO 06 Úprava a reko...'!P130</f>
        <v>0</v>
      </c>
      <c r="AV109" s="85">
        <f>'006 - SO 06 Úprava a reko...'!J33</f>
        <v>0</v>
      </c>
      <c r="AW109" s="85">
        <f>'006 - SO 06 Úprava a reko...'!J34</f>
        <v>0</v>
      </c>
      <c r="AX109" s="85">
        <f>'006 - SO 06 Úprava a reko...'!J35</f>
        <v>0</v>
      </c>
      <c r="AY109" s="85">
        <f>'006 - SO 06 Úprava a reko...'!J36</f>
        <v>0</v>
      </c>
      <c r="AZ109" s="85">
        <f>'006 - SO 06 Úprava a reko...'!F33</f>
        <v>0</v>
      </c>
      <c r="BA109" s="85">
        <f>'006 - SO 06 Úprava a reko...'!F34</f>
        <v>0</v>
      </c>
      <c r="BB109" s="85">
        <f>'006 - SO 06 Úprava a reko...'!F35</f>
        <v>0</v>
      </c>
      <c r="BC109" s="85">
        <f>'006 - SO 06 Úprava a reko...'!F36</f>
        <v>0</v>
      </c>
      <c r="BD109" s="87">
        <f>'006 - SO 06 Úprava a reko...'!F37</f>
        <v>0</v>
      </c>
      <c r="BT109" s="88" t="s">
        <v>84</v>
      </c>
      <c r="BV109" s="88" t="s">
        <v>79</v>
      </c>
      <c r="BW109" s="88" t="s">
        <v>124</v>
      </c>
      <c r="BX109" s="88" t="s">
        <v>4</v>
      </c>
      <c r="CL109" s="88" t="s">
        <v>1</v>
      </c>
      <c r="CM109" s="88" t="s">
        <v>86</v>
      </c>
    </row>
    <row r="110" spans="1:91" s="7" customFormat="1" ht="27" customHeight="1">
      <c r="A110" s="89" t="s">
        <v>87</v>
      </c>
      <c r="B110" s="80"/>
      <c r="C110" s="81"/>
      <c r="D110" s="232" t="s">
        <v>125</v>
      </c>
      <c r="E110" s="232"/>
      <c r="F110" s="232"/>
      <c r="G110" s="232"/>
      <c r="H110" s="232"/>
      <c r="I110" s="82"/>
      <c r="J110" s="232" t="s">
        <v>126</v>
      </c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  <c r="AC110" s="232"/>
      <c r="AD110" s="232"/>
      <c r="AE110" s="232"/>
      <c r="AF110" s="232"/>
      <c r="AG110" s="245">
        <f>'008 - SO 08 Nahrazení a d...'!J30</f>
        <v>0</v>
      </c>
      <c r="AH110" s="235"/>
      <c r="AI110" s="235"/>
      <c r="AJ110" s="235"/>
      <c r="AK110" s="235"/>
      <c r="AL110" s="235"/>
      <c r="AM110" s="235"/>
      <c r="AN110" s="245">
        <f t="shared" si="0"/>
        <v>0</v>
      </c>
      <c r="AO110" s="235"/>
      <c r="AP110" s="235"/>
      <c r="AQ110" s="83" t="s">
        <v>83</v>
      </c>
      <c r="AR110" s="80"/>
      <c r="AS110" s="84">
        <v>0</v>
      </c>
      <c r="AT110" s="85">
        <f t="shared" si="1"/>
        <v>0</v>
      </c>
      <c r="AU110" s="86">
        <f>'008 - SO 08 Nahrazení a d...'!P127</f>
        <v>0</v>
      </c>
      <c r="AV110" s="85">
        <f>'008 - SO 08 Nahrazení a d...'!J33</f>
        <v>0</v>
      </c>
      <c r="AW110" s="85">
        <f>'008 - SO 08 Nahrazení a d...'!J34</f>
        <v>0</v>
      </c>
      <c r="AX110" s="85">
        <f>'008 - SO 08 Nahrazení a d...'!J35</f>
        <v>0</v>
      </c>
      <c r="AY110" s="85">
        <f>'008 - SO 08 Nahrazení a d...'!J36</f>
        <v>0</v>
      </c>
      <c r="AZ110" s="85">
        <f>'008 - SO 08 Nahrazení a d...'!F33</f>
        <v>0</v>
      </c>
      <c r="BA110" s="85">
        <f>'008 - SO 08 Nahrazení a d...'!F34</f>
        <v>0</v>
      </c>
      <c r="BB110" s="85">
        <f>'008 - SO 08 Nahrazení a d...'!F35</f>
        <v>0</v>
      </c>
      <c r="BC110" s="85">
        <f>'008 - SO 08 Nahrazení a d...'!F36</f>
        <v>0</v>
      </c>
      <c r="BD110" s="87">
        <f>'008 - SO 08 Nahrazení a d...'!F37</f>
        <v>0</v>
      </c>
      <c r="BT110" s="88" t="s">
        <v>84</v>
      </c>
      <c r="BV110" s="88" t="s">
        <v>79</v>
      </c>
      <c r="BW110" s="88" t="s">
        <v>127</v>
      </c>
      <c r="BX110" s="88" t="s">
        <v>4</v>
      </c>
      <c r="CL110" s="88" t="s">
        <v>1</v>
      </c>
      <c r="CM110" s="88" t="s">
        <v>86</v>
      </c>
    </row>
    <row r="111" spans="1:91" s="7" customFormat="1" ht="16.5" customHeight="1">
      <c r="A111" s="89" t="s">
        <v>87</v>
      </c>
      <c r="B111" s="80"/>
      <c r="C111" s="81"/>
      <c r="D111" s="232" t="s">
        <v>128</v>
      </c>
      <c r="E111" s="232"/>
      <c r="F111" s="232"/>
      <c r="G111" s="232"/>
      <c r="H111" s="232"/>
      <c r="I111" s="82"/>
      <c r="J111" s="232" t="s">
        <v>129</v>
      </c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  <c r="AC111" s="232"/>
      <c r="AD111" s="232"/>
      <c r="AE111" s="232"/>
      <c r="AF111" s="232"/>
      <c r="AG111" s="245">
        <f>'009 - SO 09 Odstraněné prvky'!J30</f>
        <v>0</v>
      </c>
      <c r="AH111" s="235"/>
      <c r="AI111" s="235"/>
      <c r="AJ111" s="235"/>
      <c r="AK111" s="235"/>
      <c r="AL111" s="235"/>
      <c r="AM111" s="235"/>
      <c r="AN111" s="245">
        <f t="shared" si="0"/>
        <v>0</v>
      </c>
      <c r="AO111" s="235"/>
      <c r="AP111" s="235"/>
      <c r="AQ111" s="83" t="s">
        <v>83</v>
      </c>
      <c r="AR111" s="80"/>
      <c r="AS111" s="84">
        <v>0</v>
      </c>
      <c r="AT111" s="85">
        <f t="shared" si="1"/>
        <v>0</v>
      </c>
      <c r="AU111" s="86">
        <f>'009 - SO 09 Odstraněné prvky'!P122</f>
        <v>0</v>
      </c>
      <c r="AV111" s="85">
        <f>'009 - SO 09 Odstraněné prvky'!J33</f>
        <v>0</v>
      </c>
      <c r="AW111" s="85">
        <f>'009 - SO 09 Odstraněné prvky'!J34</f>
        <v>0</v>
      </c>
      <c r="AX111" s="85">
        <f>'009 - SO 09 Odstraněné prvky'!J35</f>
        <v>0</v>
      </c>
      <c r="AY111" s="85">
        <f>'009 - SO 09 Odstraněné prvky'!J36</f>
        <v>0</v>
      </c>
      <c r="AZ111" s="85">
        <f>'009 - SO 09 Odstraněné prvky'!F33</f>
        <v>0</v>
      </c>
      <c r="BA111" s="85">
        <f>'009 - SO 09 Odstraněné prvky'!F34</f>
        <v>0</v>
      </c>
      <c r="BB111" s="85">
        <f>'009 - SO 09 Odstraněné prvky'!F35</f>
        <v>0</v>
      </c>
      <c r="BC111" s="85">
        <f>'009 - SO 09 Odstraněné prvky'!F36</f>
        <v>0</v>
      </c>
      <c r="BD111" s="87">
        <f>'009 - SO 09 Odstraněné prvky'!F37</f>
        <v>0</v>
      </c>
      <c r="BT111" s="88" t="s">
        <v>84</v>
      </c>
      <c r="BV111" s="88" t="s">
        <v>79</v>
      </c>
      <c r="BW111" s="88" t="s">
        <v>130</v>
      </c>
      <c r="BX111" s="88" t="s">
        <v>4</v>
      </c>
      <c r="CL111" s="88" t="s">
        <v>1</v>
      </c>
      <c r="CM111" s="88" t="s">
        <v>86</v>
      </c>
    </row>
    <row r="112" spans="1:91" s="7" customFormat="1" ht="16.5" customHeight="1">
      <c r="A112" s="89" t="s">
        <v>87</v>
      </c>
      <c r="B112" s="80"/>
      <c r="C112" s="81"/>
      <c r="D112" s="232" t="s">
        <v>131</v>
      </c>
      <c r="E112" s="232"/>
      <c r="F112" s="232"/>
      <c r="G112" s="232"/>
      <c r="H112" s="232"/>
      <c r="I112" s="82"/>
      <c r="J112" s="232" t="s">
        <v>132</v>
      </c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45">
        <f>'010 - SO 10 Úprava a dopl...'!J30</f>
        <v>0</v>
      </c>
      <c r="AH112" s="235"/>
      <c r="AI112" s="235"/>
      <c r="AJ112" s="235"/>
      <c r="AK112" s="235"/>
      <c r="AL112" s="235"/>
      <c r="AM112" s="235"/>
      <c r="AN112" s="245">
        <f t="shared" si="0"/>
        <v>0</v>
      </c>
      <c r="AO112" s="235"/>
      <c r="AP112" s="235"/>
      <c r="AQ112" s="83" t="s">
        <v>83</v>
      </c>
      <c r="AR112" s="80"/>
      <c r="AS112" s="95">
        <v>0</v>
      </c>
      <c r="AT112" s="96">
        <f t="shared" si="1"/>
        <v>0</v>
      </c>
      <c r="AU112" s="97">
        <f>'010 - SO 10 Úprava a dopl...'!P131</f>
        <v>0</v>
      </c>
      <c r="AV112" s="96">
        <f>'010 - SO 10 Úprava a dopl...'!J33</f>
        <v>0</v>
      </c>
      <c r="AW112" s="96">
        <f>'010 - SO 10 Úprava a dopl...'!J34</f>
        <v>0</v>
      </c>
      <c r="AX112" s="96">
        <f>'010 - SO 10 Úprava a dopl...'!J35</f>
        <v>0</v>
      </c>
      <c r="AY112" s="96">
        <f>'010 - SO 10 Úprava a dopl...'!J36</f>
        <v>0</v>
      </c>
      <c r="AZ112" s="96">
        <f>'010 - SO 10 Úprava a dopl...'!F33</f>
        <v>0</v>
      </c>
      <c r="BA112" s="96">
        <f>'010 - SO 10 Úprava a dopl...'!F34</f>
        <v>0</v>
      </c>
      <c r="BB112" s="96">
        <f>'010 - SO 10 Úprava a dopl...'!F35</f>
        <v>0</v>
      </c>
      <c r="BC112" s="96">
        <f>'010 - SO 10 Úprava a dopl...'!F36</f>
        <v>0</v>
      </c>
      <c r="BD112" s="98">
        <f>'010 - SO 10 Úprava a dopl...'!F37</f>
        <v>0</v>
      </c>
      <c r="BT112" s="88" t="s">
        <v>84</v>
      </c>
      <c r="BV112" s="88" t="s">
        <v>79</v>
      </c>
      <c r="BW112" s="88" t="s">
        <v>133</v>
      </c>
      <c r="BX112" s="88" t="s">
        <v>4</v>
      </c>
      <c r="CL112" s="88" t="s">
        <v>1</v>
      </c>
      <c r="CM112" s="88" t="s">
        <v>86</v>
      </c>
    </row>
    <row r="113" spans="1:57" s="2" customFormat="1" ht="30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4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</row>
    <row r="114" spans="1:57" s="2" customFormat="1" ht="6.95" customHeight="1">
      <c r="A114" s="33"/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34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</row>
  </sheetData>
  <mergeCells count="110"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W31:AE31"/>
    <mergeCell ref="BE5:BE34"/>
    <mergeCell ref="AK26:AO26"/>
    <mergeCell ref="W29:AE29"/>
    <mergeCell ref="AN101:AP101"/>
    <mergeCell ref="AN98:AP98"/>
    <mergeCell ref="AN99:AP99"/>
    <mergeCell ref="AN100:AP100"/>
    <mergeCell ref="AN102:AP102"/>
    <mergeCell ref="AN103:AP103"/>
    <mergeCell ref="AN104:AP104"/>
    <mergeCell ref="AN105:AP105"/>
    <mergeCell ref="AN106:AP106"/>
    <mergeCell ref="AG111:AM111"/>
    <mergeCell ref="AN107:AP107"/>
    <mergeCell ref="AN108:AP108"/>
    <mergeCell ref="AN109:AP109"/>
    <mergeCell ref="AN110:AP110"/>
    <mergeCell ref="AN111:AP111"/>
    <mergeCell ref="AN112:AP112"/>
    <mergeCell ref="D111:H111"/>
    <mergeCell ref="D110:H110"/>
    <mergeCell ref="D112:H112"/>
    <mergeCell ref="AG112:AM112"/>
    <mergeCell ref="J109:AF109"/>
    <mergeCell ref="J108:AF108"/>
    <mergeCell ref="J110:AF110"/>
    <mergeCell ref="J111:AF111"/>
    <mergeCell ref="J112:AF112"/>
    <mergeCell ref="D108:H108"/>
    <mergeCell ref="D109:H109"/>
    <mergeCell ref="AG98:AM98"/>
    <mergeCell ref="AG104:AM104"/>
    <mergeCell ref="AG103:AM103"/>
    <mergeCell ref="AG105:AM105"/>
    <mergeCell ref="AG106:AM106"/>
    <mergeCell ref="AG107:AM107"/>
    <mergeCell ref="AG108:AM108"/>
    <mergeCell ref="AG109:AM109"/>
    <mergeCell ref="AG110:AM110"/>
    <mergeCell ref="AG99:AM99"/>
    <mergeCell ref="AG100:AM100"/>
    <mergeCell ref="AG101:AM101"/>
    <mergeCell ref="AG102:AM102"/>
    <mergeCell ref="AG94:AM94"/>
    <mergeCell ref="AN94:AP94"/>
    <mergeCell ref="C92:G92"/>
    <mergeCell ref="I92:AF92"/>
    <mergeCell ref="J95:AF95"/>
    <mergeCell ref="K96:AF96"/>
    <mergeCell ref="K97:AF97"/>
    <mergeCell ref="K98:AF98"/>
    <mergeCell ref="J99:AF99"/>
    <mergeCell ref="K100:AF100"/>
    <mergeCell ref="K101:AF101"/>
    <mergeCell ref="K102:AF102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J103:AF103"/>
    <mergeCell ref="J104:AF104"/>
    <mergeCell ref="K105:AF105"/>
    <mergeCell ref="K106:AF106"/>
    <mergeCell ref="K107:AF107"/>
    <mergeCell ref="D95:H95"/>
    <mergeCell ref="E102:I102"/>
    <mergeCell ref="E96:I96"/>
    <mergeCell ref="E97:I97"/>
    <mergeCell ref="E98:I98"/>
    <mergeCell ref="D99:H99"/>
    <mergeCell ref="E100:I100"/>
    <mergeCell ref="E101:I101"/>
    <mergeCell ref="D103:H103"/>
    <mergeCell ref="D104:H104"/>
    <mergeCell ref="E105:I105"/>
    <mergeCell ref="E106:I106"/>
    <mergeCell ref="E107:I107"/>
  </mergeCells>
  <hyperlinks>
    <hyperlink ref="A96" location="'01 - Posilovací hřiště D.1.1'!C2" display="/"/>
    <hyperlink ref="A97" location="'02 - Sportovní plocha D.1.1'!C2" display="/"/>
    <hyperlink ref="A98" location="'03 - Dětské hřiště D.1.7'!C2" display="/"/>
    <hyperlink ref="A100" location="'01 - Stanoviště G.1.1-1'!C2" display="/"/>
    <hyperlink ref="A101" location="'02 - Stanoviště G.1.1-2'!C2" display="/"/>
    <hyperlink ref="A102" location="'03 - Stanoviště G.1.1-3'!C2" display="/"/>
    <hyperlink ref="A103" location="'003 - SO 03 Komunikace pr...'!C2" display="/"/>
    <hyperlink ref="A105" location="'01 - C.1.7-Vybudování nov...'!C2" display="/"/>
    <hyperlink ref="A106" location="'02 - C.1.9-Vybudování nov...'!C2" display="/"/>
    <hyperlink ref="A107" location="'03 - C.1.0-Úprava stávají...'!C2" display="/"/>
    <hyperlink ref="A108" location="'005 - SO 05 Sadové úpravy'!C2" display="/"/>
    <hyperlink ref="A109" location="'006 - SO 06 Úprava a reko...'!C2" display="/"/>
    <hyperlink ref="A110" location="'008 - SO 08 Nahrazení a d...'!C2" display="/"/>
    <hyperlink ref="A111" location="'009 - SO 09 Odstraněné prvky'!C2" display="/"/>
    <hyperlink ref="A112" location="'010 - SO 10 Úprava a dopl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91</v>
      </c>
      <c r="AZ2" s="100" t="s">
        <v>134</v>
      </c>
      <c r="BA2" s="100" t="s">
        <v>1</v>
      </c>
      <c r="BB2" s="100" t="s">
        <v>1</v>
      </c>
      <c r="BC2" s="100" t="s">
        <v>135</v>
      </c>
      <c r="BD2" s="100" t="s">
        <v>86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  <c r="AZ3" s="100" t="s">
        <v>136</v>
      </c>
      <c r="BA3" s="100" t="s">
        <v>1</v>
      </c>
      <c r="BB3" s="100" t="s">
        <v>1</v>
      </c>
      <c r="BC3" s="100" t="s">
        <v>137</v>
      </c>
      <c r="BD3" s="100" t="s">
        <v>86</v>
      </c>
    </row>
    <row r="4" spans="1:56" s="1" customFormat="1" ht="24.95" customHeight="1">
      <c r="B4" s="21"/>
      <c r="D4" s="22" t="s">
        <v>138</v>
      </c>
      <c r="I4" s="99"/>
      <c r="L4" s="21"/>
      <c r="M4" s="102" t="s">
        <v>10</v>
      </c>
      <c r="AT4" s="18" t="s">
        <v>3</v>
      </c>
      <c r="AZ4" s="100" t="s">
        <v>139</v>
      </c>
      <c r="BA4" s="100" t="s">
        <v>1</v>
      </c>
      <c r="BB4" s="100" t="s">
        <v>1</v>
      </c>
      <c r="BC4" s="100" t="s">
        <v>140</v>
      </c>
      <c r="BD4" s="100" t="s">
        <v>86</v>
      </c>
    </row>
    <row r="5" spans="1:56" s="1" customFormat="1" ht="6.95" customHeight="1">
      <c r="B5" s="21"/>
      <c r="I5" s="99"/>
      <c r="L5" s="21"/>
      <c r="AZ5" s="100" t="s">
        <v>141</v>
      </c>
      <c r="BA5" s="100" t="s">
        <v>1</v>
      </c>
      <c r="BB5" s="100" t="s">
        <v>1</v>
      </c>
      <c r="BC5" s="100" t="s">
        <v>140</v>
      </c>
      <c r="BD5" s="100" t="s">
        <v>86</v>
      </c>
    </row>
    <row r="6" spans="1:56" s="1" customFormat="1" ht="12" customHeight="1">
      <c r="B6" s="21"/>
      <c r="D6" s="28" t="s">
        <v>15</v>
      </c>
      <c r="I6" s="99"/>
      <c r="L6" s="21"/>
      <c r="AZ6" s="100" t="s">
        <v>142</v>
      </c>
      <c r="BA6" s="100" t="s">
        <v>1</v>
      </c>
      <c r="BB6" s="100" t="s">
        <v>1</v>
      </c>
      <c r="BC6" s="100" t="s">
        <v>143</v>
      </c>
      <c r="BD6" s="100" t="s">
        <v>86</v>
      </c>
    </row>
    <row r="7" spans="1:56" s="1" customFormat="1" ht="25.5" customHeight="1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</row>
    <row r="8" spans="1:56" s="1" customFormat="1" ht="12" customHeight="1">
      <c r="B8" s="21"/>
      <c r="D8" s="28" t="s">
        <v>144</v>
      </c>
      <c r="I8" s="99"/>
      <c r="L8" s="21"/>
    </row>
    <row r="9" spans="1:56" s="2" customFormat="1" ht="16.5" customHeight="1">
      <c r="A9" s="33"/>
      <c r="B9" s="34"/>
      <c r="C9" s="33"/>
      <c r="D9" s="33"/>
      <c r="E9" s="276" t="s">
        <v>145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58" t="s">
        <v>147</v>
      </c>
      <c r="F11" s="275"/>
      <c r="G11" s="275"/>
      <c r="H11" s="27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104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104" t="s">
        <v>21</v>
      </c>
      <c r="J14" s="56" t="str">
        <f>'Rekapitulace stavby'!AN8</f>
        <v>18. 1. 2019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104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104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8" t="str">
        <f>'Rekapitulace stavby'!E14</f>
        <v>Vyplň údaj</v>
      </c>
      <c r="F20" s="261"/>
      <c r="G20" s="261"/>
      <c r="H20" s="261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24</v>
      </c>
      <c r="J22" s="26" t="s">
        <v>30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104" t="s">
        <v>26</v>
      </c>
      <c r="J23" s="26" t="s">
        <v>32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34</v>
      </c>
      <c r="E25" s="33"/>
      <c r="F25" s="33"/>
      <c r="G25" s="33"/>
      <c r="H25" s="33"/>
      <c r="I25" s="104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35</v>
      </c>
      <c r="F26" s="33"/>
      <c r="G26" s="33"/>
      <c r="H26" s="33"/>
      <c r="I26" s="104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36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5"/>
      <c r="B29" s="106"/>
      <c r="C29" s="105"/>
      <c r="D29" s="105"/>
      <c r="E29" s="265" t="s">
        <v>1</v>
      </c>
      <c r="F29" s="265"/>
      <c r="G29" s="265"/>
      <c r="H29" s="265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0" t="s">
        <v>37</v>
      </c>
      <c r="E32" s="33"/>
      <c r="F32" s="33"/>
      <c r="G32" s="33"/>
      <c r="H32" s="33"/>
      <c r="I32" s="103"/>
      <c r="J32" s="72">
        <f>ROUND(J127,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39</v>
      </c>
      <c r="G34" s="33"/>
      <c r="H34" s="33"/>
      <c r="I34" s="111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2" t="s">
        <v>41</v>
      </c>
      <c r="E35" s="28" t="s">
        <v>42</v>
      </c>
      <c r="F35" s="113">
        <f>ROUND((SUM(BE127:BE202)),  2)</f>
        <v>0</v>
      </c>
      <c r="G35" s="33"/>
      <c r="H35" s="33"/>
      <c r="I35" s="114">
        <v>0.21</v>
      </c>
      <c r="J35" s="113">
        <f>ROUND(((SUM(BE127:BE202))*I35),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43</v>
      </c>
      <c r="F36" s="113">
        <f>ROUND((SUM(BF127:BF202)),  2)</f>
        <v>0</v>
      </c>
      <c r="G36" s="33"/>
      <c r="H36" s="33"/>
      <c r="I36" s="114">
        <v>0.15</v>
      </c>
      <c r="J36" s="113">
        <f>ROUND(((SUM(BF127:BF202))*I36),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13">
        <f>ROUND((SUM(BG127:BG202)),  2)</f>
        <v>0</v>
      </c>
      <c r="G37" s="33"/>
      <c r="H37" s="33"/>
      <c r="I37" s="114">
        <v>0.21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45</v>
      </c>
      <c r="F38" s="113">
        <f>ROUND((SUM(BH127:BH202)),  2)</f>
        <v>0</v>
      </c>
      <c r="G38" s="33"/>
      <c r="H38" s="33"/>
      <c r="I38" s="114">
        <v>0.15</v>
      </c>
      <c r="J38" s="113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46</v>
      </c>
      <c r="F39" s="113">
        <f>ROUND((SUM(BI127:BI202)),  2)</f>
        <v>0</v>
      </c>
      <c r="G39" s="33"/>
      <c r="H39" s="33"/>
      <c r="I39" s="114">
        <v>0</v>
      </c>
      <c r="J39" s="113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5"/>
      <c r="D41" s="116" t="s">
        <v>47</v>
      </c>
      <c r="E41" s="61"/>
      <c r="F41" s="61"/>
      <c r="G41" s="117" t="s">
        <v>48</v>
      </c>
      <c r="H41" s="118" t="s">
        <v>49</v>
      </c>
      <c r="I41" s="119"/>
      <c r="J41" s="120">
        <f>SUM(J32:J39)</f>
        <v>0</v>
      </c>
      <c r="K41" s="12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6" t="s">
        <v>145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8" t="str">
        <f>E11</f>
        <v>01 - Posilovací hřiště D.1.1</v>
      </c>
      <c r="F89" s="275"/>
      <c r="G89" s="275"/>
      <c r="H89" s="27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Valašské Meziříčí</v>
      </c>
      <c r="G91" s="33"/>
      <c r="H91" s="33"/>
      <c r="I91" s="104" t="s">
        <v>21</v>
      </c>
      <c r="J91" s="56" t="str">
        <f>IF(J14="","",J14)</f>
        <v>18. 1. 2019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>
      <c r="A93" s="33"/>
      <c r="B93" s="34"/>
      <c r="C93" s="28" t="s">
        <v>23</v>
      </c>
      <c r="D93" s="33"/>
      <c r="E93" s="33"/>
      <c r="F93" s="26" t="str">
        <f>E17</f>
        <v>Město Valašské Meziříčí</v>
      </c>
      <c r="G93" s="33"/>
      <c r="H93" s="33"/>
      <c r="I93" s="104" t="s">
        <v>29</v>
      </c>
      <c r="J93" s="31" t="str">
        <f>E23</f>
        <v>LZ-PROJEKT plus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34</v>
      </c>
      <c r="J94" s="31" t="str">
        <f>E26</f>
        <v>Fajfrová Irena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9" t="s">
        <v>149</v>
      </c>
      <c r="D96" s="115"/>
      <c r="E96" s="115"/>
      <c r="F96" s="115"/>
      <c r="G96" s="115"/>
      <c r="H96" s="115"/>
      <c r="I96" s="130"/>
      <c r="J96" s="131" t="s">
        <v>150</v>
      </c>
      <c r="K96" s="115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2" t="s">
        <v>151</v>
      </c>
      <c r="D98" s="33"/>
      <c r="E98" s="33"/>
      <c r="F98" s="33"/>
      <c r="G98" s="33"/>
      <c r="H98" s="33"/>
      <c r="I98" s="103"/>
      <c r="J98" s="72">
        <f>J127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4.95" customHeight="1">
      <c r="B99" s="133"/>
      <c r="D99" s="134" t="s">
        <v>153</v>
      </c>
      <c r="E99" s="135"/>
      <c r="F99" s="135"/>
      <c r="G99" s="135"/>
      <c r="H99" s="135"/>
      <c r="I99" s="136"/>
      <c r="J99" s="137">
        <f>J128</f>
        <v>0</v>
      </c>
      <c r="L99" s="133"/>
    </row>
    <row r="100" spans="1:47" s="10" customFormat="1" ht="19.899999999999999" customHeight="1">
      <c r="B100" s="138"/>
      <c r="D100" s="139" t="s">
        <v>154</v>
      </c>
      <c r="E100" s="140"/>
      <c r="F100" s="140"/>
      <c r="G100" s="140"/>
      <c r="H100" s="140"/>
      <c r="I100" s="141"/>
      <c r="J100" s="142">
        <f>J129</f>
        <v>0</v>
      </c>
      <c r="L100" s="138"/>
    </row>
    <row r="101" spans="1:47" s="10" customFormat="1" ht="19.899999999999999" customHeight="1">
      <c r="B101" s="138"/>
      <c r="D101" s="139" t="s">
        <v>155</v>
      </c>
      <c r="E101" s="140"/>
      <c r="F101" s="140"/>
      <c r="G101" s="140"/>
      <c r="H101" s="140"/>
      <c r="I101" s="141"/>
      <c r="J101" s="142">
        <f>J167</f>
        <v>0</v>
      </c>
      <c r="L101" s="138"/>
    </row>
    <row r="102" spans="1:47" s="10" customFormat="1" ht="19.899999999999999" customHeight="1">
      <c r="B102" s="138"/>
      <c r="D102" s="139" t="s">
        <v>156</v>
      </c>
      <c r="E102" s="140"/>
      <c r="F102" s="140"/>
      <c r="G102" s="140"/>
      <c r="H102" s="140"/>
      <c r="I102" s="141"/>
      <c r="J102" s="142">
        <f>J174</f>
        <v>0</v>
      </c>
      <c r="L102" s="138"/>
    </row>
    <row r="103" spans="1:47" s="10" customFormat="1" ht="19.899999999999999" customHeight="1">
      <c r="B103" s="138"/>
      <c r="D103" s="139" t="s">
        <v>157</v>
      </c>
      <c r="E103" s="140"/>
      <c r="F103" s="140"/>
      <c r="G103" s="140"/>
      <c r="H103" s="140"/>
      <c r="I103" s="141"/>
      <c r="J103" s="142">
        <f>J197</f>
        <v>0</v>
      </c>
      <c r="L103" s="138"/>
    </row>
    <row r="104" spans="1:47" s="9" customFormat="1" ht="24.95" customHeight="1">
      <c r="B104" s="133"/>
      <c r="D104" s="134" t="s">
        <v>158</v>
      </c>
      <c r="E104" s="135"/>
      <c r="F104" s="135"/>
      <c r="G104" s="135"/>
      <c r="H104" s="135"/>
      <c r="I104" s="136"/>
      <c r="J104" s="137">
        <f>J199</f>
        <v>0</v>
      </c>
      <c r="L104" s="133"/>
    </row>
    <row r="105" spans="1:47" s="10" customFormat="1" ht="19.899999999999999" customHeight="1">
      <c r="B105" s="138"/>
      <c r="D105" s="139" t="s">
        <v>159</v>
      </c>
      <c r="E105" s="140"/>
      <c r="F105" s="140"/>
      <c r="G105" s="140"/>
      <c r="H105" s="140"/>
      <c r="I105" s="141"/>
      <c r="J105" s="142">
        <f>J200</f>
        <v>0</v>
      </c>
      <c r="L105" s="138"/>
    </row>
    <row r="106" spans="1:47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10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6.95" customHeight="1">
      <c r="A107" s="33"/>
      <c r="B107" s="48"/>
      <c r="C107" s="49"/>
      <c r="D107" s="49"/>
      <c r="E107" s="49"/>
      <c r="F107" s="49"/>
      <c r="G107" s="49"/>
      <c r="H107" s="49"/>
      <c r="I107" s="127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6.95" customHeight="1">
      <c r="A111" s="33"/>
      <c r="B111" s="50"/>
      <c r="C111" s="51"/>
      <c r="D111" s="51"/>
      <c r="E111" s="51"/>
      <c r="F111" s="51"/>
      <c r="G111" s="51"/>
      <c r="H111" s="51"/>
      <c r="I111" s="128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4.95" customHeight="1">
      <c r="A112" s="33"/>
      <c r="B112" s="34"/>
      <c r="C112" s="22" t="s">
        <v>160</v>
      </c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15</v>
      </c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5.5" customHeight="1">
      <c r="A115" s="33"/>
      <c r="B115" s="34"/>
      <c r="C115" s="33"/>
      <c r="D115" s="33"/>
      <c r="E115" s="276" t="str">
        <f>E7</f>
        <v>Regenerace panelového sídliště Křižná-V.etapa,lokalita ul.Křižná,Seifertova,Bratří Čapků,U Apolla</v>
      </c>
      <c r="F115" s="277"/>
      <c r="G115" s="277"/>
      <c r="H115" s="277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1" customFormat="1" ht="12" customHeight="1">
      <c r="B116" s="21"/>
      <c r="C116" s="28" t="s">
        <v>144</v>
      </c>
      <c r="I116" s="99"/>
      <c r="L116" s="21"/>
    </row>
    <row r="117" spans="1:63" s="2" customFormat="1" ht="16.5" customHeight="1">
      <c r="A117" s="33"/>
      <c r="B117" s="34"/>
      <c r="C117" s="33"/>
      <c r="D117" s="33"/>
      <c r="E117" s="276" t="s">
        <v>145</v>
      </c>
      <c r="F117" s="275"/>
      <c r="G117" s="275"/>
      <c r="H117" s="275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146</v>
      </c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58" t="str">
        <f>E11</f>
        <v>01 - Posilovací hřiště D.1.1</v>
      </c>
      <c r="F119" s="275"/>
      <c r="G119" s="275"/>
      <c r="H119" s="275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19</v>
      </c>
      <c r="D121" s="33"/>
      <c r="E121" s="33"/>
      <c r="F121" s="26" t="str">
        <f>F14</f>
        <v>Valašské Meziříčí</v>
      </c>
      <c r="G121" s="33"/>
      <c r="H121" s="33"/>
      <c r="I121" s="104" t="s">
        <v>21</v>
      </c>
      <c r="J121" s="56" t="str">
        <f>IF(J14="","",J14)</f>
        <v>18. 1. 2019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7.95" customHeight="1">
      <c r="A123" s="33"/>
      <c r="B123" s="34"/>
      <c r="C123" s="28" t="s">
        <v>23</v>
      </c>
      <c r="D123" s="33"/>
      <c r="E123" s="33"/>
      <c r="F123" s="26" t="str">
        <f>E17</f>
        <v>Město Valašské Meziříčí</v>
      </c>
      <c r="G123" s="33"/>
      <c r="H123" s="33"/>
      <c r="I123" s="104" t="s">
        <v>29</v>
      </c>
      <c r="J123" s="31" t="str">
        <f>E23</f>
        <v>LZ-PROJEKT plus s.r.o.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27</v>
      </c>
      <c r="D124" s="33"/>
      <c r="E124" s="33"/>
      <c r="F124" s="26" t="str">
        <f>IF(E20="","",E20)</f>
        <v>Vyplň údaj</v>
      </c>
      <c r="G124" s="33"/>
      <c r="H124" s="33"/>
      <c r="I124" s="104" t="s">
        <v>34</v>
      </c>
      <c r="J124" s="31" t="str">
        <f>E26</f>
        <v>Fajfrová Irena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43"/>
      <c r="B126" s="144"/>
      <c r="C126" s="145" t="s">
        <v>161</v>
      </c>
      <c r="D126" s="146" t="s">
        <v>62</v>
      </c>
      <c r="E126" s="146" t="s">
        <v>58</v>
      </c>
      <c r="F126" s="146" t="s">
        <v>59</v>
      </c>
      <c r="G126" s="146" t="s">
        <v>162</v>
      </c>
      <c r="H126" s="146" t="s">
        <v>163</v>
      </c>
      <c r="I126" s="147" t="s">
        <v>164</v>
      </c>
      <c r="J126" s="146" t="s">
        <v>150</v>
      </c>
      <c r="K126" s="148" t="s">
        <v>165</v>
      </c>
      <c r="L126" s="149"/>
      <c r="M126" s="63" t="s">
        <v>1</v>
      </c>
      <c r="N126" s="64" t="s">
        <v>41</v>
      </c>
      <c r="O126" s="64" t="s">
        <v>166</v>
      </c>
      <c r="P126" s="64" t="s">
        <v>167</v>
      </c>
      <c r="Q126" s="64" t="s">
        <v>168</v>
      </c>
      <c r="R126" s="64" t="s">
        <v>169</v>
      </c>
      <c r="S126" s="64" t="s">
        <v>170</v>
      </c>
      <c r="T126" s="65" t="s">
        <v>171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</row>
    <row r="127" spans="1:63" s="2" customFormat="1" ht="22.9" customHeight="1">
      <c r="A127" s="33"/>
      <c r="B127" s="34"/>
      <c r="C127" s="70" t="s">
        <v>172</v>
      </c>
      <c r="D127" s="33"/>
      <c r="E127" s="33"/>
      <c r="F127" s="33"/>
      <c r="G127" s="33"/>
      <c r="H127" s="33"/>
      <c r="I127" s="103"/>
      <c r="J127" s="150">
        <f>BK127</f>
        <v>0</v>
      </c>
      <c r="K127" s="33"/>
      <c r="L127" s="34"/>
      <c r="M127" s="66"/>
      <c r="N127" s="57"/>
      <c r="O127" s="67"/>
      <c r="P127" s="151">
        <f>P128+P199</f>
        <v>0</v>
      </c>
      <c r="Q127" s="67"/>
      <c r="R127" s="151">
        <f>R128+R199</f>
        <v>169.72627700000001</v>
      </c>
      <c r="S127" s="67"/>
      <c r="T127" s="152">
        <f>T128+T199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76</v>
      </c>
      <c r="AU127" s="18" t="s">
        <v>152</v>
      </c>
      <c r="BK127" s="153">
        <f>BK128+BK199</f>
        <v>0</v>
      </c>
    </row>
    <row r="128" spans="1:63" s="12" customFormat="1" ht="25.9" customHeight="1">
      <c r="B128" s="154"/>
      <c r="D128" s="155" t="s">
        <v>76</v>
      </c>
      <c r="E128" s="156" t="s">
        <v>173</v>
      </c>
      <c r="F128" s="156" t="s">
        <v>174</v>
      </c>
      <c r="I128" s="157"/>
      <c r="J128" s="158">
        <f>BK128</f>
        <v>0</v>
      </c>
      <c r="L128" s="154"/>
      <c r="M128" s="159"/>
      <c r="N128" s="160"/>
      <c r="O128" s="160"/>
      <c r="P128" s="161">
        <f>P129+P167+P174+P197</f>
        <v>0</v>
      </c>
      <c r="Q128" s="160"/>
      <c r="R128" s="161">
        <f>R129+R167+R174+R197</f>
        <v>169.72627700000001</v>
      </c>
      <c r="S128" s="160"/>
      <c r="T128" s="162">
        <f>T129+T167+T174+T197</f>
        <v>0</v>
      </c>
      <c r="AR128" s="155" t="s">
        <v>84</v>
      </c>
      <c r="AT128" s="163" t="s">
        <v>76</v>
      </c>
      <c r="AU128" s="163" t="s">
        <v>77</v>
      </c>
      <c r="AY128" s="155" t="s">
        <v>175</v>
      </c>
      <c r="BK128" s="164">
        <f>BK129+BK167+BK174+BK197</f>
        <v>0</v>
      </c>
    </row>
    <row r="129" spans="1:65" s="12" customFormat="1" ht="22.9" customHeight="1">
      <c r="B129" s="154"/>
      <c r="D129" s="155" t="s">
        <v>76</v>
      </c>
      <c r="E129" s="165" t="s">
        <v>84</v>
      </c>
      <c r="F129" s="165" t="s">
        <v>176</v>
      </c>
      <c r="I129" s="157"/>
      <c r="J129" s="166">
        <f>BK129</f>
        <v>0</v>
      </c>
      <c r="L129" s="154"/>
      <c r="M129" s="159"/>
      <c r="N129" s="160"/>
      <c r="O129" s="160"/>
      <c r="P129" s="161">
        <f>SUM(P130:P166)</f>
        <v>0</v>
      </c>
      <c r="Q129" s="160"/>
      <c r="R129" s="161">
        <f>SUM(R130:R166)</f>
        <v>0</v>
      </c>
      <c r="S129" s="160"/>
      <c r="T129" s="162">
        <f>SUM(T130:T166)</f>
        <v>0</v>
      </c>
      <c r="AR129" s="155" t="s">
        <v>84</v>
      </c>
      <c r="AT129" s="163" t="s">
        <v>76</v>
      </c>
      <c r="AU129" s="163" t="s">
        <v>84</v>
      </c>
      <c r="AY129" s="155" t="s">
        <v>175</v>
      </c>
      <c r="BK129" s="164">
        <f>SUM(BK130:BK166)</f>
        <v>0</v>
      </c>
    </row>
    <row r="130" spans="1:65" s="2" customFormat="1" ht="16.5" customHeight="1">
      <c r="A130" s="33"/>
      <c r="B130" s="167"/>
      <c r="C130" s="168" t="s">
        <v>84</v>
      </c>
      <c r="D130" s="168" t="s">
        <v>177</v>
      </c>
      <c r="E130" s="169" t="s">
        <v>178</v>
      </c>
      <c r="F130" s="170" t="s">
        <v>179</v>
      </c>
      <c r="G130" s="171" t="s">
        <v>180</v>
      </c>
      <c r="H130" s="172">
        <v>40</v>
      </c>
      <c r="I130" s="173"/>
      <c r="J130" s="174">
        <f>ROUND(I130*H130,2)</f>
        <v>0</v>
      </c>
      <c r="K130" s="170" t="s">
        <v>181</v>
      </c>
      <c r="L130" s="34"/>
      <c r="M130" s="175" t="s">
        <v>1</v>
      </c>
      <c r="N130" s="176" t="s">
        <v>42</v>
      </c>
      <c r="O130" s="59"/>
      <c r="P130" s="177">
        <f>O130*H130</f>
        <v>0</v>
      </c>
      <c r="Q130" s="177">
        <v>0</v>
      </c>
      <c r="R130" s="177">
        <f>Q130*H130</f>
        <v>0</v>
      </c>
      <c r="S130" s="177">
        <v>0</v>
      </c>
      <c r="T130" s="178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9" t="s">
        <v>182</v>
      </c>
      <c r="AT130" s="179" t="s">
        <v>177</v>
      </c>
      <c r="AU130" s="179" t="s">
        <v>86</v>
      </c>
      <c r="AY130" s="18" t="s">
        <v>175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8" t="s">
        <v>84</v>
      </c>
      <c r="BK130" s="180">
        <f>ROUND(I130*H130,2)</f>
        <v>0</v>
      </c>
      <c r="BL130" s="18" t="s">
        <v>182</v>
      </c>
      <c r="BM130" s="179" t="s">
        <v>183</v>
      </c>
    </row>
    <row r="131" spans="1:65" s="13" customFormat="1">
      <c r="B131" s="181"/>
      <c r="D131" s="182" t="s">
        <v>184</v>
      </c>
      <c r="E131" s="183" t="s">
        <v>139</v>
      </c>
      <c r="F131" s="184" t="s">
        <v>185</v>
      </c>
      <c r="H131" s="185">
        <v>40</v>
      </c>
      <c r="I131" s="186"/>
      <c r="L131" s="181"/>
      <c r="M131" s="187"/>
      <c r="N131" s="188"/>
      <c r="O131" s="188"/>
      <c r="P131" s="188"/>
      <c r="Q131" s="188"/>
      <c r="R131" s="188"/>
      <c r="S131" s="188"/>
      <c r="T131" s="189"/>
      <c r="AT131" s="183" t="s">
        <v>184</v>
      </c>
      <c r="AU131" s="183" t="s">
        <v>86</v>
      </c>
      <c r="AV131" s="13" t="s">
        <v>86</v>
      </c>
      <c r="AW131" s="13" t="s">
        <v>33</v>
      </c>
      <c r="AX131" s="13" t="s">
        <v>84</v>
      </c>
      <c r="AY131" s="183" t="s">
        <v>175</v>
      </c>
    </row>
    <row r="132" spans="1:65" s="2" customFormat="1" ht="24" customHeight="1">
      <c r="A132" s="33"/>
      <c r="B132" s="167"/>
      <c r="C132" s="168" t="s">
        <v>86</v>
      </c>
      <c r="D132" s="168" t="s">
        <v>177</v>
      </c>
      <c r="E132" s="169" t="s">
        <v>186</v>
      </c>
      <c r="F132" s="170" t="s">
        <v>187</v>
      </c>
      <c r="G132" s="171" t="s">
        <v>180</v>
      </c>
      <c r="H132" s="172">
        <v>20</v>
      </c>
      <c r="I132" s="173"/>
      <c r="J132" s="174">
        <f>ROUND(I132*H132,2)</f>
        <v>0</v>
      </c>
      <c r="K132" s="170" t="s">
        <v>181</v>
      </c>
      <c r="L132" s="34"/>
      <c r="M132" s="175" t="s">
        <v>1</v>
      </c>
      <c r="N132" s="176" t="s">
        <v>42</v>
      </c>
      <c r="O132" s="59"/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9" t="s">
        <v>182</v>
      </c>
      <c r="AT132" s="179" t="s">
        <v>177</v>
      </c>
      <c r="AU132" s="179" t="s">
        <v>86</v>
      </c>
      <c r="AY132" s="18" t="s">
        <v>175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8" t="s">
        <v>84</v>
      </c>
      <c r="BK132" s="180">
        <f>ROUND(I132*H132,2)</f>
        <v>0</v>
      </c>
      <c r="BL132" s="18" t="s">
        <v>182</v>
      </c>
      <c r="BM132" s="179" t="s">
        <v>188</v>
      </c>
    </row>
    <row r="133" spans="1:65" s="13" customFormat="1">
      <c r="B133" s="181"/>
      <c r="D133" s="182" t="s">
        <v>184</v>
      </c>
      <c r="E133" s="183" t="s">
        <v>134</v>
      </c>
      <c r="F133" s="184" t="s">
        <v>135</v>
      </c>
      <c r="H133" s="185">
        <v>20</v>
      </c>
      <c r="I133" s="186"/>
      <c r="L133" s="181"/>
      <c r="M133" s="187"/>
      <c r="N133" s="188"/>
      <c r="O133" s="188"/>
      <c r="P133" s="188"/>
      <c r="Q133" s="188"/>
      <c r="R133" s="188"/>
      <c r="S133" s="188"/>
      <c r="T133" s="189"/>
      <c r="AT133" s="183" t="s">
        <v>184</v>
      </c>
      <c r="AU133" s="183" t="s">
        <v>86</v>
      </c>
      <c r="AV133" s="13" t="s">
        <v>86</v>
      </c>
      <c r="AW133" s="13" t="s">
        <v>33</v>
      </c>
      <c r="AX133" s="13" t="s">
        <v>84</v>
      </c>
      <c r="AY133" s="183" t="s">
        <v>175</v>
      </c>
    </row>
    <row r="134" spans="1:65" s="2" customFormat="1" ht="16.5" customHeight="1">
      <c r="A134" s="33"/>
      <c r="B134" s="167"/>
      <c r="C134" s="168" t="s">
        <v>189</v>
      </c>
      <c r="D134" s="168" t="s">
        <v>177</v>
      </c>
      <c r="E134" s="169" t="s">
        <v>190</v>
      </c>
      <c r="F134" s="170" t="s">
        <v>191</v>
      </c>
      <c r="G134" s="171" t="s">
        <v>180</v>
      </c>
      <c r="H134" s="172">
        <v>6</v>
      </c>
      <c r="I134" s="173"/>
      <c r="J134" s="174">
        <f>ROUND(I134*H134,2)</f>
        <v>0</v>
      </c>
      <c r="K134" s="170" t="s">
        <v>181</v>
      </c>
      <c r="L134" s="34"/>
      <c r="M134" s="175" t="s">
        <v>1</v>
      </c>
      <c r="N134" s="176" t="s">
        <v>42</v>
      </c>
      <c r="O134" s="59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9" t="s">
        <v>182</v>
      </c>
      <c r="AT134" s="179" t="s">
        <v>177</v>
      </c>
      <c r="AU134" s="179" t="s">
        <v>86</v>
      </c>
      <c r="AY134" s="18" t="s">
        <v>175</v>
      </c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8" t="s">
        <v>84</v>
      </c>
      <c r="BK134" s="180">
        <f>ROUND(I134*H134,2)</f>
        <v>0</v>
      </c>
      <c r="BL134" s="18" t="s">
        <v>182</v>
      </c>
      <c r="BM134" s="179" t="s">
        <v>192</v>
      </c>
    </row>
    <row r="135" spans="1:65" s="13" customFormat="1">
      <c r="B135" s="181"/>
      <c r="D135" s="182" t="s">
        <v>184</v>
      </c>
      <c r="E135" s="183" t="s">
        <v>1</v>
      </c>
      <c r="F135" s="184" t="s">
        <v>193</v>
      </c>
      <c r="H135" s="185">
        <v>6</v>
      </c>
      <c r="I135" s="186"/>
      <c r="L135" s="181"/>
      <c r="M135" s="187"/>
      <c r="N135" s="188"/>
      <c r="O135" s="188"/>
      <c r="P135" s="188"/>
      <c r="Q135" s="188"/>
      <c r="R135" s="188"/>
      <c r="S135" s="188"/>
      <c r="T135" s="189"/>
      <c r="AT135" s="183" t="s">
        <v>184</v>
      </c>
      <c r="AU135" s="183" t="s">
        <v>86</v>
      </c>
      <c r="AV135" s="13" t="s">
        <v>86</v>
      </c>
      <c r="AW135" s="13" t="s">
        <v>33</v>
      </c>
      <c r="AX135" s="13" t="s">
        <v>84</v>
      </c>
      <c r="AY135" s="183" t="s">
        <v>175</v>
      </c>
    </row>
    <row r="136" spans="1:65" s="2" customFormat="1" ht="24" customHeight="1">
      <c r="A136" s="33"/>
      <c r="B136" s="167"/>
      <c r="C136" s="168" t="s">
        <v>182</v>
      </c>
      <c r="D136" s="168" t="s">
        <v>177</v>
      </c>
      <c r="E136" s="169" t="s">
        <v>194</v>
      </c>
      <c r="F136" s="170" t="s">
        <v>195</v>
      </c>
      <c r="G136" s="171" t="s">
        <v>180</v>
      </c>
      <c r="H136" s="172">
        <v>4.05</v>
      </c>
      <c r="I136" s="173"/>
      <c r="J136" s="174">
        <f>ROUND(I136*H136,2)</f>
        <v>0</v>
      </c>
      <c r="K136" s="170" t="s">
        <v>181</v>
      </c>
      <c r="L136" s="34"/>
      <c r="M136" s="175" t="s">
        <v>1</v>
      </c>
      <c r="N136" s="176" t="s">
        <v>42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182</v>
      </c>
      <c r="AT136" s="179" t="s">
        <v>177</v>
      </c>
      <c r="AU136" s="179" t="s">
        <v>86</v>
      </c>
      <c r="AY136" s="18" t="s">
        <v>175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84</v>
      </c>
      <c r="BK136" s="180">
        <f>ROUND(I136*H136,2)</f>
        <v>0</v>
      </c>
      <c r="BL136" s="18" t="s">
        <v>182</v>
      </c>
      <c r="BM136" s="179" t="s">
        <v>196</v>
      </c>
    </row>
    <row r="137" spans="1:65" s="14" customFormat="1">
      <c r="B137" s="190"/>
      <c r="D137" s="182" t="s">
        <v>184</v>
      </c>
      <c r="E137" s="191" t="s">
        <v>1</v>
      </c>
      <c r="F137" s="192" t="s">
        <v>197</v>
      </c>
      <c r="H137" s="191" t="s">
        <v>1</v>
      </c>
      <c r="I137" s="193"/>
      <c r="L137" s="190"/>
      <c r="M137" s="194"/>
      <c r="N137" s="195"/>
      <c r="O137" s="195"/>
      <c r="P137" s="195"/>
      <c r="Q137" s="195"/>
      <c r="R137" s="195"/>
      <c r="S137" s="195"/>
      <c r="T137" s="196"/>
      <c r="AT137" s="191" t="s">
        <v>184</v>
      </c>
      <c r="AU137" s="191" t="s">
        <v>86</v>
      </c>
      <c r="AV137" s="14" t="s">
        <v>84</v>
      </c>
      <c r="AW137" s="14" t="s">
        <v>33</v>
      </c>
      <c r="AX137" s="14" t="s">
        <v>77</v>
      </c>
      <c r="AY137" s="191" t="s">
        <v>175</v>
      </c>
    </row>
    <row r="138" spans="1:65" s="13" customFormat="1">
      <c r="B138" s="181"/>
      <c r="D138" s="182" t="s">
        <v>184</v>
      </c>
      <c r="E138" s="183" t="s">
        <v>1</v>
      </c>
      <c r="F138" s="184" t="s">
        <v>198</v>
      </c>
      <c r="H138" s="185">
        <v>2.7</v>
      </c>
      <c r="I138" s="186"/>
      <c r="L138" s="181"/>
      <c r="M138" s="187"/>
      <c r="N138" s="188"/>
      <c r="O138" s="188"/>
      <c r="P138" s="188"/>
      <c r="Q138" s="188"/>
      <c r="R138" s="188"/>
      <c r="S138" s="188"/>
      <c r="T138" s="189"/>
      <c r="AT138" s="183" t="s">
        <v>184</v>
      </c>
      <c r="AU138" s="183" t="s">
        <v>86</v>
      </c>
      <c r="AV138" s="13" t="s">
        <v>86</v>
      </c>
      <c r="AW138" s="13" t="s">
        <v>33</v>
      </c>
      <c r="AX138" s="13" t="s">
        <v>77</v>
      </c>
      <c r="AY138" s="183" t="s">
        <v>175</v>
      </c>
    </row>
    <row r="139" spans="1:65" s="13" customFormat="1">
      <c r="B139" s="181"/>
      <c r="D139" s="182" t="s">
        <v>184</v>
      </c>
      <c r="E139" s="183" t="s">
        <v>1</v>
      </c>
      <c r="F139" s="184" t="s">
        <v>199</v>
      </c>
      <c r="H139" s="185">
        <v>1.35</v>
      </c>
      <c r="I139" s="186"/>
      <c r="L139" s="181"/>
      <c r="M139" s="187"/>
      <c r="N139" s="188"/>
      <c r="O139" s="188"/>
      <c r="P139" s="188"/>
      <c r="Q139" s="188"/>
      <c r="R139" s="188"/>
      <c r="S139" s="188"/>
      <c r="T139" s="189"/>
      <c r="AT139" s="183" t="s">
        <v>184</v>
      </c>
      <c r="AU139" s="183" t="s">
        <v>86</v>
      </c>
      <c r="AV139" s="13" t="s">
        <v>86</v>
      </c>
      <c r="AW139" s="13" t="s">
        <v>33</v>
      </c>
      <c r="AX139" s="13" t="s">
        <v>77</v>
      </c>
      <c r="AY139" s="183" t="s">
        <v>175</v>
      </c>
    </row>
    <row r="140" spans="1:65" s="15" customFormat="1">
      <c r="B140" s="197"/>
      <c r="D140" s="182" t="s">
        <v>184</v>
      </c>
      <c r="E140" s="198" t="s">
        <v>142</v>
      </c>
      <c r="F140" s="199" t="s">
        <v>200</v>
      </c>
      <c r="H140" s="200">
        <v>4.05</v>
      </c>
      <c r="I140" s="201"/>
      <c r="L140" s="197"/>
      <c r="M140" s="202"/>
      <c r="N140" s="203"/>
      <c r="O140" s="203"/>
      <c r="P140" s="203"/>
      <c r="Q140" s="203"/>
      <c r="R140" s="203"/>
      <c r="S140" s="203"/>
      <c r="T140" s="204"/>
      <c r="AT140" s="198" t="s">
        <v>184</v>
      </c>
      <c r="AU140" s="198" t="s">
        <v>86</v>
      </c>
      <c r="AV140" s="15" t="s">
        <v>182</v>
      </c>
      <c r="AW140" s="15" t="s">
        <v>33</v>
      </c>
      <c r="AX140" s="15" t="s">
        <v>84</v>
      </c>
      <c r="AY140" s="198" t="s">
        <v>175</v>
      </c>
    </row>
    <row r="141" spans="1:65" s="2" customFormat="1" ht="24" customHeight="1">
      <c r="A141" s="33"/>
      <c r="B141" s="167"/>
      <c r="C141" s="168" t="s">
        <v>201</v>
      </c>
      <c r="D141" s="168" t="s">
        <v>177</v>
      </c>
      <c r="E141" s="169" t="s">
        <v>202</v>
      </c>
      <c r="F141" s="170" t="s">
        <v>203</v>
      </c>
      <c r="G141" s="171" t="s">
        <v>180</v>
      </c>
      <c r="H141" s="172">
        <v>1.2150000000000001</v>
      </c>
      <c r="I141" s="173"/>
      <c r="J141" s="174">
        <f>ROUND(I141*H141,2)</f>
        <v>0</v>
      </c>
      <c r="K141" s="170" t="s">
        <v>181</v>
      </c>
      <c r="L141" s="34"/>
      <c r="M141" s="175" t="s">
        <v>1</v>
      </c>
      <c r="N141" s="176" t="s">
        <v>42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182</v>
      </c>
      <c r="AT141" s="179" t="s">
        <v>177</v>
      </c>
      <c r="AU141" s="179" t="s">
        <v>86</v>
      </c>
      <c r="AY141" s="18" t="s">
        <v>175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84</v>
      </c>
      <c r="BK141" s="180">
        <f>ROUND(I141*H141,2)</f>
        <v>0</v>
      </c>
      <c r="BL141" s="18" t="s">
        <v>182</v>
      </c>
      <c r="BM141" s="179" t="s">
        <v>204</v>
      </c>
    </row>
    <row r="142" spans="1:65" s="13" customFormat="1">
      <c r="B142" s="181"/>
      <c r="D142" s="182" t="s">
        <v>184</v>
      </c>
      <c r="E142" s="183" t="s">
        <v>1</v>
      </c>
      <c r="F142" s="184" t="s">
        <v>205</v>
      </c>
      <c r="H142" s="185">
        <v>1.2150000000000001</v>
      </c>
      <c r="I142" s="186"/>
      <c r="L142" s="181"/>
      <c r="M142" s="187"/>
      <c r="N142" s="188"/>
      <c r="O142" s="188"/>
      <c r="P142" s="188"/>
      <c r="Q142" s="188"/>
      <c r="R142" s="188"/>
      <c r="S142" s="188"/>
      <c r="T142" s="189"/>
      <c r="AT142" s="183" t="s">
        <v>184</v>
      </c>
      <c r="AU142" s="183" t="s">
        <v>86</v>
      </c>
      <c r="AV142" s="13" t="s">
        <v>86</v>
      </c>
      <c r="AW142" s="13" t="s">
        <v>33</v>
      </c>
      <c r="AX142" s="13" t="s">
        <v>84</v>
      </c>
      <c r="AY142" s="183" t="s">
        <v>175</v>
      </c>
    </row>
    <row r="143" spans="1:65" s="2" customFormat="1" ht="24" customHeight="1">
      <c r="A143" s="33"/>
      <c r="B143" s="167"/>
      <c r="C143" s="168" t="s">
        <v>206</v>
      </c>
      <c r="D143" s="168" t="s">
        <v>177</v>
      </c>
      <c r="E143" s="169" t="s">
        <v>207</v>
      </c>
      <c r="F143" s="170" t="s">
        <v>208</v>
      </c>
      <c r="G143" s="171" t="s">
        <v>180</v>
      </c>
      <c r="H143" s="172">
        <v>48</v>
      </c>
      <c r="I143" s="173"/>
      <c r="J143" s="174">
        <f>ROUND(I143*H143,2)</f>
        <v>0</v>
      </c>
      <c r="K143" s="170" t="s">
        <v>181</v>
      </c>
      <c r="L143" s="34"/>
      <c r="M143" s="175" t="s">
        <v>1</v>
      </c>
      <c r="N143" s="176" t="s">
        <v>42</v>
      </c>
      <c r="O143" s="59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182</v>
      </c>
      <c r="AT143" s="179" t="s">
        <v>177</v>
      </c>
      <c r="AU143" s="179" t="s">
        <v>86</v>
      </c>
      <c r="AY143" s="18" t="s">
        <v>175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8" t="s">
        <v>84</v>
      </c>
      <c r="BK143" s="180">
        <f>ROUND(I143*H143,2)</f>
        <v>0</v>
      </c>
      <c r="BL143" s="18" t="s">
        <v>182</v>
      </c>
      <c r="BM143" s="179" t="s">
        <v>209</v>
      </c>
    </row>
    <row r="144" spans="1:65" s="13" customFormat="1">
      <c r="B144" s="181"/>
      <c r="D144" s="182" t="s">
        <v>184</v>
      </c>
      <c r="E144" s="183" t="s">
        <v>1</v>
      </c>
      <c r="F144" s="184" t="s">
        <v>210</v>
      </c>
      <c r="H144" s="185">
        <v>40</v>
      </c>
      <c r="I144" s="186"/>
      <c r="L144" s="181"/>
      <c r="M144" s="187"/>
      <c r="N144" s="188"/>
      <c r="O144" s="188"/>
      <c r="P144" s="188"/>
      <c r="Q144" s="188"/>
      <c r="R144" s="188"/>
      <c r="S144" s="188"/>
      <c r="T144" s="189"/>
      <c r="AT144" s="183" t="s">
        <v>184</v>
      </c>
      <c r="AU144" s="183" t="s">
        <v>86</v>
      </c>
      <c r="AV144" s="13" t="s">
        <v>86</v>
      </c>
      <c r="AW144" s="13" t="s">
        <v>33</v>
      </c>
      <c r="AX144" s="13" t="s">
        <v>77</v>
      </c>
      <c r="AY144" s="183" t="s">
        <v>175</v>
      </c>
    </row>
    <row r="145" spans="1:65" s="13" customFormat="1">
      <c r="B145" s="181"/>
      <c r="D145" s="182" t="s">
        <v>184</v>
      </c>
      <c r="E145" s="183" t="s">
        <v>1</v>
      </c>
      <c r="F145" s="184" t="s">
        <v>211</v>
      </c>
      <c r="H145" s="185">
        <v>8</v>
      </c>
      <c r="I145" s="186"/>
      <c r="L145" s="181"/>
      <c r="M145" s="187"/>
      <c r="N145" s="188"/>
      <c r="O145" s="188"/>
      <c r="P145" s="188"/>
      <c r="Q145" s="188"/>
      <c r="R145" s="188"/>
      <c r="S145" s="188"/>
      <c r="T145" s="189"/>
      <c r="AT145" s="183" t="s">
        <v>184</v>
      </c>
      <c r="AU145" s="183" t="s">
        <v>86</v>
      </c>
      <c r="AV145" s="13" t="s">
        <v>86</v>
      </c>
      <c r="AW145" s="13" t="s">
        <v>33</v>
      </c>
      <c r="AX145" s="13" t="s">
        <v>77</v>
      </c>
      <c r="AY145" s="183" t="s">
        <v>175</v>
      </c>
    </row>
    <row r="146" spans="1:65" s="15" customFormat="1">
      <c r="B146" s="197"/>
      <c r="D146" s="182" t="s">
        <v>184</v>
      </c>
      <c r="E146" s="198" t="s">
        <v>1</v>
      </c>
      <c r="F146" s="199" t="s">
        <v>200</v>
      </c>
      <c r="H146" s="200">
        <v>48</v>
      </c>
      <c r="I146" s="201"/>
      <c r="L146" s="197"/>
      <c r="M146" s="202"/>
      <c r="N146" s="203"/>
      <c r="O146" s="203"/>
      <c r="P146" s="203"/>
      <c r="Q146" s="203"/>
      <c r="R146" s="203"/>
      <c r="S146" s="203"/>
      <c r="T146" s="204"/>
      <c r="AT146" s="198" t="s">
        <v>184</v>
      </c>
      <c r="AU146" s="198" t="s">
        <v>86</v>
      </c>
      <c r="AV146" s="15" t="s">
        <v>182</v>
      </c>
      <c r="AW146" s="15" t="s">
        <v>33</v>
      </c>
      <c r="AX146" s="15" t="s">
        <v>84</v>
      </c>
      <c r="AY146" s="198" t="s">
        <v>175</v>
      </c>
    </row>
    <row r="147" spans="1:65" s="2" customFormat="1" ht="24" customHeight="1">
      <c r="A147" s="33"/>
      <c r="B147" s="167"/>
      <c r="C147" s="168" t="s">
        <v>212</v>
      </c>
      <c r="D147" s="168" t="s">
        <v>177</v>
      </c>
      <c r="E147" s="169" t="s">
        <v>213</v>
      </c>
      <c r="F147" s="170" t="s">
        <v>214</v>
      </c>
      <c r="G147" s="171" t="s">
        <v>180</v>
      </c>
      <c r="H147" s="172">
        <v>24.05</v>
      </c>
      <c r="I147" s="173"/>
      <c r="J147" s="174">
        <f>ROUND(I147*H147,2)</f>
        <v>0</v>
      </c>
      <c r="K147" s="170" t="s">
        <v>181</v>
      </c>
      <c r="L147" s="34"/>
      <c r="M147" s="175" t="s">
        <v>1</v>
      </c>
      <c r="N147" s="176" t="s">
        <v>42</v>
      </c>
      <c r="O147" s="59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182</v>
      </c>
      <c r="AT147" s="179" t="s">
        <v>177</v>
      </c>
      <c r="AU147" s="179" t="s">
        <v>86</v>
      </c>
      <c r="AY147" s="18" t="s">
        <v>175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8" t="s">
        <v>84</v>
      </c>
      <c r="BK147" s="180">
        <f>ROUND(I147*H147,2)</f>
        <v>0</v>
      </c>
      <c r="BL147" s="18" t="s">
        <v>182</v>
      </c>
      <c r="BM147" s="179" t="s">
        <v>215</v>
      </c>
    </row>
    <row r="148" spans="1:65" s="13" customFormat="1">
      <c r="B148" s="181"/>
      <c r="D148" s="182" t="s">
        <v>184</v>
      </c>
      <c r="E148" s="183" t="s">
        <v>136</v>
      </c>
      <c r="F148" s="184" t="s">
        <v>216</v>
      </c>
      <c r="H148" s="185">
        <v>24.05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184</v>
      </c>
      <c r="AU148" s="183" t="s">
        <v>86</v>
      </c>
      <c r="AV148" s="13" t="s">
        <v>86</v>
      </c>
      <c r="AW148" s="13" t="s">
        <v>33</v>
      </c>
      <c r="AX148" s="13" t="s">
        <v>84</v>
      </c>
      <c r="AY148" s="183" t="s">
        <v>175</v>
      </c>
    </row>
    <row r="149" spans="1:65" s="2" customFormat="1" ht="24" customHeight="1">
      <c r="A149" s="33"/>
      <c r="B149" s="167"/>
      <c r="C149" s="168" t="s">
        <v>217</v>
      </c>
      <c r="D149" s="168" t="s">
        <v>177</v>
      </c>
      <c r="E149" s="169" t="s">
        <v>218</v>
      </c>
      <c r="F149" s="170" t="s">
        <v>219</v>
      </c>
      <c r="G149" s="171" t="s">
        <v>180</v>
      </c>
      <c r="H149" s="172">
        <v>120.25</v>
      </c>
      <c r="I149" s="173"/>
      <c r="J149" s="174">
        <f>ROUND(I149*H149,2)</f>
        <v>0</v>
      </c>
      <c r="K149" s="170" t="s">
        <v>181</v>
      </c>
      <c r="L149" s="34"/>
      <c r="M149" s="175" t="s">
        <v>1</v>
      </c>
      <c r="N149" s="176" t="s">
        <v>42</v>
      </c>
      <c r="O149" s="59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182</v>
      </c>
      <c r="AT149" s="179" t="s">
        <v>177</v>
      </c>
      <c r="AU149" s="179" t="s">
        <v>86</v>
      </c>
      <c r="AY149" s="18" t="s">
        <v>175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8" t="s">
        <v>84</v>
      </c>
      <c r="BK149" s="180">
        <f>ROUND(I149*H149,2)</f>
        <v>0</v>
      </c>
      <c r="BL149" s="18" t="s">
        <v>182</v>
      </c>
      <c r="BM149" s="179" t="s">
        <v>220</v>
      </c>
    </row>
    <row r="150" spans="1:65" s="13" customFormat="1">
      <c r="B150" s="181"/>
      <c r="D150" s="182" t="s">
        <v>184</v>
      </c>
      <c r="E150" s="183" t="s">
        <v>1</v>
      </c>
      <c r="F150" s="184" t="s">
        <v>221</v>
      </c>
      <c r="H150" s="185">
        <v>120.25</v>
      </c>
      <c r="I150" s="186"/>
      <c r="L150" s="181"/>
      <c r="M150" s="187"/>
      <c r="N150" s="188"/>
      <c r="O150" s="188"/>
      <c r="P150" s="188"/>
      <c r="Q150" s="188"/>
      <c r="R150" s="188"/>
      <c r="S150" s="188"/>
      <c r="T150" s="189"/>
      <c r="AT150" s="183" t="s">
        <v>184</v>
      </c>
      <c r="AU150" s="183" t="s">
        <v>86</v>
      </c>
      <c r="AV150" s="13" t="s">
        <v>86</v>
      </c>
      <c r="AW150" s="13" t="s">
        <v>33</v>
      </c>
      <c r="AX150" s="13" t="s">
        <v>84</v>
      </c>
      <c r="AY150" s="183" t="s">
        <v>175</v>
      </c>
    </row>
    <row r="151" spans="1:65" s="2" customFormat="1" ht="16.5" customHeight="1">
      <c r="A151" s="33"/>
      <c r="B151" s="167"/>
      <c r="C151" s="168" t="s">
        <v>222</v>
      </c>
      <c r="D151" s="168" t="s">
        <v>177</v>
      </c>
      <c r="E151" s="169" t="s">
        <v>223</v>
      </c>
      <c r="F151" s="170" t="s">
        <v>224</v>
      </c>
      <c r="G151" s="171" t="s">
        <v>180</v>
      </c>
      <c r="H151" s="172">
        <v>8</v>
      </c>
      <c r="I151" s="173"/>
      <c r="J151" s="174">
        <f>ROUND(I151*H151,2)</f>
        <v>0</v>
      </c>
      <c r="K151" s="170" t="s">
        <v>181</v>
      </c>
      <c r="L151" s="34"/>
      <c r="M151" s="175" t="s">
        <v>1</v>
      </c>
      <c r="N151" s="176" t="s">
        <v>42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182</v>
      </c>
      <c r="AT151" s="179" t="s">
        <v>177</v>
      </c>
      <c r="AU151" s="179" t="s">
        <v>86</v>
      </c>
      <c r="AY151" s="18" t="s">
        <v>175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8" t="s">
        <v>84</v>
      </c>
      <c r="BK151" s="180">
        <f>ROUND(I151*H151,2)</f>
        <v>0</v>
      </c>
      <c r="BL151" s="18" t="s">
        <v>182</v>
      </c>
      <c r="BM151" s="179" t="s">
        <v>225</v>
      </c>
    </row>
    <row r="152" spans="1:65" s="13" customFormat="1">
      <c r="B152" s="181"/>
      <c r="D152" s="182" t="s">
        <v>184</v>
      </c>
      <c r="E152" s="183" t="s">
        <v>1</v>
      </c>
      <c r="F152" s="184" t="s">
        <v>226</v>
      </c>
      <c r="H152" s="185">
        <v>8</v>
      </c>
      <c r="I152" s="186"/>
      <c r="L152" s="181"/>
      <c r="M152" s="187"/>
      <c r="N152" s="188"/>
      <c r="O152" s="188"/>
      <c r="P152" s="188"/>
      <c r="Q152" s="188"/>
      <c r="R152" s="188"/>
      <c r="S152" s="188"/>
      <c r="T152" s="189"/>
      <c r="AT152" s="183" t="s">
        <v>184</v>
      </c>
      <c r="AU152" s="183" t="s">
        <v>86</v>
      </c>
      <c r="AV152" s="13" t="s">
        <v>86</v>
      </c>
      <c r="AW152" s="13" t="s">
        <v>33</v>
      </c>
      <c r="AX152" s="13" t="s">
        <v>84</v>
      </c>
      <c r="AY152" s="183" t="s">
        <v>175</v>
      </c>
    </row>
    <row r="153" spans="1:65" s="2" customFormat="1" ht="16.5" customHeight="1">
      <c r="A153" s="33"/>
      <c r="B153" s="167"/>
      <c r="C153" s="168" t="s">
        <v>227</v>
      </c>
      <c r="D153" s="168" t="s">
        <v>177</v>
      </c>
      <c r="E153" s="169" t="s">
        <v>228</v>
      </c>
      <c r="F153" s="170" t="s">
        <v>229</v>
      </c>
      <c r="G153" s="171" t="s">
        <v>180</v>
      </c>
      <c r="H153" s="172">
        <v>24.05</v>
      </c>
      <c r="I153" s="173"/>
      <c r="J153" s="174">
        <f>ROUND(I153*H153,2)</f>
        <v>0</v>
      </c>
      <c r="K153" s="170" t="s">
        <v>181</v>
      </c>
      <c r="L153" s="34"/>
      <c r="M153" s="175" t="s">
        <v>1</v>
      </c>
      <c r="N153" s="176" t="s">
        <v>42</v>
      </c>
      <c r="O153" s="59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182</v>
      </c>
      <c r="AT153" s="179" t="s">
        <v>177</v>
      </c>
      <c r="AU153" s="179" t="s">
        <v>86</v>
      </c>
      <c r="AY153" s="18" t="s">
        <v>175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8" t="s">
        <v>84</v>
      </c>
      <c r="BK153" s="180">
        <f>ROUND(I153*H153,2)</f>
        <v>0</v>
      </c>
      <c r="BL153" s="18" t="s">
        <v>182</v>
      </c>
      <c r="BM153" s="179" t="s">
        <v>230</v>
      </c>
    </row>
    <row r="154" spans="1:65" s="13" customFormat="1">
      <c r="B154" s="181"/>
      <c r="D154" s="182" t="s">
        <v>184</v>
      </c>
      <c r="E154" s="183" t="s">
        <v>1</v>
      </c>
      <c r="F154" s="184" t="s">
        <v>136</v>
      </c>
      <c r="H154" s="185">
        <v>24.05</v>
      </c>
      <c r="I154" s="186"/>
      <c r="L154" s="181"/>
      <c r="M154" s="187"/>
      <c r="N154" s="188"/>
      <c r="O154" s="188"/>
      <c r="P154" s="188"/>
      <c r="Q154" s="188"/>
      <c r="R154" s="188"/>
      <c r="S154" s="188"/>
      <c r="T154" s="189"/>
      <c r="AT154" s="183" t="s">
        <v>184</v>
      </c>
      <c r="AU154" s="183" t="s">
        <v>86</v>
      </c>
      <c r="AV154" s="13" t="s">
        <v>86</v>
      </c>
      <c r="AW154" s="13" t="s">
        <v>33</v>
      </c>
      <c r="AX154" s="13" t="s">
        <v>84</v>
      </c>
      <c r="AY154" s="183" t="s">
        <v>175</v>
      </c>
    </row>
    <row r="155" spans="1:65" s="2" customFormat="1" ht="24" customHeight="1">
      <c r="A155" s="33"/>
      <c r="B155" s="167"/>
      <c r="C155" s="168" t="s">
        <v>231</v>
      </c>
      <c r="D155" s="168" t="s">
        <v>177</v>
      </c>
      <c r="E155" s="169" t="s">
        <v>232</v>
      </c>
      <c r="F155" s="170" t="s">
        <v>233</v>
      </c>
      <c r="G155" s="171" t="s">
        <v>234</v>
      </c>
      <c r="H155" s="172">
        <v>40.164000000000001</v>
      </c>
      <c r="I155" s="173"/>
      <c r="J155" s="174">
        <f>ROUND(I155*H155,2)</f>
        <v>0</v>
      </c>
      <c r="K155" s="170" t="s">
        <v>181</v>
      </c>
      <c r="L155" s="34"/>
      <c r="M155" s="175" t="s">
        <v>1</v>
      </c>
      <c r="N155" s="176" t="s">
        <v>42</v>
      </c>
      <c r="O155" s="59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182</v>
      </c>
      <c r="AT155" s="179" t="s">
        <v>177</v>
      </c>
      <c r="AU155" s="179" t="s">
        <v>86</v>
      </c>
      <c r="AY155" s="18" t="s">
        <v>175</v>
      </c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8" t="s">
        <v>84</v>
      </c>
      <c r="BK155" s="180">
        <f>ROUND(I155*H155,2)</f>
        <v>0</v>
      </c>
      <c r="BL155" s="18" t="s">
        <v>182</v>
      </c>
      <c r="BM155" s="179" t="s">
        <v>235</v>
      </c>
    </row>
    <row r="156" spans="1:65" s="13" customFormat="1">
      <c r="B156" s="181"/>
      <c r="D156" s="182" t="s">
        <v>184</v>
      </c>
      <c r="E156" s="183" t="s">
        <v>1</v>
      </c>
      <c r="F156" s="184" t="s">
        <v>236</v>
      </c>
      <c r="H156" s="185">
        <v>40.164000000000001</v>
      </c>
      <c r="I156" s="186"/>
      <c r="L156" s="181"/>
      <c r="M156" s="187"/>
      <c r="N156" s="188"/>
      <c r="O156" s="188"/>
      <c r="P156" s="188"/>
      <c r="Q156" s="188"/>
      <c r="R156" s="188"/>
      <c r="S156" s="188"/>
      <c r="T156" s="189"/>
      <c r="AT156" s="183" t="s">
        <v>184</v>
      </c>
      <c r="AU156" s="183" t="s">
        <v>86</v>
      </c>
      <c r="AV156" s="13" t="s">
        <v>86</v>
      </c>
      <c r="AW156" s="13" t="s">
        <v>33</v>
      </c>
      <c r="AX156" s="13" t="s">
        <v>84</v>
      </c>
      <c r="AY156" s="183" t="s">
        <v>175</v>
      </c>
    </row>
    <row r="157" spans="1:65" s="2" customFormat="1" ht="16.5" customHeight="1">
      <c r="A157" s="33"/>
      <c r="B157" s="167"/>
      <c r="C157" s="168" t="s">
        <v>237</v>
      </c>
      <c r="D157" s="168" t="s">
        <v>177</v>
      </c>
      <c r="E157" s="169" t="s">
        <v>238</v>
      </c>
      <c r="F157" s="170" t="s">
        <v>239</v>
      </c>
      <c r="G157" s="171" t="s">
        <v>180</v>
      </c>
      <c r="H157" s="172">
        <v>8</v>
      </c>
      <c r="I157" s="173"/>
      <c r="J157" s="174">
        <f>ROUND(I157*H157,2)</f>
        <v>0</v>
      </c>
      <c r="K157" s="170" t="s">
        <v>1</v>
      </c>
      <c r="L157" s="34"/>
      <c r="M157" s="175" t="s">
        <v>1</v>
      </c>
      <c r="N157" s="176" t="s">
        <v>42</v>
      </c>
      <c r="O157" s="59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9" t="s">
        <v>182</v>
      </c>
      <c r="AT157" s="179" t="s">
        <v>177</v>
      </c>
      <c r="AU157" s="179" t="s">
        <v>86</v>
      </c>
      <c r="AY157" s="18" t="s">
        <v>175</v>
      </c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18" t="s">
        <v>84</v>
      </c>
      <c r="BK157" s="180">
        <f>ROUND(I157*H157,2)</f>
        <v>0</v>
      </c>
      <c r="BL157" s="18" t="s">
        <v>182</v>
      </c>
      <c r="BM157" s="179" t="s">
        <v>240</v>
      </c>
    </row>
    <row r="158" spans="1:65" s="13" customFormat="1">
      <c r="B158" s="181"/>
      <c r="D158" s="182" t="s">
        <v>184</v>
      </c>
      <c r="E158" s="183" t="s">
        <v>1</v>
      </c>
      <c r="F158" s="184" t="s">
        <v>241</v>
      </c>
      <c r="H158" s="185">
        <v>8</v>
      </c>
      <c r="I158" s="186"/>
      <c r="L158" s="181"/>
      <c r="M158" s="187"/>
      <c r="N158" s="188"/>
      <c r="O158" s="188"/>
      <c r="P158" s="188"/>
      <c r="Q158" s="188"/>
      <c r="R158" s="188"/>
      <c r="S158" s="188"/>
      <c r="T158" s="189"/>
      <c r="AT158" s="183" t="s">
        <v>184</v>
      </c>
      <c r="AU158" s="183" t="s">
        <v>86</v>
      </c>
      <c r="AV158" s="13" t="s">
        <v>86</v>
      </c>
      <c r="AW158" s="13" t="s">
        <v>33</v>
      </c>
      <c r="AX158" s="13" t="s">
        <v>84</v>
      </c>
      <c r="AY158" s="183" t="s">
        <v>175</v>
      </c>
    </row>
    <row r="159" spans="1:65" s="2" customFormat="1" ht="24" customHeight="1">
      <c r="A159" s="33"/>
      <c r="B159" s="167"/>
      <c r="C159" s="168" t="s">
        <v>242</v>
      </c>
      <c r="D159" s="168" t="s">
        <v>177</v>
      </c>
      <c r="E159" s="169" t="s">
        <v>243</v>
      </c>
      <c r="F159" s="170" t="s">
        <v>244</v>
      </c>
      <c r="G159" s="171" t="s">
        <v>245</v>
      </c>
      <c r="H159" s="172">
        <v>40</v>
      </c>
      <c r="I159" s="173"/>
      <c r="J159" s="174">
        <f>ROUND(I159*H159,2)</f>
        <v>0</v>
      </c>
      <c r="K159" s="170" t="s">
        <v>181</v>
      </c>
      <c r="L159" s="34"/>
      <c r="M159" s="175" t="s">
        <v>1</v>
      </c>
      <c r="N159" s="176" t="s">
        <v>42</v>
      </c>
      <c r="O159" s="59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182</v>
      </c>
      <c r="AT159" s="179" t="s">
        <v>177</v>
      </c>
      <c r="AU159" s="179" t="s">
        <v>86</v>
      </c>
      <c r="AY159" s="18" t="s">
        <v>175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8" t="s">
        <v>84</v>
      </c>
      <c r="BK159" s="180">
        <f>ROUND(I159*H159,2)</f>
        <v>0</v>
      </c>
      <c r="BL159" s="18" t="s">
        <v>182</v>
      </c>
      <c r="BM159" s="179" t="s">
        <v>246</v>
      </c>
    </row>
    <row r="160" spans="1:65" s="13" customFormat="1">
      <c r="B160" s="181"/>
      <c r="D160" s="182" t="s">
        <v>184</v>
      </c>
      <c r="E160" s="183" t="s">
        <v>141</v>
      </c>
      <c r="F160" s="184" t="s">
        <v>247</v>
      </c>
      <c r="H160" s="185">
        <v>40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184</v>
      </c>
      <c r="AU160" s="183" t="s">
        <v>86</v>
      </c>
      <c r="AV160" s="13" t="s">
        <v>86</v>
      </c>
      <c r="AW160" s="13" t="s">
        <v>33</v>
      </c>
      <c r="AX160" s="13" t="s">
        <v>84</v>
      </c>
      <c r="AY160" s="183" t="s">
        <v>175</v>
      </c>
    </row>
    <row r="161" spans="1:65" s="2" customFormat="1" ht="16.5" customHeight="1">
      <c r="A161" s="33"/>
      <c r="B161" s="167"/>
      <c r="C161" s="168" t="s">
        <v>248</v>
      </c>
      <c r="D161" s="168" t="s">
        <v>177</v>
      </c>
      <c r="E161" s="169" t="s">
        <v>249</v>
      </c>
      <c r="F161" s="170" t="s">
        <v>250</v>
      </c>
      <c r="G161" s="171" t="s">
        <v>245</v>
      </c>
      <c r="H161" s="172">
        <v>227</v>
      </c>
      <c r="I161" s="173"/>
      <c r="J161" s="174">
        <f>ROUND(I161*H161,2)</f>
        <v>0</v>
      </c>
      <c r="K161" s="170" t="s">
        <v>181</v>
      </c>
      <c r="L161" s="34"/>
      <c r="M161" s="175" t="s">
        <v>1</v>
      </c>
      <c r="N161" s="176" t="s">
        <v>42</v>
      </c>
      <c r="O161" s="59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182</v>
      </c>
      <c r="AT161" s="179" t="s">
        <v>177</v>
      </c>
      <c r="AU161" s="179" t="s">
        <v>86</v>
      </c>
      <c r="AY161" s="18" t="s">
        <v>175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8" t="s">
        <v>84</v>
      </c>
      <c r="BK161" s="180">
        <f>ROUND(I161*H161,2)</f>
        <v>0</v>
      </c>
      <c r="BL161" s="18" t="s">
        <v>182</v>
      </c>
      <c r="BM161" s="179" t="s">
        <v>251</v>
      </c>
    </row>
    <row r="162" spans="1:65" s="13" customFormat="1">
      <c r="B162" s="181"/>
      <c r="D162" s="182" t="s">
        <v>184</v>
      </c>
      <c r="E162" s="183" t="s">
        <v>1</v>
      </c>
      <c r="F162" s="184" t="s">
        <v>252</v>
      </c>
      <c r="H162" s="185">
        <v>227</v>
      </c>
      <c r="I162" s="186"/>
      <c r="L162" s="181"/>
      <c r="M162" s="187"/>
      <c r="N162" s="188"/>
      <c r="O162" s="188"/>
      <c r="P162" s="188"/>
      <c r="Q162" s="188"/>
      <c r="R162" s="188"/>
      <c r="S162" s="188"/>
      <c r="T162" s="189"/>
      <c r="AT162" s="183" t="s">
        <v>184</v>
      </c>
      <c r="AU162" s="183" t="s">
        <v>86</v>
      </c>
      <c r="AV162" s="13" t="s">
        <v>86</v>
      </c>
      <c r="AW162" s="13" t="s">
        <v>33</v>
      </c>
      <c r="AX162" s="13" t="s">
        <v>84</v>
      </c>
      <c r="AY162" s="183" t="s">
        <v>175</v>
      </c>
    </row>
    <row r="163" spans="1:65" s="2" customFormat="1" ht="16.5" customHeight="1">
      <c r="A163" s="33"/>
      <c r="B163" s="167"/>
      <c r="C163" s="168" t="s">
        <v>8</v>
      </c>
      <c r="D163" s="168" t="s">
        <v>177</v>
      </c>
      <c r="E163" s="169" t="s">
        <v>253</v>
      </c>
      <c r="F163" s="170" t="s">
        <v>254</v>
      </c>
      <c r="G163" s="171" t="s">
        <v>245</v>
      </c>
      <c r="H163" s="172">
        <v>40</v>
      </c>
      <c r="I163" s="173"/>
      <c r="J163" s="174">
        <f>ROUND(I163*H163,2)</f>
        <v>0</v>
      </c>
      <c r="K163" s="170" t="s">
        <v>181</v>
      </c>
      <c r="L163" s="34"/>
      <c r="M163" s="175" t="s">
        <v>1</v>
      </c>
      <c r="N163" s="176" t="s">
        <v>42</v>
      </c>
      <c r="O163" s="59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9" t="s">
        <v>182</v>
      </c>
      <c r="AT163" s="179" t="s">
        <v>177</v>
      </c>
      <c r="AU163" s="179" t="s">
        <v>86</v>
      </c>
      <c r="AY163" s="18" t="s">
        <v>175</v>
      </c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18" t="s">
        <v>84</v>
      </c>
      <c r="BK163" s="180">
        <f>ROUND(I163*H163,2)</f>
        <v>0</v>
      </c>
      <c r="BL163" s="18" t="s">
        <v>182</v>
      </c>
      <c r="BM163" s="179" t="s">
        <v>255</v>
      </c>
    </row>
    <row r="164" spans="1:65" s="13" customFormat="1">
      <c r="B164" s="181"/>
      <c r="D164" s="182" t="s">
        <v>184</v>
      </c>
      <c r="E164" s="183" t="s">
        <v>1</v>
      </c>
      <c r="F164" s="184" t="s">
        <v>141</v>
      </c>
      <c r="H164" s="185">
        <v>40</v>
      </c>
      <c r="I164" s="186"/>
      <c r="L164" s="181"/>
      <c r="M164" s="187"/>
      <c r="N164" s="188"/>
      <c r="O164" s="188"/>
      <c r="P164" s="188"/>
      <c r="Q164" s="188"/>
      <c r="R164" s="188"/>
      <c r="S164" s="188"/>
      <c r="T164" s="189"/>
      <c r="AT164" s="183" t="s">
        <v>184</v>
      </c>
      <c r="AU164" s="183" t="s">
        <v>86</v>
      </c>
      <c r="AV164" s="13" t="s">
        <v>86</v>
      </c>
      <c r="AW164" s="13" t="s">
        <v>33</v>
      </c>
      <c r="AX164" s="13" t="s">
        <v>84</v>
      </c>
      <c r="AY164" s="183" t="s">
        <v>175</v>
      </c>
    </row>
    <row r="165" spans="1:65" s="2" customFormat="1" ht="16.5" customHeight="1">
      <c r="A165" s="33"/>
      <c r="B165" s="167"/>
      <c r="C165" s="168" t="s">
        <v>256</v>
      </c>
      <c r="D165" s="168" t="s">
        <v>177</v>
      </c>
      <c r="E165" s="169" t="s">
        <v>257</v>
      </c>
      <c r="F165" s="170" t="s">
        <v>258</v>
      </c>
      <c r="G165" s="171" t="s">
        <v>245</v>
      </c>
      <c r="H165" s="172">
        <v>40</v>
      </c>
      <c r="I165" s="173"/>
      <c r="J165" s="174">
        <f>ROUND(I165*H165,2)</f>
        <v>0</v>
      </c>
      <c r="K165" s="170" t="s">
        <v>1</v>
      </c>
      <c r="L165" s="34"/>
      <c r="M165" s="175" t="s">
        <v>1</v>
      </c>
      <c r="N165" s="176" t="s">
        <v>42</v>
      </c>
      <c r="O165" s="59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9" t="s">
        <v>182</v>
      </c>
      <c r="AT165" s="179" t="s">
        <v>177</v>
      </c>
      <c r="AU165" s="179" t="s">
        <v>86</v>
      </c>
      <c r="AY165" s="18" t="s">
        <v>175</v>
      </c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8" t="s">
        <v>84</v>
      </c>
      <c r="BK165" s="180">
        <f>ROUND(I165*H165,2)</f>
        <v>0</v>
      </c>
      <c r="BL165" s="18" t="s">
        <v>182</v>
      </c>
      <c r="BM165" s="179" t="s">
        <v>259</v>
      </c>
    </row>
    <row r="166" spans="1:65" s="13" customFormat="1">
      <c r="B166" s="181"/>
      <c r="D166" s="182" t="s">
        <v>184</v>
      </c>
      <c r="E166" s="183" t="s">
        <v>1</v>
      </c>
      <c r="F166" s="184" t="s">
        <v>141</v>
      </c>
      <c r="H166" s="185">
        <v>40</v>
      </c>
      <c r="I166" s="186"/>
      <c r="L166" s="181"/>
      <c r="M166" s="187"/>
      <c r="N166" s="188"/>
      <c r="O166" s="188"/>
      <c r="P166" s="188"/>
      <c r="Q166" s="188"/>
      <c r="R166" s="188"/>
      <c r="S166" s="188"/>
      <c r="T166" s="189"/>
      <c r="AT166" s="183" t="s">
        <v>184</v>
      </c>
      <c r="AU166" s="183" t="s">
        <v>86</v>
      </c>
      <c r="AV166" s="13" t="s">
        <v>86</v>
      </c>
      <c r="AW166" s="13" t="s">
        <v>33</v>
      </c>
      <c r="AX166" s="13" t="s">
        <v>84</v>
      </c>
      <c r="AY166" s="183" t="s">
        <v>175</v>
      </c>
    </row>
    <row r="167" spans="1:65" s="12" customFormat="1" ht="22.9" customHeight="1">
      <c r="B167" s="154"/>
      <c r="D167" s="155" t="s">
        <v>76</v>
      </c>
      <c r="E167" s="165" t="s">
        <v>201</v>
      </c>
      <c r="F167" s="165" t="s">
        <v>260</v>
      </c>
      <c r="I167" s="157"/>
      <c r="J167" s="166">
        <f>BK167</f>
        <v>0</v>
      </c>
      <c r="L167" s="154"/>
      <c r="M167" s="159"/>
      <c r="N167" s="160"/>
      <c r="O167" s="160"/>
      <c r="P167" s="161">
        <f>SUM(P168:P173)</f>
        <v>0</v>
      </c>
      <c r="Q167" s="160"/>
      <c r="R167" s="161">
        <f>SUM(R168:R173)</f>
        <v>141.2406</v>
      </c>
      <c r="S167" s="160"/>
      <c r="T167" s="162">
        <f>SUM(T168:T173)</f>
        <v>0</v>
      </c>
      <c r="AR167" s="155" t="s">
        <v>84</v>
      </c>
      <c r="AT167" s="163" t="s">
        <v>76</v>
      </c>
      <c r="AU167" s="163" t="s">
        <v>84</v>
      </c>
      <c r="AY167" s="155" t="s">
        <v>175</v>
      </c>
      <c r="BK167" s="164">
        <f>SUM(BK168:BK173)</f>
        <v>0</v>
      </c>
    </row>
    <row r="168" spans="1:65" s="2" customFormat="1" ht="16.5" customHeight="1">
      <c r="A168" s="33"/>
      <c r="B168" s="167"/>
      <c r="C168" s="168" t="s">
        <v>261</v>
      </c>
      <c r="D168" s="168" t="s">
        <v>177</v>
      </c>
      <c r="E168" s="169" t="s">
        <v>262</v>
      </c>
      <c r="F168" s="170" t="s">
        <v>263</v>
      </c>
      <c r="G168" s="171" t="s">
        <v>245</v>
      </c>
      <c r="H168" s="172">
        <v>50</v>
      </c>
      <c r="I168" s="173"/>
      <c r="J168" s="174">
        <f>ROUND(I168*H168,2)</f>
        <v>0</v>
      </c>
      <c r="K168" s="170" t="s">
        <v>1</v>
      </c>
      <c r="L168" s="34"/>
      <c r="M168" s="175" t="s">
        <v>1</v>
      </c>
      <c r="N168" s="176" t="s">
        <v>42</v>
      </c>
      <c r="O168" s="59"/>
      <c r="P168" s="177">
        <f>O168*H168</f>
        <v>0</v>
      </c>
      <c r="Q168" s="177">
        <v>0.12144000000000001</v>
      </c>
      <c r="R168" s="177">
        <f>Q168*H168</f>
        <v>6.0720000000000001</v>
      </c>
      <c r="S168" s="177">
        <v>0</v>
      </c>
      <c r="T168" s="178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9" t="s">
        <v>182</v>
      </c>
      <c r="AT168" s="179" t="s">
        <v>177</v>
      </c>
      <c r="AU168" s="179" t="s">
        <v>86</v>
      </c>
      <c r="AY168" s="18" t="s">
        <v>175</v>
      </c>
      <c r="BE168" s="180">
        <f>IF(N168="základní",J168,0)</f>
        <v>0</v>
      </c>
      <c r="BF168" s="180">
        <f>IF(N168="snížená",J168,0)</f>
        <v>0</v>
      </c>
      <c r="BG168" s="180">
        <f>IF(N168="zákl. přenesená",J168,0)</f>
        <v>0</v>
      </c>
      <c r="BH168" s="180">
        <f>IF(N168="sníž. přenesená",J168,0)</f>
        <v>0</v>
      </c>
      <c r="BI168" s="180">
        <f>IF(N168="nulová",J168,0)</f>
        <v>0</v>
      </c>
      <c r="BJ168" s="18" t="s">
        <v>84</v>
      </c>
      <c r="BK168" s="180">
        <f>ROUND(I168*H168,2)</f>
        <v>0</v>
      </c>
      <c r="BL168" s="18" t="s">
        <v>182</v>
      </c>
      <c r="BM168" s="179" t="s">
        <v>264</v>
      </c>
    </row>
    <row r="169" spans="1:65" s="2" customFormat="1" ht="24" customHeight="1">
      <c r="A169" s="33"/>
      <c r="B169" s="167"/>
      <c r="C169" s="168" t="s">
        <v>265</v>
      </c>
      <c r="D169" s="168" t="s">
        <v>177</v>
      </c>
      <c r="E169" s="169" t="s">
        <v>266</v>
      </c>
      <c r="F169" s="170" t="s">
        <v>267</v>
      </c>
      <c r="G169" s="171" t="s">
        <v>245</v>
      </c>
      <c r="H169" s="172">
        <v>200</v>
      </c>
      <c r="I169" s="173"/>
      <c r="J169" s="174">
        <f>ROUND(I169*H169,2)</f>
        <v>0</v>
      </c>
      <c r="K169" s="170" t="s">
        <v>181</v>
      </c>
      <c r="L169" s="34"/>
      <c r="M169" s="175" t="s">
        <v>1</v>
      </c>
      <c r="N169" s="176" t="s">
        <v>42</v>
      </c>
      <c r="O169" s="59"/>
      <c r="P169" s="177">
        <f>O169*H169</f>
        <v>0</v>
      </c>
      <c r="Q169" s="177">
        <v>0.49586999999999998</v>
      </c>
      <c r="R169" s="177">
        <f>Q169*H169</f>
        <v>99.173999999999992</v>
      </c>
      <c r="S169" s="177">
        <v>0</v>
      </c>
      <c r="T169" s="17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182</v>
      </c>
      <c r="AT169" s="179" t="s">
        <v>177</v>
      </c>
      <c r="AU169" s="179" t="s">
        <v>86</v>
      </c>
      <c r="AY169" s="18" t="s">
        <v>175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8" t="s">
        <v>84</v>
      </c>
      <c r="BK169" s="180">
        <f>ROUND(I169*H169,2)</f>
        <v>0</v>
      </c>
      <c r="BL169" s="18" t="s">
        <v>182</v>
      </c>
      <c r="BM169" s="179" t="s">
        <v>268</v>
      </c>
    </row>
    <row r="170" spans="1:65" s="2" customFormat="1" ht="48" customHeight="1">
      <c r="A170" s="33"/>
      <c r="B170" s="167"/>
      <c r="C170" s="168" t="s">
        <v>269</v>
      </c>
      <c r="D170" s="168" t="s">
        <v>177</v>
      </c>
      <c r="E170" s="169" t="s">
        <v>270</v>
      </c>
      <c r="F170" s="170" t="s">
        <v>271</v>
      </c>
      <c r="G170" s="171" t="s">
        <v>245</v>
      </c>
      <c r="H170" s="172">
        <v>50</v>
      </c>
      <c r="I170" s="173"/>
      <c r="J170" s="174">
        <f>ROUND(I170*H170,2)</f>
        <v>0</v>
      </c>
      <c r="K170" s="170" t="s">
        <v>181</v>
      </c>
      <c r="L170" s="34"/>
      <c r="M170" s="175" t="s">
        <v>1</v>
      </c>
      <c r="N170" s="176" t="s">
        <v>42</v>
      </c>
      <c r="O170" s="59"/>
      <c r="P170" s="177">
        <f>O170*H170</f>
        <v>0</v>
      </c>
      <c r="Q170" s="177">
        <v>0.11216</v>
      </c>
      <c r="R170" s="177">
        <f>Q170*H170</f>
        <v>5.6079999999999997</v>
      </c>
      <c r="S170" s="177">
        <v>0</v>
      </c>
      <c r="T170" s="17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9" t="s">
        <v>182</v>
      </c>
      <c r="AT170" s="179" t="s">
        <v>177</v>
      </c>
      <c r="AU170" s="179" t="s">
        <v>86</v>
      </c>
      <c r="AY170" s="18" t="s">
        <v>175</v>
      </c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8" t="s">
        <v>84</v>
      </c>
      <c r="BK170" s="180">
        <f>ROUND(I170*H170,2)</f>
        <v>0</v>
      </c>
      <c r="BL170" s="18" t="s">
        <v>182</v>
      </c>
      <c r="BM170" s="179" t="s">
        <v>272</v>
      </c>
    </row>
    <row r="171" spans="1:65" s="2" customFormat="1" ht="72" customHeight="1">
      <c r="A171" s="33"/>
      <c r="B171" s="167"/>
      <c r="C171" s="168" t="s">
        <v>135</v>
      </c>
      <c r="D171" s="168" t="s">
        <v>177</v>
      </c>
      <c r="E171" s="169" t="s">
        <v>273</v>
      </c>
      <c r="F171" s="170" t="s">
        <v>274</v>
      </c>
      <c r="G171" s="171" t="s">
        <v>245</v>
      </c>
      <c r="H171" s="172">
        <v>137</v>
      </c>
      <c r="I171" s="173"/>
      <c r="J171" s="174">
        <f>ROUND(I171*H171,2)</f>
        <v>0</v>
      </c>
      <c r="K171" s="170" t="s">
        <v>181</v>
      </c>
      <c r="L171" s="34"/>
      <c r="M171" s="175" t="s">
        <v>1</v>
      </c>
      <c r="N171" s="176" t="s">
        <v>42</v>
      </c>
      <c r="O171" s="59"/>
      <c r="P171" s="177">
        <f>O171*H171</f>
        <v>0</v>
      </c>
      <c r="Q171" s="177">
        <v>8.4250000000000005E-2</v>
      </c>
      <c r="R171" s="177">
        <f>Q171*H171</f>
        <v>11.542250000000001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182</v>
      </c>
      <c r="AT171" s="179" t="s">
        <v>177</v>
      </c>
      <c r="AU171" s="179" t="s">
        <v>86</v>
      </c>
      <c r="AY171" s="18" t="s">
        <v>175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84</v>
      </c>
      <c r="BK171" s="180">
        <f>ROUND(I171*H171,2)</f>
        <v>0</v>
      </c>
      <c r="BL171" s="18" t="s">
        <v>182</v>
      </c>
      <c r="BM171" s="179" t="s">
        <v>275</v>
      </c>
    </row>
    <row r="172" spans="1:65" s="2" customFormat="1" ht="16.5" customHeight="1">
      <c r="A172" s="33"/>
      <c r="B172" s="167"/>
      <c r="C172" s="205" t="s">
        <v>7</v>
      </c>
      <c r="D172" s="205" t="s">
        <v>276</v>
      </c>
      <c r="E172" s="206" t="s">
        <v>277</v>
      </c>
      <c r="F172" s="207" t="s">
        <v>278</v>
      </c>
      <c r="G172" s="208" t="s">
        <v>245</v>
      </c>
      <c r="H172" s="209">
        <v>143.85</v>
      </c>
      <c r="I172" s="210"/>
      <c r="J172" s="211">
        <f>ROUND(I172*H172,2)</f>
        <v>0</v>
      </c>
      <c r="K172" s="207" t="s">
        <v>181</v>
      </c>
      <c r="L172" s="212"/>
      <c r="M172" s="213" t="s">
        <v>1</v>
      </c>
      <c r="N172" s="214" t="s">
        <v>42</v>
      </c>
      <c r="O172" s="59"/>
      <c r="P172" s="177">
        <f>O172*H172</f>
        <v>0</v>
      </c>
      <c r="Q172" s="177">
        <v>0.13100000000000001</v>
      </c>
      <c r="R172" s="177">
        <f>Q172*H172</f>
        <v>18.844349999999999</v>
      </c>
      <c r="S172" s="177">
        <v>0</v>
      </c>
      <c r="T172" s="178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9" t="s">
        <v>217</v>
      </c>
      <c r="AT172" s="179" t="s">
        <v>276</v>
      </c>
      <c r="AU172" s="179" t="s">
        <v>86</v>
      </c>
      <c r="AY172" s="18" t="s">
        <v>175</v>
      </c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18" t="s">
        <v>84</v>
      </c>
      <c r="BK172" s="180">
        <f>ROUND(I172*H172,2)</f>
        <v>0</v>
      </c>
      <c r="BL172" s="18" t="s">
        <v>182</v>
      </c>
      <c r="BM172" s="179" t="s">
        <v>279</v>
      </c>
    </row>
    <row r="173" spans="1:65" s="13" customFormat="1">
      <c r="B173" s="181"/>
      <c r="D173" s="182" t="s">
        <v>184</v>
      </c>
      <c r="E173" s="183" t="s">
        <v>1</v>
      </c>
      <c r="F173" s="184" t="s">
        <v>280</v>
      </c>
      <c r="H173" s="185">
        <v>143.85</v>
      </c>
      <c r="I173" s="186"/>
      <c r="L173" s="181"/>
      <c r="M173" s="187"/>
      <c r="N173" s="188"/>
      <c r="O173" s="188"/>
      <c r="P173" s="188"/>
      <c r="Q173" s="188"/>
      <c r="R173" s="188"/>
      <c r="S173" s="188"/>
      <c r="T173" s="189"/>
      <c r="AT173" s="183" t="s">
        <v>184</v>
      </c>
      <c r="AU173" s="183" t="s">
        <v>86</v>
      </c>
      <c r="AV173" s="13" t="s">
        <v>86</v>
      </c>
      <c r="AW173" s="13" t="s">
        <v>33</v>
      </c>
      <c r="AX173" s="13" t="s">
        <v>84</v>
      </c>
      <c r="AY173" s="183" t="s">
        <v>175</v>
      </c>
    </row>
    <row r="174" spans="1:65" s="12" customFormat="1" ht="22.9" customHeight="1">
      <c r="B174" s="154"/>
      <c r="D174" s="155" t="s">
        <v>76</v>
      </c>
      <c r="E174" s="165" t="s">
        <v>222</v>
      </c>
      <c r="F174" s="165" t="s">
        <v>281</v>
      </c>
      <c r="I174" s="157"/>
      <c r="J174" s="166">
        <f>BK174</f>
        <v>0</v>
      </c>
      <c r="L174" s="154"/>
      <c r="M174" s="159"/>
      <c r="N174" s="160"/>
      <c r="O174" s="160"/>
      <c r="P174" s="161">
        <f>SUM(P175:P196)</f>
        <v>0</v>
      </c>
      <c r="Q174" s="160"/>
      <c r="R174" s="161">
        <f>SUM(R175:R196)</f>
        <v>28.485676999999999</v>
      </c>
      <c r="S174" s="160"/>
      <c r="T174" s="162">
        <f>SUM(T175:T196)</f>
        <v>0</v>
      </c>
      <c r="AR174" s="155" t="s">
        <v>84</v>
      </c>
      <c r="AT174" s="163" t="s">
        <v>76</v>
      </c>
      <c r="AU174" s="163" t="s">
        <v>84</v>
      </c>
      <c r="AY174" s="155" t="s">
        <v>175</v>
      </c>
      <c r="BK174" s="164">
        <f>SUM(BK175:BK196)</f>
        <v>0</v>
      </c>
    </row>
    <row r="175" spans="1:65" s="2" customFormat="1" ht="24" customHeight="1">
      <c r="A175" s="33"/>
      <c r="B175" s="167"/>
      <c r="C175" s="168" t="s">
        <v>282</v>
      </c>
      <c r="D175" s="168" t="s">
        <v>177</v>
      </c>
      <c r="E175" s="169" t="s">
        <v>283</v>
      </c>
      <c r="F175" s="170" t="s">
        <v>284</v>
      </c>
      <c r="G175" s="171" t="s">
        <v>285</v>
      </c>
      <c r="H175" s="172">
        <v>40</v>
      </c>
      <c r="I175" s="173"/>
      <c r="J175" s="174">
        <f>ROUND(I175*H175,2)</f>
        <v>0</v>
      </c>
      <c r="K175" s="170" t="s">
        <v>181</v>
      </c>
      <c r="L175" s="34"/>
      <c r="M175" s="175" t="s">
        <v>1</v>
      </c>
      <c r="N175" s="176" t="s">
        <v>42</v>
      </c>
      <c r="O175" s="59"/>
      <c r="P175" s="177">
        <f>O175*H175</f>
        <v>0</v>
      </c>
      <c r="Q175" s="177">
        <v>0.1295</v>
      </c>
      <c r="R175" s="177">
        <f>Q175*H175</f>
        <v>5.18</v>
      </c>
      <c r="S175" s="177">
        <v>0</v>
      </c>
      <c r="T175" s="17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182</v>
      </c>
      <c r="AT175" s="179" t="s">
        <v>177</v>
      </c>
      <c r="AU175" s="179" t="s">
        <v>86</v>
      </c>
      <c r="AY175" s="18" t="s">
        <v>175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8" t="s">
        <v>84</v>
      </c>
      <c r="BK175" s="180">
        <f>ROUND(I175*H175,2)</f>
        <v>0</v>
      </c>
      <c r="BL175" s="18" t="s">
        <v>182</v>
      </c>
      <c r="BM175" s="179" t="s">
        <v>286</v>
      </c>
    </row>
    <row r="176" spans="1:65" s="2" customFormat="1" ht="16.5" customHeight="1">
      <c r="A176" s="33"/>
      <c r="B176" s="167"/>
      <c r="C176" s="205" t="s">
        <v>287</v>
      </c>
      <c r="D176" s="205" t="s">
        <v>276</v>
      </c>
      <c r="E176" s="206" t="s">
        <v>288</v>
      </c>
      <c r="F176" s="207" t="s">
        <v>289</v>
      </c>
      <c r="G176" s="208" t="s">
        <v>285</v>
      </c>
      <c r="H176" s="209">
        <v>42</v>
      </c>
      <c r="I176" s="210"/>
      <c r="J176" s="211">
        <f>ROUND(I176*H176,2)</f>
        <v>0</v>
      </c>
      <c r="K176" s="207" t="s">
        <v>181</v>
      </c>
      <c r="L176" s="212"/>
      <c r="M176" s="213" t="s">
        <v>1</v>
      </c>
      <c r="N176" s="214" t="s">
        <v>42</v>
      </c>
      <c r="O176" s="59"/>
      <c r="P176" s="177">
        <f>O176*H176</f>
        <v>0</v>
      </c>
      <c r="Q176" s="177">
        <v>5.8000000000000003E-2</v>
      </c>
      <c r="R176" s="177">
        <f>Q176*H176</f>
        <v>2.4359999999999999</v>
      </c>
      <c r="S176" s="177">
        <v>0</v>
      </c>
      <c r="T176" s="17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9" t="s">
        <v>217</v>
      </c>
      <c r="AT176" s="179" t="s">
        <v>276</v>
      </c>
      <c r="AU176" s="179" t="s">
        <v>86</v>
      </c>
      <c r="AY176" s="18" t="s">
        <v>175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8" t="s">
        <v>84</v>
      </c>
      <c r="BK176" s="180">
        <f>ROUND(I176*H176,2)</f>
        <v>0</v>
      </c>
      <c r="BL176" s="18" t="s">
        <v>182</v>
      </c>
      <c r="BM176" s="179" t="s">
        <v>290</v>
      </c>
    </row>
    <row r="177" spans="1:65" s="2" customFormat="1" ht="24" customHeight="1">
      <c r="A177" s="33"/>
      <c r="B177" s="167"/>
      <c r="C177" s="168" t="s">
        <v>291</v>
      </c>
      <c r="D177" s="168" t="s">
        <v>177</v>
      </c>
      <c r="E177" s="169" t="s">
        <v>292</v>
      </c>
      <c r="F177" s="170" t="s">
        <v>293</v>
      </c>
      <c r="G177" s="171" t="s">
        <v>285</v>
      </c>
      <c r="H177" s="172">
        <v>90</v>
      </c>
      <c r="I177" s="173"/>
      <c r="J177" s="174">
        <f>ROUND(I177*H177,2)</f>
        <v>0</v>
      </c>
      <c r="K177" s="170" t="s">
        <v>181</v>
      </c>
      <c r="L177" s="34"/>
      <c r="M177" s="175" t="s">
        <v>1</v>
      </c>
      <c r="N177" s="176" t="s">
        <v>42</v>
      </c>
      <c r="O177" s="59"/>
      <c r="P177" s="177">
        <f>O177*H177</f>
        <v>0</v>
      </c>
      <c r="Q177" s="177">
        <v>0.10095</v>
      </c>
      <c r="R177" s="177">
        <f>Q177*H177</f>
        <v>9.0854999999999997</v>
      </c>
      <c r="S177" s="177">
        <v>0</v>
      </c>
      <c r="T177" s="17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9" t="s">
        <v>182</v>
      </c>
      <c r="AT177" s="179" t="s">
        <v>177</v>
      </c>
      <c r="AU177" s="179" t="s">
        <v>86</v>
      </c>
      <c r="AY177" s="18" t="s">
        <v>175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8" t="s">
        <v>84</v>
      </c>
      <c r="BK177" s="180">
        <f>ROUND(I177*H177,2)</f>
        <v>0</v>
      </c>
      <c r="BL177" s="18" t="s">
        <v>182</v>
      </c>
      <c r="BM177" s="179" t="s">
        <v>294</v>
      </c>
    </row>
    <row r="178" spans="1:65" s="2" customFormat="1" ht="16.5" customHeight="1">
      <c r="A178" s="33"/>
      <c r="B178" s="167"/>
      <c r="C178" s="205" t="s">
        <v>295</v>
      </c>
      <c r="D178" s="205" t="s">
        <v>276</v>
      </c>
      <c r="E178" s="206" t="s">
        <v>296</v>
      </c>
      <c r="F178" s="207" t="s">
        <v>297</v>
      </c>
      <c r="G178" s="208" t="s">
        <v>285</v>
      </c>
      <c r="H178" s="209">
        <v>94.5</v>
      </c>
      <c r="I178" s="210"/>
      <c r="J178" s="211">
        <f>ROUND(I178*H178,2)</f>
        <v>0</v>
      </c>
      <c r="K178" s="207" t="s">
        <v>181</v>
      </c>
      <c r="L178" s="212"/>
      <c r="M178" s="213" t="s">
        <v>1</v>
      </c>
      <c r="N178" s="214" t="s">
        <v>42</v>
      </c>
      <c r="O178" s="59"/>
      <c r="P178" s="177">
        <f>O178*H178</f>
        <v>0</v>
      </c>
      <c r="Q178" s="177">
        <v>2.8000000000000001E-2</v>
      </c>
      <c r="R178" s="177">
        <f>Q178*H178</f>
        <v>2.6459999999999999</v>
      </c>
      <c r="S178" s="177">
        <v>0</v>
      </c>
      <c r="T178" s="17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9" t="s">
        <v>217</v>
      </c>
      <c r="AT178" s="179" t="s">
        <v>276</v>
      </c>
      <c r="AU178" s="179" t="s">
        <v>86</v>
      </c>
      <c r="AY178" s="18" t="s">
        <v>175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8" t="s">
        <v>84</v>
      </c>
      <c r="BK178" s="180">
        <f>ROUND(I178*H178,2)</f>
        <v>0</v>
      </c>
      <c r="BL178" s="18" t="s">
        <v>182</v>
      </c>
      <c r="BM178" s="179" t="s">
        <v>298</v>
      </c>
    </row>
    <row r="179" spans="1:65" s="13" customFormat="1">
      <c r="B179" s="181"/>
      <c r="D179" s="182" t="s">
        <v>184</v>
      </c>
      <c r="E179" s="183" t="s">
        <v>1</v>
      </c>
      <c r="F179" s="184" t="s">
        <v>299</v>
      </c>
      <c r="H179" s="185">
        <v>94.5</v>
      </c>
      <c r="I179" s="186"/>
      <c r="L179" s="181"/>
      <c r="M179" s="187"/>
      <c r="N179" s="188"/>
      <c r="O179" s="188"/>
      <c r="P179" s="188"/>
      <c r="Q179" s="188"/>
      <c r="R179" s="188"/>
      <c r="S179" s="188"/>
      <c r="T179" s="189"/>
      <c r="AT179" s="183" t="s">
        <v>184</v>
      </c>
      <c r="AU179" s="183" t="s">
        <v>86</v>
      </c>
      <c r="AV179" s="13" t="s">
        <v>86</v>
      </c>
      <c r="AW179" s="13" t="s">
        <v>33</v>
      </c>
      <c r="AX179" s="13" t="s">
        <v>84</v>
      </c>
      <c r="AY179" s="183" t="s">
        <v>175</v>
      </c>
    </row>
    <row r="180" spans="1:65" s="2" customFormat="1" ht="24" customHeight="1">
      <c r="A180" s="33"/>
      <c r="B180" s="167"/>
      <c r="C180" s="168" t="s">
        <v>300</v>
      </c>
      <c r="D180" s="168" t="s">
        <v>177</v>
      </c>
      <c r="E180" s="169" t="s">
        <v>301</v>
      </c>
      <c r="F180" s="170" t="s">
        <v>302</v>
      </c>
      <c r="G180" s="171" t="s">
        <v>180</v>
      </c>
      <c r="H180" s="172">
        <v>4.05</v>
      </c>
      <c r="I180" s="173"/>
      <c r="J180" s="174">
        <f>ROUND(I180*H180,2)</f>
        <v>0</v>
      </c>
      <c r="K180" s="170" t="s">
        <v>181</v>
      </c>
      <c r="L180" s="34"/>
      <c r="M180" s="175" t="s">
        <v>1</v>
      </c>
      <c r="N180" s="176" t="s">
        <v>42</v>
      </c>
      <c r="O180" s="59"/>
      <c r="P180" s="177">
        <f>O180*H180</f>
        <v>0</v>
      </c>
      <c r="Q180" s="177">
        <v>2.2563399999999998</v>
      </c>
      <c r="R180" s="177">
        <f>Q180*H180</f>
        <v>9.1381769999999989</v>
      </c>
      <c r="S180" s="177">
        <v>0</v>
      </c>
      <c r="T180" s="178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9" t="s">
        <v>182</v>
      </c>
      <c r="AT180" s="179" t="s">
        <v>177</v>
      </c>
      <c r="AU180" s="179" t="s">
        <v>86</v>
      </c>
      <c r="AY180" s="18" t="s">
        <v>175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8" t="s">
        <v>84</v>
      </c>
      <c r="BK180" s="180">
        <f>ROUND(I180*H180,2)</f>
        <v>0</v>
      </c>
      <c r="BL180" s="18" t="s">
        <v>182</v>
      </c>
      <c r="BM180" s="179" t="s">
        <v>303</v>
      </c>
    </row>
    <row r="181" spans="1:65" s="14" customFormat="1">
      <c r="B181" s="190"/>
      <c r="D181" s="182" t="s">
        <v>184</v>
      </c>
      <c r="E181" s="191" t="s">
        <v>1</v>
      </c>
      <c r="F181" s="192" t="s">
        <v>304</v>
      </c>
      <c r="H181" s="191" t="s">
        <v>1</v>
      </c>
      <c r="I181" s="193"/>
      <c r="L181" s="190"/>
      <c r="M181" s="194"/>
      <c r="N181" s="195"/>
      <c r="O181" s="195"/>
      <c r="P181" s="195"/>
      <c r="Q181" s="195"/>
      <c r="R181" s="195"/>
      <c r="S181" s="195"/>
      <c r="T181" s="196"/>
      <c r="AT181" s="191" t="s">
        <v>184</v>
      </c>
      <c r="AU181" s="191" t="s">
        <v>86</v>
      </c>
      <c r="AV181" s="14" t="s">
        <v>84</v>
      </c>
      <c r="AW181" s="14" t="s">
        <v>33</v>
      </c>
      <c r="AX181" s="14" t="s">
        <v>77</v>
      </c>
      <c r="AY181" s="191" t="s">
        <v>175</v>
      </c>
    </row>
    <row r="182" spans="1:65" s="13" customFormat="1">
      <c r="B182" s="181"/>
      <c r="D182" s="182" t="s">
        <v>184</v>
      </c>
      <c r="E182" s="183" t="s">
        <v>1</v>
      </c>
      <c r="F182" s="184" t="s">
        <v>305</v>
      </c>
      <c r="H182" s="185">
        <v>2.7</v>
      </c>
      <c r="I182" s="186"/>
      <c r="L182" s="181"/>
      <c r="M182" s="187"/>
      <c r="N182" s="188"/>
      <c r="O182" s="188"/>
      <c r="P182" s="188"/>
      <c r="Q182" s="188"/>
      <c r="R182" s="188"/>
      <c r="S182" s="188"/>
      <c r="T182" s="189"/>
      <c r="AT182" s="183" t="s">
        <v>184</v>
      </c>
      <c r="AU182" s="183" t="s">
        <v>86</v>
      </c>
      <c r="AV182" s="13" t="s">
        <v>86</v>
      </c>
      <c r="AW182" s="13" t="s">
        <v>33</v>
      </c>
      <c r="AX182" s="13" t="s">
        <v>77</v>
      </c>
      <c r="AY182" s="183" t="s">
        <v>175</v>
      </c>
    </row>
    <row r="183" spans="1:65" s="13" customFormat="1">
      <c r="B183" s="181"/>
      <c r="D183" s="182" t="s">
        <v>184</v>
      </c>
      <c r="E183" s="183" t="s">
        <v>1</v>
      </c>
      <c r="F183" s="184" t="s">
        <v>306</v>
      </c>
      <c r="H183" s="185">
        <v>1.35</v>
      </c>
      <c r="I183" s="186"/>
      <c r="L183" s="181"/>
      <c r="M183" s="187"/>
      <c r="N183" s="188"/>
      <c r="O183" s="188"/>
      <c r="P183" s="188"/>
      <c r="Q183" s="188"/>
      <c r="R183" s="188"/>
      <c r="S183" s="188"/>
      <c r="T183" s="189"/>
      <c r="AT183" s="183" t="s">
        <v>184</v>
      </c>
      <c r="AU183" s="183" t="s">
        <v>86</v>
      </c>
      <c r="AV183" s="13" t="s">
        <v>86</v>
      </c>
      <c r="AW183" s="13" t="s">
        <v>33</v>
      </c>
      <c r="AX183" s="13" t="s">
        <v>77</v>
      </c>
      <c r="AY183" s="183" t="s">
        <v>175</v>
      </c>
    </row>
    <row r="184" spans="1:65" s="15" customFormat="1">
      <c r="B184" s="197"/>
      <c r="D184" s="182" t="s">
        <v>184</v>
      </c>
      <c r="E184" s="198" t="s">
        <v>1</v>
      </c>
      <c r="F184" s="199" t="s">
        <v>200</v>
      </c>
      <c r="H184" s="200">
        <v>4.05</v>
      </c>
      <c r="I184" s="201"/>
      <c r="L184" s="197"/>
      <c r="M184" s="202"/>
      <c r="N184" s="203"/>
      <c r="O184" s="203"/>
      <c r="P184" s="203"/>
      <c r="Q184" s="203"/>
      <c r="R184" s="203"/>
      <c r="S184" s="203"/>
      <c r="T184" s="204"/>
      <c r="AT184" s="198" t="s">
        <v>184</v>
      </c>
      <c r="AU184" s="198" t="s">
        <v>86</v>
      </c>
      <c r="AV184" s="15" t="s">
        <v>182</v>
      </c>
      <c r="AW184" s="15" t="s">
        <v>33</v>
      </c>
      <c r="AX184" s="15" t="s">
        <v>84</v>
      </c>
      <c r="AY184" s="198" t="s">
        <v>175</v>
      </c>
    </row>
    <row r="185" spans="1:65" s="2" customFormat="1" ht="36" customHeight="1">
      <c r="A185" s="33"/>
      <c r="B185" s="167"/>
      <c r="C185" s="168" t="s">
        <v>307</v>
      </c>
      <c r="D185" s="168" t="s">
        <v>177</v>
      </c>
      <c r="E185" s="169" t="s">
        <v>308</v>
      </c>
      <c r="F185" s="170" t="s">
        <v>309</v>
      </c>
      <c r="G185" s="171" t="s">
        <v>310</v>
      </c>
      <c r="H185" s="172">
        <v>1</v>
      </c>
      <c r="I185" s="173"/>
      <c r="J185" s="174">
        <f t="shared" ref="J185:J196" si="0">ROUND(I185*H185,2)</f>
        <v>0</v>
      </c>
      <c r="K185" s="170" t="s">
        <v>1</v>
      </c>
      <c r="L185" s="34"/>
      <c r="M185" s="175" t="s">
        <v>1</v>
      </c>
      <c r="N185" s="176" t="s">
        <v>42</v>
      </c>
      <c r="O185" s="59"/>
      <c r="P185" s="177">
        <f t="shared" ref="P185:P196" si="1">O185*H185</f>
        <v>0</v>
      </c>
      <c r="Q185" s="177">
        <v>0</v>
      </c>
      <c r="R185" s="177">
        <f t="shared" ref="R185:R196" si="2">Q185*H185</f>
        <v>0</v>
      </c>
      <c r="S185" s="177">
        <v>0</v>
      </c>
      <c r="T185" s="178">
        <f t="shared" ref="T185:T196" si="3"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9" t="s">
        <v>182</v>
      </c>
      <c r="AT185" s="179" t="s">
        <v>177</v>
      </c>
      <c r="AU185" s="179" t="s">
        <v>86</v>
      </c>
      <c r="AY185" s="18" t="s">
        <v>175</v>
      </c>
      <c r="BE185" s="180">
        <f t="shared" ref="BE185:BE196" si="4">IF(N185="základní",J185,0)</f>
        <v>0</v>
      </c>
      <c r="BF185" s="180">
        <f t="shared" ref="BF185:BF196" si="5">IF(N185="snížená",J185,0)</f>
        <v>0</v>
      </c>
      <c r="BG185" s="180">
        <f t="shared" ref="BG185:BG196" si="6">IF(N185="zákl. přenesená",J185,0)</f>
        <v>0</v>
      </c>
      <c r="BH185" s="180">
        <f t="shared" ref="BH185:BH196" si="7">IF(N185="sníž. přenesená",J185,0)</f>
        <v>0</v>
      </c>
      <c r="BI185" s="180">
        <f t="shared" ref="BI185:BI196" si="8">IF(N185="nulová",J185,0)</f>
        <v>0</v>
      </c>
      <c r="BJ185" s="18" t="s">
        <v>84</v>
      </c>
      <c r="BK185" s="180">
        <f t="shared" ref="BK185:BK196" si="9">ROUND(I185*H185,2)</f>
        <v>0</v>
      </c>
      <c r="BL185" s="18" t="s">
        <v>182</v>
      </c>
      <c r="BM185" s="179" t="s">
        <v>311</v>
      </c>
    </row>
    <row r="186" spans="1:65" s="2" customFormat="1" ht="36" customHeight="1">
      <c r="A186" s="33"/>
      <c r="B186" s="167"/>
      <c r="C186" s="168" t="s">
        <v>312</v>
      </c>
      <c r="D186" s="168" t="s">
        <v>177</v>
      </c>
      <c r="E186" s="169" t="s">
        <v>313</v>
      </c>
      <c r="F186" s="170" t="s">
        <v>314</v>
      </c>
      <c r="G186" s="171" t="s">
        <v>310</v>
      </c>
      <c r="H186" s="172">
        <v>1</v>
      </c>
      <c r="I186" s="173"/>
      <c r="J186" s="174">
        <f t="shared" si="0"/>
        <v>0</v>
      </c>
      <c r="K186" s="170" t="s">
        <v>1</v>
      </c>
      <c r="L186" s="34"/>
      <c r="M186" s="175" t="s">
        <v>1</v>
      </c>
      <c r="N186" s="176" t="s">
        <v>42</v>
      </c>
      <c r="O186" s="59"/>
      <c r="P186" s="177">
        <f t="shared" si="1"/>
        <v>0</v>
      </c>
      <c r="Q186" s="177">
        <v>0</v>
      </c>
      <c r="R186" s="177">
        <f t="shared" si="2"/>
        <v>0</v>
      </c>
      <c r="S186" s="177">
        <v>0</v>
      </c>
      <c r="T186" s="178">
        <f t="shared" si="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182</v>
      </c>
      <c r="AT186" s="179" t="s">
        <v>177</v>
      </c>
      <c r="AU186" s="179" t="s">
        <v>86</v>
      </c>
      <c r="AY186" s="18" t="s">
        <v>175</v>
      </c>
      <c r="BE186" s="180">
        <f t="shared" si="4"/>
        <v>0</v>
      </c>
      <c r="BF186" s="180">
        <f t="shared" si="5"/>
        <v>0</v>
      </c>
      <c r="BG186" s="180">
        <f t="shared" si="6"/>
        <v>0</v>
      </c>
      <c r="BH186" s="180">
        <f t="shared" si="7"/>
        <v>0</v>
      </c>
      <c r="BI186" s="180">
        <f t="shared" si="8"/>
        <v>0</v>
      </c>
      <c r="BJ186" s="18" t="s">
        <v>84</v>
      </c>
      <c r="BK186" s="180">
        <f t="shared" si="9"/>
        <v>0</v>
      </c>
      <c r="BL186" s="18" t="s">
        <v>182</v>
      </c>
      <c r="BM186" s="179" t="s">
        <v>315</v>
      </c>
    </row>
    <row r="187" spans="1:65" s="2" customFormat="1" ht="36" customHeight="1">
      <c r="A187" s="33"/>
      <c r="B187" s="167"/>
      <c r="C187" s="168" t="s">
        <v>316</v>
      </c>
      <c r="D187" s="168" t="s">
        <v>177</v>
      </c>
      <c r="E187" s="169" t="s">
        <v>317</v>
      </c>
      <c r="F187" s="170" t="s">
        <v>318</v>
      </c>
      <c r="G187" s="171" t="s">
        <v>310</v>
      </c>
      <c r="H187" s="172">
        <v>1</v>
      </c>
      <c r="I187" s="173"/>
      <c r="J187" s="174">
        <f t="shared" si="0"/>
        <v>0</v>
      </c>
      <c r="K187" s="170" t="s">
        <v>1</v>
      </c>
      <c r="L187" s="34"/>
      <c r="M187" s="175" t="s">
        <v>1</v>
      </c>
      <c r="N187" s="176" t="s">
        <v>42</v>
      </c>
      <c r="O187" s="59"/>
      <c r="P187" s="177">
        <f t="shared" si="1"/>
        <v>0</v>
      </c>
      <c r="Q187" s="177">
        <v>0</v>
      </c>
      <c r="R187" s="177">
        <f t="shared" si="2"/>
        <v>0</v>
      </c>
      <c r="S187" s="177">
        <v>0</v>
      </c>
      <c r="T187" s="178">
        <f t="shared" si="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9" t="s">
        <v>182</v>
      </c>
      <c r="AT187" s="179" t="s">
        <v>177</v>
      </c>
      <c r="AU187" s="179" t="s">
        <v>86</v>
      </c>
      <c r="AY187" s="18" t="s">
        <v>175</v>
      </c>
      <c r="BE187" s="180">
        <f t="shared" si="4"/>
        <v>0</v>
      </c>
      <c r="BF187" s="180">
        <f t="shared" si="5"/>
        <v>0</v>
      </c>
      <c r="BG187" s="180">
        <f t="shared" si="6"/>
        <v>0</v>
      </c>
      <c r="BH187" s="180">
        <f t="shared" si="7"/>
        <v>0</v>
      </c>
      <c r="BI187" s="180">
        <f t="shared" si="8"/>
        <v>0</v>
      </c>
      <c r="BJ187" s="18" t="s">
        <v>84</v>
      </c>
      <c r="BK187" s="180">
        <f t="shared" si="9"/>
        <v>0</v>
      </c>
      <c r="BL187" s="18" t="s">
        <v>182</v>
      </c>
      <c r="BM187" s="179" t="s">
        <v>319</v>
      </c>
    </row>
    <row r="188" spans="1:65" s="2" customFormat="1" ht="36" customHeight="1">
      <c r="A188" s="33"/>
      <c r="B188" s="167"/>
      <c r="C188" s="168" t="s">
        <v>320</v>
      </c>
      <c r="D188" s="168" t="s">
        <v>177</v>
      </c>
      <c r="E188" s="169" t="s">
        <v>321</v>
      </c>
      <c r="F188" s="170" t="s">
        <v>322</v>
      </c>
      <c r="G188" s="171" t="s">
        <v>310</v>
      </c>
      <c r="H188" s="172">
        <v>1</v>
      </c>
      <c r="I188" s="173"/>
      <c r="J188" s="174">
        <f t="shared" si="0"/>
        <v>0</v>
      </c>
      <c r="K188" s="170" t="s">
        <v>1</v>
      </c>
      <c r="L188" s="34"/>
      <c r="M188" s="175" t="s">
        <v>1</v>
      </c>
      <c r="N188" s="176" t="s">
        <v>42</v>
      </c>
      <c r="O188" s="59"/>
      <c r="P188" s="177">
        <f t="shared" si="1"/>
        <v>0</v>
      </c>
      <c r="Q188" s="177">
        <v>0</v>
      </c>
      <c r="R188" s="177">
        <f t="shared" si="2"/>
        <v>0</v>
      </c>
      <c r="S188" s="177">
        <v>0</v>
      </c>
      <c r="T188" s="178">
        <f t="shared" si="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9" t="s">
        <v>182</v>
      </c>
      <c r="AT188" s="179" t="s">
        <v>177</v>
      </c>
      <c r="AU188" s="179" t="s">
        <v>86</v>
      </c>
      <c r="AY188" s="18" t="s">
        <v>175</v>
      </c>
      <c r="BE188" s="180">
        <f t="shared" si="4"/>
        <v>0</v>
      </c>
      <c r="BF188" s="180">
        <f t="shared" si="5"/>
        <v>0</v>
      </c>
      <c r="BG188" s="180">
        <f t="shared" si="6"/>
        <v>0</v>
      </c>
      <c r="BH188" s="180">
        <f t="shared" si="7"/>
        <v>0</v>
      </c>
      <c r="BI188" s="180">
        <f t="shared" si="8"/>
        <v>0</v>
      </c>
      <c r="BJ188" s="18" t="s">
        <v>84</v>
      </c>
      <c r="BK188" s="180">
        <f t="shared" si="9"/>
        <v>0</v>
      </c>
      <c r="BL188" s="18" t="s">
        <v>182</v>
      </c>
      <c r="BM188" s="179" t="s">
        <v>323</v>
      </c>
    </row>
    <row r="189" spans="1:65" s="2" customFormat="1" ht="36" customHeight="1">
      <c r="A189" s="33"/>
      <c r="B189" s="167"/>
      <c r="C189" s="168" t="s">
        <v>324</v>
      </c>
      <c r="D189" s="168" t="s">
        <v>177</v>
      </c>
      <c r="E189" s="169" t="s">
        <v>325</v>
      </c>
      <c r="F189" s="170" t="s">
        <v>326</v>
      </c>
      <c r="G189" s="171" t="s">
        <v>310</v>
      </c>
      <c r="H189" s="172">
        <v>1</v>
      </c>
      <c r="I189" s="173"/>
      <c r="J189" s="174">
        <f t="shared" si="0"/>
        <v>0</v>
      </c>
      <c r="K189" s="170" t="s">
        <v>1</v>
      </c>
      <c r="L189" s="34"/>
      <c r="M189" s="175" t="s">
        <v>1</v>
      </c>
      <c r="N189" s="176" t="s">
        <v>42</v>
      </c>
      <c r="O189" s="59"/>
      <c r="P189" s="177">
        <f t="shared" si="1"/>
        <v>0</v>
      </c>
      <c r="Q189" s="177">
        <v>0</v>
      </c>
      <c r="R189" s="177">
        <f t="shared" si="2"/>
        <v>0</v>
      </c>
      <c r="S189" s="177">
        <v>0</v>
      </c>
      <c r="T189" s="178">
        <f t="shared" si="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9" t="s">
        <v>182</v>
      </c>
      <c r="AT189" s="179" t="s">
        <v>177</v>
      </c>
      <c r="AU189" s="179" t="s">
        <v>86</v>
      </c>
      <c r="AY189" s="18" t="s">
        <v>175</v>
      </c>
      <c r="BE189" s="180">
        <f t="shared" si="4"/>
        <v>0</v>
      </c>
      <c r="BF189" s="180">
        <f t="shared" si="5"/>
        <v>0</v>
      </c>
      <c r="BG189" s="180">
        <f t="shared" si="6"/>
        <v>0</v>
      </c>
      <c r="BH189" s="180">
        <f t="shared" si="7"/>
        <v>0</v>
      </c>
      <c r="BI189" s="180">
        <f t="shared" si="8"/>
        <v>0</v>
      </c>
      <c r="BJ189" s="18" t="s">
        <v>84</v>
      </c>
      <c r="BK189" s="180">
        <f t="shared" si="9"/>
        <v>0</v>
      </c>
      <c r="BL189" s="18" t="s">
        <v>182</v>
      </c>
      <c r="BM189" s="179" t="s">
        <v>327</v>
      </c>
    </row>
    <row r="190" spans="1:65" s="2" customFormat="1" ht="36" customHeight="1">
      <c r="A190" s="33"/>
      <c r="B190" s="167"/>
      <c r="C190" s="168" t="s">
        <v>328</v>
      </c>
      <c r="D190" s="168" t="s">
        <v>177</v>
      </c>
      <c r="E190" s="169" t="s">
        <v>329</v>
      </c>
      <c r="F190" s="170" t="s">
        <v>330</v>
      </c>
      <c r="G190" s="171" t="s">
        <v>310</v>
      </c>
      <c r="H190" s="172">
        <v>1</v>
      </c>
      <c r="I190" s="173"/>
      <c r="J190" s="174">
        <f t="shared" si="0"/>
        <v>0</v>
      </c>
      <c r="K190" s="170" t="s">
        <v>1</v>
      </c>
      <c r="L190" s="34"/>
      <c r="M190" s="175" t="s">
        <v>1</v>
      </c>
      <c r="N190" s="176" t="s">
        <v>42</v>
      </c>
      <c r="O190" s="59"/>
      <c r="P190" s="177">
        <f t="shared" si="1"/>
        <v>0</v>
      </c>
      <c r="Q190" s="177">
        <v>0</v>
      </c>
      <c r="R190" s="177">
        <f t="shared" si="2"/>
        <v>0</v>
      </c>
      <c r="S190" s="177">
        <v>0</v>
      </c>
      <c r="T190" s="178">
        <f t="shared" si="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9" t="s">
        <v>182</v>
      </c>
      <c r="AT190" s="179" t="s">
        <v>177</v>
      </c>
      <c r="AU190" s="179" t="s">
        <v>86</v>
      </c>
      <c r="AY190" s="18" t="s">
        <v>175</v>
      </c>
      <c r="BE190" s="180">
        <f t="shared" si="4"/>
        <v>0</v>
      </c>
      <c r="BF190" s="180">
        <f t="shared" si="5"/>
        <v>0</v>
      </c>
      <c r="BG190" s="180">
        <f t="shared" si="6"/>
        <v>0</v>
      </c>
      <c r="BH190" s="180">
        <f t="shared" si="7"/>
        <v>0</v>
      </c>
      <c r="BI190" s="180">
        <f t="shared" si="8"/>
        <v>0</v>
      </c>
      <c r="BJ190" s="18" t="s">
        <v>84</v>
      </c>
      <c r="BK190" s="180">
        <f t="shared" si="9"/>
        <v>0</v>
      </c>
      <c r="BL190" s="18" t="s">
        <v>182</v>
      </c>
      <c r="BM190" s="179" t="s">
        <v>331</v>
      </c>
    </row>
    <row r="191" spans="1:65" s="2" customFormat="1" ht="36" customHeight="1">
      <c r="A191" s="33"/>
      <c r="B191" s="167"/>
      <c r="C191" s="168" t="s">
        <v>332</v>
      </c>
      <c r="D191" s="168" t="s">
        <v>177</v>
      </c>
      <c r="E191" s="169" t="s">
        <v>333</v>
      </c>
      <c r="F191" s="170" t="s">
        <v>334</v>
      </c>
      <c r="G191" s="171" t="s">
        <v>310</v>
      </c>
      <c r="H191" s="172">
        <v>1</v>
      </c>
      <c r="I191" s="173"/>
      <c r="J191" s="174">
        <f t="shared" si="0"/>
        <v>0</v>
      </c>
      <c r="K191" s="170" t="s">
        <v>1</v>
      </c>
      <c r="L191" s="34"/>
      <c r="M191" s="175" t="s">
        <v>1</v>
      </c>
      <c r="N191" s="176" t="s">
        <v>42</v>
      </c>
      <c r="O191" s="59"/>
      <c r="P191" s="177">
        <f t="shared" si="1"/>
        <v>0</v>
      </c>
      <c r="Q191" s="177">
        <v>0</v>
      </c>
      <c r="R191" s="177">
        <f t="shared" si="2"/>
        <v>0</v>
      </c>
      <c r="S191" s="177">
        <v>0</v>
      </c>
      <c r="T191" s="178">
        <f t="shared" si="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9" t="s">
        <v>182</v>
      </c>
      <c r="AT191" s="179" t="s">
        <v>177</v>
      </c>
      <c r="AU191" s="179" t="s">
        <v>86</v>
      </c>
      <c r="AY191" s="18" t="s">
        <v>175</v>
      </c>
      <c r="BE191" s="180">
        <f t="shared" si="4"/>
        <v>0</v>
      </c>
      <c r="BF191" s="180">
        <f t="shared" si="5"/>
        <v>0</v>
      </c>
      <c r="BG191" s="180">
        <f t="shared" si="6"/>
        <v>0</v>
      </c>
      <c r="BH191" s="180">
        <f t="shared" si="7"/>
        <v>0</v>
      </c>
      <c r="BI191" s="180">
        <f t="shared" si="8"/>
        <v>0</v>
      </c>
      <c r="BJ191" s="18" t="s">
        <v>84</v>
      </c>
      <c r="BK191" s="180">
        <f t="shared" si="9"/>
        <v>0</v>
      </c>
      <c r="BL191" s="18" t="s">
        <v>182</v>
      </c>
      <c r="BM191" s="179" t="s">
        <v>335</v>
      </c>
    </row>
    <row r="192" spans="1:65" s="2" customFormat="1" ht="36" customHeight="1">
      <c r="A192" s="33"/>
      <c r="B192" s="167"/>
      <c r="C192" s="168" t="s">
        <v>336</v>
      </c>
      <c r="D192" s="168" t="s">
        <v>177</v>
      </c>
      <c r="E192" s="169" t="s">
        <v>337</v>
      </c>
      <c r="F192" s="170" t="s">
        <v>338</v>
      </c>
      <c r="G192" s="171" t="s">
        <v>310</v>
      </c>
      <c r="H192" s="172">
        <v>1</v>
      </c>
      <c r="I192" s="173"/>
      <c r="J192" s="174">
        <f t="shared" si="0"/>
        <v>0</v>
      </c>
      <c r="K192" s="170" t="s">
        <v>1</v>
      </c>
      <c r="L192" s="34"/>
      <c r="M192" s="175" t="s">
        <v>1</v>
      </c>
      <c r="N192" s="176" t="s">
        <v>42</v>
      </c>
      <c r="O192" s="59"/>
      <c r="P192" s="177">
        <f t="shared" si="1"/>
        <v>0</v>
      </c>
      <c r="Q192" s="177">
        <v>0</v>
      </c>
      <c r="R192" s="177">
        <f t="shared" si="2"/>
        <v>0</v>
      </c>
      <c r="S192" s="177">
        <v>0</v>
      </c>
      <c r="T192" s="178">
        <f t="shared" si="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9" t="s">
        <v>182</v>
      </c>
      <c r="AT192" s="179" t="s">
        <v>177</v>
      </c>
      <c r="AU192" s="179" t="s">
        <v>86</v>
      </c>
      <c r="AY192" s="18" t="s">
        <v>175</v>
      </c>
      <c r="BE192" s="180">
        <f t="shared" si="4"/>
        <v>0</v>
      </c>
      <c r="BF192" s="180">
        <f t="shared" si="5"/>
        <v>0</v>
      </c>
      <c r="BG192" s="180">
        <f t="shared" si="6"/>
        <v>0</v>
      </c>
      <c r="BH192" s="180">
        <f t="shared" si="7"/>
        <v>0</v>
      </c>
      <c r="BI192" s="180">
        <f t="shared" si="8"/>
        <v>0</v>
      </c>
      <c r="BJ192" s="18" t="s">
        <v>84</v>
      </c>
      <c r="BK192" s="180">
        <f t="shared" si="9"/>
        <v>0</v>
      </c>
      <c r="BL192" s="18" t="s">
        <v>182</v>
      </c>
      <c r="BM192" s="179" t="s">
        <v>339</v>
      </c>
    </row>
    <row r="193" spans="1:65" s="2" customFormat="1" ht="36" customHeight="1">
      <c r="A193" s="33"/>
      <c r="B193" s="167"/>
      <c r="C193" s="168" t="s">
        <v>340</v>
      </c>
      <c r="D193" s="168" t="s">
        <v>177</v>
      </c>
      <c r="E193" s="169" t="s">
        <v>341</v>
      </c>
      <c r="F193" s="170" t="s">
        <v>342</v>
      </c>
      <c r="G193" s="171" t="s">
        <v>310</v>
      </c>
      <c r="H193" s="172">
        <v>1</v>
      </c>
      <c r="I193" s="173"/>
      <c r="J193" s="174">
        <f t="shared" si="0"/>
        <v>0</v>
      </c>
      <c r="K193" s="170" t="s">
        <v>1</v>
      </c>
      <c r="L193" s="34"/>
      <c r="M193" s="175" t="s">
        <v>1</v>
      </c>
      <c r="N193" s="176" t="s">
        <v>42</v>
      </c>
      <c r="O193" s="59"/>
      <c r="P193" s="177">
        <f t="shared" si="1"/>
        <v>0</v>
      </c>
      <c r="Q193" s="177">
        <v>0</v>
      </c>
      <c r="R193" s="177">
        <f t="shared" si="2"/>
        <v>0</v>
      </c>
      <c r="S193" s="177">
        <v>0</v>
      </c>
      <c r="T193" s="178">
        <f t="shared" si="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9" t="s">
        <v>182</v>
      </c>
      <c r="AT193" s="179" t="s">
        <v>177</v>
      </c>
      <c r="AU193" s="179" t="s">
        <v>86</v>
      </c>
      <c r="AY193" s="18" t="s">
        <v>175</v>
      </c>
      <c r="BE193" s="180">
        <f t="shared" si="4"/>
        <v>0</v>
      </c>
      <c r="BF193" s="180">
        <f t="shared" si="5"/>
        <v>0</v>
      </c>
      <c r="BG193" s="180">
        <f t="shared" si="6"/>
        <v>0</v>
      </c>
      <c r="BH193" s="180">
        <f t="shared" si="7"/>
        <v>0</v>
      </c>
      <c r="BI193" s="180">
        <f t="shared" si="8"/>
        <v>0</v>
      </c>
      <c r="BJ193" s="18" t="s">
        <v>84</v>
      </c>
      <c r="BK193" s="180">
        <f t="shared" si="9"/>
        <v>0</v>
      </c>
      <c r="BL193" s="18" t="s">
        <v>182</v>
      </c>
      <c r="BM193" s="179" t="s">
        <v>343</v>
      </c>
    </row>
    <row r="194" spans="1:65" s="2" customFormat="1" ht="16.5" customHeight="1">
      <c r="A194" s="33"/>
      <c r="B194" s="167"/>
      <c r="C194" s="168" t="s">
        <v>344</v>
      </c>
      <c r="D194" s="168" t="s">
        <v>177</v>
      </c>
      <c r="E194" s="169" t="s">
        <v>345</v>
      </c>
      <c r="F194" s="170" t="s">
        <v>346</v>
      </c>
      <c r="G194" s="171" t="s">
        <v>310</v>
      </c>
      <c r="H194" s="172">
        <v>9</v>
      </c>
      <c r="I194" s="173"/>
      <c r="J194" s="174">
        <f t="shared" si="0"/>
        <v>0</v>
      </c>
      <c r="K194" s="170" t="s">
        <v>1</v>
      </c>
      <c r="L194" s="34"/>
      <c r="M194" s="175" t="s">
        <v>1</v>
      </c>
      <c r="N194" s="176" t="s">
        <v>42</v>
      </c>
      <c r="O194" s="59"/>
      <c r="P194" s="177">
        <f t="shared" si="1"/>
        <v>0</v>
      </c>
      <c r="Q194" s="177">
        <v>0</v>
      </c>
      <c r="R194" s="177">
        <f t="shared" si="2"/>
        <v>0</v>
      </c>
      <c r="S194" s="177">
        <v>0</v>
      </c>
      <c r="T194" s="178">
        <f t="shared" si="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182</v>
      </c>
      <c r="AT194" s="179" t="s">
        <v>177</v>
      </c>
      <c r="AU194" s="179" t="s">
        <v>86</v>
      </c>
      <c r="AY194" s="18" t="s">
        <v>175</v>
      </c>
      <c r="BE194" s="180">
        <f t="shared" si="4"/>
        <v>0</v>
      </c>
      <c r="BF194" s="180">
        <f t="shared" si="5"/>
        <v>0</v>
      </c>
      <c r="BG194" s="180">
        <f t="shared" si="6"/>
        <v>0</v>
      </c>
      <c r="BH194" s="180">
        <f t="shared" si="7"/>
        <v>0</v>
      </c>
      <c r="BI194" s="180">
        <f t="shared" si="8"/>
        <v>0</v>
      </c>
      <c r="BJ194" s="18" t="s">
        <v>84</v>
      </c>
      <c r="BK194" s="180">
        <f t="shared" si="9"/>
        <v>0</v>
      </c>
      <c r="BL194" s="18" t="s">
        <v>182</v>
      </c>
      <c r="BM194" s="179" t="s">
        <v>347</v>
      </c>
    </row>
    <row r="195" spans="1:65" s="2" customFormat="1" ht="16.5" customHeight="1">
      <c r="A195" s="33"/>
      <c r="B195" s="167"/>
      <c r="C195" s="168" t="s">
        <v>348</v>
      </c>
      <c r="D195" s="168" t="s">
        <v>177</v>
      </c>
      <c r="E195" s="169" t="s">
        <v>349</v>
      </c>
      <c r="F195" s="170" t="s">
        <v>350</v>
      </c>
      <c r="G195" s="171" t="s">
        <v>310</v>
      </c>
      <c r="H195" s="172">
        <v>1</v>
      </c>
      <c r="I195" s="173"/>
      <c r="J195" s="174">
        <f t="shared" si="0"/>
        <v>0</v>
      </c>
      <c r="K195" s="170" t="s">
        <v>1</v>
      </c>
      <c r="L195" s="34"/>
      <c r="M195" s="175" t="s">
        <v>1</v>
      </c>
      <c r="N195" s="176" t="s">
        <v>42</v>
      </c>
      <c r="O195" s="59"/>
      <c r="P195" s="177">
        <f t="shared" si="1"/>
        <v>0</v>
      </c>
      <c r="Q195" s="177">
        <v>0</v>
      </c>
      <c r="R195" s="177">
        <f t="shared" si="2"/>
        <v>0</v>
      </c>
      <c r="S195" s="177">
        <v>0</v>
      </c>
      <c r="T195" s="178">
        <f t="shared" si="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9" t="s">
        <v>182</v>
      </c>
      <c r="AT195" s="179" t="s">
        <v>177</v>
      </c>
      <c r="AU195" s="179" t="s">
        <v>86</v>
      </c>
      <c r="AY195" s="18" t="s">
        <v>175</v>
      </c>
      <c r="BE195" s="180">
        <f t="shared" si="4"/>
        <v>0</v>
      </c>
      <c r="BF195" s="180">
        <f t="shared" si="5"/>
        <v>0</v>
      </c>
      <c r="BG195" s="180">
        <f t="shared" si="6"/>
        <v>0</v>
      </c>
      <c r="BH195" s="180">
        <f t="shared" si="7"/>
        <v>0</v>
      </c>
      <c r="BI195" s="180">
        <f t="shared" si="8"/>
        <v>0</v>
      </c>
      <c r="BJ195" s="18" t="s">
        <v>84</v>
      </c>
      <c r="BK195" s="180">
        <f t="shared" si="9"/>
        <v>0</v>
      </c>
      <c r="BL195" s="18" t="s">
        <v>182</v>
      </c>
      <c r="BM195" s="179" t="s">
        <v>351</v>
      </c>
    </row>
    <row r="196" spans="1:65" s="2" customFormat="1" ht="16.5" customHeight="1">
      <c r="A196" s="33"/>
      <c r="B196" s="167"/>
      <c r="C196" s="168" t="s">
        <v>352</v>
      </c>
      <c r="D196" s="168" t="s">
        <v>177</v>
      </c>
      <c r="E196" s="169" t="s">
        <v>353</v>
      </c>
      <c r="F196" s="170" t="s">
        <v>354</v>
      </c>
      <c r="G196" s="171" t="s">
        <v>310</v>
      </c>
      <c r="H196" s="172">
        <v>1</v>
      </c>
      <c r="I196" s="173"/>
      <c r="J196" s="174">
        <f t="shared" si="0"/>
        <v>0</v>
      </c>
      <c r="K196" s="170" t="s">
        <v>1</v>
      </c>
      <c r="L196" s="34"/>
      <c r="M196" s="175" t="s">
        <v>1</v>
      </c>
      <c r="N196" s="176" t="s">
        <v>42</v>
      </c>
      <c r="O196" s="59"/>
      <c r="P196" s="177">
        <f t="shared" si="1"/>
        <v>0</v>
      </c>
      <c r="Q196" s="177">
        <v>0</v>
      </c>
      <c r="R196" s="177">
        <f t="shared" si="2"/>
        <v>0</v>
      </c>
      <c r="S196" s="177">
        <v>0</v>
      </c>
      <c r="T196" s="178">
        <f t="shared" si="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9" t="s">
        <v>182</v>
      </c>
      <c r="AT196" s="179" t="s">
        <v>177</v>
      </c>
      <c r="AU196" s="179" t="s">
        <v>86</v>
      </c>
      <c r="AY196" s="18" t="s">
        <v>175</v>
      </c>
      <c r="BE196" s="180">
        <f t="shared" si="4"/>
        <v>0</v>
      </c>
      <c r="BF196" s="180">
        <f t="shared" si="5"/>
        <v>0</v>
      </c>
      <c r="BG196" s="180">
        <f t="shared" si="6"/>
        <v>0</v>
      </c>
      <c r="BH196" s="180">
        <f t="shared" si="7"/>
        <v>0</v>
      </c>
      <c r="BI196" s="180">
        <f t="shared" si="8"/>
        <v>0</v>
      </c>
      <c r="BJ196" s="18" t="s">
        <v>84</v>
      </c>
      <c r="BK196" s="180">
        <f t="shared" si="9"/>
        <v>0</v>
      </c>
      <c r="BL196" s="18" t="s">
        <v>182</v>
      </c>
      <c r="BM196" s="179" t="s">
        <v>355</v>
      </c>
    </row>
    <row r="197" spans="1:65" s="12" customFormat="1" ht="22.9" customHeight="1">
      <c r="B197" s="154"/>
      <c r="D197" s="155" t="s">
        <v>76</v>
      </c>
      <c r="E197" s="165" t="s">
        <v>356</v>
      </c>
      <c r="F197" s="165" t="s">
        <v>357</v>
      </c>
      <c r="I197" s="157"/>
      <c r="J197" s="166">
        <f>BK197</f>
        <v>0</v>
      </c>
      <c r="L197" s="154"/>
      <c r="M197" s="159"/>
      <c r="N197" s="160"/>
      <c r="O197" s="160"/>
      <c r="P197" s="161">
        <f>P198</f>
        <v>0</v>
      </c>
      <c r="Q197" s="160"/>
      <c r="R197" s="161">
        <f>R198</f>
        <v>0</v>
      </c>
      <c r="S197" s="160"/>
      <c r="T197" s="162">
        <f>T198</f>
        <v>0</v>
      </c>
      <c r="AR197" s="155" t="s">
        <v>84</v>
      </c>
      <c r="AT197" s="163" t="s">
        <v>76</v>
      </c>
      <c r="AU197" s="163" t="s">
        <v>84</v>
      </c>
      <c r="AY197" s="155" t="s">
        <v>175</v>
      </c>
      <c r="BK197" s="164">
        <f>BK198</f>
        <v>0</v>
      </c>
    </row>
    <row r="198" spans="1:65" s="2" customFormat="1" ht="16.5" customHeight="1">
      <c r="A198" s="33"/>
      <c r="B198" s="167"/>
      <c r="C198" s="168" t="s">
        <v>358</v>
      </c>
      <c r="D198" s="168" t="s">
        <v>177</v>
      </c>
      <c r="E198" s="169" t="s">
        <v>359</v>
      </c>
      <c r="F198" s="170" t="s">
        <v>360</v>
      </c>
      <c r="G198" s="171" t="s">
        <v>234</v>
      </c>
      <c r="H198" s="172">
        <v>169.726</v>
      </c>
      <c r="I198" s="173"/>
      <c r="J198" s="174">
        <f>ROUND(I198*H198,2)</f>
        <v>0</v>
      </c>
      <c r="K198" s="170" t="s">
        <v>181</v>
      </c>
      <c r="L198" s="34"/>
      <c r="M198" s="175" t="s">
        <v>1</v>
      </c>
      <c r="N198" s="176" t="s">
        <v>42</v>
      </c>
      <c r="O198" s="59"/>
      <c r="P198" s="177">
        <f>O198*H198</f>
        <v>0</v>
      </c>
      <c r="Q198" s="177">
        <v>0</v>
      </c>
      <c r="R198" s="177">
        <f>Q198*H198</f>
        <v>0</v>
      </c>
      <c r="S198" s="177">
        <v>0</v>
      </c>
      <c r="T198" s="17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182</v>
      </c>
      <c r="AT198" s="179" t="s">
        <v>177</v>
      </c>
      <c r="AU198" s="179" t="s">
        <v>86</v>
      </c>
      <c r="AY198" s="18" t="s">
        <v>175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8" t="s">
        <v>84</v>
      </c>
      <c r="BK198" s="180">
        <f>ROUND(I198*H198,2)</f>
        <v>0</v>
      </c>
      <c r="BL198" s="18" t="s">
        <v>182</v>
      </c>
      <c r="BM198" s="179" t="s">
        <v>361</v>
      </c>
    </row>
    <row r="199" spans="1:65" s="12" customFormat="1" ht="25.9" customHeight="1">
      <c r="B199" s="154"/>
      <c r="D199" s="155" t="s">
        <v>76</v>
      </c>
      <c r="E199" s="156" t="s">
        <v>362</v>
      </c>
      <c r="F199" s="156" t="s">
        <v>363</v>
      </c>
      <c r="I199" s="157"/>
      <c r="J199" s="158">
        <f>BK199</f>
        <v>0</v>
      </c>
      <c r="L199" s="154"/>
      <c r="M199" s="159"/>
      <c r="N199" s="160"/>
      <c r="O199" s="160"/>
      <c r="P199" s="161">
        <f>P200</f>
        <v>0</v>
      </c>
      <c r="Q199" s="160"/>
      <c r="R199" s="161">
        <f>R200</f>
        <v>0</v>
      </c>
      <c r="S199" s="160"/>
      <c r="T199" s="162">
        <f>T200</f>
        <v>0</v>
      </c>
      <c r="AR199" s="155" t="s">
        <v>201</v>
      </c>
      <c r="AT199" s="163" t="s">
        <v>76</v>
      </c>
      <c r="AU199" s="163" t="s">
        <v>77</v>
      </c>
      <c r="AY199" s="155" t="s">
        <v>175</v>
      </c>
      <c r="BK199" s="164">
        <f>BK200</f>
        <v>0</v>
      </c>
    </row>
    <row r="200" spans="1:65" s="12" customFormat="1" ht="22.9" customHeight="1">
      <c r="B200" s="154"/>
      <c r="D200" s="155" t="s">
        <v>76</v>
      </c>
      <c r="E200" s="165" t="s">
        <v>364</v>
      </c>
      <c r="F200" s="165" t="s">
        <v>365</v>
      </c>
      <c r="I200" s="157"/>
      <c r="J200" s="166">
        <f>BK200</f>
        <v>0</v>
      </c>
      <c r="L200" s="154"/>
      <c r="M200" s="159"/>
      <c r="N200" s="160"/>
      <c r="O200" s="160"/>
      <c r="P200" s="161">
        <f>SUM(P201:P202)</f>
        <v>0</v>
      </c>
      <c r="Q200" s="160"/>
      <c r="R200" s="161">
        <f>SUM(R201:R202)</f>
        <v>0</v>
      </c>
      <c r="S200" s="160"/>
      <c r="T200" s="162">
        <f>SUM(T201:T202)</f>
        <v>0</v>
      </c>
      <c r="AR200" s="155" t="s">
        <v>201</v>
      </c>
      <c r="AT200" s="163" t="s">
        <v>76</v>
      </c>
      <c r="AU200" s="163" t="s">
        <v>84</v>
      </c>
      <c r="AY200" s="155" t="s">
        <v>175</v>
      </c>
      <c r="BK200" s="164">
        <f>SUM(BK201:BK202)</f>
        <v>0</v>
      </c>
    </row>
    <row r="201" spans="1:65" s="2" customFormat="1" ht="16.5" customHeight="1">
      <c r="A201" s="33"/>
      <c r="B201" s="167"/>
      <c r="C201" s="168" t="s">
        <v>140</v>
      </c>
      <c r="D201" s="168" t="s">
        <v>177</v>
      </c>
      <c r="E201" s="169" t="s">
        <v>366</v>
      </c>
      <c r="F201" s="170" t="s">
        <v>367</v>
      </c>
      <c r="G201" s="171" t="s">
        <v>368</v>
      </c>
      <c r="H201" s="172">
        <v>1</v>
      </c>
      <c r="I201" s="173"/>
      <c r="J201" s="174">
        <f>ROUND(I201*H201,2)</f>
        <v>0</v>
      </c>
      <c r="K201" s="170" t="s">
        <v>181</v>
      </c>
      <c r="L201" s="34"/>
      <c r="M201" s="175" t="s">
        <v>1</v>
      </c>
      <c r="N201" s="176" t="s">
        <v>42</v>
      </c>
      <c r="O201" s="59"/>
      <c r="P201" s="177">
        <f>O201*H201</f>
        <v>0</v>
      </c>
      <c r="Q201" s="177">
        <v>0</v>
      </c>
      <c r="R201" s="177">
        <f>Q201*H201</f>
        <v>0</v>
      </c>
      <c r="S201" s="177">
        <v>0</v>
      </c>
      <c r="T201" s="178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9" t="s">
        <v>369</v>
      </c>
      <c r="AT201" s="179" t="s">
        <v>177</v>
      </c>
      <c r="AU201" s="179" t="s">
        <v>86</v>
      </c>
      <c r="AY201" s="18" t="s">
        <v>175</v>
      </c>
      <c r="BE201" s="180">
        <f>IF(N201="základní",J201,0)</f>
        <v>0</v>
      </c>
      <c r="BF201" s="180">
        <f>IF(N201="snížená",J201,0)</f>
        <v>0</v>
      </c>
      <c r="BG201" s="180">
        <f>IF(N201="zákl. přenesená",J201,0)</f>
        <v>0</v>
      </c>
      <c r="BH201" s="180">
        <f>IF(N201="sníž. přenesená",J201,0)</f>
        <v>0</v>
      </c>
      <c r="BI201" s="180">
        <f>IF(N201="nulová",J201,0)</f>
        <v>0</v>
      </c>
      <c r="BJ201" s="18" t="s">
        <v>84</v>
      </c>
      <c r="BK201" s="180">
        <f>ROUND(I201*H201,2)</f>
        <v>0</v>
      </c>
      <c r="BL201" s="18" t="s">
        <v>369</v>
      </c>
      <c r="BM201" s="179" t="s">
        <v>370</v>
      </c>
    </row>
    <row r="202" spans="1:65" s="2" customFormat="1" ht="16.5" customHeight="1">
      <c r="A202" s="33"/>
      <c r="B202" s="167"/>
      <c r="C202" s="168" t="s">
        <v>371</v>
      </c>
      <c r="D202" s="168" t="s">
        <v>177</v>
      </c>
      <c r="E202" s="169" t="s">
        <v>372</v>
      </c>
      <c r="F202" s="170" t="s">
        <v>373</v>
      </c>
      <c r="G202" s="171" t="s">
        <v>368</v>
      </c>
      <c r="H202" s="172">
        <v>1</v>
      </c>
      <c r="I202" s="173"/>
      <c r="J202" s="174">
        <f>ROUND(I202*H202,2)</f>
        <v>0</v>
      </c>
      <c r="K202" s="170" t="s">
        <v>181</v>
      </c>
      <c r="L202" s="34"/>
      <c r="M202" s="215" t="s">
        <v>1</v>
      </c>
      <c r="N202" s="216" t="s">
        <v>42</v>
      </c>
      <c r="O202" s="217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9" t="s">
        <v>369</v>
      </c>
      <c r="AT202" s="179" t="s">
        <v>177</v>
      </c>
      <c r="AU202" s="179" t="s">
        <v>86</v>
      </c>
      <c r="AY202" s="18" t="s">
        <v>175</v>
      </c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18" t="s">
        <v>84</v>
      </c>
      <c r="BK202" s="180">
        <f>ROUND(I202*H202,2)</f>
        <v>0</v>
      </c>
      <c r="BL202" s="18" t="s">
        <v>369</v>
      </c>
      <c r="BM202" s="179" t="s">
        <v>374</v>
      </c>
    </row>
    <row r="203" spans="1:65" s="2" customFormat="1" ht="6.95" customHeight="1">
      <c r="A203" s="33"/>
      <c r="B203" s="48"/>
      <c r="C203" s="49"/>
      <c r="D203" s="49"/>
      <c r="E203" s="49"/>
      <c r="F203" s="49"/>
      <c r="G203" s="49"/>
      <c r="H203" s="49"/>
      <c r="I203" s="127"/>
      <c r="J203" s="49"/>
      <c r="K203" s="49"/>
      <c r="L203" s="34"/>
      <c r="M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</row>
  </sheetData>
  <autoFilter ref="C126:K202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94</v>
      </c>
      <c r="AZ2" s="100" t="s">
        <v>134</v>
      </c>
      <c r="BA2" s="100" t="s">
        <v>1</v>
      </c>
      <c r="BB2" s="100" t="s">
        <v>1</v>
      </c>
      <c r="BC2" s="100" t="s">
        <v>375</v>
      </c>
      <c r="BD2" s="100" t="s">
        <v>86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  <c r="AZ3" s="100" t="s">
        <v>136</v>
      </c>
      <c r="BA3" s="100" t="s">
        <v>1</v>
      </c>
      <c r="BB3" s="100" t="s">
        <v>1</v>
      </c>
      <c r="BC3" s="100" t="s">
        <v>376</v>
      </c>
      <c r="BD3" s="100" t="s">
        <v>86</v>
      </c>
    </row>
    <row r="4" spans="1:56" s="1" customFormat="1" ht="24.95" customHeight="1">
      <c r="B4" s="21"/>
      <c r="D4" s="22" t="s">
        <v>138</v>
      </c>
      <c r="I4" s="99"/>
      <c r="L4" s="21"/>
      <c r="M4" s="102" t="s">
        <v>10</v>
      </c>
      <c r="AT4" s="18" t="s">
        <v>3</v>
      </c>
      <c r="AZ4" s="100" t="s">
        <v>139</v>
      </c>
      <c r="BA4" s="100" t="s">
        <v>1</v>
      </c>
      <c r="BB4" s="100" t="s">
        <v>1</v>
      </c>
      <c r="BC4" s="100" t="s">
        <v>377</v>
      </c>
      <c r="BD4" s="100" t="s">
        <v>86</v>
      </c>
    </row>
    <row r="5" spans="1:56" s="1" customFormat="1" ht="6.95" customHeight="1">
      <c r="B5" s="21"/>
      <c r="I5" s="99"/>
      <c r="L5" s="21"/>
      <c r="AZ5" s="100" t="s">
        <v>141</v>
      </c>
      <c r="BA5" s="100" t="s">
        <v>1</v>
      </c>
      <c r="BB5" s="100" t="s">
        <v>1</v>
      </c>
      <c r="BC5" s="100" t="s">
        <v>378</v>
      </c>
      <c r="BD5" s="100" t="s">
        <v>86</v>
      </c>
    </row>
    <row r="6" spans="1:56" s="1" customFormat="1" ht="12" customHeight="1">
      <c r="B6" s="21"/>
      <c r="D6" s="28" t="s">
        <v>15</v>
      </c>
      <c r="I6" s="99"/>
      <c r="L6" s="21"/>
      <c r="AZ6" s="100" t="s">
        <v>142</v>
      </c>
      <c r="BA6" s="100" t="s">
        <v>1</v>
      </c>
      <c r="BB6" s="100" t="s">
        <v>1</v>
      </c>
      <c r="BC6" s="100" t="s">
        <v>379</v>
      </c>
      <c r="BD6" s="100" t="s">
        <v>86</v>
      </c>
    </row>
    <row r="7" spans="1:56" s="1" customFormat="1" ht="25.5" customHeight="1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  <c r="AZ7" s="100" t="s">
        <v>380</v>
      </c>
      <c r="BA7" s="100" t="s">
        <v>1</v>
      </c>
      <c r="BB7" s="100" t="s">
        <v>1</v>
      </c>
      <c r="BC7" s="100" t="s">
        <v>381</v>
      </c>
      <c r="BD7" s="100" t="s">
        <v>86</v>
      </c>
    </row>
    <row r="8" spans="1:56" s="1" customFormat="1" ht="12" customHeight="1">
      <c r="B8" s="21"/>
      <c r="D8" s="28" t="s">
        <v>144</v>
      </c>
      <c r="I8" s="99"/>
      <c r="L8" s="21"/>
    </row>
    <row r="9" spans="1:56" s="2" customFormat="1" ht="16.5" customHeight="1">
      <c r="A9" s="33"/>
      <c r="B9" s="34"/>
      <c r="C9" s="33"/>
      <c r="D9" s="33"/>
      <c r="E9" s="276" t="s">
        <v>145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58" t="s">
        <v>382</v>
      </c>
      <c r="F11" s="275"/>
      <c r="G11" s="275"/>
      <c r="H11" s="27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104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104" t="s">
        <v>21</v>
      </c>
      <c r="J14" s="56" t="str">
        <f>'Rekapitulace stavby'!AN8</f>
        <v>18. 1. 2019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104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104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8" t="str">
        <f>'Rekapitulace stavby'!E14</f>
        <v>Vyplň údaj</v>
      </c>
      <c r="F20" s="261"/>
      <c r="G20" s="261"/>
      <c r="H20" s="261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24</v>
      </c>
      <c r="J22" s="26" t="s">
        <v>30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104" t="s">
        <v>26</v>
      </c>
      <c r="J23" s="26" t="s">
        <v>32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34</v>
      </c>
      <c r="E25" s="33"/>
      <c r="F25" s="33"/>
      <c r="G25" s="33"/>
      <c r="H25" s="33"/>
      <c r="I25" s="104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35</v>
      </c>
      <c r="F26" s="33"/>
      <c r="G26" s="33"/>
      <c r="H26" s="33"/>
      <c r="I26" s="104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36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5"/>
      <c r="B29" s="106"/>
      <c r="C29" s="105"/>
      <c r="D29" s="105"/>
      <c r="E29" s="265" t="s">
        <v>1</v>
      </c>
      <c r="F29" s="265"/>
      <c r="G29" s="265"/>
      <c r="H29" s="265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0" t="s">
        <v>37</v>
      </c>
      <c r="E32" s="33"/>
      <c r="F32" s="33"/>
      <c r="G32" s="33"/>
      <c r="H32" s="33"/>
      <c r="I32" s="103"/>
      <c r="J32" s="72">
        <f>ROUND(J134,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39</v>
      </c>
      <c r="G34" s="33"/>
      <c r="H34" s="33"/>
      <c r="I34" s="111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2" t="s">
        <v>41</v>
      </c>
      <c r="E35" s="28" t="s">
        <v>42</v>
      </c>
      <c r="F35" s="113">
        <f>ROUND((SUM(BE134:BE278)),  2)</f>
        <v>0</v>
      </c>
      <c r="G35" s="33"/>
      <c r="H35" s="33"/>
      <c r="I35" s="114">
        <v>0.21</v>
      </c>
      <c r="J35" s="113">
        <f>ROUND(((SUM(BE134:BE278))*I35),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43</v>
      </c>
      <c r="F36" s="113">
        <f>ROUND((SUM(BF134:BF278)),  2)</f>
        <v>0</v>
      </c>
      <c r="G36" s="33"/>
      <c r="H36" s="33"/>
      <c r="I36" s="114">
        <v>0.15</v>
      </c>
      <c r="J36" s="113">
        <f>ROUND(((SUM(BF134:BF278))*I36),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13">
        <f>ROUND((SUM(BG134:BG278)),  2)</f>
        <v>0</v>
      </c>
      <c r="G37" s="33"/>
      <c r="H37" s="33"/>
      <c r="I37" s="114">
        <v>0.21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45</v>
      </c>
      <c r="F38" s="113">
        <f>ROUND((SUM(BH134:BH278)),  2)</f>
        <v>0</v>
      </c>
      <c r="G38" s="33"/>
      <c r="H38" s="33"/>
      <c r="I38" s="114">
        <v>0.15</v>
      </c>
      <c r="J38" s="113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46</v>
      </c>
      <c r="F39" s="113">
        <f>ROUND((SUM(BI134:BI278)),  2)</f>
        <v>0</v>
      </c>
      <c r="G39" s="33"/>
      <c r="H39" s="33"/>
      <c r="I39" s="114">
        <v>0</v>
      </c>
      <c r="J39" s="113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5"/>
      <c r="D41" s="116" t="s">
        <v>47</v>
      </c>
      <c r="E41" s="61"/>
      <c r="F41" s="61"/>
      <c r="G41" s="117" t="s">
        <v>48</v>
      </c>
      <c r="H41" s="118" t="s">
        <v>49</v>
      </c>
      <c r="I41" s="119"/>
      <c r="J41" s="120">
        <f>SUM(J32:J39)</f>
        <v>0</v>
      </c>
      <c r="K41" s="12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6" t="s">
        <v>145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8" t="str">
        <f>E11</f>
        <v>02 - Sportovní plocha D.1.1</v>
      </c>
      <c r="F89" s="275"/>
      <c r="G89" s="275"/>
      <c r="H89" s="27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Valašské Meziříčí</v>
      </c>
      <c r="G91" s="33"/>
      <c r="H91" s="33"/>
      <c r="I91" s="104" t="s">
        <v>21</v>
      </c>
      <c r="J91" s="56" t="str">
        <f>IF(J14="","",J14)</f>
        <v>18. 1. 2019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>
      <c r="A93" s="33"/>
      <c r="B93" s="34"/>
      <c r="C93" s="28" t="s">
        <v>23</v>
      </c>
      <c r="D93" s="33"/>
      <c r="E93" s="33"/>
      <c r="F93" s="26" t="str">
        <f>E17</f>
        <v>Město Valašské Meziříčí</v>
      </c>
      <c r="G93" s="33"/>
      <c r="H93" s="33"/>
      <c r="I93" s="104" t="s">
        <v>29</v>
      </c>
      <c r="J93" s="31" t="str">
        <f>E23</f>
        <v>LZ-PROJEKT plus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34</v>
      </c>
      <c r="J94" s="31" t="str">
        <f>E26</f>
        <v>Fajfrová Irena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9" t="s">
        <v>149</v>
      </c>
      <c r="D96" s="115"/>
      <c r="E96" s="115"/>
      <c r="F96" s="115"/>
      <c r="G96" s="115"/>
      <c r="H96" s="115"/>
      <c r="I96" s="130"/>
      <c r="J96" s="131" t="s">
        <v>150</v>
      </c>
      <c r="K96" s="115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2" t="s">
        <v>151</v>
      </c>
      <c r="D98" s="33"/>
      <c r="E98" s="33"/>
      <c r="F98" s="33"/>
      <c r="G98" s="33"/>
      <c r="H98" s="33"/>
      <c r="I98" s="103"/>
      <c r="J98" s="72">
        <f>J134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4.95" customHeight="1">
      <c r="B99" s="133"/>
      <c r="D99" s="134" t="s">
        <v>153</v>
      </c>
      <c r="E99" s="135"/>
      <c r="F99" s="135"/>
      <c r="G99" s="135"/>
      <c r="H99" s="135"/>
      <c r="I99" s="136"/>
      <c r="J99" s="137">
        <f>J135</f>
        <v>0</v>
      </c>
      <c r="L99" s="133"/>
    </row>
    <row r="100" spans="1:47" s="10" customFormat="1" ht="19.899999999999999" customHeight="1">
      <c r="B100" s="138"/>
      <c r="D100" s="139" t="s">
        <v>154</v>
      </c>
      <c r="E100" s="140"/>
      <c r="F100" s="140"/>
      <c r="G100" s="140"/>
      <c r="H100" s="140"/>
      <c r="I100" s="141"/>
      <c r="J100" s="142">
        <f>J136</f>
        <v>0</v>
      </c>
      <c r="L100" s="138"/>
    </row>
    <row r="101" spans="1:47" s="10" customFormat="1" ht="19.899999999999999" customHeight="1">
      <c r="B101" s="138"/>
      <c r="D101" s="139" t="s">
        <v>383</v>
      </c>
      <c r="E101" s="140"/>
      <c r="F101" s="140"/>
      <c r="G101" s="140"/>
      <c r="H101" s="140"/>
      <c r="I101" s="141"/>
      <c r="J101" s="142">
        <f>J186</f>
        <v>0</v>
      </c>
      <c r="L101" s="138"/>
    </row>
    <row r="102" spans="1:47" s="10" customFormat="1" ht="19.899999999999999" customHeight="1">
      <c r="B102" s="138"/>
      <c r="D102" s="139" t="s">
        <v>384</v>
      </c>
      <c r="E102" s="140"/>
      <c r="F102" s="140"/>
      <c r="G102" s="140"/>
      <c r="H102" s="140"/>
      <c r="I102" s="141"/>
      <c r="J102" s="142">
        <f>J211</f>
        <v>0</v>
      </c>
      <c r="L102" s="138"/>
    </row>
    <row r="103" spans="1:47" s="10" customFormat="1" ht="19.899999999999999" customHeight="1">
      <c r="B103" s="138"/>
      <c r="D103" s="139" t="s">
        <v>385</v>
      </c>
      <c r="E103" s="140"/>
      <c r="F103" s="140"/>
      <c r="G103" s="140"/>
      <c r="H103" s="140"/>
      <c r="I103" s="141"/>
      <c r="J103" s="142">
        <f>J217</f>
        <v>0</v>
      </c>
      <c r="L103" s="138"/>
    </row>
    <row r="104" spans="1:47" s="10" customFormat="1" ht="19.899999999999999" customHeight="1">
      <c r="B104" s="138"/>
      <c r="D104" s="139" t="s">
        <v>155</v>
      </c>
      <c r="E104" s="140"/>
      <c r="F104" s="140"/>
      <c r="G104" s="140"/>
      <c r="H104" s="140"/>
      <c r="I104" s="141"/>
      <c r="J104" s="142">
        <f>J223</f>
        <v>0</v>
      </c>
      <c r="L104" s="138"/>
    </row>
    <row r="105" spans="1:47" s="10" customFormat="1" ht="19.899999999999999" customHeight="1">
      <c r="B105" s="138"/>
      <c r="D105" s="139" t="s">
        <v>386</v>
      </c>
      <c r="E105" s="140"/>
      <c r="F105" s="140"/>
      <c r="G105" s="140"/>
      <c r="H105" s="140"/>
      <c r="I105" s="141"/>
      <c r="J105" s="142">
        <f>J231</f>
        <v>0</v>
      </c>
      <c r="L105" s="138"/>
    </row>
    <row r="106" spans="1:47" s="10" customFormat="1" ht="19.899999999999999" customHeight="1">
      <c r="B106" s="138"/>
      <c r="D106" s="139" t="s">
        <v>156</v>
      </c>
      <c r="E106" s="140"/>
      <c r="F106" s="140"/>
      <c r="G106" s="140"/>
      <c r="H106" s="140"/>
      <c r="I106" s="141"/>
      <c r="J106" s="142">
        <f>J233</f>
        <v>0</v>
      </c>
      <c r="L106" s="138"/>
    </row>
    <row r="107" spans="1:47" s="10" customFormat="1" ht="19.899999999999999" customHeight="1">
      <c r="B107" s="138"/>
      <c r="D107" s="139" t="s">
        <v>157</v>
      </c>
      <c r="E107" s="140"/>
      <c r="F107" s="140"/>
      <c r="G107" s="140"/>
      <c r="H107" s="140"/>
      <c r="I107" s="141"/>
      <c r="J107" s="142">
        <f>J258</f>
        <v>0</v>
      </c>
      <c r="L107" s="138"/>
    </row>
    <row r="108" spans="1:47" s="9" customFormat="1" ht="24.95" customHeight="1">
      <c r="B108" s="133"/>
      <c r="D108" s="134" t="s">
        <v>387</v>
      </c>
      <c r="E108" s="135"/>
      <c r="F108" s="135"/>
      <c r="G108" s="135"/>
      <c r="H108" s="135"/>
      <c r="I108" s="136"/>
      <c r="J108" s="137">
        <f>J260</f>
        <v>0</v>
      </c>
      <c r="L108" s="133"/>
    </row>
    <row r="109" spans="1:47" s="10" customFormat="1" ht="19.899999999999999" customHeight="1">
      <c r="B109" s="138"/>
      <c r="D109" s="139" t="s">
        <v>388</v>
      </c>
      <c r="E109" s="140"/>
      <c r="F109" s="140"/>
      <c r="G109" s="140"/>
      <c r="H109" s="140"/>
      <c r="I109" s="141"/>
      <c r="J109" s="142">
        <f>J261</f>
        <v>0</v>
      </c>
      <c r="L109" s="138"/>
    </row>
    <row r="110" spans="1:47" s="10" customFormat="1" ht="19.899999999999999" customHeight="1">
      <c r="B110" s="138"/>
      <c r="D110" s="139" t="s">
        <v>389</v>
      </c>
      <c r="E110" s="140"/>
      <c r="F110" s="140"/>
      <c r="G110" s="140"/>
      <c r="H110" s="140"/>
      <c r="I110" s="141"/>
      <c r="J110" s="142">
        <f>J267</f>
        <v>0</v>
      </c>
      <c r="L110" s="138"/>
    </row>
    <row r="111" spans="1:47" s="9" customFormat="1" ht="24.95" customHeight="1">
      <c r="B111" s="133"/>
      <c r="D111" s="134" t="s">
        <v>158</v>
      </c>
      <c r="E111" s="135"/>
      <c r="F111" s="135"/>
      <c r="G111" s="135"/>
      <c r="H111" s="135"/>
      <c r="I111" s="136"/>
      <c r="J111" s="137">
        <f>J275</f>
        <v>0</v>
      </c>
      <c r="L111" s="133"/>
    </row>
    <row r="112" spans="1:47" s="10" customFormat="1" ht="19.899999999999999" customHeight="1">
      <c r="B112" s="138"/>
      <c r="D112" s="139" t="s">
        <v>159</v>
      </c>
      <c r="E112" s="140"/>
      <c r="F112" s="140"/>
      <c r="G112" s="140"/>
      <c r="H112" s="140"/>
      <c r="I112" s="141"/>
      <c r="J112" s="142">
        <f>J276</f>
        <v>0</v>
      </c>
      <c r="L112" s="138"/>
    </row>
    <row r="113" spans="1:31" s="2" customFormat="1" ht="21.75" customHeight="1">
      <c r="A113" s="33"/>
      <c r="B113" s="34"/>
      <c r="C113" s="33"/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5" customHeight="1">
      <c r="A114" s="33"/>
      <c r="B114" s="48"/>
      <c r="C114" s="49"/>
      <c r="D114" s="49"/>
      <c r="E114" s="49"/>
      <c r="F114" s="49"/>
      <c r="G114" s="49"/>
      <c r="H114" s="49"/>
      <c r="I114" s="127"/>
      <c r="J114" s="49"/>
      <c r="K114" s="49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8" spans="1:31" s="2" customFormat="1" ht="6.95" customHeight="1">
      <c r="A118" s="33"/>
      <c r="B118" s="50"/>
      <c r="C118" s="51"/>
      <c r="D118" s="51"/>
      <c r="E118" s="51"/>
      <c r="F118" s="51"/>
      <c r="G118" s="51"/>
      <c r="H118" s="51"/>
      <c r="I118" s="128"/>
      <c r="J118" s="51"/>
      <c r="K118" s="51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4.95" customHeight="1">
      <c r="A119" s="33"/>
      <c r="B119" s="34"/>
      <c r="C119" s="22" t="s">
        <v>160</v>
      </c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15</v>
      </c>
      <c r="D121" s="33"/>
      <c r="E121" s="33"/>
      <c r="F121" s="33"/>
      <c r="G121" s="33"/>
      <c r="H121" s="3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25.5" customHeight="1">
      <c r="A122" s="33"/>
      <c r="B122" s="34"/>
      <c r="C122" s="33"/>
      <c r="D122" s="33"/>
      <c r="E122" s="276" t="str">
        <f>E7</f>
        <v>Regenerace panelového sídliště Křižná-V.etapa,lokalita ul.Křižná,Seifertova,Bratří Čapků,U Apolla</v>
      </c>
      <c r="F122" s="277"/>
      <c r="G122" s="277"/>
      <c r="H122" s="277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1" customFormat="1" ht="12" customHeight="1">
      <c r="B123" s="21"/>
      <c r="C123" s="28" t="s">
        <v>144</v>
      </c>
      <c r="I123" s="99"/>
      <c r="L123" s="21"/>
    </row>
    <row r="124" spans="1:31" s="2" customFormat="1" ht="16.5" customHeight="1">
      <c r="A124" s="33"/>
      <c r="B124" s="34"/>
      <c r="C124" s="33"/>
      <c r="D124" s="33"/>
      <c r="E124" s="276" t="s">
        <v>145</v>
      </c>
      <c r="F124" s="275"/>
      <c r="G124" s="275"/>
      <c r="H124" s="275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146</v>
      </c>
      <c r="D125" s="33"/>
      <c r="E125" s="33"/>
      <c r="F125" s="33"/>
      <c r="G125" s="33"/>
      <c r="H125" s="33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6.5" customHeight="1">
      <c r="A126" s="33"/>
      <c r="B126" s="34"/>
      <c r="C126" s="33"/>
      <c r="D126" s="33"/>
      <c r="E126" s="258" t="str">
        <f>E11</f>
        <v>02 - Sportovní plocha D.1.1</v>
      </c>
      <c r="F126" s="275"/>
      <c r="G126" s="275"/>
      <c r="H126" s="275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10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>
      <c r="A128" s="33"/>
      <c r="B128" s="34"/>
      <c r="C128" s="28" t="s">
        <v>19</v>
      </c>
      <c r="D128" s="33"/>
      <c r="E128" s="33"/>
      <c r="F128" s="26" t="str">
        <f>F14</f>
        <v>Valašské Meziříčí</v>
      </c>
      <c r="G128" s="33"/>
      <c r="H128" s="33"/>
      <c r="I128" s="104" t="s">
        <v>21</v>
      </c>
      <c r="J128" s="56" t="str">
        <f>IF(J14="","",J14)</f>
        <v>18. 1. 2019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3"/>
      <c r="D129" s="33"/>
      <c r="E129" s="33"/>
      <c r="F129" s="33"/>
      <c r="G129" s="33"/>
      <c r="H129" s="33"/>
      <c r="I129" s="10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27.95" customHeight="1">
      <c r="A130" s="33"/>
      <c r="B130" s="34"/>
      <c r="C130" s="28" t="s">
        <v>23</v>
      </c>
      <c r="D130" s="33"/>
      <c r="E130" s="33"/>
      <c r="F130" s="26" t="str">
        <f>E17</f>
        <v>Město Valašské Meziříčí</v>
      </c>
      <c r="G130" s="33"/>
      <c r="H130" s="33"/>
      <c r="I130" s="104" t="s">
        <v>29</v>
      </c>
      <c r="J130" s="31" t="str">
        <f>E23</f>
        <v>LZ-PROJEKT plus s.r.o.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2" customHeight="1">
      <c r="A131" s="33"/>
      <c r="B131" s="34"/>
      <c r="C131" s="28" t="s">
        <v>27</v>
      </c>
      <c r="D131" s="33"/>
      <c r="E131" s="33"/>
      <c r="F131" s="26" t="str">
        <f>IF(E20="","",E20)</f>
        <v>Vyplň údaj</v>
      </c>
      <c r="G131" s="33"/>
      <c r="H131" s="33"/>
      <c r="I131" s="104" t="s">
        <v>34</v>
      </c>
      <c r="J131" s="31" t="str">
        <f>E26</f>
        <v>Fajfrová Irena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0.35" customHeight="1">
      <c r="A132" s="33"/>
      <c r="B132" s="34"/>
      <c r="C132" s="33"/>
      <c r="D132" s="33"/>
      <c r="E132" s="33"/>
      <c r="F132" s="33"/>
      <c r="G132" s="33"/>
      <c r="H132" s="33"/>
      <c r="I132" s="10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11" customFormat="1" ht="29.25" customHeight="1">
      <c r="A133" s="143"/>
      <c r="B133" s="144"/>
      <c r="C133" s="145" t="s">
        <v>161</v>
      </c>
      <c r="D133" s="146" t="s">
        <v>62</v>
      </c>
      <c r="E133" s="146" t="s">
        <v>58</v>
      </c>
      <c r="F133" s="146" t="s">
        <v>59</v>
      </c>
      <c r="G133" s="146" t="s">
        <v>162</v>
      </c>
      <c r="H133" s="146" t="s">
        <v>163</v>
      </c>
      <c r="I133" s="147" t="s">
        <v>164</v>
      </c>
      <c r="J133" s="146" t="s">
        <v>150</v>
      </c>
      <c r="K133" s="148" t="s">
        <v>165</v>
      </c>
      <c r="L133" s="149"/>
      <c r="M133" s="63" t="s">
        <v>1</v>
      </c>
      <c r="N133" s="64" t="s">
        <v>41</v>
      </c>
      <c r="O133" s="64" t="s">
        <v>166</v>
      </c>
      <c r="P133" s="64" t="s">
        <v>167</v>
      </c>
      <c r="Q133" s="64" t="s">
        <v>168</v>
      </c>
      <c r="R133" s="64" t="s">
        <v>169</v>
      </c>
      <c r="S133" s="64" t="s">
        <v>170</v>
      </c>
      <c r="T133" s="65" t="s">
        <v>171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</row>
    <row r="134" spans="1:65" s="2" customFormat="1" ht="22.9" customHeight="1">
      <c r="A134" s="33"/>
      <c r="B134" s="34"/>
      <c r="C134" s="70" t="s">
        <v>172</v>
      </c>
      <c r="D134" s="33"/>
      <c r="E134" s="33"/>
      <c r="F134" s="33"/>
      <c r="G134" s="33"/>
      <c r="H134" s="33"/>
      <c r="I134" s="103"/>
      <c r="J134" s="150">
        <f>BK134</f>
        <v>0</v>
      </c>
      <c r="K134" s="33"/>
      <c r="L134" s="34"/>
      <c r="M134" s="66"/>
      <c r="N134" s="57"/>
      <c r="O134" s="67"/>
      <c r="P134" s="151">
        <f>P135+P260+P275</f>
        <v>0</v>
      </c>
      <c r="Q134" s="67"/>
      <c r="R134" s="151">
        <f>R135+R260+R275</f>
        <v>393.36062234999997</v>
      </c>
      <c r="S134" s="67"/>
      <c r="T134" s="152">
        <f>T135+T260+T275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76</v>
      </c>
      <c r="AU134" s="18" t="s">
        <v>152</v>
      </c>
      <c r="BK134" s="153">
        <f>BK135+BK260+BK275</f>
        <v>0</v>
      </c>
    </row>
    <row r="135" spans="1:65" s="12" customFormat="1" ht="25.9" customHeight="1">
      <c r="B135" s="154"/>
      <c r="D135" s="155" t="s">
        <v>76</v>
      </c>
      <c r="E135" s="156" t="s">
        <v>173</v>
      </c>
      <c r="F135" s="156" t="s">
        <v>174</v>
      </c>
      <c r="I135" s="157"/>
      <c r="J135" s="158">
        <f>BK135</f>
        <v>0</v>
      </c>
      <c r="L135" s="154"/>
      <c r="M135" s="159"/>
      <c r="N135" s="160"/>
      <c r="O135" s="160"/>
      <c r="P135" s="161">
        <f>P136+P186+P211+P217+P223+P231+P233+P258</f>
        <v>0</v>
      </c>
      <c r="Q135" s="160"/>
      <c r="R135" s="161">
        <f>R136+R186+R211+R217+R223+R231+R233+R258</f>
        <v>391.93697404999995</v>
      </c>
      <c r="S135" s="160"/>
      <c r="T135" s="162">
        <f>T136+T186+T211+T217+T223+T231+T233+T258</f>
        <v>0</v>
      </c>
      <c r="AR135" s="155" t="s">
        <v>84</v>
      </c>
      <c r="AT135" s="163" t="s">
        <v>76</v>
      </c>
      <c r="AU135" s="163" t="s">
        <v>77</v>
      </c>
      <c r="AY135" s="155" t="s">
        <v>175</v>
      </c>
      <c r="BK135" s="164">
        <f>BK136+BK186+BK211+BK217+BK223+BK231+BK233+BK258</f>
        <v>0</v>
      </c>
    </row>
    <row r="136" spans="1:65" s="12" customFormat="1" ht="22.9" customHeight="1">
      <c r="B136" s="154"/>
      <c r="D136" s="155" t="s">
        <v>76</v>
      </c>
      <c r="E136" s="165" t="s">
        <v>84</v>
      </c>
      <c r="F136" s="165" t="s">
        <v>176</v>
      </c>
      <c r="I136" s="157"/>
      <c r="J136" s="166">
        <f>BK136</f>
        <v>0</v>
      </c>
      <c r="L136" s="154"/>
      <c r="M136" s="159"/>
      <c r="N136" s="160"/>
      <c r="O136" s="160"/>
      <c r="P136" s="161">
        <f>SUM(P137:P185)</f>
        <v>0</v>
      </c>
      <c r="Q136" s="160"/>
      <c r="R136" s="161">
        <f>SUM(R137:R185)</f>
        <v>0</v>
      </c>
      <c r="S136" s="160"/>
      <c r="T136" s="162">
        <f>SUM(T137:T185)</f>
        <v>0</v>
      </c>
      <c r="AR136" s="155" t="s">
        <v>84</v>
      </c>
      <c r="AT136" s="163" t="s">
        <v>76</v>
      </c>
      <c r="AU136" s="163" t="s">
        <v>84</v>
      </c>
      <c r="AY136" s="155" t="s">
        <v>175</v>
      </c>
      <c r="BK136" s="164">
        <f>SUM(BK137:BK185)</f>
        <v>0</v>
      </c>
    </row>
    <row r="137" spans="1:65" s="2" customFormat="1" ht="16.5" customHeight="1">
      <c r="A137" s="33"/>
      <c r="B137" s="167"/>
      <c r="C137" s="168" t="s">
        <v>84</v>
      </c>
      <c r="D137" s="168" t="s">
        <v>177</v>
      </c>
      <c r="E137" s="169" t="s">
        <v>178</v>
      </c>
      <c r="F137" s="170" t="s">
        <v>179</v>
      </c>
      <c r="G137" s="171" t="s">
        <v>180</v>
      </c>
      <c r="H137" s="172">
        <v>76</v>
      </c>
      <c r="I137" s="173"/>
      <c r="J137" s="174">
        <f>ROUND(I137*H137,2)</f>
        <v>0</v>
      </c>
      <c r="K137" s="170" t="s">
        <v>181</v>
      </c>
      <c r="L137" s="34"/>
      <c r="M137" s="175" t="s">
        <v>1</v>
      </c>
      <c r="N137" s="176" t="s">
        <v>42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182</v>
      </c>
      <c r="AT137" s="179" t="s">
        <v>177</v>
      </c>
      <c r="AU137" s="179" t="s">
        <v>86</v>
      </c>
      <c r="AY137" s="18" t="s">
        <v>175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8" t="s">
        <v>84</v>
      </c>
      <c r="BK137" s="180">
        <f>ROUND(I137*H137,2)</f>
        <v>0</v>
      </c>
      <c r="BL137" s="18" t="s">
        <v>182</v>
      </c>
      <c r="BM137" s="179" t="s">
        <v>390</v>
      </c>
    </row>
    <row r="138" spans="1:65" s="13" customFormat="1">
      <c r="B138" s="181"/>
      <c r="D138" s="182" t="s">
        <v>184</v>
      </c>
      <c r="E138" s="183" t="s">
        <v>139</v>
      </c>
      <c r="F138" s="184" t="s">
        <v>391</v>
      </c>
      <c r="H138" s="185">
        <v>76</v>
      </c>
      <c r="I138" s="186"/>
      <c r="L138" s="181"/>
      <c r="M138" s="187"/>
      <c r="N138" s="188"/>
      <c r="O138" s="188"/>
      <c r="P138" s="188"/>
      <c r="Q138" s="188"/>
      <c r="R138" s="188"/>
      <c r="S138" s="188"/>
      <c r="T138" s="189"/>
      <c r="AT138" s="183" t="s">
        <v>184</v>
      </c>
      <c r="AU138" s="183" t="s">
        <v>86</v>
      </c>
      <c r="AV138" s="13" t="s">
        <v>86</v>
      </c>
      <c r="AW138" s="13" t="s">
        <v>33</v>
      </c>
      <c r="AX138" s="13" t="s">
        <v>84</v>
      </c>
      <c r="AY138" s="183" t="s">
        <v>175</v>
      </c>
    </row>
    <row r="139" spans="1:65" s="2" customFormat="1" ht="24" customHeight="1">
      <c r="A139" s="33"/>
      <c r="B139" s="167"/>
      <c r="C139" s="168" t="s">
        <v>86</v>
      </c>
      <c r="D139" s="168" t="s">
        <v>177</v>
      </c>
      <c r="E139" s="169" t="s">
        <v>392</v>
      </c>
      <c r="F139" s="170" t="s">
        <v>393</v>
      </c>
      <c r="G139" s="171" t="s">
        <v>180</v>
      </c>
      <c r="H139" s="172">
        <v>190</v>
      </c>
      <c r="I139" s="173"/>
      <c r="J139" s="174">
        <f>ROUND(I139*H139,2)</f>
        <v>0</v>
      </c>
      <c r="K139" s="170" t="s">
        <v>181</v>
      </c>
      <c r="L139" s="34"/>
      <c r="M139" s="175" t="s">
        <v>1</v>
      </c>
      <c r="N139" s="176" t="s">
        <v>42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182</v>
      </c>
      <c r="AT139" s="179" t="s">
        <v>177</v>
      </c>
      <c r="AU139" s="179" t="s">
        <v>86</v>
      </c>
      <c r="AY139" s="18" t="s">
        <v>175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84</v>
      </c>
      <c r="BK139" s="180">
        <f>ROUND(I139*H139,2)</f>
        <v>0</v>
      </c>
      <c r="BL139" s="18" t="s">
        <v>182</v>
      </c>
      <c r="BM139" s="179" t="s">
        <v>394</v>
      </c>
    </row>
    <row r="140" spans="1:65" s="13" customFormat="1">
      <c r="B140" s="181"/>
      <c r="D140" s="182" t="s">
        <v>184</v>
      </c>
      <c r="E140" s="183" t="s">
        <v>134</v>
      </c>
      <c r="F140" s="184" t="s">
        <v>395</v>
      </c>
      <c r="H140" s="185">
        <v>190</v>
      </c>
      <c r="I140" s="186"/>
      <c r="L140" s="181"/>
      <c r="M140" s="187"/>
      <c r="N140" s="188"/>
      <c r="O140" s="188"/>
      <c r="P140" s="188"/>
      <c r="Q140" s="188"/>
      <c r="R140" s="188"/>
      <c r="S140" s="188"/>
      <c r="T140" s="189"/>
      <c r="AT140" s="183" t="s">
        <v>184</v>
      </c>
      <c r="AU140" s="183" t="s">
        <v>86</v>
      </c>
      <c r="AV140" s="13" t="s">
        <v>86</v>
      </c>
      <c r="AW140" s="13" t="s">
        <v>33</v>
      </c>
      <c r="AX140" s="13" t="s">
        <v>84</v>
      </c>
      <c r="AY140" s="183" t="s">
        <v>175</v>
      </c>
    </row>
    <row r="141" spans="1:65" s="2" customFormat="1" ht="16.5" customHeight="1">
      <c r="A141" s="33"/>
      <c r="B141" s="167"/>
      <c r="C141" s="168" t="s">
        <v>189</v>
      </c>
      <c r="D141" s="168" t="s">
        <v>177</v>
      </c>
      <c r="E141" s="169" t="s">
        <v>190</v>
      </c>
      <c r="F141" s="170" t="s">
        <v>191</v>
      </c>
      <c r="G141" s="171" t="s">
        <v>180</v>
      </c>
      <c r="H141" s="172">
        <v>57</v>
      </c>
      <c r="I141" s="173"/>
      <c r="J141" s="174">
        <f>ROUND(I141*H141,2)</f>
        <v>0</v>
      </c>
      <c r="K141" s="170" t="s">
        <v>181</v>
      </c>
      <c r="L141" s="34"/>
      <c r="M141" s="175" t="s">
        <v>1</v>
      </c>
      <c r="N141" s="176" t="s">
        <v>42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182</v>
      </c>
      <c r="AT141" s="179" t="s">
        <v>177</v>
      </c>
      <c r="AU141" s="179" t="s">
        <v>86</v>
      </c>
      <c r="AY141" s="18" t="s">
        <v>175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84</v>
      </c>
      <c r="BK141" s="180">
        <f>ROUND(I141*H141,2)</f>
        <v>0</v>
      </c>
      <c r="BL141" s="18" t="s">
        <v>182</v>
      </c>
      <c r="BM141" s="179" t="s">
        <v>396</v>
      </c>
    </row>
    <row r="142" spans="1:65" s="13" customFormat="1">
      <c r="B142" s="181"/>
      <c r="D142" s="182" t="s">
        <v>184</v>
      </c>
      <c r="E142" s="183" t="s">
        <v>1</v>
      </c>
      <c r="F142" s="184" t="s">
        <v>193</v>
      </c>
      <c r="H142" s="185">
        <v>57</v>
      </c>
      <c r="I142" s="186"/>
      <c r="L142" s="181"/>
      <c r="M142" s="187"/>
      <c r="N142" s="188"/>
      <c r="O142" s="188"/>
      <c r="P142" s="188"/>
      <c r="Q142" s="188"/>
      <c r="R142" s="188"/>
      <c r="S142" s="188"/>
      <c r="T142" s="189"/>
      <c r="AT142" s="183" t="s">
        <v>184</v>
      </c>
      <c r="AU142" s="183" t="s">
        <v>86</v>
      </c>
      <c r="AV142" s="13" t="s">
        <v>86</v>
      </c>
      <c r="AW142" s="13" t="s">
        <v>33</v>
      </c>
      <c r="AX142" s="13" t="s">
        <v>84</v>
      </c>
      <c r="AY142" s="183" t="s">
        <v>175</v>
      </c>
    </row>
    <row r="143" spans="1:65" s="2" customFormat="1" ht="24" customHeight="1">
      <c r="A143" s="33"/>
      <c r="B143" s="167"/>
      <c r="C143" s="168" t="s">
        <v>182</v>
      </c>
      <c r="D143" s="168" t="s">
        <v>177</v>
      </c>
      <c r="E143" s="169" t="s">
        <v>194</v>
      </c>
      <c r="F143" s="170" t="s">
        <v>195</v>
      </c>
      <c r="G143" s="171" t="s">
        <v>180</v>
      </c>
      <c r="H143" s="172">
        <v>10.185</v>
      </c>
      <c r="I143" s="173"/>
      <c r="J143" s="174">
        <f>ROUND(I143*H143,2)</f>
        <v>0</v>
      </c>
      <c r="K143" s="170" t="s">
        <v>181</v>
      </c>
      <c r="L143" s="34"/>
      <c r="M143" s="175" t="s">
        <v>1</v>
      </c>
      <c r="N143" s="176" t="s">
        <v>42</v>
      </c>
      <c r="O143" s="59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182</v>
      </c>
      <c r="AT143" s="179" t="s">
        <v>177</v>
      </c>
      <c r="AU143" s="179" t="s">
        <v>86</v>
      </c>
      <c r="AY143" s="18" t="s">
        <v>175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8" t="s">
        <v>84</v>
      </c>
      <c r="BK143" s="180">
        <f>ROUND(I143*H143,2)</f>
        <v>0</v>
      </c>
      <c r="BL143" s="18" t="s">
        <v>182</v>
      </c>
      <c r="BM143" s="179" t="s">
        <v>397</v>
      </c>
    </row>
    <row r="144" spans="1:65" s="14" customFormat="1">
      <c r="B144" s="190"/>
      <c r="D144" s="182" t="s">
        <v>184</v>
      </c>
      <c r="E144" s="191" t="s">
        <v>1</v>
      </c>
      <c r="F144" s="192" t="s">
        <v>398</v>
      </c>
      <c r="H144" s="191" t="s">
        <v>1</v>
      </c>
      <c r="I144" s="193"/>
      <c r="L144" s="190"/>
      <c r="M144" s="194"/>
      <c r="N144" s="195"/>
      <c r="O144" s="195"/>
      <c r="P144" s="195"/>
      <c r="Q144" s="195"/>
      <c r="R144" s="195"/>
      <c r="S144" s="195"/>
      <c r="T144" s="196"/>
      <c r="AT144" s="191" t="s">
        <v>184</v>
      </c>
      <c r="AU144" s="191" t="s">
        <v>86</v>
      </c>
      <c r="AV144" s="14" t="s">
        <v>84</v>
      </c>
      <c r="AW144" s="14" t="s">
        <v>33</v>
      </c>
      <c r="AX144" s="14" t="s">
        <v>77</v>
      </c>
      <c r="AY144" s="191" t="s">
        <v>175</v>
      </c>
    </row>
    <row r="145" spans="1:65" s="13" customFormat="1">
      <c r="B145" s="181"/>
      <c r="D145" s="182" t="s">
        <v>184</v>
      </c>
      <c r="E145" s="183" t="s">
        <v>1</v>
      </c>
      <c r="F145" s="184" t="s">
        <v>399</v>
      </c>
      <c r="H145" s="185">
        <v>6</v>
      </c>
      <c r="I145" s="186"/>
      <c r="L145" s="181"/>
      <c r="M145" s="187"/>
      <c r="N145" s="188"/>
      <c r="O145" s="188"/>
      <c r="P145" s="188"/>
      <c r="Q145" s="188"/>
      <c r="R145" s="188"/>
      <c r="S145" s="188"/>
      <c r="T145" s="189"/>
      <c r="AT145" s="183" t="s">
        <v>184</v>
      </c>
      <c r="AU145" s="183" t="s">
        <v>86</v>
      </c>
      <c r="AV145" s="13" t="s">
        <v>86</v>
      </c>
      <c r="AW145" s="13" t="s">
        <v>33</v>
      </c>
      <c r="AX145" s="13" t="s">
        <v>77</v>
      </c>
      <c r="AY145" s="183" t="s">
        <v>175</v>
      </c>
    </row>
    <row r="146" spans="1:65" s="14" customFormat="1">
      <c r="B146" s="190"/>
      <c r="D146" s="182" t="s">
        <v>184</v>
      </c>
      <c r="E146" s="191" t="s">
        <v>1</v>
      </c>
      <c r="F146" s="192" t="s">
        <v>197</v>
      </c>
      <c r="H146" s="191" t="s">
        <v>1</v>
      </c>
      <c r="I146" s="193"/>
      <c r="L146" s="190"/>
      <c r="M146" s="194"/>
      <c r="N146" s="195"/>
      <c r="O146" s="195"/>
      <c r="P146" s="195"/>
      <c r="Q146" s="195"/>
      <c r="R146" s="195"/>
      <c r="S146" s="195"/>
      <c r="T146" s="196"/>
      <c r="AT146" s="191" t="s">
        <v>184</v>
      </c>
      <c r="AU146" s="191" t="s">
        <v>86</v>
      </c>
      <c r="AV146" s="14" t="s">
        <v>84</v>
      </c>
      <c r="AW146" s="14" t="s">
        <v>33</v>
      </c>
      <c r="AX146" s="14" t="s">
        <v>77</v>
      </c>
      <c r="AY146" s="191" t="s">
        <v>175</v>
      </c>
    </row>
    <row r="147" spans="1:65" s="13" customFormat="1">
      <c r="B147" s="181"/>
      <c r="D147" s="182" t="s">
        <v>184</v>
      </c>
      <c r="E147" s="183" t="s">
        <v>1</v>
      </c>
      <c r="F147" s="184" t="s">
        <v>400</v>
      </c>
      <c r="H147" s="185">
        <v>4.1849999999999996</v>
      </c>
      <c r="I147" s="186"/>
      <c r="L147" s="181"/>
      <c r="M147" s="187"/>
      <c r="N147" s="188"/>
      <c r="O147" s="188"/>
      <c r="P147" s="188"/>
      <c r="Q147" s="188"/>
      <c r="R147" s="188"/>
      <c r="S147" s="188"/>
      <c r="T147" s="189"/>
      <c r="AT147" s="183" t="s">
        <v>184</v>
      </c>
      <c r="AU147" s="183" t="s">
        <v>86</v>
      </c>
      <c r="AV147" s="13" t="s">
        <v>86</v>
      </c>
      <c r="AW147" s="13" t="s">
        <v>33</v>
      </c>
      <c r="AX147" s="13" t="s">
        <v>77</v>
      </c>
      <c r="AY147" s="183" t="s">
        <v>175</v>
      </c>
    </row>
    <row r="148" spans="1:65" s="15" customFormat="1">
      <c r="B148" s="197"/>
      <c r="D148" s="182" t="s">
        <v>184</v>
      </c>
      <c r="E148" s="198" t="s">
        <v>142</v>
      </c>
      <c r="F148" s="199" t="s">
        <v>200</v>
      </c>
      <c r="H148" s="200">
        <v>10.185</v>
      </c>
      <c r="I148" s="201"/>
      <c r="L148" s="197"/>
      <c r="M148" s="202"/>
      <c r="N148" s="203"/>
      <c r="O148" s="203"/>
      <c r="P148" s="203"/>
      <c r="Q148" s="203"/>
      <c r="R148" s="203"/>
      <c r="S148" s="203"/>
      <c r="T148" s="204"/>
      <c r="AT148" s="198" t="s">
        <v>184</v>
      </c>
      <c r="AU148" s="198" t="s">
        <v>86</v>
      </c>
      <c r="AV148" s="15" t="s">
        <v>182</v>
      </c>
      <c r="AW148" s="15" t="s">
        <v>33</v>
      </c>
      <c r="AX148" s="15" t="s">
        <v>84</v>
      </c>
      <c r="AY148" s="198" t="s">
        <v>175</v>
      </c>
    </row>
    <row r="149" spans="1:65" s="2" customFormat="1" ht="24" customHeight="1">
      <c r="A149" s="33"/>
      <c r="B149" s="167"/>
      <c r="C149" s="168" t="s">
        <v>201</v>
      </c>
      <c r="D149" s="168" t="s">
        <v>177</v>
      </c>
      <c r="E149" s="169" t="s">
        <v>202</v>
      </c>
      <c r="F149" s="170" t="s">
        <v>203</v>
      </c>
      <c r="G149" s="171" t="s">
        <v>180</v>
      </c>
      <c r="H149" s="172">
        <v>3.056</v>
      </c>
      <c r="I149" s="173"/>
      <c r="J149" s="174">
        <f>ROUND(I149*H149,2)</f>
        <v>0</v>
      </c>
      <c r="K149" s="170" t="s">
        <v>181</v>
      </c>
      <c r="L149" s="34"/>
      <c r="M149" s="175" t="s">
        <v>1</v>
      </c>
      <c r="N149" s="176" t="s">
        <v>42</v>
      </c>
      <c r="O149" s="59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182</v>
      </c>
      <c r="AT149" s="179" t="s">
        <v>177</v>
      </c>
      <c r="AU149" s="179" t="s">
        <v>86</v>
      </c>
      <c r="AY149" s="18" t="s">
        <v>175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8" t="s">
        <v>84</v>
      </c>
      <c r="BK149" s="180">
        <f>ROUND(I149*H149,2)</f>
        <v>0</v>
      </c>
      <c r="BL149" s="18" t="s">
        <v>182</v>
      </c>
      <c r="BM149" s="179" t="s">
        <v>401</v>
      </c>
    </row>
    <row r="150" spans="1:65" s="13" customFormat="1">
      <c r="B150" s="181"/>
      <c r="D150" s="182" t="s">
        <v>184</v>
      </c>
      <c r="E150" s="183" t="s">
        <v>1</v>
      </c>
      <c r="F150" s="184" t="s">
        <v>205</v>
      </c>
      <c r="H150" s="185">
        <v>3.056</v>
      </c>
      <c r="I150" s="186"/>
      <c r="L150" s="181"/>
      <c r="M150" s="187"/>
      <c r="N150" s="188"/>
      <c r="O150" s="188"/>
      <c r="P150" s="188"/>
      <c r="Q150" s="188"/>
      <c r="R150" s="188"/>
      <c r="S150" s="188"/>
      <c r="T150" s="189"/>
      <c r="AT150" s="183" t="s">
        <v>184</v>
      </c>
      <c r="AU150" s="183" t="s">
        <v>86</v>
      </c>
      <c r="AV150" s="13" t="s">
        <v>86</v>
      </c>
      <c r="AW150" s="13" t="s">
        <v>33</v>
      </c>
      <c r="AX150" s="13" t="s">
        <v>84</v>
      </c>
      <c r="AY150" s="183" t="s">
        <v>175</v>
      </c>
    </row>
    <row r="151" spans="1:65" s="2" customFormat="1" ht="24" customHeight="1">
      <c r="A151" s="33"/>
      <c r="B151" s="167"/>
      <c r="C151" s="168" t="s">
        <v>206</v>
      </c>
      <c r="D151" s="168" t="s">
        <v>177</v>
      </c>
      <c r="E151" s="169" t="s">
        <v>402</v>
      </c>
      <c r="F151" s="170" t="s">
        <v>403</v>
      </c>
      <c r="G151" s="171" t="s">
        <v>180</v>
      </c>
      <c r="H151" s="172">
        <v>16.46</v>
      </c>
      <c r="I151" s="173"/>
      <c r="J151" s="174">
        <f>ROUND(I151*H151,2)</f>
        <v>0</v>
      </c>
      <c r="K151" s="170" t="s">
        <v>181</v>
      </c>
      <c r="L151" s="34"/>
      <c r="M151" s="175" t="s">
        <v>1</v>
      </c>
      <c r="N151" s="176" t="s">
        <v>42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182</v>
      </c>
      <c r="AT151" s="179" t="s">
        <v>177</v>
      </c>
      <c r="AU151" s="179" t="s">
        <v>86</v>
      </c>
      <c r="AY151" s="18" t="s">
        <v>175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8" t="s">
        <v>84</v>
      </c>
      <c r="BK151" s="180">
        <f>ROUND(I151*H151,2)</f>
        <v>0</v>
      </c>
      <c r="BL151" s="18" t="s">
        <v>182</v>
      </c>
      <c r="BM151" s="179" t="s">
        <v>404</v>
      </c>
    </row>
    <row r="152" spans="1:65" s="14" customFormat="1">
      <c r="B152" s="190"/>
      <c r="D152" s="182" t="s">
        <v>184</v>
      </c>
      <c r="E152" s="191" t="s">
        <v>1</v>
      </c>
      <c r="F152" s="192" t="s">
        <v>405</v>
      </c>
      <c r="H152" s="191" t="s">
        <v>1</v>
      </c>
      <c r="I152" s="193"/>
      <c r="L152" s="190"/>
      <c r="M152" s="194"/>
      <c r="N152" s="195"/>
      <c r="O152" s="195"/>
      <c r="P152" s="195"/>
      <c r="Q152" s="195"/>
      <c r="R152" s="195"/>
      <c r="S152" s="195"/>
      <c r="T152" s="196"/>
      <c r="AT152" s="191" t="s">
        <v>184</v>
      </c>
      <c r="AU152" s="191" t="s">
        <v>86</v>
      </c>
      <c r="AV152" s="14" t="s">
        <v>84</v>
      </c>
      <c r="AW152" s="14" t="s">
        <v>33</v>
      </c>
      <c r="AX152" s="14" t="s">
        <v>77</v>
      </c>
      <c r="AY152" s="191" t="s">
        <v>175</v>
      </c>
    </row>
    <row r="153" spans="1:65" s="13" customFormat="1">
      <c r="B153" s="181"/>
      <c r="D153" s="182" t="s">
        <v>184</v>
      </c>
      <c r="E153" s="183" t="s">
        <v>1</v>
      </c>
      <c r="F153" s="184" t="s">
        <v>406</v>
      </c>
      <c r="H153" s="185">
        <v>9.35</v>
      </c>
      <c r="I153" s="186"/>
      <c r="L153" s="181"/>
      <c r="M153" s="187"/>
      <c r="N153" s="188"/>
      <c r="O153" s="188"/>
      <c r="P153" s="188"/>
      <c r="Q153" s="188"/>
      <c r="R153" s="188"/>
      <c r="S153" s="188"/>
      <c r="T153" s="189"/>
      <c r="AT153" s="183" t="s">
        <v>184</v>
      </c>
      <c r="AU153" s="183" t="s">
        <v>86</v>
      </c>
      <c r="AV153" s="13" t="s">
        <v>86</v>
      </c>
      <c r="AW153" s="13" t="s">
        <v>33</v>
      </c>
      <c r="AX153" s="13" t="s">
        <v>77</v>
      </c>
      <c r="AY153" s="183" t="s">
        <v>175</v>
      </c>
    </row>
    <row r="154" spans="1:65" s="14" customFormat="1">
      <c r="B154" s="190"/>
      <c r="D154" s="182" t="s">
        <v>184</v>
      </c>
      <c r="E154" s="191" t="s">
        <v>1</v>
      </c>
      <c r="F154" s="192" t="s">
        <v>407</v>
      </c>
      <c r="H154" s="191" t="s">
        <v>1</v>
      </c>
      <c r="I154" s="193"/>
      <c r="L154" s="190"/>
      <c r="M154" s="194"/>
      <c r="N154" s="195"/>
      <c r="O154" s="195"/>
      <c r="P154" s="195"/>
      <c r="Q154" s="195"/>
      <c r="R154" s="195"/>
      <c r="S154" s="195"/>
      <c r="T154" s="196"/>
      <c r="AT154" s="191" t="s">
        <v>184</v>
      </c>
      <c r="AU154" s="191" t="s">
        <v>86</v>
      </c>
      <c r="AV154" s="14" t="s">
        <v>84</v>
      </c>
      <c r="AW154" s="14" t="s">
        <v>33</v>
      </c>
      <c r="AX154" s="14" t="s">
        <v>77</v>
      </c>
      <c r="AY154" s="191" t="s">
        <v>175</v>
      </c>
    </row>
    <row r="155" spans="1:65" s="13" customFormat="1">
      <c r="B155" s="181"/>
      <c r="D155" s="182" t="s">
        <v>184</v>
      </c>
      <c r="E155" s="183" t="s">
        <v>1</v>
      </c>
      <c r="F155" s="184" t="s">
        <v>408</v>
      </c>
      <c r="H155" s="185">
        <v>2</v>
      </c>
      <c r="I155" s="186"/>
      <c r="L155" s="181"/>
      <c r="M155" s="187"/>
      <c r="N155" s="188"/>
      <c r="O155" s="188"/>
      <c r="P155" s="188"/>
      <c r="Q155" s="188"/>
      <c r="R155" s="188"/>
      <c r="S155" s="188"/>
      <c r="T155" s="189"/>
      <c r="AT155" s="183" t="s">
        <v>184</v>
      </c>
      <c r="AU155" s="183" t="s">
        <v>86</v>
      </c>
      <c r="AV155" s="13" t="s">
        <v>86</v>
      </c>
      <c r="AW155" s="13" t="s">
        <v>33</v>
      </c>
      <c r="AX155" s="13" t="s">
        <v>77</v>
      </c>
      <c r="AY155" s="183" t="s">
        <v>175</v>
      </c>
    </row>
    <row r="156" spans="1:65" s="14" customFormat="1">
      <c r="B156" s="190"/>
      <c r="D156" s="182" t="s">
        <v>184</v>
      </c>
      <c r="E156" s="191" t="s">
        <v>1</v>
      </c>
      <c r="F156" s="192" t="s">
        <v>409</v>
      </c>
      <c r="H156" s="191" t="s">
        <v>1</v>
      </c>
      <c r="I156" s="193"/>
      <c r="L156" s="190"/>
      <c r="M156" s="194"/>
      <c r="N156" s="195"/>
      <c r="O156" s="195"/>
      <c r="P156" s="195"/>
      <c r="Q156" s="195"/>
      <c r="R156" s="195"/>
      <c r="S156" s="195"/>
      <c r="T156" s="196"/>
      <c r="AT156" s="191" t="s">
        <v>184</v>
      </c>
      <c r="AU156" s="191" t="s">
        <v>86</v>
      </c>
      <c r="AV156" s="14" t="s">
        <v>84</v>
      </c>
      <c r="AW156" s="14" t="s">
        <v>33</v>
      </c>
      <c r="AX156" s="14" t="s">
        <v>77</v>
      </c>
      <c r="AY156" s="191" t="s">
        <v>175</v>
      </c>
    </row>
    <row r="157" spans="1:65" s="13" customFormat="1">
      <c r="B157" s="181"/>
      <c r="D157" s="182" t="s">
        <v>184</v>
      </c>
      <c r="E157" s="183" t="s">
        <v>1</v>
      </c>
      <c r="F157" s="184" t="s">
        <v>410</v>
      </c>
      <c r="H157" s="185">
        <v>1.26</v>
      </c>
      <c r="I157" s="186"/>
      <c r="L157" s="181"/>
      <c r="M157" s="187"/>
      <c r="N157" s="188"/>
      <c r="O157" s="188"/>
      <c r="P157" s="188"/>
      <c r="Q157" s="188"/>
      <c r="R157" s="188"/>
      <c r="S157" s="188"/>
      <c r="T157" s="189"/>
      <c r="AT157" s="183" t="s">
        <v>184</v>
      </c>
      <c r="AU157" s="183" t="s">
        <v>86</v>
      </c>
      <c r="AV157" s="13" t="s">
        <v>86</v>
      </c>
      <c r="AW157" s="13" t="s">
        <v>33</v>
      </c>
      <c r="AX157" s="13" t="s">
        <v>77</v>
      </c>
      <c r="AY157" s="183" t="s">
        <v>175</v>
      </c>
    </row>
    <row r="158" spans="1:65" s="14" customFormat="1">
      <c r="B158" s="190"/>
      <c r="D158" s="182" t="s">
        <v>184</v>
      </c>
      <c r="E158" s="191" t="s">
        <v>1</v>
      </c>
      <c r="F158" s="192" t="s">
        <v>411</v>
      </c>
      <c r="H158" s="191" t="s">
        <v>1</v>
      </c>
      <c r="I158" s="193"/>
      <c r="L158" s="190"/>
      <c r="M158" s="194"/>
      <c r="N158" s="195"/>
      <c r="O158" s="195"/>
      <c r="P158" s="195"/>
      <c r="Q158" s="195"/>
      <c r="R158" s="195"/>
      <c r="S158" s="195"/>
      <c r="T158" s="196"/>
      <c r="AT158" s="191" t="s">
        <v>184</v>
      </c>
      <c r="AU158" s="191" t="s">
        <v>86</v>
      </c>
      <c r="AV158" s="14" t="s">
        <v>84</v>
      </c>
      <c r="AW158" s="14" t="s">
        <v>33</v>
      </c>
      <c r="AX158" s="14" t="s">
        <v>77</v>
      </c>
      <c r="AY158" s="191" t="s">
        <v>175</v>
      </c>
    </row>
    <row r="159" spans="1:65" s="13" customFormat="1">
      <c r="B159" s="181"/>
      <c r="D159" s="182" t="s">
        <v>184</v>
      </c>
      <c r="E159" s="183" t="s">
        <v>1</v>
      </c>
      <c r="F159" s="184" t="s">
        <v>412</v>
      </c>
      <c r="H159" s="185">
        <v>3.85</v>
      </c>
      <c r="I159" s="186"/>
      <c r="L159" s="181"/>
      <c r="M159" s="187"/>
      <c r="N159" s="188"/>
      <c r="O159" s="188"/>
      <c r="P159" s="188"/>
      <c r="Q159" s="188"/>
      <c r="R159" s="188"/>
      <c r="S159" s="188"/>
      <c r="T159" s="189"/>
      <c r="AT159" s="183" t="s">
        <v>184</v>
      </c>
      <c r="AU159" s="183" t="s">
        <v>86</v>
      </c>
      <c r="AV159" s="13" t="s">
        <v>86</v>
      </c>
      <c r="AW159" s="13" t="s">
        <v>33</v>
      </c>
      <c r="AX159" s="13" t="s">
        <v>77</v>
      </c>
      <c r="AY159" s="183" t="s">
        <v>175</v>
      </c>
    </row>
    <row r="160" spans="1:65" s="15" customFormat="1">
      <c r="B160" s="197"/>
      <c r="D160" s="182" t="s">
        <v>184</v>
      </c>
      <c r="E160" s="198" t="s">
        <v>380</v>
      </c>
      <c r="F160" s="199" t="s">
        <v>200</v>
      </c>
      <c r="H160" s="200">
        <v>16.46</v>
      </c>
      <c r="I160" s="201"/>
      <c r="L160" s="197"/>
      <c r="M160" s="202"/>
      <c r="N160" s="203"/>
      <c r="O160" s="203"/>
      <c r="P160" s="203"/>
      <c r="Q160" s="203"/>
      <c r="R160" s="203"/>
      <c r="S160" s="203"/>
      <c r="T160" s="204"/>
      <c r="AT160" s="198" t="s">
        <v>184</v>
      </c>
      <c r="AU160" s="198" t="s">
        <v>86</v>
      </c>
      <c r="AV160" s="15" t="s">
        <v>182</v>
      </c>
      <c r="AW160" s="15" t="s">
        <v>33</v>
      </c>
      <c r="AX160" s="15" t="s">
        <v>84</v>
      </c>
      <c r="AY160" s="198" t="s">
        <v>175</v>
      </c>
    </row>
    <row r="161" spans="1:65" s="2" customFormat="1" ht="24" customHeight="1">
      <c r="A161" s="33"/>
      <c r="B161" s="167"/>
      <c r="C161" s="168" t="s">
        <v>212</v>
      </c>
      <c r="D161" s="168" t="s">
        <v>177</v>
      </c>
      <c r="E161" s="169" t="s">
        <v>413</v>
      </c>
      <c r="F161" s="170" t="s">
        <v>414</v>
      </c>
      <c r="G161" s="171" t="s">
        <v>180</v>
      </c>
      <c r="H161" s="172">
        <v>4.9379999999999997</v>
      </c>
      <c r="I161" s="173"/>
      <c r="J161" s="174">
        <f>ROUND(I161*H161,2)</f>
        <v>0</v>
      </c>
      <c r="K161" s="170" t="s">
        <v>181</v>
      </c>
      <c r="L161" s="34"/>
      <c r="M161" s="175" t="s">
        <v>1</v>
      </c>
      <c r="N161" s="176" t="s">
        <v>42</v>
      </c>
      <c r="O161" s="59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182</v>
      </c>
      <c r="AT161" s="179" t="s">
        <v>177</v>
      </c>
      <c r="AU161" s="179" t="s">
        <v>86</v>
      </c>
      <c r="AY161" s="18" t="s">
        <v>175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8" t="s">
        <v>84</v>
      </c>
      <c r="BK161" s="180">
        <f>ROUND(I161*H161,2)</f>
        <v>0</v>
      </c>
      <c r="BL161" s="18" t="s">
        <v>182</v>
      </c>
      <c r="BM161" s="179" t="s">
        <v>415</v>
      </c>
    </row>
    <row r="162" spans="1:65" s="13" customFormat="1">
      <c r="B162" s="181"/>
      <c r="D162" s="182" t="s">
        <v>184</v>
      </c>
      <c r="E162" s="183" t="s">
        <v>1</v>
      </c>
      <c r="F162" s="184" t="s">
        <v>416</v>
      </c>
      <c r="H162" s="185">
        <v>4.9379999999999997</v>
      </c>
      <c r="I162" s="186"/>
      <c r="L162" s="181"/>
      <c r="M162" s="187"/>
      <c r="N162" s="188"/>
      <c r="O162" s="188"/>
      <c r="P162" s="188"/>
      <c r="Q162" s="188"/>
      <c r="R162" s="188"/>
      <c r="S162" s="188"/>
      <c r="T162" s="189"/>
      <c r="AT162" s="183" t="s">
        <v>184</v>
      </c>
      <c r="AU162" s="183" t="s">
        <v>86</v>
      </c>
      <c r="AV162" s="13" t="s">
        <v>86</v>
      </c>
      <c r="AW162" s="13" t="s">
        <v>33</v>
      </c>
      <c r="AX162" s="13" t="s">
        <v>84</v>
      </c>
      <c r="AY162" s="183" t="s">
        <v>175</v>
      </c>
    </row>
    <row r="163" spans="1:65" s="2" customFormat="1" ht="24" customHeight="1">
      <c r="A163" s="33"/>
      <c r="B163" s="167"/>
      <c r="C163" s="168" t="s">
        <v>217</v>
      </c>
      <c r="D163" s="168" t="s">
        <v>177</v>
      </c>
      <c r="E163" s="169" t="s">
        <v>207</v>
      </c>
      <c r="F163" s="170" t="s">
        <v>208</v>
      </c>
      <c r="G163" s="171" t="s">
        <v>180</v>
      </c>
      <c r="H163" s="172">
        <v>93.6</v>
      </c>
      <c r="I163" s="173"/>
      <c r="J163" s="174">
        <f>ROUND(I163*H163,2)</f>
        <v>0</v>
      </c>
      <c r="K163" s="170" t="s">
        <v>181</v>
      </c>
      <c r="L163" s="34"/>
      <c r="M163" s="175" t="s">
        <v>1</v>
      </c>
      <c r="N163" s="176" t="s">
        <v>42</v>
      </c>
      <c r="O163" s="59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9" t="s">
        <v>182</v>
      </c>
      <c r="AT163" s="179" t="s">
        <v>177</v>
      </c>
      <c r="AU163" s="179" t="s">
        <v>86</v>
      </c>
      <c r="AY163" s="18" t="s">
        <v>175</v>
      </c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18" t="s">
        <v>84</v>
      </c>
      <c r="BK163" s="180">
        <f>ROUND(I163*H163,2)</f>
        <v>0</v>
      </c>
      <c r="BL163" s="18" t="s">
        <v>182</v>
      </c>
      <c r="BM163" s="179" t="s">
        <v>417</v>
      </c>
    </row>
    <row r="164" spans="1:65" s="13" customFormat="1">
      <c r="B164" s="181"/>
      <c r="D164" s="182" t="s">
        <v>184</v>
      </c>
      <c r="E164" s="183" t="s">
        <v>1</v>
      </c>
      <c r="F164" s="184" t="s">
        <v>210</v>
      </c>
      <c r="H164" s="185">
        <v>76</v>
      </c>
      <c r="I164" s="186"/>
      <c r="L164" s="181"/>
      <c r="M164" s="187"/>
      <c r="N164" s="188"/>
      <c r="O164" s="188"/>
      <c r="P164" s="188"/>
      <c r="Q164" s="188"/>
      <c r="R164" s="188"/>
      <c r="S164" s="188"/>
      <c r="T164" s="189"/>
      <c r="AT164" s="183" t="s">
        <v>184</v>
      </c>
      <c r="AU164" s="183" t="s">
        <v>86</v>
      </c>
      <c r="AV164" s="13" t="s">
        <v>86</v>
      </c>
      <c r="AW164" s="13" t="s">
        <v>33</v>
      </c>
      <c r="AX164" s="13" t="s">
        <v>77</v>
      </c>
      <c r="AY164" s="183" t="s">
        <v>175</v>
      </c>
    </row>
    <row r="165" spans="1:65" s="13" customFormat="1">
      <c r="B165" s="181"/>
      <c r="D165" s="182" t="s">
        <v>184</v>
      </c>
      <c r="E165" s="183" t="s">
        <v>1</v>
      </c>
      <c r="F165" s="184" t="s">
        <v>211</v>
      </c>
      <c r="H165" s="185">
        <v>17.600000000000001</v>
      </c>
      <c r="I165" s="186"/>
      <c r="L165" s="181"/>
      <c r="M165" s="187"/>
      <c r="N165" s="188"/>
      <c r="O165" s="188"/>
      <c r="P165" s="188"/>
      <c r="Q165" s="188"/>
      <c r="R165" s="188"/>
      <c r="S165" s="188"/>
      <c r="T165" s="189"/>
      <c r="AT165" s="183" t="s">
        <v>184</v>
      </c>
      <c r="AU165" s="183" t="s">
        <v>86</v>
      </c>
      <c r="AV165" s="13" t="s">
        <v>86</v>
      </c>
      <c r="AW165" s="13" t="s">
        <v>33</v>
      </c>
      <c r="AX165" s="13" t="s">
        <v>77</v>
      </c>
      <c r="AY165" s="183" t="s">
        <v>175</v>
      </c>
    </row>
    <row r="166" spans="1:65" s="15" customFormat="1">
      <c r="B166" s="197"/>
      <c r="D166" s="182" t="s">
        <v>184</v>
      </c>
      <c r="E166" s="198" t="s">
        <v>1</v>
      </c>
      <c r="F166" s="199" t="s">
        <v>200</v>
      </c>
      <c r="H166" s="200">
        <v>93.6</v>
      </c>
      <c r="I166" s="201"/>
      <c r="L166" s="197"/>
      <c r="M166" s="202"/>
      <c r="N166" s="203"/>
      <c r="O166" s="203"/>
      <c r="P166" s="203"/>
      <c r="Q166" s="203"/>
      <c r="R166" s="203"/>
      <c r="S166" s="203"/>
      <c r="T166" s="204"/>
      <c r="AT166" s="198" t="s">
        <v>184</v>
      </c>
      <c r="AU166" s="198" t="s">
        <v>86</v>
      </c>
      <c r="AV166" s="15" t="s">
        <v>182</v>
      </c>
      <c r="AW166" s="15" t="s">
        <v>33</v>
      </c>
      <c r="AX166" s="15" t="s">
        <v>84</v>
      </c>
      <c r="AY166" s="198" t="s">
        <v>175</v>
      </c>
    </row>
    <row r="167" spans="1:65" s="2" customFormat="1" ht="24" customHeight="1">
      <c r="A167" s="33"/>
      <c r="B167" s="167"/>
      <c r="C167" s="168" t="s">
        <v>222</v>
      </c>
      <c r="D167" s="168" t="s">
        <v>177</v>
      </c>
      <c r="E167" s="169" t="s">
        <v>213</v>
      </c>
      <c r="F167" s="170" t="s">
        <v>214</v>
      </c>
      <c r="G167" s="171" t="s">
        <v>180</v>
      </c>
      <c r="H167" s="172">
        <v>216.64500000000001</v>
      </c>
      <c r="I167" s="173"/>
      <c r="J167" s="174">
        <f>ROUND(I167*H167,2)</f>
        <v>0</v>
      </c>
      <c r="K167" s="170" t="s">
        <v>181</v>
      </c>
      <c r="L167" s="34"/>
      <c r="M167" s="175" t="s">
        <v>1</v>
      </c>
      <c r="N167" s="176" t="s">
        <v>42</v>
      </c>
      <c r="O167" s="59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9" t="s">
        <v>182</v>
      </c>
      <c r="AT167" s="179" t="s">
        <v>177</v>
      </c>
      <c r="AU167" s="179" t="s">
        <v>86</v>
      </c>
      <c r="AY167" s="18" t="s">
        <v>175</v>
      </c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8" t="s">
        <v>84</v>
      </c>
      <c r="BK167" s="180">
        <f>ROUND(I167*H167,2)</f>
        <v>0</v>
      </c>
      <c r="BL167" s="18" t="s">
        <v>182</v>
      </c>
      <c r="BM167" s="179" t="s">
        <v>418</v>
      </c>
    </row>
    <row r="168" spans="1:65" s="13" customFormat="1">
      <c r="B168" s="181"/>
      <c r="D168" s="182" t="s">
        <v>184</v>
      </c>
      <c r="E168" s="183" t="s">
        <v>136</v>
      </c>
      <c r="F168" s="184" t="s">
        <v>419</v>
      </c>
      <c r="H168" s="185">
        <v>216.64500000000001</v>
      </c>
      <c r="I168" s="186"/>
      <c r="L168" s="181"/>
      <c r="M168" s="187"/>
      <c r="N168" s="188"/>
      <c r="O168" s="188"/>
      <c r="P168" s="188"/>
      <c r="Q168" s="188"/>
      <c r="R168" s="188"/>
      <c r="S168" s="188"/>
      <c r="T168" s="189"/>
      <c r="AT168" s="183" t="s">
        <v>184</v>
      </c>
      <c r="AU168" s="183" t="s">
        <v>86</v>
      </c>
      <c r="AV168" s="13" t="s">
        <v>86</v>
      </c>
      <c r="AW168" s="13" t="s">
        <v>33</v>
      </c>
      <c r="AX168" s="13" t="s">
        <v>84</v>
      </c>
      <c r="AY168" s="183" t="s">
        <v>175</v>
      </c>
    </row>
    <row r="169" spans="1:65" s="2" customFormat="1" ht="24" customHeight="1">
      <c r="A169" s="33"/>
      <c r="B169" s="167"/>
      <c r="C169" s="168" t="s">
        <v>227</v>
      </c>
      <c r="D169" s="168" t="s">
        <v>177</v>
      </c>
      <c r="E169" s="169" t="s">
        <v>218</v>
      </c>
      <c r="F169" s="170" t="s">
        <v>219</v>
      </c>
      <c r="G169" s="171" t="s">
        <v>180</v>
      </c>
      <c r="H169" s="172">
        <v>1083.2249999999999</v>
      </c>
      <c r="I169" s="173"/>
      <c r="J169" s="174">
        <f>ROUND(I169*H169,2)</f>
        <v>0</v>
      </c>
      <c r="K169" s="170" t="s">
        <v>181</v>
      </c>
      <c r="L169" s="34"/>
      <c r="M169" s="175" t="s">
        <v>1</v>
      </c>
      <c r="N169" s="176" t="s">
        <v>42</v>
      </c>
      <c r="O169" s="59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182</v>
      </c>
      <c r="AT169" s="179" t="s">
        <v>177</v>
      </c>
      <c r="AU169" s="179" t="s">
        <v>86</v>
      </c>
      <c r="AY169" s="18" t="s">
        <v>175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8" t="s">
        <v>84</v>
      </c>
      <c r="BK169" s="180">
        <f>ROUND(I169*H169,2)</f>
        <v>0</v>
      </c>
      <c r="BL169" s="18" t="s">
        <v>182</v>
      </c>
      <c r="BM169" s="179" t="s">
        <v>420</v>
      </c>
    </row>
    <row r="170" spans="1:65" s="13" customFormat="1">
      <c r="B170" s="181"/>
      <c r="D170" s="182" t="s">
        <v>184</v>
      </c>
      <c r="E170" s="183" t="s">
        <v>1</v>
      </c>
      <c r="F170" s="184" t="s">
        <v>221</v>
      </c>
      <c r="H170" s="185">
        <v>1083.2249999999999</v>
      </c>
      <c r="I170" s="186"/>
      <c r="L170" s="181"/>
      <c r="M170" s="187"/>
      <c r="N170" s="188"/>
      <c r="O170" s="188"/>
      <c r="P170" s="188"/>
      <c r="Q170" s="188"/>
      <c r="R170" s="188"/>
      <c r="S170" s="188"/>
      <c r="T170" s="189"/>
      <c r="AT170" s="183" t="s">
        <v>184</v>
      </c>
      <c r="AU170" s="183" t="s">
        <v>86</v>
      </c>
      <c r="AV170" s="13" t="s">
        <v>86</v>
      </c>
      <c r="AW170" s="13" t="s">
        <v>33</v>
      </c>
      <c r="AX170" s="13" t="s">
        <v>84</v>
      </c>
      <c r="AY170" s="183" t="s">
        <v>175</v>
      </c>
    </row>
    <row r="171" spans="1:65" s="2" customFormat="1" ht="16.5" customHeight="1">
      <c r="A171" s="33"/>
      <c r="B171" s="167"/>
      <c r="C171" s="168" t="s">
        <v>231</v>
      </c>
      <c r="D171" s="168" t="s">
        <v>177</v>
      </c>
      <c r="E171" s="169" t="s">
        <v>223</v>
      </c>
      <c r="F171" s="170" t="s">
        <v>224</v>
      </c>
      <c r="G171" s="171" t="s">
        <v>180</v>
      </c>
      <c r="H171" s="172">
        <v>17.600000000000001</v>
      </c>
      <c r="I171" s="173"/>
      <c r="J171" s="174">
        <f>ROUND(I171*H171,2)</f>
        <v>0</v>
      </c>
      <c r="K171" s="170" t="s">
        <v>181</v>
      </c>
      <c r="L171" s="34"/>
      <c r="M171" s="175" t="s">
        <v>1</v>
      </c>
      <c r="N171" s="176" t="s">
        <v>42</v>
      </c>
      <c r="O171" s="59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182</v>
      </c>
      <c r="AT171" s="179" t="s">
        <v>177</v>
      </c>
      <c r="AU171" s="179" t="s">
        <v>86</v>
      </c>
      <c r="AY171" s="18" t="s">
        <v>175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84</v>
      </c>
      <c r="BK171" s="180">
        <f>ROUND(I171*H171,2)</f>
        <v>0</v>
      </c>
      <c r="BL171" s="18" t="s">
        <v>182</v>
      </c>
      <c r="BM171" s="179" t="s">
        <v>421</v>
      </c>
    </row>
    <row r="172" spans="1:65" s="13" customFormat="1">
      <c r="B172" s="181"/>
      <c r="D172" s="182" t="s">
        <v>184</v>
      </c>
      <c r="E172" s="183" t="s">
        <v>1</v>
      </c>
      <c r="F172" s="184" t="s">
        <v>226</v>
      </c>
      <c r="H172" s="185">
        <v>17.600000000000001</v>
      </c>
      <c r="I172" s="186"/>
      <c r="L172" s="181"/>
      <c r="M172" s="187"/>
      <c r="N172" s="188"/>
      <c r="O172" s="188"/>
      <c r="P172" s="188"/>
      <c r="Q172" s="188"/>
      <c r="R172" s="188"/>
      <c r="S172" s="188"/>
      <c r="T172" s="189"/>
      <c r="AT172" s="183" t="s">
        <v>184</v>
      </c>
      <c r="AU172" s="183" t="s">
        <v>86</v>
      </c>
      <c r="AV172" s="13" t="s">
        <v>86</v>
      </c>
      <c r="AW172" s="13" t="s">
        <v>33</v>
      </c>
      <c r="AX172" s="13" t="s">
        <v>84</v>
      </c>
      <c r="AY172" s="183" t="s">
        <v>175</v>
      </c>
    </row>
    <row r="173" spans="1:65" s="2" customFormat="1" ht="16.5" customHeight="1">
      <c r="A173" s="33"/>
      <c r="B173" s="167"/>
      <c r="C173" s="168" t="s">
        <v>237</v>
      </c>
      <c r="D173" s="168" t="s">
        <v>177</v>
      </c>
      <c r="E173" s="169" t="s">
        <v>228</v>
      </c>
      <c r="F173" s="170" t="s">
        <v>229</v>
      </c>
      <c r="G173" s="171" t="s">
        <v>180</v>
      </c>
      <c r="H173" s="172">
        <v>216.64500000000001</v>
      </c>
      <c r="I173" s="173"/>
      <c r="J173" s="174">
        <f>ROUND(I173*H173,2)</f>
        <v>0</v>
      </c>
      <c r="K173" s="170" t="s">
        <v>181</v>
      </c>
      <c r="L173" s="34"/>
      <c r="M173" s="175" t="s">
        <v>1</v>
      </c>
      <c r="N173" s="176" t="s">
        <v>42</v>
      </c>
      <c r="O173" s="59"/>
      <c r="P173" s="177">
        <f>O173*H173</f>
        <v>0</v>
      </c>
      <c r="Q173" s="177">
        <v>0</v>
      </c>
      <c r="R173" s="177">
        <f>Q173*H173</f>
        <v>0</v>
      </c>
      <c r="S173" s="177">
        <v>0</v>
      </c>
      <c r="T173" s="17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9" t="s">
        <v>182</v>
      </c>
      <c r="AT173" s="179" t="s">
        <v>177</v>
      </c>
      <c r="AU173" s="179" t="s">
        <v>86</v>
      </c>
      <c r="AY173" s="18" t="s">
        <v>175</v>
      </c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18" t="s">
        <v>84</v>
      </c>
      <c r="BK173" s="180">
        <f>ROUND(I173*H173,2)</f>
        <v>0</v>
      </c>
      <c r="BL173" s="18" t="s">
        <v>182</v>
      </c>
      <c r="BM173" s="179" t="s">
        <v>422</v>
      </c>
    </row>
    <row r="174" spans="1:65" s="13" customFormat="1">
      <c r="B174" s="181"/>
      <c r="D174" s="182" t="s">
        <v>184</v>
      </c>
      <c r="E174" s="183" t="s">
        <v>1</v>
      </c>
      <c r="F174" s="184" t="s">
        <v>136</v>
      </c>
      <c r="H174" s="185">
        <v>216.64500000000001</v>
      </c>
      <c r="I174" s="186"/>
      <c r="L174" s="181"/>
      <c r="M174" s="187"/>
      <c r="N174" s="188"/>
      <c r="O174" s="188"/>
      <c r="P174" s="188"/>
      <c r="Q174" s="188"/>
      <c r="R174" s="188"/>
      <c r="S174" s="188"/>
      <c r="T174" s="189"/>
      <c r="AT174" s="183" t="s">
        <v>184</v>
      </c>
      <c r="AU174" s="183" t="s">
        <v>86</v>
      </c>
      <c r="AV174" s="13" t="s">
        <v>86</v>
      </c>
      <c r="AW174" s="13" t="s">
        <v>33</v>
      </c>
      <c r="AX174" s="13" t="s">
        <v>84</v>
      </c>
      <c r="AY174" s="183" t="s">
        <v>175</v>
      </c>
    </row>
    <row r="175" spans="1:65" s="2" customFormat="1" ht="24" customHeight="1">
      <c r="A175" s="33"/>
      <c r="B175" s="167"/>
      <c r="C175" s="168" t="s">
        <v>242</v>
      </c>
      <c r="D175" s="168" t="s">
        <v>177</v>
      </c>
      <c r="E175" s="169" t="s">
        <v>232</v>
      </c>
      <c r="F175" s="170" t="s">
        <v>233</v>
      </c>
      <c r="G175" s="171" t="s">
        <v>234</v>
      </c>
      <c r="H175" s="172">
        <v>361.79700000000003</v>
      </c>
      <c r="I175" s="173"/>
      <c r="J175" s="174">
        <f>ROUND(I175*H175,2)</f>
        <v>0</v>
      </c>
      <c r="K175" s="170" t="s">
        <v>181</v>
      </c>
      <c r="L175" s="34"/>
      <c r="M175" s="175" t="s">
        <v>1</v>
      </c>
      <c r="N175" s="176" t="s">
        <v>42</v>
      </c>
      <c r="O175" s="59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182</v>
      </c>
      <c r="AT175" s="179" t="s">
        <v>177</v>
      </c>
      <c r="AU175" s="179" t="s">
        <v>86</v>
      </c>
      <c r="AY175" s="18" t="s">
        <v>175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8" t="s">
        <v>84</v>
      </c>
      <c r="BK175" s="180">
        <f>ROUND(I175*H175,2)</f>
        <v>0</v>
      </c>
      <c r="BL175" s="18" t="s">
        <v>182</v>
      </c>
      <c r="BM175" s="179" t="s">
        <v>423</v>
      </c>
    </row>
    <row r="176" spans="1:65" s="13" customFormat="1">
      <c r="B176" s="181"/>
      <c r="D176" s="182" t="s">
        <v>184</v>
      </c>
      <c r="E176" s="183" t="s">
        <v>1</v>
      </c>
      <c r="F176" s="184" t="s">
        <v>236</v>
      </c>
      <c r="H176" s="185">
        <v>361.79700000000003</v>
      </c>
      <c r="I176" s="186"/>
      <c r="L176" s="181"/>
      <c r="M176" s="187"/>
      <c r="N176" s="188"/>
      <c r="O176" s="188"/>
      <c r="P176" s="188"/>
      <c r="Q176" s="188"/>
      <c r="R176" s="188"/>
      <c r="S176" s="188"/>
      <c r="T176" s="189"/>
      <c r="AT176" s="183" t="s">
        <v>184</v>
      </c>
      <c r="AU176" s="183" t="s">
        <v>86</v>
      </c>
      <c r="AV176" s="13" t="s">
        <v>86</v>
      </c>
      <c r="AW176" s="13" t="s">
        <v>33</v>
      </c>
      <c r="AX176" s="13" t="s">
        <v>84</v>
      </c>
      <c r="AY176" s="183" t="s">
        <v>175</v>
      </c>
    </row>
    <row r="177" spans="1:65" s="2" customFormat="1" ht="16.5" customHeight="1">
      <c r="A177" s="33"/>
      <c r="B177" s="167"/>
      <c r="C177" s="168" t="s">
        <v>248</v>
      </c>
      <c r="D177" s="168" t="s">
        <v>177</v>
      </c>
      <c r="E177" s="169" t="s">
        <v>238</v>
      </c>
      <c r="F177" s="170" t="s">
        <v>239</v>
      </c>
      <c r="G177" s="171" t="s">
        <v>180</v>
      </c>
      <c r="H177" s="172">
        <v>17.600000000000001</v>
      </c>
      <c r="I177" s="173"/>
      <c r="J177" s="174">
        <f>ROUND(I177*H177,2)</f>
        <v>0</v>
      </c>
      <c r="K177" s="170" t="s">
        <v>1</v>
      </c>
      <c r="L177" s="34"/>
      <c r="M177" s="175" t="s">
        <v>1</v>
      </c>
      <c r="N177" s="176" t="s">
        <v>42</v>
      </c>
      <c r="O177" s="59"/>
      <c r="P177" s="177">
        <f>O177*H177</f>
        <v>0</v>
      </c>
      <c r="Q177" s="177">
        <v>0</v>
      </c>
      <c r="R177" s="177">
        <f>Q177*H177</f>
        <v>0</v>
      </c>
      <c r="S177" s="177">
        <v>0</v>
      </c>
      <c r="T177" s="17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9" t="s">
        <v>182</v>
      </c>
      <c r="AT177" s="179" t="s">
        <v>177</v>
      </c>
      <c r="AU177" s="179" t="s">
        <v>86</v>
      </c>
      <c r="AY177" s="18" t="s">
        <v>175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8" t="s">
        <v>84</v>
      </c>
      <c r="BK177" s="180">
        <f>ROUND(I177*H177,2)</f>
        <v>0</v>
      </c>
      <c r="BL177" s="18" t="s">
        <v>182</v>
      </c>
      <c r="BM177" s="179" t="s">
        <v>424</v>
      </c>
    </row>
    <row r="178" spans="1:65" s="13" customFormat="1">
      <c r="B178" s="181"/>
      <c r="D178" s="182" t="s">
        <v>184</v>
      </c>
      <c r="E178" s="183" t="s">
        <v>1</v>
      </c>
      <c r="F178" s="184" t="s">
        <v>241</v>
      </c>
      <c r="H178" s="185">
        <v>17.600000000000001</v>
      </c>
      <c r="I178" s="186"/>
      <c r="L178" s="181"/>
      <c r="M178" s="187"/>
      <c r="N178" s="188"/>
      <c r="O178" s="188"/>
      <c r="P178" s="188"/>
      <c r="Q178" s="188"/>
      <c r="R178" s="188"/>
      <c r="S178" s="188"/>
      <c r="T178" s="189"/>
      <c r="AT178" s="183" t="s">
        <v>184</v>
      </c>
      <c r="AU178" s="183" t="s">
        <v>86</v>
      </c>
      <c r="AV178" s="13" t="s">
        <v>86</v>
      </c>
      <c r="AW178" s="13" t="s">
        <v>33</v>
      </c>
      <c r="AX178" s="13" t="s">
        <v>84</v>
      </c>
      <c r="AY178" s="183" t="s">
        <v>175</v>
      </c>
    </row>
    <row r="179" spans="1:65" s="2" customFormat="1" ht="24" customHeight="1">
      <c r="A179" s="33"/>
      <c r="B179" s="167"/>
      <c r="C179" s="168" t="s">
        <v>8</v>
      </c>
      <c r="D179" s="168" t="s">
        <v>177</v>
      </c>
      <c r="E179" s="169" t="s">
        <v>243</v>
      </c>
      <c r="F179" s="170" t="s">
        <v>244</v>
      </c>
      <c r="G179" s="171" t="s">
        <v>245</v>
      </c>
      <c r="H179" s="172">
        <v>88</v>
      </c>
      <c r="I179" s="173"/>
      <c r="J179" s="174">
        <f>ROUND(I179*H179,2)</f>
        <v>0</v>
      </c>
      <c r="K179" s="170" t="s">
        <v>181</v>
      </c>
      <c r="L179" s="34"/>
      <c r="M179" s="175" t="s">
        <v>1</v>
      </c>
      <c r="N179" s="176" t="s">
        <v>42</v>
      </c>
      <c r="O179" s="59"/>
      <c r="P179" s="177">
        <f>O179*H179</f>
        <v>0</v>
      </c>
      <c r="Q179" s="177">
        <v>0</v>
      </c>
      <c r="R179" s="177">
        <f>Q179*H179</f>
        <v>0</v>
      </c>
      <c r="S179" s="177">
        <v>0</v>
      </c>
      <c r="T179" s="178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9" t="s">
        <v>182</v>
      </c>
      <c r="AT179" s="179" t="s">
        <v>177</v>
      </c>
      <c r="AU179" s="179" t="s">
        <v>86</v>
      </c>
      <c r="AY179" s="18" t="s">
        <v>175</v>
      </c>
      <c r="BE179" s="180">
        <f>IF(N179="základní",J179,0)</f>
        <v>0</v>
      </c>
      <c r="BF179" s="180">
        <f>IF(N179="snížená",J179,0)</f>
        <v>0</v>
      </c>
      <c r="BG179" s="180">
        <f>IF(N179="zákl. přenesená",J179,0)</f>
        <v>0</v>
      </c>
      <c r="BH179" s="180">
        <f>IF(N179="sníž. přenesená",J179,0)</f>
        <v>0</v>
      </c>
      <c r="BI179" s="180">
        <f>IF(N179="nulová",J179,0)</f>
        <v>0</v>
      </c>
      <c r="BJ179" s="18" t="s">
        <v>84</v>
      </c>
      <c r="BK179" s="180">
        <f>ROUND(I179*H179,2)</f>
        <v>0</v>
      </c>
      <c r="BL179" s="18" t="s">
        <v>182</v>
      </c>
      <c r="BM179" s="179" t="s">
        <v>425</v>
      </c>
    </row>
    <row r="180" spans="1:65" s="13" customFormat="1">
      <c r="B180" s="181"/>
      <c r="D180" s="182" t="s">
        <v>184</v>
      </c>
      <c r="E180" s="183" t="s">
        <v>141</v>
      </c>
      <c r="F180" s="184" t="s">
        <v>426</v>
      </c>
      <c r="H180" s="185">
        <v>88</v>
      </c>
      <c r="I180" s="186"/>
      <c r="L180" s="181"/>
      <c r="M180" s="187"/>
      <c r="N180" s="188"/>
      <c r="O180" s="188"/>
      <c r="P180" s="188"/>
      <c r="Q180" s="188"/>
      <c r="R180" s="188"/>
      <c r="S180" s="188"/>
      <c r="T180" s="189"/>
      <c r="AT180" s="183" t="s">
        <v>184</v>
      </c>
      <c r="AU180" s="183" t="s">
        <v>86</v>
      </c>
      <c r="AV180" s="13" t="s">
        <v>86</v>
      </c>
      <c r="AW180" s="13" t="s">
        <v>33</v>
      </c>
      <c r="AX180" s="13" t="s">
        <v>84</v>
      </c>
      <c r="AY180" s="183" t="s">
        <v>175</v>
      </c>
    </row>
    <row r="181" spans="1:65" s="2" customFormat="1" ht="16.5" customHeight="1">
      <c r="A181" s="33"/>
      <c r="B181" s="167"/>
      <c r="C181" s="168" t="s">
        <v>256</v>
      </c>
      <c r="D181" s="168" t="s">
        <v>177</v>
      </c>
      <c r="E181" s="169" t="s">
        <v>249</v>
      </c>
      <c r="F181" s="170" t="s">
        <v>250</v>
      </c>
      <c r="G181" s="171" t="s">
        <v>245</v>
      </c>
      <c r="H181" s="172">
        <v>380</v>
      </c>
      <c r="I181" s="173"/>
      <c r="J181" s="174">
        <f>ROUND(I181*H181,2)</f>
        <v>0</v>
      </c>
      <c r="K181" s="170" t="s">
        <v>181</v>
      </c>
      <c r="L181" s="34"/>
      <c r="M181" s="175" t="s">
        <v>1</v>
      </c>
      <c r="N181" s="176" t="s">
        <v>42</v>
      </c>
      <c r="O181" s="59"/>
      <c r="P181" s="177">
        <f>O181*H181</f>
        <v>0</v>
      </c>
      <c r="Q181" s="177">
        <v>0</v>
      </c>
      <c r="R181" s="177">
        <f>Q181*H181</f>
        <v>0</v>
      </c>
      <c r="S181" s="177">
        <v>0</v>
      </c>
      <c r="T181" s="178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9" t="s">
        <v>182</v>
      </c>
      <c r="AT181" s="179" t="s">
        <v>177</v>
      </c>
      <c r="AU181" s="179" t="s">
        <v>86</v>
      </c>
      <c r="AY181" s="18" t="s">
        <v>175</v>
      </c>
      <c r="BE181" s="180">
        <f>IF(N181="základní",J181,0)</f>
        <v>0</v>
      </c>
      <c r="BF181" s="180">
        <f>IF(N181="snížená",J181,0)</f>
        <v>0</v>
      </c>
      <c r="BG181" s="180">
        <f>IF(N181="zákl. přenesená",J181,0)</f>
        <v>0</v>
      </c>
      <c r="BH181" s="180">
        <f>IF(N181="sníž. přenesená",J181,0)</f>
        <v>0</v>
      </c>
      <c r="BI181" s="180">
        <f>IF(N181="nulová",J181,0)</f>
        <v>0</v>
      </c>
      <c r="BJ181" s="18" t="s">
        <v>84</v>
      </c>
      <c r="BK181" s="180">
        <f>ROUND(I181*H181,2)</f>
        <v>0</v>
      </c>
      <c r="BL181" s="18" t="s">
        <v>182</v>
      </c>
      <c r="BM181" s="179" t="s">
        <v>427</v>
      </c>
    </row>
    <row r="182" spans="1:65" s="2" customFormat="1" ht="16.5" customHeight="1">
      <c r="A182" s="33"/>
      <c r="B182" s="167"/>
      <c r="C182" s="168" t="s">
        <v>261</v>
      </c>
      <c r="D182" s="168" t="s">
        <v>177</v>
      </c>
      <c r="E182" s="169" t="s">
        <v>253</v>
      </c>
      <c r="F182" s="170" t="s">
        <v>254</v>
      </c>
      <c r="G182" s="171" t="s">
        <v>245</v>
      </c>
      <c r="H182" s="172">
        <v>88</v>
      </c>
      <c r="I182" s="173"/>
      <c r="J182" s="174">
        <f>ROUND(I182*H182,2)</f>
        <v>0</v>
      </c>
      <c r="K182" s="170" t="s">
        <v>181</v>
      </c>
      <c r="L182" s="34"/>
      <c r="M182" s="175" t="s">
        <v>1</v>
      </c>
      <c r="N182" s="176" t="s">
        <v>42</v>
      </c>
      <c r="O182" s="59"/>
      <c r="P182" s="177">
        <f>O182*H182</f>
        <v>0</v>
      </c>
      <c r="Q182" s="177">
        <v>0</v>
      </c>
      <c r="R182" s="177">
        <f>Q182*H182</f>
        <v>0</v>
      </c>
      <c r="S182" s="177">
        <v>0</v>
      </c>
      <c r="T182" s="17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9" t="s">
        <v>182</v>
      </c>
      <c r="AT182" s="179" t="s">
        <v>177</v>
      </c>
      <c r="AU182" s="179" t="s">
        <v>86</v>
      </c>
      <c r="AY182" s="18" t="s">
        <v>175</v>
      </c>
      <c r="BE182" s="180">
        <f>IF(N182="základní",J182,0)</f>
        <v>0</v>
      </c>
      <c r="BF182" s="180">
        <f>IF(N182="snížená",J182,0)</f>
        <v>0</v>
      </c>
      <c r="BG182" s="180">
        <f>IF(N182="zákl. přenesená",J182,0)</f>
        <v>0</v>
      </c>
      <c r="BH182" s="180">
        <f>IF(N182="sníž. přenesená",J182,0)</f>
        <v>0</v>
      </c>
      <c r="BI182" s="180">
        <f>IF(N182="nulová",J182,0)</f>
        <v>0</v>
      </c>
      <c r="BJ182" s="18" t="s">
        <v>84</v>
      </c>
      <c r="BK182" s="180">
        <f>ROUND(I182*H182,2)</f>
        <v>0</v>
      </c>
      <c r="BL182" s="18" t="s">
        <v>182</v>
      </c>
      <c r="BM182" s="179" t="s">
        <v>428</v>
      </c>
    </row>
    <row r="183" spans="1:65" s="13" customFormat="1">
      <c r="B183" s="181"/>
      <c r="D183" s="182" t="s">
        <v>184</v>
      </c>
      <c r="E183" s="183" t="s">
        <v>1</v>
      </c>
      <c r="F183" s="184" t="s">
        <v>141</v>
      </c>
      <c r="H183" s="185">
        <v>88</v>
      </c>
      <c r="I183" s="186"/>
      <c r="L183" s="181"/>
      <c r="M183" s="187"/>
      <c r="N183" s="188"/>
      <c r="O183" s="188"/>
      <c r="P183" s="188"/>
      <c r="Q183" s="188"/>
      <c r="R183" s="188"/>
      <c r="S183" s="188"/>
      <c r="T183" s="189"/>
      <c r="AT183" s="183" t="s">
        <v>184</v>
      </c>
      <c r="AU183" s="183" t="s">
        <v>86</v>
      </c>
      <c r="AV183" s="13" t="s">
        <v>86</v>
      </c>
      <c r="AW183" s="13" t="s">
        <v>33</v>
      </c>
      <c r="AX183" s="13" t="s">
        <v>84</v>
      </c>
      <c r="AY183" s="183" t="s">
        <v>175</v>
      </c>
    </row>
    <row r="184" spans="1:65" s="2" customFormat="1" ht="16.5" customHeight="1">
      <c r="A184" s="33"/>
      <c r="B184" s="167"/>
      <c r="C184" s="168" t="s">
        <v>265</v>
      </c>
      <c r="D184" s="168" t="s">
        <v>177</v>
      </c>
      <c r="E184" s="169" t="s">
        <v>257</v>
      </c>
      <c r="F184" s="170" t="s">
        <v>258</v>
      </c>
      <c r="G184" s="171" t="s">
        <v>245</v>
      </c>
      <c r="H184" s="172">
        <v>88</v>
      </c>
      <c r="I184" s="173"/>
      <c r="J184" s="174">
        <f>ROUND(I184*H184,2)</f>
        <v>0</v>
      </c>
      <c r="K184" s="170" t="s">
        <v>1</v>
      </c>
      <c r="L184" s="34"/>
      <c r="M184" s="175" t="s">
        <v>1</v>
      </c>
      <c r="N184" s="176" t="s">
        <v>42</v>
      </c>
      <c r="O184" s="59"/>
      <c r="P184" s="177">
        <f>O184*H184</f>
        <v>0</v>
      </c>
      <c r="Q184" s="177">
        <v>0</v>
      </c>
      <c r="R184" s="177">
        <f>Q184*H184</f>
        <v>0</v>
      </c>
      <c r="S184" s="177">
        <v>0</v>
      </c>
      <c r="T184" s="178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9" t="s">
        <v>182</v>
      </c>
      <c r="AT184" s="179" t="s">
        <v>177</v>
      </c>
      <c r="AU184" s="179" t="s">
        <v>86</v>
      </c>
      <c r="AY184" s="18" t="s">
        <v>175</v>
      </c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8" t="s">
        <v>84</v>
      </c>
      <c r="BK184" s="180">
        <f>ROUND(I184*H184,2)</f>
        <v>0</v>
      </c>
      <c r="BL184" s="18" t="s">
        <v>182</v>
      </c>
      <c r="BM184" s="179" t="s">
        <v>429</v>
      </c>
    </row>
    <row r="185" spans="1:65" s="13" customFormat="1">
      <c r="B185" s="181"/>
      <c r="D185" s="182" t="s">
        <v>184</v>
      </c>
      <c r="E185" s="183" t="s">
        <v>1</v>
      </c>
      <c r="F185" s="184" t="s">
        <v>141</v>
      </c>
      <c r="H185" s="185">
        <v>88</v>
      </c>
      <c r="I185" s="186"/>
      <c r="L185" s="181"/>
      <c r="M185" s="187"/>
      <c r="N185" s="188"/>
      <c r="O185" s="188"/>
      <c r="P185" s="188"/>
      <c r="Q185" s="188"/>
      <c r="R185" s="188"/>
      <c r="S185" s="188"/>
      <c r="T185" s="189"/>
      <c r="AT185" s="183" t="s">
        <v>184</v>
      </c>
      <c r="AU185" s="183" t="s">
        <v>86</v>
      </c>
      <c r="AV185" s="13" t="s">
        <v>86</v>
      </c>
      <c r="AW185" s="13" t="s">
        <v>33</v>
      </c>
      <c r="AX185" s="13" t="s">
        <v>84</v>
      </c>
      <c r="AY185" s="183" t="s">
        <v>175</v>
      </c>
    </row>
    <row r="186" spans="1:65" s="12" customFormat="1" ht="22.9" customHeight="1">
      <c r="B186" s="154"/>
      <c r="D186" s="155" t="s">
        <v>76</v>
      </c>
      <c r="E186" s="165" t="s">
        <v>86</v>
      </c>
      <c r="F186" s="165" t="s">
        <v>430</v>
      </c>
      <c r="I186" s="157"/>
      <c r="J186" s="166">
        <f>BK186</f>
        <v>0</v>
      </c>
      <c r="L186" s="154"/>
      <c r="M186" s="159"/>
      <c r="N186" s="160"/>
      <c r="O186" s="160"/>
      <c r="P186" s="161">
        <f>SUM(P187:P210)</f>
        <v>0</v>
      </c>
      <c r="Q186" s="160"/>
      <c r="R186" s="161">
        <f>SUM(R187:R210)</f>
        <v>139.40486952999998</v>
      </c>
      <c r="S186" s="160"/>
      <c r="T186" s="162">
        <f>SUM(T187:T210)</f>
        <v>0</v>
      </c>
      <c r="AR186" s="155" t="s">
        <v>84</v>
      </c>
      <c r="AT186" s="163" t="s">
        <v>76</v>
      </c>
      <c r="AU186" s="163" t="s">
        <v>84</v>
      </c>
      <c r="AY186" s="155" t="s">
        <v>175</v>
      </c>
      <c r="BK186" s="164">
        <f>SUM(BK187:BK210)</f>
        <v>0</v>
      </c>
    </row>
    <row r="187" spans="1:65" s="2" customFormat="1" ht="24" customHeight="1">
      <c r="A187" s="33"/>
      <c r="B187" s="167"/>
      <c r="C187" s="168" t="s">
        <v>269</v>
      </c>
      <c r="D187" s="168" t="s">
        <v>177</v>
      </c>
      <c r="E187" s="169" t="s">
        <v>431</v>
      </c>
      <c r="F187" s="170" t="s">
        <v>432</v>
      </c>
      <c r="G187" s="171" t="s">
        <v>180</v>
      </c>
      <c r="H187" s="172">
        <v>6</v>
      </c>
      <c r="I187" s="173"/>
      <c r="J187" s="174">
        <f>ROUND(I187*H187,2)</f>
        <v>0</v>
      </c>
      <c r="K187" s="170" t="s">
        <v>181</v>
      </c>
      <c r="L187" s="34"/>
      <c r="M187" s="175" t="s">
        <v>1</v>
      </c>
      <c r="N187" s="176" t="s">
        <v>42</v>
      </c>
      <c r="O187" s="59"/>
      <c r="P187" s="177">
        <f>O187*H187</f>
        <v>0</v>
      </c>
      <c r="Q187" s="177">
        <v>1.63</v>
      </c>
      <c r="R187" s="177">
        <f>Q187*H187</f>
        <v>9.7799999999999994</v>
      </c>
      <c r="S187" s="177">
        <v>0</v>
      </c>
      <c r="T187" s="17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9" t="s">
        <v>182</v>
      </c>
      <c r="AT187" s="179" t="s">
        <v>177</v>
      </c>
      <c r="AU187" s="179" t="s">
        <v>86</v>
      </c>
      <c r="AY187" s="18" t="s">
        <v>175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8" t="s">
        <v>84</v>
      </c>
      <c r="BK187" s="180">
        <f>ROUND(I187*H187,2)</f>
        <v>0</v>
      </c>
      <c r="BL187" s="18" t="s">
        <v>182</v>
      </c>
      <c r="BM187" s="179" t="s">
        <v>433</v>
      </c>
    </row>
    <row r="188" spans="1:65" s="13" customFormat="1">
      <c r="B188" s="181"/>
      <c r="D188" s="182" t="s">
        <v>184</v>
      </c>
      <c r="E188" s="183" t="s">
        <v>1</v>
      </c>
      <c r="F188" s="184" t="s">
        <v>399</v>
      </c>
      <c r="H188" s="185">
        <v>6</v>
      </c>
      <c r="I188" s="186"/>
      <c r="L188" s="181"/>
      <c r="M188" s="187"/>
      <c r="N188" s="188"/>
      <c r="O188" s="188"/>
      <c r="P188" s="188"/>
      <c r="Q188" s="188"/>
      <c r="R188" s="188"/>
      <c r="S188" s="188"/>
      <c r="T188" s="189"/>
      <c r="AT188" s="183" t="s">
        <v>184</v>
      </c>
      <c r="AU188" s="183" t="s">
        <v>86</v>
      </c>
      <c r="AV188" s="13" t="s">
        <v>86</v>
      </c>
      <c r="AW188" s="13" t="s">
        <v>33</v>
      </c>
      <c r="AX188" s="13" t="s">
        <v>84</v>
      </c>
      <c r="AY188" s="183" t="s">
        <v>175</v>
      </c>
    </row>
    <row r="189" spans="1:65" s="2" customFormat="1" ht="24" customHeight="1">
      <c r="A189" s="33"/>
      <c r="B189" s="167"/>
      <c r="C189" s="168" t="s">
        <v>135</v>
      </c>
      <c r="D189" s="168" t="s">
        <v>177</v>
      </c>
      <c r="E189" s="169" t="s">
        <v>434</v>
      </c>
      <c r="F189" s="170" t="s">
        <v>435</v>
      </c>
      <c r="G189" s="171" t="s">
        <v>180</v>
      </c>
      <c r="H189" s="172">
        <v>64.739999999999995</v>
      </c>
      <c r="I189" s="173"/>
      <c r="J189" s="174">
        <f>ROUND(I189*H189,2)</f>
        <v>0</v>
      </c>
      <c r="K189" s="170" t="s">
        <v>1</v>
      </c>
      <c r="L189" s="34"/>
      <c r="M189" s="175" t="s">
        <v>1</v>
      </c>
      <c r="N189" s="176" t="s">
        <v>42</v>
      </c>
      <c r="O189" s="59"/>
      <c r="P189" s="177">
        <f>O189*H189</f>
        <v>0</v>
      </c>
      <c r="Q189" s="177">
        <v>1.63</v>
      </c>
      <c r="R189" s="177">
        <f>Q189*H189</f>
        <v>105.52619999999999</v>
      </c>
      <c r="S189" s="177">
        <v>0</v>
      </c>
      <c r="T189" s="17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9" t="s">
        <v>182</v>
      </c>
      <c r="AT189" s="179" t="s">
        <v>177</v>
      </c>
      <c r="AU189" s="179" t="s">
        <v>86</v>
      </c>
      <c r="AY189" s="18" t="s">
        <v>175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8" t="s">
        <v>84</v>
      </c>
      <c r="BK189" s="180">
        <f>ROUND(I189*H189,2)</f>
        <v>0</v>
      </c>
      <c r="BL189" s="18" t="s">
        <v>182</v>
      </c>
      <c r="BM189" s="179" t="s">
        <v>436</v>
      </c>
    </row>
    <row r="190" spans="1:65" s="13" customFormat="1">
      <c r="B190" s="181"/>
      <c r="D190" s="182" t="s">
        <v>184</v>
      </c>
      <c r="E190" s="183" t="s">
        <v>1</v>
      </c>
      <c r="F190" s="184" t="s">
        <v>437</v>
      </c>
      <c r="H190" s="185">
        <v>64.739999999999995</v>
      </c>
      <c r="I190" s="186"/>
      <c r="L190" s="181"/>
      <c r="M190" s="187"/>
      <c r="N190" s="188"/>
      <c r="O190" s="188"/>
      <c r="P190" s="188"/>
      <c r="Q190" s="188"/>
      <c r="R190" s="188"/>
      <c r="S190" s="188"/>
      <c r="T190" s="189"/>
      <c r="AT190" s="183" t="s">
        <v>184</v>
      </c>
      <c r="AU190" s="183" t="s">
        <v>86</v>
      </c>
      <c r="AV190" s="13" t="s">
        <v>86</v>
      </c>
      <c r="AW190" s="13" t="s">
        <v>33</v>
      </c>
      <c r="AX190" s="13" t="s">
        <v>84</v>
      </c>
      <c r="AY190" s="183" t="s">
        <v>175</v>
      </c>
    </row>
    <row r="191" spans="1:65" s="2" customFormat="1" ht="24" customHeight="1">
      <c r="A191" s="33"/>
      <c r="B191" s="167"/>
      <c r="C191" s="168" t="s">
        <v>7</v>
      </c>
      <c r="D191" s="168" t="s">
        <v>177</v>
      </c>
      <c r="E191" s="169" t="s">
        <v>438</v>
      </c>
      <c r="F191" s="170" t="s">
        <v>439</v>
      </c>
      <c r="G191" s="171" t="s">
        <v>245</v>
      </c>
      <c r="H191" s="172">
        <v>30</v>
      </c>
      <c r="I191" s="173"/>
      <c r="J191" s="174">
        <f>ROUND(I191*H191,2)</f>
        <v>0</v>
      </c>
      <c r="K191" s="170" t="s">
        <v>181</v>
      </c>
      <c r="L191" s="34"/>
      <c r="M191" s="175" t="s">
        <v>1</v>
      </c>
      <c r="N191" s="176" t="s">
        <v>42</v>
      </c>
      <c r="O191" s="59"/>
      <c r="P191" s="177">
        <f>O191*H191</f>
        <v>0</v>
      </c>
      <c r="Q191" s="177">
        <v>1.7000000000000001E-4</v>
      </c>
      <c r="R191" s="177">
        <f>Q191*H191</f>
        <v>5.1000000000000004E-3</v>
      </c>
      <c r="S191" s="177">
        <v>0</v>
      </c>
      <c r="T191" s="178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9" t="s">
        <v>182</v>
      </c>
      <c r="AT191" s="179" t="s">
        <v>177</v>
      </c>
      <c r="AU191" s="179" t="s">
        <v>86</v>
      </c>
      <c r="AY191" s="18" t="s">
        <v>175</v>
      </c>
      <c r="BE191" s="180">
        <f>IF(N191="základní",J191,0)</f>
        <v>0</v>
      </c>
      <c r="BF191" s="180">
        <f>IF(N191="snížená",J191,0)</f>
        <v>0</v>
      </c>
      <c r="BG191" s="180">
        <f>IF(N191="zákl. přenesená",J191,0)</f>
        <v>0</v>
      </c>
      <c r="BH191" s="180">
        <f>IF(N191="sníž. přenesená",J191,0)</f>
        <v>0</v>
      </c>
      <c r="BI191" s="180">
        <f>IF(N191="nulová",J191,0)</f>
        <v>0</v>
      </c>
      <c r="BJ191" s="18" t="s">
        <v>84</v>
      </c>
      <c r="BK191" s="180">
        <f>ROUND(I191*H191,2)</f>
        <v>0</v>
      </c>
      <c r="BL191" s="18" t="s">
        <v>182</v>
      </c>
      <c r="BM191" s="179" t="s">
        <v>440</v>
      </c>
    </row>
    <row r="192" spans="1:65" s="13" customFormat="1">
      <c r="B192" s="181"/>
      <c r="D192" s="182" t="s">
        <v>184</v>
      </c>
      <c r="E192" s="183" t="s">
        <v>1</v>
      </c>
      <c r="F192" s="184" t="s">
        <v>441</v>
      </c>
      <c r="H192" s="185">
        <v>30</v>
      </c>
      <c r="I192" s="186"/>
      <c r="L192" s="181"/>
      <c r="M192" s="187"/>
      <c r="N192" s="188"/>
      <c r="O192" s="188"/>
      <c r="P192" s="188"/>
      <c r="Q192" s="188"/>
      <c r="R192" s="188"/>
      <c r="S192" s="188"/>
      <c r="T192" s="189"/>
      <c r="AT192" s="183" t="s">
        <v>184</v>
      </c>
      <c r="AU192" s="183" t="s">
        <v>86</v>
      </c>
      <c r="AV192" s="13" t="s">
        <v>86</v>
      </c>
      <c r="AW192" s="13" t="s">
        <v>33</v>
      </c>
      <c r="AX192" s="13" t="s">
        <v>84</v>
      </c>
      <c r="AY192" s="183" t="s">
        <v>175</v>
      </c>
    </row>
    <row r="193" spans="1:65" s="2" customFormat="1" ht="24" customHeight="1">
      <c r="A193" s="33"/>
      <c r="B193" s="167"/>
      <c r="C193" s="205" t="s">
        <v>282</v>
      </c>
      <c r="D193" s="205" t="s">
        <v>276</v>
      </c>
      <c r="E193" s="206" t="s">
        <v>442</v>
      </c>
      <c r="F193" s="207" t="s">
        <v>443</v>
      </c>
      <c r="G193" s="208" t="s">
        <v>245</v>
      </c>
      <c r="H193" s="209">
        <v>36</v>
      </c>
      <c r="I193" s="210"/>
      <c r="J193" s="211">
        <f>ROUND(I193*H193,2)</f>
        <v>0</v>
      </c>
      <c r="K193" s="207" t="s">
        <v>181</v>
      </c>
      <c r="L193" s="212"/>
      <c r="M193" s="213" t="s">
        <v>1</v>
      </c>
      <c r="N193" s="214" t="s">
        <v>42</v>
      </c>
      <c r="O193" s="59"/>
      <c r="P193" s="177">
        <f>O193*H193</f>
        <v>0</v>
      </c>
      <c r="Q193" s="177">
        <v>4.0000000000000002E-4</v>
      </c>
      <c r="R193" s="177">
        <f>Q193*H193</f>
        <v>1.4400000000000001E-2</v>
      </c>
      <c r="S193" s="177">
        <v>0</v>
      </c>
      <c r="T193" s="178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9" t="s">
        <v>217</v>
      </c>
      <c r="AT193" s="179" t="s">
        <v>276</v>
      </c>
      <c r="AU193" s="179" t="s">
        <v>86</v>
      </c>
      <c r="AY193" s="18" t="s">
        <v>175</v>
      </c>
      <c r="BE193" s="180">
        <f>IF(N193="základní",J193,0)</f>
        <v>0</v>
      </c>
      <c r="BF193" s="180">
        <f>IF(N193="snížená",J193,0)</f>
        <v>0</v>
      </c>
      <c r="BG193" s="180">
        <f>IF(N193="zákl. přenesená",J193,0)</f>
        <v>0</v>
      </c>
      <c r="BH193" s="180">
        <f>IF(N193="sníž. přenesená",J193,0)</f>
        <v>0</v>
      </c>
      <c r="BI193" s="180">
        <f>IF(N193="nulová",J193,0)</f>
        <v>0</v>
      </c>
      <c r="BJ193" s="18" t="s">
        <v>84</v>
      </c>
      <c r="BK193" s="180">
        <f>ROUND(I193*H193,2)</f>
        <v>0</v>
      </c>
      <c r="BL193" s="18" t="s">
        <v>182</v>
      </c>
      <c r="BM193" s="179" t="s">
        <v>444</v>
      </c>
    </row>
    <row r="194" spans="1:65" s="2" customFormat="1" ht="24" customHeight="1">
      <c r="A194" s="33"/>
      <c r="B194" s="167"/>
      <c r="C194" s="168" t="s">
        <v>287</v>
      </c>
      <c r="D194" s="168" t="s">
        <v>177</v>
      </c>
      <c r="E194" s="169" t="s">
        <v>445</v>
      </c>
      <c r="F194" s="170" t="s">
        <v>446</v>
      </c>
      <c r="G194" s="171" t="s">
        <v>285</v>
      </c>
      <c r="H194" s="172">
        <v>30</v>
      </c>
      <c r="I194" s="173"/>
      <c r="J194" s="174">
        <f>ROUND(I194*H194,2)</f>
        <v>0</v>
      </c>
      <c r="K194" s="170" t="s">
        <v>181</v>
      </c>
      <c r="L194" s="34"/>
      <c r="M194" s="175" t="s">
        <v>1</v>
      </c>
      <c r="N194" s="176" t="s">
        <v>42</v>
      </c>
      <c r="O194" s="59"/>
      <c r="P194" s="177">
        <f>O194*H194</f>
        <v>0</v>
      </c>
      <c r="Q194" s="177">
        <v>7.2999999999999996E-4</v>
      </c>
      <c r="R194" s="177">
        <f>Q194*H194</f>
        <v>2.1899999999999999E-2</v>
      </c>
      <c r="S194" s="177">
        <v>0</v>
      </c>
      <c r="T194" s="17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182</v>
      </c>
      <c r="AT194" s="179" t="s">
        <v>177</v>
      </c>
      <c r="AU194" s="179" t="s">
        <v>86</v>
      </c>
      <c r="AY194" s="18" t="s">
        <v>175</v>
      </c>
      <c r="BE194" s="180">
        <f>IF(N194="základní",J194,0)</f>
        <v>0</v>
      </c>
      <c r="BF194" s="180">
        <f>IF(N194="snížená",J194,0)</f>
        <v>0</v>
      </c>
      <c r="BG194" s="180">
        <f>IF(N194="zákl. přenesená",J194,0)</f>
        <v>0</v>
      </c>
      <c r="BH194" s="180">
        <f>IF(N194="sníž. přenesená",J194,0)</f>
        <v>0</v>
      </c>
      <c r="BI194" s="180">
        <f>IF(N194="nulová",J194,0)</f>
        <v>0</v>
      </c>
      <c r="BJ194" s="18" t="s">
        <v>84</v>
      </c>
      <c r="BK194" s="180">
        <f>ROUND(I194*H194,2)</f>
        <v>0</v>
      </c>
      <c r="BL194" s="18" t="s">
        <v>182</v>
      </c>
      <c r="BM194" s="179" t="s">
        <v>447</v>
      </c>
    </row>
    <row r="195" spans="1:65" s="2" customFormat="1" ht="24" customHeight="1">
      <c r="A195" s="33"/>
      <c r="B195" s="167"/>
      <c r="C195" s="168" t="s">
        <v>291</v>
      </c>
      <c r="D195" s="168" t="s">
        <v>177</v>
      </c>
      <c r="E195" s="169" t="s">
        <v>448</v>
      </c>
      <c r="F195" s="170" t="s">
        <v>449</v>
      </c>
      <c r="G195" s="171" t="s">
        <v>180</v>
      </c>
      <c r="H195" s="172">
        <v>1.1759999999999999</v>
      </c>
      <c r="I195" s="173"/>
      <c r="J195" s="174">
        <f>ROUND(I195*H195,2)</f>
        <v>0</v>
      </c>
      <c r="K195" s="170" t="s">
        <v>181</v>
      </c>
      <c r="L195" s="34"/>
      <c r="M195" s="175" t="s">
        <v>1</v>
      </c>
      <c r="N195" s="176" t="s">
        <v>42</v>
      </c>
      <c r="O195" s="59"/>
      <c r="P195" s="177">
        <f>O195*H195</f>
        <v>0</v>
      </c>
      <c r="Q195" s="177">
        <v>1.98</v>
      </c>
      <c r="R195" s="177">
        <f>Q195*H195</f>
        <v>2.3284799999999999</v>
      </c>
      <c r="S195" s="177">
        <v>0</v>
      </c>
      <c r="T195" s="178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9" t="s">
        <v>182</v>
      </c>
      <c r="AT195" s="179" t="s">
        <v>177</v>
      </c>
      <c r="AU195" s="179" t="s">
        <v>86</v>
      </c>
      <c r="AY195" s="18" t="s">
        <v>175</v>
      </c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18" t="s">
        <v>84</v>
      </c>
      <c r="BK195" s="180">
        <f>ROUND(I195*H195,2)</f>
        <v>0</v>
      </c>
      <c r="BL195" s="18" t="s">
        <v>182</v>
      </c>
      <c r="BM195" s="179" t="s">
        <v>450</v>
      </c>
    </row>
    <row r="196" spans="1:65" s="14" customFormat="1">
      <c r="B196" s="190"/>
      <c r="D196" s="182" t="s">
        <v>184</v>
      </c>
      <c r="E196" s="191" t="s">
        <v>1</v>
      </c>
      <c r="F196" s="192" t="s">
        <v>451</v>
      </c>
      <c r="H196" s="191" t="s">
        <v>1</v>
      </c>
      <c r="I196" s="193"/>
      <c r="L196" s="190"/>
      <c r="M196" s="194"/>
      <c r="N196" s="195"/>
      <c r="O196" s="195"/>
      <c r="P196" s="195"/>
      <c r="Q196" s="195"/>
      <c r="R196" s="195"/>
      <c r="S196" s="195"/>
      <c r="T196" s="196"/>
      <c r="AT196" s="191" t="s">
        <v>184</v>
      </c>
      <c r="AU196" s="191" t="s">
        <v>86</v>
      </c>
      <c r="AV196" s="14" t="s">
        <v>84</v>
      </c>
      <c r="AW196" s="14" t="s">
        <v>33</v>
      </c>
      <c r="AX196" s="14" t="s">
        <v>77</v>
      </c>
      <c r="AY196" s="191" t="s">
        <v>175</v>
      </c>
    </row>
    <row r="197" spans="1:65" s="13" customFormat="1">
      <c r="B197" s="181"/>
      <c r="D197" s="182" t="s">
        <v>184</v>
      </c>
      <c r="E197" s="183" t="s">
        <v>1</v>
      </c>
      <c r="F197" s="184" t="s">
        <v>452</v>
      </c>
      <c r="H197" s="185">
        <v>0.85</v>
      </c>
      <c r="I197" s="186"/>
      <c r="L197" s="181"/>
      <c r="M197" s="187"/>
      <c r="N197" s="188"/>
      <c r="O197" s="188"/>
      <c r="P197" s="188"/>
      <c r="Q197" s="188"/>
      <c r="R197" s="188"/>
      <c r="S197" s="188"/>
      <c r="T197" s="189"/>
      <c r="AT197" s="183" t="s">
        <v>184</v>
      </c>
      <c r="AU197" s="183" t="s">
        <v>86</v>
      </c>
      <c r="AV197" s="13" t="s">
        <v>86</v>
      </c>
      <c r="AW197" s="13" t="s">
        <v>33</v>
      </c>
      <c r="AX197" s="13" t="s">
        <v>77</v>
      </c>
      <c r="AY197" s="183" t="s">
        <v>175</v>
      </c>
    </row>
    <row r="198" spans="1:65" s="14" customFormat="1">
      <c r="B198" s="190"/>
      <c r="D198" s="182" t="s">
        <v>184</v>
      </c>
      <c r="E198" s="191" t="s">
        <v>1</v>
      </c>
      <c r="F198" s="192" t="s">
        <v>407</v>
      </c>
      <c r="H198" s="191" t="s">
        <v>1</v>
      </c>
      <c r="I198" s="193"/>
      <c r="L198" s="190"/>
      <c r="M198" s="194"/>
      <c r="N198" s="195"/>
      <c r="O198" s="195"/>
      <c r="P198" s="195"/>
      <c r="Q198" s="195"/>
      <c r="R198" s="195"/>
      <c r="S198" s="195"/>
      <c r="T198" s="196"/>
      <c r="AT198" s="191" t="s">
        <v>184</v>
      </c>
      <c r="AU198" s="191" t="s">
        <v>86</v>
      </c>
      <c r="AV198" s="14" t="s">
        <v>84</v>
      </c>
      <c r="AW198" s="14" t="s">
        <v>33</v>
      </c>
      <c r="AX198" s="14" t="s">
        <v>77</v>
      </c>
      <c r="AY198" s="191" t="s">
        <v>175</v>
      </c>
    </row>
    <row r="199" spans="1:65" s="13" customFormat="1">
      <c r="B199" s="181"/>
      <c r="D199" s="182" t="s">
        <v>184</v>
      </c>
      <c r="E199" s="183" t="s">
        <v>1</v>
      </c>
      <c r="F199" s="184" t="s">
        <v>453</v>
      </c>
      <c r="H199" s="185">
        <v>0.2</v>
      </c>
      <c r="I199" s="186"/>
      <c r="L199" s="181"/>
      <c r="M199" s="187"/>
      <c r="N199" s="188"/>
      <c r="O199" s="188"/>
      <c r="P199" s="188"/>
      <c r="Q199" s="188"/>
      <c r="R199" s="188"/>
      <c r="S199" s="188"/>
      <c r="T199" s="189"/>
      <c r="AT199" s="183" t="s">
        <v>184</v>
      </c>
      <c r="AU199" s="183" t="s">
        <v>86</v>
      </c>
      <c r="AV199" s="13" t="s">
        <v>86</v>
      </c>
      <c r="AW199" s="13" t="s">
        <v>33</v>
      </c>
      <c r="AX199" s="13" t="s">
        <v>77</v>
      </c>
      <c r="AY199" s="183" t="s">
        <v>175</v>
      </c>
    </row>
    <row r="200" spans="1:65" s="14" customFormat="1">
      <c r="B200" s="190"/>
      <c r="D200" s="182" t="s">
        <v>184</v>
      </c>
      <c r="E200" s="191" t="s">
        <v>1</v>
      </c>
      <c r="F200" s="192" t="s">
        <v>409</v>
      </c>
      <c r="H200" s="191" t="s">
        <v>1</v>
      </c>
      <c r="I200" s="193"/>
      <c r="L200" s="190"/>
      <c r="M200" s="194"/>
      <c r="N200" s="195"/>
      <c r="O200" s="195"/>
      <c r="P200" s="195"/>
      <c r="Q200" s="195"/>
      <c r="R200" s="195"/>
      <c r="S200" s="195"/>
      <c r="T200" s="196"/>
      <c r="AT200" s="191" t="s">
        <v>184</v>
      </c>
      <c r="AU200" s="191" t="s">
        <v>86</v>
      </c>
      <c r="AV200" s="14" t="s">
        <v>84</v>
      </c>
      <c r="AW200" s="14" t="s">
        <v>33</v>
      </c>
      <c r="AX200" s="14" t="s">
        <v>77</v>
      </c>
      <c r="AY200" s="191" t="s">
        <v>175</v>
      </c>
    </row>
    <row r="201" spans="1:65" s="13" customFormat="1">
      <c r="B201" s="181"/>
      <c r="D201" s="182" t="s">
        <v>184</v>
      </c>
      <c r="E201" s="183" t="s">
        <v>1</v>
      </c>
      <c r="F201" s="184" t="s">
        <v>454</v>
      </c>
      <c r="H201" s="185">
        <v>0.126</v>
      </c>
      <c r="I201" s="186"/>
      <c r="L201" s="181"/>
      <c r="M201" s="187"/>
      <c r="N201" s="188"/>
      <c r="O201" s="188"/>
      <c r="P201" s="188"/>
      <c r="Q201" s="188"/>
      <c r="R201" s="188"/>
      <c r="S201" s="188"/>
      <c r="T201" s="189"/>
      <c r="AT201" s="183" t="s">
        <v>184</v>
      </c>
      <c r="AU201" s="183" t="s">
        <v>86</v>
      </c>
      <c r="AV201" s="13" t="s">
        <v>86</v>
      </c>
      <c r="AW201" s="13" t="s">
        <v>33</v>
      </c>
      <c r="AX201" s="13" t="s">
        <v>77</v>
      </c>
      <c r="AY201" s="183" t="s">
        <v>175</v>
      </c>
    </row>
    <row r="202" spans="1:65" s="15" customFormat="1">
      <c r="B202" s="197"/>
      <c r="D202" s="182" t="s">
        <v>184</v>
      </c>
      <c r="E202" s="198" t="s">
        <v>1</v>
      </c>
      <c r="F202" s="199" t="s">
        <v>200</v>
      </c>
      <c r="H202" s="200">
        <v>1.1759999999999999</v>
      </c>
      <c r="I202" s="201"/>
      <c r="L202" s="197"/>
      <c r="M202" s="202"/>
      <c r="N202" s="203"/>
      <c r="O202" s="203"/>
      <c r="P202" s="203"/>
      <c r="Q202" s="203"/>
      <c r="R202" s="203"/>
      <c r="S202" s="203"/>
      <c r="T202" s="204"/>
      <c r="AT202" s="198" t="s">
        <v>184</v>
      </c>
      <c r="AU202" s="198" t="s">
        <v>86</v>
      </c>
      <c r="AV202" s="15" t="s">
        <v>182</v>
      </c>
      <c r="AW202" s="15" t="s">
        <v>33</v>
      </c>
      <c r="AX202" s="15" t="s">
        <v>84</v>
      </c>
      <c r="AY202" s="198" t="s">
        <v>175</v>
      </c>
    </row>
    <row r="203" spans="1:65" s="2" customFormat="1" ht="16.5" customHeight="1">
      <c r="A203" s="33"/>
      <c r="B203" s="167"/>
      <c r="C203" s="168" t="s">
        <v>295</v>
      </c>
      <c r="D203" s="168" t="s">
        <v>177</v>
      </c>
      <c r="E203" s="169" t="s">
        <v>455</v>
      </c>
      <c r="F203" s="170" t="s">
        <v>456</v>
      </c>
      <c r="G203" s="171" t="s">
        <v>180</v>
      </c>
      <c r="H203" s="172">
        <v>8.8569999999999993</v>
      </c>
      <c r="I203" s="173"/>
      <c r="J203" s="174">
        <f>ROUND(I203*H203,2)</f>
        <v>0</v>
      </c>
      <c r="K203" s="170" t="s">
        <v>181</v>
      </c>
      <c r="L203" s="34"/>
      <c r="M203" s="175" t="s">
        <v>1</v>
      </c>
      <c r="N203" s="176" t="s">
        <v>42</v>
      </c>
      <c r="O203" s="59"/>
      <c r="P203" s="177">
        <f>O203*H203</f>
        <v>0</v>
      </c>
      <c r="Q203" s="177">
        <v>2.45329</v>
      </c>
      <c r="R203" s="177">
        <f>Q203*H203</f>
        <v>21.728789529999997</v>
      </c>
      <c r="S203" s="177">
        <v>0</v>
      </c>
      <c r="T203" s="178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9" t="s">
        <v>182</v>
      </c>
      <c r="AT203" s="179" t="s">
        <v>177</v>
      </c>
      <c r="AU203" s="179" t="s">
        <v>86</v>
      </c>
      <c r="AY203" s="18" t="s">
        <v>175</v>
      </c>
      <c r="BE203" s="180">
        <f>IF(N203="základní",J203,0)</f>
        <v>0</v>
      </c>
      <c r="BF203" s="180">
        <f>IF(N203="snížená",J203,0)</f>
        <v>0</v>
      </c>
      <c r="BG203" s="180">
        <f>IF(N203="zákl. přenesená",J203,0)</f>
        <v>0</v>
      </c>
      <c r="BH203" s="180">
        <f>IF(N203="sníž. přenesená",J203,0)</f>
        <v>0</v>
      </c>
      <c r="BI203" s="180">
        <f>IF(N203="nulová",J203,0)</f>
        <v>0</v>
      </c>
      <c r="BJ203" s="18" t="s">
        <v>84</v>
      </c>
      <c r="BK203" s="180">
        <f>ROUND(I203*H203,2)</f>
        <v>0</v>
      </c>
      <c r="BL203" s="18" t="s">
        <v>182</v>
      </c>
      <c r="BM203" s="179" t="s">
        <v>457</v>
      </c>
    </row>
    <row r="204" spans="1:65" s="14" customFormat="1">
      <c r="B204" s="190"/>
      <c r="D204" s="182" t="s">
        <v>184</v>
      </c>
      <c r="E204" s="191" t="s">
        <v>1</v>
      </c>
      <c r="F204" s="192" t="s">
        <v>451</v>
      </c>
      <c r="H204" s="191" t="s">
        <v>1</v>
      </c>
      <c r="I204" s="193"/>
      <c r="L204" s="190"/>
      <c r="M204" s="194"/>
      <c r="N204" s="195"/>
      <c r="O204" s="195"/>
      <c r="P204" s="195"/>
      <c r="Q204" s="195"/>
      <c r="R204" s="195"/>
      <c r="S204" s="195"/>
      <c r="T204" s="196"/>
      <c r="AT204" s="191" t="s">
        <v>184</v>
      </c>
      <c r="AU204" s="191" t="s">
        <v>86</v>
      </c>
      <c r="AV204" s="14" t="s">
        <v>84</v>
      </c>
      <c r="AW204" s="14" t="s">
        <v>33</v>
      </c>
      <c r="AX204" s="14" t="s">
        <v>77</v>
      </c>
      <c r="AY204" s="191" t="s">
        <v>175</v>
      </c>
    </row>
    <row r="205" spans="1:65" s="13" customFormat="1">
      <c r="B205" s="181"/>
      <c r="D205" s="182" t="s">
        <v>184</v>
      </c>
      <c r="E205" s="183" t="s">
        <v>1</v>
      </c>
      <c r="F205" s="184" t="s">
        <v>458</v>
      </c>
      <c r="H205" s="185">
        <v>6.1580000000000004</v>
      </c>
      <c r="I205" s="186"/>
      <c r="L205" s="181"/>
      <c r="M205" s="187"/>
      <c r="N205" s="188"/>
      <c r="O205" s="188"/>
      <c r="P205" s="188"/>
      <c r="Q205" s="188"/>
      <c r="R205" s="188"/>
      <c r="S205" s="188"/>
      <c r="T205" s="189"/>
      <c r="AT205" s="183" t="s">
        <v>184</v>
      </c>
      <c r="AU205" s="183" t="s">
        <v>86</v>
      </c>
      <c r="AV205" s="13" t="s">
        <v>86</v>
      </c>
      <c r="AW205" s="13" t="s">
        <v>33</v>
      </c>
      <c r="AX205" s="13" t="s">
        <v>77</v>
      </c>
      <c r="AY205" s="183" t="s">
        <v>175</v>
      </c>
    </row>
    <row r="206" spans="1:65" s="14" customFormat="1">
      <c r="B206" s="190"/>
      <c r="D206" s="182" t="s">
        <v>184</v>
      </c>
      <c r="E206" s="191" t="s">
        <v>1</v>
      </c>
      <c r="F206" s="192" t="s">
        <v>407</v>
      </c>
      <c r="H206" s="191" t="s">
        <v>1</v>
      </c>
      <c r="I206" s="193"/>
      <c r="L206" s="190"/>
      <c r="M206" s="194"/>
      <c r="N206" s="195"/>
      <c r="O206" s="195"/>
      <c r="P206" s="195"/>
      <c r="Q206" s="195"/>
      <c r="R206" s="195"/>
      <c r="S206" s="195"/>
      <c r="T206" s="196"/>
      <c r="AT206" s="191" t="s">
        <v>184</v>
      </c>
      <c r="AU206" s="191" t="s">
        <v>86</v>
      </c>
      <c r="AV206" s="14" t="s">
        <v>84</v>
      </c>
      <c r="AW206" s="14" t="s">
        <v>33</v>
      </c>
      <c r="AX206" s="14" t="s">
        <v>77</v>
      </c>
      <c r="AY206" s="191" t="s">
        <v>175</v>
      </c>
    </row>
    <row r="207" spans="1:65" s="13" customFormat="1">
      <c r="B207" s="181"/>
      <c r="D207" s="182" t="s">
        <v>184</v>
      </c>
      <c r="E207" s="183" t="s">
        <v>1</v>
      </c>
      <c r="F207" s="184" t="s">
        <v>459</v>
      </c>
      <c r="H207" s="185">
        <v>1.6559999999999999</v>
      </c>
      <c r="I207" s="186"/>
      <c r="L207" s="181"/>
      <c r="M207" s="187"/>
      <c r="N207" s="188"/>
      <c r="O207" s="188"/>
      <c r="P207" s="188"/>
      <c r="Q207" s="188"/>
      <c r="R207" s="188"/>
      <c r="S207" s="188"/>
      <c r="T207" s="189"/>
      <c r="AT207" s="183" t="s">
        <v>184</v>
      </c>
      <c r="AU207" s="183" t="s">
        <v>86</v>
      </c>
      <c r="AV207" s="13" t="s">
        <v>86</v>
      </c>
      <c r="AW207" s="13" t="s">
        <v>33</v>
      </c>
      <c r="AX207" s="13" t="s">
        <v>77</v>
      </c>
      <c r="AY207" s="183" t="s">
        <v>175</v>
      </c>
    </row>
    <row r="208" spans="1:65" s="14" customFormat="1">
      <c r="B208" s="190"/>
      <c r="D208" s="182" t="s">
        <v>184</v>
      </c>
      <c r="E208" s="191" t="s">
        <v>1</v>
      </c>
      <c r="F208" s="192" t="s">
        <v>409</v>
      </c>
      <c r="H208" s="191" t="s">
        <v>1</v>
      </c>
      <c r="I208" s="193"/>
      <c r="L208" s="190"/>
      <c r="M208" s="194"/>
      <c r="N208" s="195"/>
      <c r="O208" s="195"/>
      <c r="P208" s="195"/>
      <c r="Q208" s="195"/>
      <c r="R208" s="195"/>
      <c r="S208" s="195"/>
      <c r="T208" s="196"/>
      <c r="AT208" s="191" t="s">
        <v>184</v>
      </c>
      <c r="AU208" s="191" t="s">
        <v>86</v>
      </c>
      <c r="AV208" s="14" t="s">
        <v>84</v>
      </c>
      <c r="AW208" s="14" t="s">
        <v>33</v>
      </c>
      <c r="AX208" s="14" t="s">
        <v>77</v>
      </c>
      <c r="AY208" s="191" t="s">
        <v>175</v>
      </c>
    </row>
    <row r="209" spans="1:65" s="13" customFormat="1">
      <c r="B209" s="181"/>
      <c r="D209" s="182" t="s">
        <v>184</v>
      </c>
      <c r="E209" s="183" t="s">
        <v>1</v>
      </c>
      <c r="F209" s="184" t="s">
        <v>460</v>
      </c>
      <c r="H209" s="185">
        <v>1.0429999999999999</v>
      </c>
      <c r="I209" s="186"/>
      <c r="L209" s="181"/>
      <c r="M209" s="187"/>
      <c r="N209" s="188"/>
      <c r="O209" s="188"/>
      <c r="P209" s="188"/>
      <c r="Q209" s="188"/>
      <c r="R209" s="188"/>
      <c r="S209" s="188"/>
      <c r="T209" s="189"/>
      <c r="AT209" s="183" t="s">
        <v>184</v>
      </c>
      <c r="AU209" s="183" t="s">
        <v>86</v>
      </c>
      <c r="AV209" s="13" t="s">
        <v>86</v>
      </c>
      <c r="AW209" s="13" t="s">
        <v>33</v>
      </c>
      <c r="AX209" s="13" t="s">
        <v>77</v>
      </c>
      <c r="AY209" s="183" t="s">
        <v>175</v>
      </c>
    </row>
    <row r="210" spans="1:65" s="15" customFormat="1">
      <c r="B210" s="197"/>
      <c r="D210" s="182" t="s">
        <v>184</v>
      </c>
      <c r="E210" s="198" t="s">
        <v>1</v>
      </c>
      <c r="F210" s="199" t="s">
        <v>200</v>
      </c>
      <c r="H210" s="200">
        <v>8.8569999999999993</v>
      </c>
      <c r="I210" s="201"/>
      <c r="L210" s="197"/>
      <c r="M210" s="202"/>
      <c r="N210" s="203"/>
      <c r="O210" s="203"/>
      <c r="P210" s="203"/>
      <c r="Q210" s="203"/>
      <c r="R210" s="203"/>
      <c r="S210" s="203"/>
      <c r="T210" s="204"/>
      <c r="AT210" s="198" t="s">
        <v>184</v>
      </c>
      <c r="AU210" s="198" t="s">
        <v>86</v>
      </c>
      <c r="AV210" s="15" t="s">
        <v>182</v>
      </c>
      <c r="AW210" s="15" t="s">
        <v>33</v>
      </c>
      <c r="AX210" s="15" t="s">
        <v>84</v>
      </c>
      <c r="AY210" s="198" t="s">
        <v>175</v>
      </c>
    </row>
    <row r="211" spans="1:65" s="12" customFormat="1" ht="22.9" customHeight="1">
      <c r="B211" s="154"/>
      <c r="D211" s="155" t="s">
        <v>76</v>
      </c>
      <c r="E211" s="165" t="s">
        <v>189</v>
      </c>
      <c r="F211" s="165" t="s">
        <v>461</v>
      </c>
      <c r="I211" s="157"/>
      <c r="J211" s="166">
        <f>BK211</f>
        <v>0</v>
      </c>
      <c r="L211" s="154"/>
      <c r="M211" s="159"/>
      <c r="N211" s="160"/>
      <c r="O211" s="160"/>
      <c r="P211" s="161">
        <f>SUM(P212:P216)</f>
        <v>0</v>
      </c>
      <c r="Q211" s="160"/>
      <c r="R211" s="161">
        <f>SUM(R212:R216)</f>
        <v>10.101859999999999</v>
      </c>
      <c r="S211" s="160"/>
      <c r="T211" s="162">
        <f>SUM(T212:T216)</f>
        <v>0</v>
      </c>
      <c r="AR211" s="155" t="s">
        <v>84</v>
      </c>
      <c r="AT211" s="163" t="s">
        <v>76</v>
      </c>
      <c r="AU211" s="163" t="s">
        <v>84</v>
      </c>
      <c r="AY211" s="155" t="s">
        <v>175</v>
      </c>
      <c r="BK211" s="164">
        <f>SUM(BK212:BK216)</f>
        <v>0</v>
      </c>
    </row>
    <row r="212" spans="1:65" s="2" customFormat="1" ht="16.5" customHeight="1">
      <c r="A212" s="33"/>
      <c r="B212" s="167"/>
      <c r="C212" s="168" t="s">
        <v>300</v>
      </c>
      <c r="D212" s="168" t="s">
        <v>177</v>
      </c>
      <c r="E212" s="169" t="s">
        <v>462</v>
      </c>
      <c r="F212" s="170" t="s">
        <v>463</v>
      </c>
      <c r="G212" s="171" t="s">
        <v>310</v>
      </c>
      <c r="H212" s="172">
        <v>34</v>
      </c>
      <c r="I212" s="173"/>
      <c r="J212" s="174">
        <f>ROUND(I212*H212,2)</f>
        <v>0</v>
      </c>
      <c r="K212" s="170" t="s">
        <v>1</v>
      </c>
      <c r="L212" s="34"/>
      <c r="M212" s="175" t="s">
        <v>1</v>
      </c>
      <c r="N212" s="176" t="s">
        <v>42</v>
      </c>
      <c r="O212" s="59"/>
      <c r="P212" s="177">
        <f>O212*H212</f>
        <v>0</v>
      </c>
      <c r="Q212" s="177">
        <v>0.17488999999999999</v>
      </c>
      <c r="R212" s="177">
        <f>Q212*H212</f>
        <v>5.9462599999999997</v>
      </c>
      <c r="S212" s="177">
        <v>0</v>
      </c>
      <c r="T212" s="178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9" t="s">
        <v>182</v>
      </c>
      <c r="AT212" s="179" t="s">
        <v>177</v>
      </c>
      <c r="AU212" s="179" t="s">
        <v>86</v>
      </c>
      <c r="AY212" s="18" t="s">
        <v>175</v>
      </c>
      <c r="BE212" s="180">
        <f>IF(N212="základní",J212,0)</f>
        <v>0</v>
      </c>
      <c r="BF212" s="180">
        <f>IF(N212="snížená",J212,0)</f>
        <v>0</v>
      </c>
      <c r="BG212" s="180">
        <f>IF(N212="zákl. přenesená",J212,0)</f>
        <v>0</v>
      </c>
      <c r="BH212" s="180">
        <f>IF(N212="sníž. přenesená",J212,0)</f>
        <v>0</v>
      </c>
      <c r="BI212" s="180">
        <f>IF(N212="nulová",J212,0)</f>
        <v>0</v>
      </c>
      <c r="BJ212" s="18" t="s">
        <v>84</v>
      </c>
      <c r="BK212" s="180">
        <f>ROUND(I212*H212,2)</f>
        <v>0</v>
      </c>
      <c r="BL212" s="18" t="s">
        <v>182</v>
      </c>
      <c r="BM212" s="179" t="s">
        <v>464</v>
      </c>
    </row>
    <row r="213" spans="1:65" s="2" customFormat="1" ht="48" customHeight="1">
      <c r="A213" s="33"/>
      <c r="B213" s="167"/>
      <c r="C213" s="205" t="s">
        <v>307</v>
      </c>
      <c r="D213" s="205" t="s">
        <v>276</v>
      </c>
      <c r="E213" s="206" t="s">
        <v>465</v>
      </c>
      <c r="F213" s="207" t="s">
        <v>466</v>
      </c>
      <c r="G213" s="208" t="s">
        <v>310</v>
      </c>
      <c r="H213" s="209">
        <v>34</v>
      </c>
      <c r="I213" s="210"/>
      <c r="J213" s="211">
        <f>ROUND(I213*H213,2)</f>
        <v>0</v>
      </c>
      <c r="K213" s="207" t="s">
        <v>1</v>
      </c>
      <c r="L213" s="212"/>
      <c r="M213" s="213" t="s">
        <v>1</v>
      </c>
      <c r="N213" s="214" t="s">
        <v>42</v>
      </c>
      <c r="O213" s="59"/>
      <c r="P213" s="177">
        <f>O213*H213</f>
        <v>0</v>
      </c>
      <c r="Q213" s="177">
        <v>5.3400000000000003E-2</v>
      </c>
      <c r="R213" s="177">
        <f>Q213*H213</f>
        <v>1.8156000000000001</v>
      </c>
      <c r="S213" s="177">
        <v>0</v>
      </c>
      <c r="T213" s="178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9" t="s">
        <v>217</v>
      </c>
      <c r="AT213" s="179" t="s">
        <v>276</v>
      </c>
      <c r="AU213" s="179" t="s">
        <v>86</v>
      </c>
      <c r="AY213" s="18" t="s">
        <v>175</v>
      </c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8" t="s">
        <v>84</v>
      </c>
      <c r="BK213" s="180">
        <f>ROUND(I213*H213,2)</f>
        <v>0</v>
      </c>
      <c r="BL213" s="18" t="s">
        <v>182</v>
      </c>
      <c r="BM213" s="179" t="s">
        <v>467</v>
      </c>
    </row>
    <row r="214" spans="1:65" s="2" customFormat="1" ht="24" customHeight="1">
      <c r="A214" s="33"/>
      <c r="B214" s="167"/>
      <c r="C214" s="168" t="s">
        <v>312</v>
      </c>
      <c r="D214" s="168" t="s">
        <v>177</v>
      </c>
      <c r="E214" s="169" t="s">
        <v>468</v>
      </c>
      <c r="F214" s="170" t="s">
        <v>469</v>
      </c>
      <c r="G214" s="171" t="s">
        <v>285</v>
      </c>
      <c r="H214" s="172">
        <v>75</v>
      </c>
      <c r="I214" s="173"/>
      <c r="J214" s="174">
        <f>ROUND(I214*H214,2)</f>
        <v>0</v>
      </c>
      <c r="K214" s="170" t="s">
        <v>470</v>
      </c>
      <c r="L214" s="34"/>
      <c r="M214" s="175" t="s">
        <v>1</v>
      </c>
      <c r="N214" s="176" t="s">
        <v>42</v>
      </c>
      <c r="O214" s="59"/>
      <c r="P214" s="177">
        <f>O214*H214</f>
        <v>0</v>
      </c>
      <c r="Q214" s="177">
        <v>0</v>
      </c>
      <c r="R214" s="177">
        <f>Q214*H214</f>
        <v>0</v>
      </c>
      <c r="S214" s="177">
        <v>0</v>
      </c>
      <c r="T214" s="178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9" t="s">
        <v>182</v>
      </c>
      <c r="AT214" s="179" t="s">
        <v>177</v>
      </c>
      <c r="AU214" s="179" t="s">
        <v>86</v>
      </c>
      <c r="AY214" s="18" t="s">
        <v>175</v>
      </c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18" t="s">
        <v>84</v>
      </c>
      <c r="BK214" s="180">
        <f>ROUND(I214*H214,2)</f>
        <v>0</v>
      </c>
      <c r="BL214" s="18" t="s">
        <v>182</v>
      </c>
      <c r="BM214" s="179" t="s">
        <v>471</v>
      </c>
    </row>
    <row r="215" spans="1:65" s="13" customFormat="1">
      <c r="B215" s="181"/>
      <c r="D215" s="182" t="s">
        <v>184</v>
      </c>
      <c r="E215" s="183" t="s">
        <v>1</v>
      </c>
      <c r="F215" s="184" t="s">
        <v>472</v>
      </c>
      <c r="H215" s="185">
        <v>75</v>
      </c>
      <c r="I215" s="186"/>
      <c r="L215" s="181"/>
      <c r="M215" s="187"/>
      <c r="N215" s="188"/>
      <c r="O215" s="188"/>
      <c r="P215" s="188"/>
      <c r="Q215" s="188"/>
      <c r="R215" s="188"/>
      <c r="S215" s="188"/>
      <c r="T215" s="189"/>
      <c r="AT215" s="183" t="s">
        <v>184</v>
      </c>
      <c r="AU215" s="183" t="s">
        <v>86</v>
      </c>
      <c r="AV215" s="13" t="s">
        <v>86</v>
      </c>
      <c r="AW215" s="13" t="s">
        <v>33</v>
      </c>
      <c r="AX215" s="13" t="s">
        <v>84</v>
      </c>
      <c r="AY215" s="183" t="s">
        <v>175</v>
      </c>
    </row>
    <row r="216" spans="1:65" s="2" customFormat="1" ht="36" customHeight="1">
      <c r="A216" s="33"/>
      <c r="B216" s="167"/>
      <c r="C216" s="205" t="s">
        <v>316</v>
      </c>
      <c r="D216" s="205" t="s">
        <v>276</v>
      </c>
      <c r="E216" s="206" t="s">
        <v>473</v>
      </c>
      <c r="F216" s="207" t="s">
        <v>474</v>
      </c>
      <c r="G216" s="208" t="s">
        <v>310</v>
      </c>
      <c r="H216" s="209">
        <v>30</v>
      </c>
      <c r="I216" s="210"/>
      <c r="J216" s="211">
        <f>ROUND(I216*H216,2)</f>
        <v>0</v>
      </c>
      <c r="K216" s="207" t="s">
        <v>1</v>
      </c>
      <c r="L216" s="212"/>
      <c r="M216" s="213" t="s">
        <v>1</v>
      </c>
      <c r="N216" s="214" t="s">
        <v>42</v>
      </c>
      <c r="O216" s="59"/>
      <c r="P216" s="177">
        <f>O216*H216</f>
        <v>0</v>
      </c>
      <c r="Q216" s="177">
        <v>7.8E-2</v>
      </c>
      <c r="R216" s="177">
        <f>Q216*H216</f>
        <v>2.34</v>
      </c>
      <c r="S216" s="177">
        <v>0</v>
      </c>
      <c r="T216" s="178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9" t="s">
        <v>217</v>
      </c>
      <c r="AT216" s="179" t="s">
        <v>276</v>
      </c>
      <c r="AU216" s="179" t="s">
        <v>86</v>
      </c>
      <c r="AY216" s="18" t="s">
        <v>175</v>
      </c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18" t="s">
        <v>84</v>
      </c>
      <c r="BK216" s="180">
        <f>ROUND(I216*H216,2)</f>
        <v>0</v>
      </c>
      <c r="BL216" s="18" t="s">
        <v>182</v>
      </c>
      <c r="BM216" s="179" t="s">
        <v>475</v>
      </c>
    </row>
    <row r="217" spans="1:65" s="12" customFormat="1" ht="22.9" customHeight="1">
      <c r="B217" s="154"/>
      <c r="D217" s="155" t="s">
        <v>76</v>
      </c>
      <c r="E217" s="165" t="s">
        <v>182</v>
      </c>
      <c r="F217" s="165" t="s">
        <v>476</v>
      </c>
      <c r="I217" s="157"/>
      <c r="J217" s="166">
        <f>BK217</f>
        <v>0</v>
      </c>
      <c r="L217" s="154"/>
      <c r="M217" s="159"/>
      <c r="N217" s="160"/>
      <c r="O217" s="160"/>
      <c r="P217" s="161">
        <f>SUM(P218:P222)</f>
        <v>0</v>
      </c>
      <c r="Q217" s="160"/>
      <c r="R217" s="161">
        <f>SUM(R218:R222)</f>
        <v>5.9641799999999998</v>
      </c>
      <c r="S217" s="160"/>
      <c r="T217" s="162">
        <f>SUM(T218:T222)</f>
        <v>0</v>
      </c>
      <c r="AR217" s="155" t="s">
        <v>84</v>
      </c>
      <c r="AT217" s="163" t="s">
        <v>76</v>
      </c>
      <c r="AU217" s="163" t="s">
        <v>84</v>
      </c>
      <c r="AY217" s="155" t="s">
        <v>175</v>
      </c>
      <c r="BK217" s="164">
        <f>SUM(BK218:BK222)</f>
        <v>0</v>
      </c>
    </row>
    <row r="218" spans="1:65" s="2" customFormat="1" ht="24" customHeight="1">
      <c r="A218" s="33"/>
      <c r="B218" s="167"/>
      <c r="C218" s="168" t="s">
        <v>320</v>
      </c>
      <c r="D218" s="168" t="s">
        <v>177</v>
      </c>
      <c r="E218" s="169" t="s">
        <v>477</v>
      </c>
      <c r="F218" s="170" t="s">
        <v>478</v>
      </c>
      <c r="G218" s="171" t="s">
        <v>180</v>
      </c>
      <c r="H218" s="172">
        <v>3.4</v>
      </c>
      <c r="I218" s="173"/>
      <c r="J218" s="174">
        <f>ROUND(I218*H218,2)</f>
        <v>0</v>
      </c>
      <c r="K218" s="170" t="s">
        <v>181</v>
      </c>
      <c r="L218" s="34"/>
      <c r="M218" s="175" t="s">
        <v>1</v>
      </c>
      <c r="N218" s="176" t="s">
        <v>42</v>
      </c>
      <c r="O218" s="59"/>
      <c r="P218" s="177">
        <f>O218*H218</f>
        <v>0</v>
      </c>
      <c r="Q218" s="177">
        <v>1.7535000000000001</v>
      </c>
      <c r="R218" s="177">
        <f>Q218*H218</f>
        <v>5.9619</v>
      </c>
      <c r="S218" s="177">
        <v>0</v>
      </c>
      <c r="T218" s="178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9" t="s">
        <v>182</v>
      </c>
      <c r="AT218" s="179" t="s">
        <v>177</v>
      </c>
      <c r="AU218" s="179" t="s">
        <v>86</v>
      </c>
      <c r="AY218" s="18" t="s">
        <v>175</v>
      </c>
      <c r="BE218" s="180">
        <f>IF(N218="základní",J218,0)</f>
        <v>0</v>
      </c>
      <c r="BF218" s="180">
        <f>IF(N218="snížená",J218,0)</f>
        <v>0</v>
      </c>
      <c r="BG218" s="180">
        <f>IF(N218="zákl. přenesená",J218,0)</f>
        <v>0</v>
      </c>
      <c r="BH218" s="180">
        <f>IF(N218="sníž. přenesená",J218,0)</f>
        <v>0</v>
      </c>
      <c r="BI218" s="180">
        <f>IF(N218="nulová",J218,0)</f>
        <v>0</v>
      </c>
      <c r="BJ218" s="18" t="s">
        <v>84</v>
      </c>
      <c r="BK218" s="180">
        <f>ROUND(I218*H218,2)</f>
        <v>0</v>
      </c>
      <c r="BL218" s="18" t="s">
        <v>182</v>
      </c>
      <c r="BM218" s="179" t="s">
        <v>479</v>
      </c>
    </row>
    <row r="219" spans="1:65" s="13" customFormat="1">
      <c r="B219" s="181"/>
      <c r="D219" s="182" t="s">
        <v>184</v>
      </c>
      <c r="E219" s="183" t="s">
        <v>1</v>
      </c>
      <c r="F219" s="184" t="s">
        <v>480</v>
      </c>
      <c r="H219" s="185">
        <v>3.4</v>
      </c>
      <c r="I219" s="186"/>
      <c r="L219" s="181"/>
      <c r="M219" s="187"/>
      <c r="N219" s="188"/>
      <c r="O219" s="188"/>
      <c r="P219" s="188"/>
      <c r="Q219" s="188"/>
      <c r="R219" s="188"/>
      <c r="S219" s="188"/>
      <c r="T219" s="189"/>
      <c r="AT219" s="183" t="s">
        <v>184</v>
      </c>
      <c r="AU219" s="183" t="s">
        <v>86</v>
      </c>
      <c r="AV219" s="13" t="s">
        <v>86</v>
      </c>
      <c r="AW219" s="13" t="s">
        <v>33</v>
      </c>
      <c r="AX219" s="13" t="s">
        <v>84</v>
      </c>
      <c r="AY219" s="183" t="s">
        <v>175</v>
      </c>
    </row>
    <row r="220" spans="1:65" s="2" customFormat="1" ht="16.5" customHeight="1">
      <c r="A220" s="33"/>
      <c r="B220" s="167"/>
      <c r="C220" s="168" t="s">
        <v>324</v>
      </c>
      <c r="D220" s="168" t="s">
        <v>177</v>
      </c>
      <c r="E220" s="169" t="s">
        <v>481</v>
      </c>
      <c r="F220" s="170" t="s">
        <v>482</v>
      </c>
      <c r="G220" s="171" t="s">
        <v>245</v>
      </c>
      <c r="H220" s="172">
        <v>3</v>
      </c>
      <c r="I220" s="173"/>
      <c r="J220" s="174">
        <f>ROUND(I220*H220,2)</f>
        <v>0</v>
      </c>
      <c r="K220" s="170" t="s">
        <v>181</v>
      </c>
      <c r="L220" s="34"/>
      <c r="M220" s="175" t="s">
        <v>1</v>
      </c>
      <c r="N220" s="176" t="s">
        <v>42</v>
      </c>
      <c r="O220" s="59"/>
      <c r="P220" s="177">
        <f>O220*H220</f>
        <v>0</v>
      </c>
      <c r="Q220" s="177">
        <v>2.7999999999999998E-4</v>
      </c>
      <c r="R220" s="177">
        <f>Q220*H220</f>
        <v>8.3999999999999993E-4</v>
      </c>
      <c r="S220" s="177">
        <v>0</v>
      </c>
      <c r="T220" s="178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9" t="s">
        <v>182</v>
      </c>
      <c r="AT220" s="179" t="s">
        <v>177</v>
      </c>
      <c r="AU220" s="179" t="s">
        <v>86</v>
      </c>
      <c r="AY220" s="18" t="s">
        <v>175</v>
      </c>
      <c r="BE220" s="180">
        <f>IF(N220="základní",J220,0)</f>
        <v>0</v>
      </c>
      <c r="BF220" s="180">
        <f>IF(N220="snížená",J220,0)</f>
        <v>0</v>
      </c>
      <c r="BG220" s="180">
        <f>IF(N220="zákl. přenesená",J220,0)</f>
        <v>0</v>
      </c>
      <c r="BH220" s="180">
        <f>IF(N220="sníž. přenesená",J220,0)</f>
        <v>0</v>
      </c>
      <c r="BI220" s="180">
        <f>IF(N220="nulová",J220,0)</f>
        <v>0</v>
      </c>
      <c r="BJ220" s="18" t="s">
        <v>84</v>
      </c>
      <c r="BK220" s="180">
        <f>ROUND(I220*H220,2)</f>
        <v>0</v>
      </c>
      <c r="BL220" s="18" t="s">
        <v>182</v>
      </c>
      <c r="BM220" s="179" t="s">
        <v>483</v>
      </c>
    </row>
    <row r="221" spans="1:65" s="2" customFormat="1" ht="24" customHeight="1">
      <c r="A221" s="33"/>
      <c r="B221" s="167"/>
      <c r="C221" s="205" t="s">
        <v>328</v>
      </c>
      <c r="D221" s="205" t="s">
        <v>276</v>
      </c>
      <c r="E221" s="206" t="s">
        <v>442</v>
      </c>
      <c r="F221" s="207" t="s">
        <v>443</v>
      </c>
      <c r="G221" s="208" t="s">
        <v>245</v>
      </c>
      <c r="H221" s="209">
        <v>3.6</v>
      </c>
      <c r="I221" s="210"/>
      <c r="J221" s="211">
        <f>ROUND(I221*H221,2)</f>
        <v>0</v>
      </c>
      <c r="K221" s="207" t="s">
        <v>181</v>
      </c>
      <c r="L221" s="212"/>
      <c r="M221" s="213" t="s">
        <v>1</v>
      </c>
      <c r="N221" s="214" t="s">
        <v>42</v>
      </c>
      <c r="O221" s="59"/>
      <c r="P221" s="177">
        <f>O221*H221</f>
        <v>0</v>
      </c>
      <c r="Q221" s="177">
        <v>4.0000000000000002E-4</v>
      </c>
      <c r="R221" s="177">
        <f>Q221*H221</f>
        <v>1.4400000000000001E-3</v>
      </c>
      <c r="S221" s="177">
        <v>0</v>
      </c>
      <c r="T221" s="178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9" t="s">
        <v>217</v>
      </c>
      <c r="AT221" s="179" t="s">
        <v>276</v>
      </c>
      <c r="AU221" s="179" t="s">
        <v>86</v>
      </c>
      <c r="AY221" s="18" t="s">
        <v>175</v>
      </c>
      <c r="BE221" s="180">
        <f>IF(N221="základní",J221,0)</f>
        <v>0</v>
      </c>
      <c r="BF221" s="180">
        <f>IF(N221="snížená",J221,0)</f>
        <v>0</v>
      </c>
      <c r="BG221" s="180">
        <f>IF(N221="zákl. přenesená",J221,0)</f>
        <v>0</v>
      </c>
      <c r="BH221" s="180">
        <f>IF(N221="sníž. přenesená",J221,0)</f>
        <v>0</v>
      </c>
      <c r="BI221" s="180">
        <f>IF(N221="nulová",J221,0)</f>
        <v>0</v>
      </c>
      <c r="BJ221" s="18" t="s">
        <v>84</v>
      </c>
      <c r="BK221" s="180">
        <f>ROUND(I221*H221,2)</f>
        <v>0</v>
      </c>
      <c r="BL221" s="18" t="s">
        <v>182</v>
      </c>
      <c r="BM221" s="179" t="s">
        <v>484</v>
      </c>
    </row>
    <row r="222" spans="1:65" s="13" customFormat="1">
      <c r="B222" s="181"/>
      <c r="D222" s="182" t="s">
        <v>184</v>
      </c>
      <c r="E222" s="183" t="s">
        <v>1</v>
      </c>
      <c r="F222" s="184" t="s">
        <v>485</v>
      </c>
      <c r="H222" s="185">
        <v>3.6</v>
      </c>
      <c r="I222" s="186"/>
      <c r="L222" s="181"/>
      <c r="M222" s="187"/>
      <c r="N222" s="188"/>
      <c r="O222" s="188"/>
      <c r="P222" s="188"/>
      <c r="Q222" s="188"/>
      <c r="R222" s="188"/>
      <c r="S222" s="188"/>
      <c r="T222" s="189"/>
      <c r="AT222" s="183" t="s">
        <v>184</v>
      </c>
      <c r="AU222" s="183" t="s">
        <v>86</v>
      </c>
      <c r="AV222" s="13" t="s">
        <v>86</v>
      </c>
      <c r="AW222" s="13" t="s">
        <v>33</v>
      </c>
      <c r="AX222" s="13" t="s">
        <v>84</v>
      </c>
      <c r="AY222" s="183" t="s">
        <v>175</v>
      </c>
    </row>
    <row r="223" spans="1:65" s="12" customFormat="1" ht="22.9" customHeight="1">
      <c r="B223" s="154"/>
      <c r="D223" s="155" t="s">
        <v>76</v>
      </c>
      <c r="E223" s="165" t="s">
        <v>201</v>
      </c>
      <c r="F223" s="165" t="s">
        <v>260</v>
      </c>
      <c r="I223" s="157"/>
      <c r="J223" s="166">
        <f>BK223</f>
        <v>0</v>
      </c>
      <c r="L223" s="154"/>
      <c r="M223" s="159"/>
      <c r="N223" s="160"/>
      <c r="O223" s="160"/>
      <c r="P223" s="161">
        <f>SUM(P224:P230)</f>
        <v>0</v>
      </c>
      <c r="Q223" s="160"/>
      <c r="R223" s="161">
        <f>SUM(R224:R230)</f>
        <v>181.49595999999997</v>
      </c>
      <c r="S223" s="160"/>
      <c r="T223" s="162">
        <f>SUM(T224:T230)</f>
        <v>0</v>
      </c>
      <c r="AR223" s="155" t="s">
        <v>84</v>
      </c>
      <c r="AT223" s="163" t="s">
        <v>76</v>
      </c>
      <c r="AU223" s="163" t="s">
        <v>84</v>
      </c>
      <c r="AY223" s="155" t="s">
        <v>175</v>
      </c>
      <c r="BK223" s="164">
        <f>SUM(BK224:BK230)</f>
        <v>0</v>
      </c>
    </row>
    <row r="224" spans="1:65" s="2" customFormat="1" ht="24" customHeight="1">
      <c r="A224" s="33"/>
      <c r="B224" s="167"/>
      <c r="C224" s="168" t="s">
        <v>332</v>
      </c>
      <c r="D224" s="168" t="s">
        <v>177</v>
      </c>
      <c r="E224" s="169" t="s">
        <v>486</v>
      </c>
      <c r="F224" s="170" t="s">
        <v>487</v>
      </c>
      <c r="G224" s="171" t="s">
        <v>245</v>
      </c>
      <c r="H224" s="172">
        <v>336</v>
      </c>
      <c r="I224" s="173"/>
      <c r="J224" s="174">
        <f t="shared" ref="J224:J230" si="0">ROUND(I224*H224,2)</f>
        <v>0</v>
      </c>
      <c r="K224" s="170" t="s">
        <v>181</v>
      </c>
      <c r="L224" s="34"/>
      <c r="M224" s="175" t="s">
        <v>1</v>
      </c>
      <c r="N224" s="176" t="s">
        <v>42</v>
      </c>
      <c r="O224" s="59"/>
      <c r="P224" s="177">
        <f t="shared" ref="P224:P230" si="1">O224*H224</f>
        <v>0</v>
      </c>
      <c r="Q224" s="177">
        <v>0.106</v>
      </c>
      <c r="R224" s="177">
        <f t="shared" ref="R224:R230" si="2">Q224*H224</f>
        <v>35.616</v>
      </c>
      <c r="S224" s="177">
        <v>0</v>
      </c>
      <c r="T224" s="178">
        <f t="shared" ref="T224:T230" si="3"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9" t="s">
        <v>182</v>
      </c>
      <c r="AT224" s="179" t="s">
        <v>177</v>
      </c>
      <c r="AU224" s="179" t="s">
        <v>86</v>
      </c>
      <c r="AY224" s="18" t="s">
        <v>175</v>
      </c>
      <c r="BE224" s="180">
        <f t="shared" ref="BE224:BE230" si="4">IF(N224="základní",J224,0)</f>
        <v>0</v>
      </c>
      <c r="BF224" s="180">
        <f t="shared" ref="BF224:BF230" si="5">IF(N224="snížená",J224,0)</f>
        <v>0</v>
      </c>
      <c r="BG224" s="180">
        <f t="shared" ref="BG224:BG230" si="6">IF(N224="zákl. přenesená",J224,0)</f>
        <v>0</v>
      </c>
      <c r="BH224" s="180">
        <f t="shared" ref="BH224:BH230" si="7">IF(N224="sníž. přenesená",J224,0)</f>
        <v>0</v>
      </c>
      <c r="BI224" s="180">
        <f t="shared" ref="BI224:BI230" si="8">IF(N224="nulová",J224,0)</f>
        <v>0</v>
      </c>
      <c r="BJ224" s="18" t="s">
        <v>84</v>
      </c>
      <c r="BK224" s="180">
        <f t="shared" ref="BK224:BK230" si="9">ROUND(I224*H224,2)</f>
        <v>0</v>
      </c>
      <c r="BL224" s="18" t="s">
        <v>182</v>
      </c>
      <c r="BM224" s="179" t="s">
        <v>488</v>
      </c>
    </row>
    <row r="225" spans="1:65" s="2" customFormat="1" ht="24" customHeight="1">
      <c r="A225" s="33"/>
      <c r="B225" s="167"/>
      <c r="C225" s="168" t="s">
        <v>336</v>
      </c>
      <c r="D225" s="168" t="s">
        <v>177</v>
      </c>
      <c r="E225" s="169" t="s">
        <v>489</v>
      </c>
      <c r="F225" s="170" t="s">
        <v>490</v>
      </c>
      <c r="G225" s="171" t="s">
        <v>245</v>
      </c>
      <c r="H225" s="172">
        <v>336</v>
      </c>
      <c r="I225" s="173"/>
      <c r="J225" s="174">
        <f t="shared" si="0"/>
        <v>0</v>
      </c>
      <c r="K225" s="170" t="s">
        <v>181</v>
      </c>
      <c r="L225" s="34"/>
      <c r="M225" s="175" t="s">
        <v>1</v>
      </c>
      <c r="N225" s="176" t="s">
        <v>42</v>
      </c>
      <c r="O225" s="59"/>
      <c r="P225" s="177">
        <f t="shared" si="1"/>
        <v>0</v>
      </c>
      <c r="Q225" s="177">
        <v>0.1585</v>
      </c>
      <c r="R225" s="177">
        <f t="shared" si="2"/>
        <v>53.256</v>
      </c>
      <c r="S225" s="177">
        <v>0</v>
      </c>
      <c r="T225" s="178">
        <f t="shared" si="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9" t="s">
        <v>182</v>
      </c>
      <c r="AT225" s="179" t="s">
        <v>177</v>
      </c>
      <c r="AU225" s="179" t="s">
        <v>86</v>
      </c>
      <c r="AY225" s="18" t="s">
        <v>175</v>
      </c>
      <c r="BE225" s="180">
        <f t="shared" si="4"/>
        <v>0</v>
      </c>
      <c r="BF225" s="180">
        <f t="shared" si="5"/>
        <v>0</v>
      </c>
      <c r="BG225" s="180">
        <f t="shared" si="6"/>
        <v>0</v>
      </c>
      <c r="BH225" s="180">
        <f t="shared" si="7"/>
        <v>0</v>
      </c>
      <c r="BI225" s="180">
        <f t="shared" si="8"/>
        <v>0</v>
      </c>
      <c r="BJ225" s="18" t="s">
        <v>84</v>
      </c>
      <c r="BK225" s="180">
        <f t="shared" si="9"/>
        <v>0</v>
      </c>
      <c r="BL225" s="18" t="s">
        <v>182</v>
      </c>
      <c r="BM225" s="179" t="s">
        <v>491</v>
      </c>
    </row>
    <row r="226" spans="1:65" s="2" customFormat="1" ht="24" customHeight="1">
      <c r="A226" s="33"/>
      <c r="B226" s="167"/>
      <c r="C226" s="168" t="s">
        <v>340</v>
      </c>
      <c r="D226" s="168" t="s">
        <v>177</v>
      </c>
      <c r="E226" s="169" t="s">
        <v>492</v>
      </c>
      <c r="F226" s="170" t="s">
        <v>493</v>
      </c>
      <c r="G226" s="171" t="s">
        <v>245</v>
      </c>
      <c r="H226" s="172">
        <v>336</v>
      </c>
      <c r="I226" s="173"/>
      <c r="J226" s="174">
        <f t="shared" si="0"/>
        <v>0</v>
      </c>
      <c r="K226" s="170" t="s">
        <v>181</v>
      </c>
      <c r="L226" s="34"/>
      <c r="M226" s="175" t="s">
        <v>1</v>
      </c>
      <c r="N226" s="176" t="s">
        <v>42</v>
      </c>
      <c r="O226" s="59"/>
      <c r="P226" s="177">
        <f t="shared" si="1"/>
        <v>0</v>
      </c>
      <c r="Q226" s="177">
        <v>0.23480999999999999</v>
      </c>
      <c r="R226" s="177">
        <f t="shared" si="2"/>
        <v>78.896159999999995</v>
      </c>
      <c r="S226" s="177">
        <v>0</v>
      </c>
      <c r="T226" s="178">
        <f t="shared" si="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9" t="s">
        <v>182</v>
      </c>
      <c r="AT226" s="179" t="s">
        <v>177</v>
      </c>
      <c r="AU226" s="179" t="s">
        <v>86</v>
      </c>
      <c r="AY226" s="18" t="s">
        <v>175</v>
      </c>
      <c r="BE226" s="180">
        <f t="shared" si="4"/>
        <v>0</v>
      </c>
      <c r="BF226" s="180">
        <f t="shared" si="5"/>
        <v>0</v>
      </c>
      <c r="BG226" s="180">
        <f t="shared" si="6"/>
        <v>0</v>
      </c>
      <c r="BH226" s="180">
        <f t="shared" si="7"/>
        <v>0</v>
      </c>
      <c r="BI226" s="180">
        <f t="shared" si="8"/>
        <v>0</v>
      </c>
      <c r="BJ226" s="18" t="s">
        <v>84</v>
      </c>
      <c r="BK226" s="180">
        <f t="shared" si="9"/>
        <v>0</v>
      </c>
      <c r="BL226" s="18" t="s">
        <v>182</v>
      </c>
      <c r="BM226" s="179" t="s">
        <v>494</v>
      </c>
    </row>
    <row r="227" spans="1:65" s="2" customFormat="1" ht="16.5" customHeight="1">
      <c r="A227" s="33"/>
      <c r="B227" s="167"/>
      <c r="C227" s="168" t="s">
        <v>344</v>
      </c>
      <c r="D227" s="168" t="s">
        <v>177</v>
      </c>
      <c r="E227" s="169" t="s">
        <v>495</v>
      </c>
      <c r="F227" s="170" t="s">
        <v>496</v>
      </c>
      <c r="G227" s="171" t="s">
        <v>245</v>
      </c>
      <c r="H227" s="172">
        <v>15</v>
      </c>
      <c r="I227" s="173"/>
      <c r="J227" s="174">
        <f t="shared" si="0"/>
        <v>0</v>
      </c>
      <c r="K227" s="170" t="s">
        <v>181</v>
      </c>
      <c r="L227" s="34"/>
      <c r="M227" s="175" t="s">
        <v>1</v>
      </c>
      <c r="N227" s="176" t="s">
        <v>42</v>
      </c>
      <c r="O227" s="59"/>
      <c r="P227" s="177">
        <f t="shared" si="1"/>
        <v>0</v>
      </c>
      <c r="Q227" s="177">
        <v>0.378</v>
      </c>
      <c r="R227" s="177">
        <f t="shared" si="2"/>
        <v>5.67</v>
      </c>
      <c r="S227" s="177">
        <v>0</v>
      </c>
      <c r="T227" s="178">
        <f t="shared" si="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9" t="s">
        <v>182</v>
      </c>
      <c r="AT227" s="179" t="s">
        <v>177</v>
      </c>
      <c r="AU227" s="179" t="s">
        <v>86</v>
      </c>
      <c r="AY227" s="18" t="s">
        <v>175</v>
      </c>
      <c r="BE227" s="180">
        <f t="shared" si="4"/>
        <v>0</v>
      </c>
      <c r="BF227" s="180">
        <f t="shared" si="5"/>
        <v>0</v>
      </c>
      <c r="BG227" s="180">
        <f t="shared" si="6"/>
        <v>0</v>
      </c>
      <c r="BH227" s="180">
        <f t="shared" si="7"/>
        <v>0</v>
      </c>
      <c r="BI227" s="180">
        <f t="shared" si="8"/>
        <v>0</v>
      </c>
      <c r="BJ227" s="18" t="s">
        <v>84</v>
      </c>
      <c r="BK227" s="180">
        <f t="shared" si="9"/>
        <v>0</v>
      </c>
      <c r="BL227" s="18" t="s">
        <v>182</v>
      </c>
      <c r="BM227" s="179" t="s">
        <v>497</v>
      </c>
    </row>
    <row r="228" spans="1:65" s="2" customFormat="1" ht="36" customHeight="1">
      <c r="A228" s="33"/>
      <c r="B228" s="167"/>
      <c r="C228" s="168" t="s">
        <v>348</v>
      </c>
      <c r="D228" s="168" t="s">
        <v>177</v>
      </c>
      <c r="E228" s="169" t="s">
        <v>498</v>
      </c>
      <c r="F228" s="170" t="s">
        <v>499</v>
      </c>
      <c r="G228" s="171" t="s">
        <v>245</v>
      </c>
      <c r="H228" s="172">
        <v>336</v>
      </c>
      <c r="I228" s="173"/>
      <c r="J228" s="174">
        <f t="shared" si="0"/>
        <v>0</v>
      </c>
      <c r="K228" s="170" t="s">
        <v>1</v>
      </c>
      <c r="L228" s="34"/>
      <c r="M228" s="175" t="s">
        <v>1</v>
      </c>
      <c r="N228" s="176" t="s">
        <v>42</v>
      </c>
      <c r="O228" s="59"/>
      <c r="P228" s="177">
        <f t="shared" si="1"/>
        <v>0</v>
      </c>
      <c r="Q228" s="177">
        <v>1.54E-2</v>
      </c>
      <c r="R228" s="177">
        <f t="shared" si="2"/>
        <v>5.1744000000000003</v>
      </c>
      <c r="S228" s="177">
        <v>0</v>
      </c>
      <c r="T228" s="178">
        <f t="shared" si="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9" t="s">
        <v>182</v>
      </c>
      <c r="AT228" s="179" t="s">
        <v>177</v>
      </c>
      <c r="AU228" s="179" t="s">
        <v>86</v>
      </c>
      <c r="AY228" s="18" t="s">
        <v>175</v>
      </c>
      <c r="BE228" s="180">
        <f t="shared" si="4"/>
        <v>0</v>
      </c>
      <c r="BF228" s="180">
        <f t="shared" si="5"/>
        <v>0</v>
      </c>
      <c r="BG228" s="180">
        <f t="shared" si="6"/>
        <v>0</v>
      </c>
      <c r="BH228" s="180">
        <f t="shared" si="7"/>
        <v>0</v>
      </c>
      <c r="BI228" s="180">
        <f t="shared" si="8"/>
        <v>0</v>
      </c>
      <c r="BJ228" s="18" t="s">
        <v>84</v>
      </c>
      <c r="BK228" s="180">
        <f t="shared" si="9"/>
        <v>0</v>
      </c>
      <c r="BL228" s="18" t="s">
        <v>182</v>
      </c>
      <c r="BM228" s="179" t="s">
        <v>500</v>
      </c>
    </row>
    <row r="229" spans="1:65" s="2" customFormat="1" ht="72" customHeight="1">
      <c r="A229" s="33"/>
      <c r="B229" s="167"/>
      <c r="C229" s="168" t="s">
        <v>352</v>
      </c>
      <c r="D229" s="168" t="s">
        <v>177</v>
      </c>
      <c r="E229" s="169" t="s">
        <v>501</v>
      </c>
      <c r="F229" s="170" t="s">
        <v>502</v>
      </c>
      <c r="G229" s="171" t="s">
        <v>245</v>
      </c>
      <c r="H229" s="172">
        <v>13</v>
      </c>
      <c r="I229" s="173"/>
      <c r="J229" s="174">
        <f t="shared" si="0"/>
        <v>0</v>
      </c>
      <c r="K229" s="170" t="s">
        <v>181</v>
      </c>
      <c r="L229" s="34"/>
      <c r="M229" s="175" t="s">
        <v>1</v>
      </c>
      <c r="N229" s="176" t="s">
        <v>42</v>
      </c>
      <c r="O229" s="59"/>
      <c r="P229" s="177">
        <f t="shared" si="1"/>
        <v>0</v>
      </c>
      <c r="Q229" s="177">
        <v>8.4250000000000005E-2</v>
      </c>
      <c r="R229" s="177">
        <f t="shared" si="2"/>
        <v>1.0952500000000001</v>
      </c>
      <c r="S229" s="177">
        <v>0</v>
      </c>
      <c r="T229" s="178">
        <f t="shared" si="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9" t="s">
        <v>182</v>
      </c>
      <c r="AT229" s="179" t="s">
        <v>177</v>
      </c>
      <c r="AU229" s="179" t="s">
        <v>86</v>
      </c>
      <c r="AY229" s="18" t="s">
        <v>175</v>
      </c>
      <c r="BE229" s="180">
        <f t="shared" si="4"/>
        <v>0</v>
      </c>
      <c r="BF229" s="180">
        <f t="shared" si="5"/>
        <v>0</v>
      </c>
      <c r="BG229" s="180">
        <f t="shared" si="6"/>
        <v>0</v>
      </c>
      <c r="BH229" s="180">
        <f t="shared" si="7"/>
        <v>0</v>
      </c>
      <c r="BI229" s="180">
        <f t="shared" si="8"/>
        <v>0</v>
      </c>
      <c r="BJ229" s="18" t="s">
        <v>84</v>
      </c>
      <c r="BK229" s="180">
        <f t="shared" si="9"/>
        <v>0</v>
      </c>
      <c r="BL229" s="18" t="s">
        <v>182</v>
      </c>
      <c r="BM229" s="179" t="s">
        <v>503</v>
      </c>
    </row>
    <row r="230" spans="1:65" s="2" customFormat="1" ht="16.5" customHeight="1">
      <c r="A230" s="33"/>
      <c r="B230" s="167"/>
      <c r="C230" s="205" t="s">
        <v>358</v>
      </c>
      <c r="D230" s="205" t="s">
        <v>276</v>
      </c>
      <c r="E230" s="206" t="s">
        <v>277</v>
      </c>
      <c r="F230" s="207" t="s">
        <v>278</v>
      </c>
      <c r="G230" s="208" t="s">
        <v>245</v>
      </c>
      <c r="H230" s="209">
        <v>13.65</v>
      </c>
      <c r="I230" s="210"/>
      <c r="J230" s="211">
        <f t="shared" si="0"/>
        <v>0</v>
      </c>
      <c r="K230" s="207" t="s">
        <v>181</v>
      </c>
      <c r="L230" s="212"/>
      <c r="M230" s="213" t="s">
        <v>1</v>
      </c>
      <c r="N230" s="214" t="s">
        <v>42</v>
      </c>
      <c r="O230" s="59"/>
      <c r="P230" s="177">
        <f t="shared" si="1"/>
        <v>0</v>
      </c>
      <c r="Q230" s="177">
        <v>0.13100000000000001</v>
      </c>
      <c r="R230" s="177">
        <f t="shared" si="2"/>
        <v>1.7881500000000001</v>
      </c>
      <c r="S230" s="177">
        <v>0</v>
      </c>
      <c r="T230" s="178">
        <f t="shared" si="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9" t="s">
        <v>217</v>
      </c>
      <c r="AT230" s="179" t="s">
        <v>276</v>
      </c>
      <c r="AU230" s="179" t="s">
        <v>86</v>
      </c>
      <c r="AY230" s="18" t="s">
        <v>175</v>
      </c>
      <c r="BE230" s="180">
        <f t="shared" si="4"/>
        <v>0</v>
      </c>
      <c r="BF230" s="180">
        <f t="shared" si="5"/>
        <v>0</v>
      </c>
      <c r="BG230" s="180">
        <f t="shared" si="6"/>
        <v>0</v>
      </c>
      <c r="BH230" s="180">
        <f t="shared" si="7"/>
        <v>0</v>
      </c>
      <c r="BI230" s="180">
        <f t="shared" si="8"/>
        <v>0</v>
      </c>
      <c r="BJ230" s="18" t="s">
        <v>84</v>
      </c>
      <c r="BK230" s="180">
        <f t="shared" si="9"/>
        <v>0</v>
      </c>
      <c r="BL230" s="18" t="s">
        <v>182</v>
      </c>
      <c r="BM230" s="179" t="s">
        <v>504</v>
      </c>
    </row>
    <row r="231" spans="1:65" s="12" customFormat="1" ht="22.9" customHeight="1">
      <c r="B231" s="154"/>
      <c r="D231" s="155" t="s">
        <v>76</v>
      </c>
      <c r="E231" s="165" t="s">
        <v>217</v>
      </c>
      <c r="F231" s="165" t="s">
        <v>505</v>
      </c>
      <c r="I231" s="157"/>
      <c r="J231" s="166">
        <f>BK231</f>
        <v>0</v>
      </c>
      <c r="L231" s="154"/>
      <c r="M231" s="159"/>
      <c r="N231" s="160"/>
      <c r="O231" s="160"/>
      <c r="P231" s="161">
        <f>P232</f>
        <v>0</v>
      </c>
      <c r="Q231" s="160"/>
      <c r="R231" s="161">
        <f>R232</f>
        <v>0.19375999999999999</v>
      </c>
      <c r="S231" s="160"/>
      <c r="T231" s="162">
        <f>T232</f>
        <v>0</v>
      </c>
      <c r="AR231" s="155" t="s">
        <v>84</v>
      </c>
      <c r="AT231" s="163" t="s">
        <v>76</v>
      </c>
      <c r="AU231" s="163" t="s">
        <v>84</v>
      </c>
      <c r="AY231" s="155" t="s">
        <v>175</v>
      </c>
      <c r="BK231" s="164">
        <f>BK232</f>
        <v>0</v>
      </c>
    </row>
    <row r="232" spans="1:65" s="2" customFormat="1" ht="16.5" customHeight="1">
      <c r="A232" s="33"/>
      <c r="B232" s="167"/>
      <c r="C232" s="168" t="s">
        <v>140</v>
      </c>
      <c r="D232" s="168" t="s">
        <v>177</v>
      </c>
      <c r="E232" s="169" t="s">
        <v>506</v>
      </c>
      <c r="F232" s="170" t="s">
        <v>507</v>
      </c>
      <c r="G232" s="171" t="s">
        <v>310</v>
      </c>
      <c r="H232" s="172">
        <v>1</v>
      </c>
      <c r="I232" s="173"/>
      <c r="J232" s="174">
        <f>ROUND(I232*H232,2)</f>
        <v>0</v>
      </c>
      <c r="K232" s="170" t="s">
        <v>1</v>
      </c>
      <c r="L232" s="34"/>
      <c r="M232" s="175" t="s">
        <v>1</v>
      </c>
      <c r="N232" s="176" t="s">
        <v>42</v>
      </c>
      <c r="O232" s="59"/>
      <c r="P232" s="177">
        <f>O232*H232</f>
        <v>0</v>
      </c>
      <c r="Q232" s="177">
        <v>0.19375999999999999</v>
      </c>
      <c r="R232" s="177">
        <f>Q232*H232</f>
        <v>0.19375999999999999</v>
      </c>
      <c r="S232" s="177">
        <v>0</v>
      </c>
      <c r="T232" s="178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9" t="s">
        <v>182</v>
      </c>
      <c r="AT232" s="179" t="s">
        <v>177</v>
      </c>
      <c r="AU232" s="179" t="s">
        <v>86</v>
      </c>
      <c r="AY232" s="18" t="s">
        <v>175</v>
      </c>
      <c r="BE232" s="180">
        <f>IF(N232="základní",J232,0)</f>
        <v>0</v>
      </c>
      <c r="BF232" s="180">
        <f>IF(N232="snížená",J232,0)</f>
        <v>0</v>
      </c>
      <c r="BG232" s="180">
        <f>IF(N232="zákl. přenesená",J232,0)</f>
        <v>0</v>
      </c>
      <c r="BH232" s="180">
        <f>IF(N232="sníž. přenesená",J232,0)</f>
        <v>0</v>
      </c>
      <c r="BI232" s="180">
        <f>IF(N232="nulová",J232,0)</f>
        <v>0</v>
      </c>
      <c r="BJ232" s="18" t="s">
        <v>84</v>
      </c>
      <c r="BK232" s="180">
        <f>ROUND(I232*H232,2)</f>
        <v>0</v>
      </c>
      <c r="BL232" s="18" t="s">
        <v>182</v>
      </c>
      <c r="BM232" s="179" t="s">
        <v>508</v>
      </c>
    </row>
    <row r="233" spans="1:65" s="12" customFormat="1" ht="22.9" customHeight="1">
      <c r="B233" s="154"/>
      <c r="D233" s="155" t="s">
        <v>76</v>
      </c>
      <c r="E233" s="165" t="s">
        <v>222</v>
      </c>
      <c r="F233" s="165" t="s">
        <v>281</v>
      </c>
      <c r="I233" s="157"/>
      <c r="J233" s="166">
        <f>BK233</f>
        <v>0</v>
      </c>
      <c r="L233" s="154"/>
      <c r="M233" s="159"/>
      <c r="N233" s="160"/>
      <c r="O233" s="160"/>
      <c r="P233" s="161">
        <f>SUM(P234:P257)</f>
        <v>0</v>
      </c>
      <c r="Q233" s="160"/>
      <c r="R233" s="161">
        <f>SUM(R234:R257)</f>
        <v>54.776344520000002</v>
      </c>
      <c r="S233" s="160"/>
      <c r="T233" s="162">
        <f>SUM(T234:T257)</f>
        <v>0</v>
      </c>
      <c r="AR233" s="155" t="s">
        <v>84</v>
      </c>
      <c r="AT233" s="163" t="s">
        <v>76</v>
      </c>
      <c r="AU233" s="163" t="s">
        <v>84</v>
      </c>
      <c r="AY233" s="155" t="s">
        <v>175</v>
      </c>
      <c r="BK233" s="164">
        <f>SUM(BK234:BK257)</f>
        <v>0</v>
      </c>
    </row>
    <row r="234" spans="1:65" s="2" customFormat="1" ht="24" customHeight="1">
      <c r="A234" s="33"/>
      <c r="B234" s="167"/>
      <c r="C234" s="168" t="s">
        <v>371</v>
      </c>
      <c r="D234" s="168" t="s">
        <v>177</v>
      </c>
      <c r="E234" s="169" t="s">
        <v>509</v>
      </c>
      <c r="F234" s="170" t="s">
        <v>510</v>
      </c>
      <c r="G234" s="171" t="s">
        <v>285</v>
      </c>
      <c r="H234" s="172">
        <v>80</v>
      </c>
      <c r="I234" s="173"/>
      <c r="J234" s="174">
        <f>ROUND(I234*H234,2)</f>
        <v>0</v>
      </c>
      <c r="K234" s="170" t="s">
        <v>181</v>
      </c>
      <c r="L234" s="34"/>
      <c r="M234" s="175" t="s">
        <v>1</v>
      </c>
      <c r="N234" s="176" t="s">
        <v>42</v>
      </c>
      <c r="O234" s="59"/>
      <c r="P234" s="177">
        <f>O234*H234</f>
        <v>0</v>
      </c>
      <c r="Q234" s="177">
        <v>0.16849</v>
      </c>
      <c r="R234" s="177">
        <f>Q234*H234</f>
        <v>13.479200000000001</v>
      </c>
      <c r="S234" s="177">
        <v>0</v>
      </c>
      <c r="T234" s="178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9" t="s">
        <v>182</v>
      </c>
      <c r="AT234" s="179" t="s">
        <v>177</v>
      </c>
      <c r="AU234" s="179" t="s">
        <v>86</v>
      </c>
      <c r="AY234" s="18" t="s">
        <v>175</v>
      </c>
      <c r="BE234" s="180">
        <f>IF(N234="základní",J234,0)</f>
        <v>0</v>
      </c>
      <c r="BF234" s="180">
        <f>IF(N234="snížená",J234,0)</f>
        <v>0</v>
      </c>
      <c r="BG234" s="180">
        <f>IF(N234="zákl. přenesená",J234,0)</f>
        <v>0</v>
      </c>
      <c r="BH234" s="180">
        <f>IF(N234="sníž. přenesená",J234,0)</f>
        <v>0</v>
      </c>
      <c r="BI234" s="180">
        <f>IF(N234="nulová",J234,0)</f>
        <v>0</v>
      </c>
      <c r="BJ234" s="18" t="s">
        <v>84</v>
      </c>
      <c r="BK234" s="180">
        <f>ROUND(I234*H234,2)</f>
        <v>0</v>
      </c>
      <c r="BL234" s="18" t="s">
        <v>182</v>
      </c>
      <c r="BM234" s="179" t="s">
        <v>511</v>
      </c>
    </row>
    <row r="235" spans="1:65" s="13" customFormat="1">
      <c r="B235" s="181"/>
      <c r="D235" s="182" t="s">
        <v>184</v>
      </c>
      <c r="E235" s="183" t="s">
        <v>1</v>
      </c>
      <c r="F235" s="184" t="s">
        <v>512</v>
      </c>
      <c r="H235" s="185">
        <v>80</v>
      </c>
      <c r="I235" s="186"/>
      <c r="L235" s="181"/>
      <c r="M235" s="187"/>
      <c r="N235" s="188"/>
      <c r="O235" s="188"/>
      <c r="P235" s="188"/>
      <c r="Q235" s="188"/>
      <c r="R235" s="188"/>
      <c r="S235" s="188"/>
      <c r="T235" s="189"/>
      <c r="AT235" s="183" t="s">
        <v>184</v>
      </c>
      <c r="AU235" s="183" t="s">
        <v>86</v>
      </c>
      <c r="AV235" s="13" t="s">
        <v>86</v>
      </c>
      <c r="AW235" s="13" t="s">
        <v>33</v>
      </c>
      <c r="AX235" s="13" t="s">
        <v>84</v>
      </c>
      <c r="AY235" s="183" t="s">
        <v>175</v>
      </c>
    </row>
    <row r="236" spans="1:65" s="2" customFormat="1" ht="16.5" customHeight="1">
      <c r="A236" s="33"/>
      <c r="B236" s="167"/>
      <c r="C236" s="205" t="s">
        <v>513</v>
      </c>
      <c r="D236" s="205" t="s">
        <v>276</v>
      </c>
      <c r="E236" s="206" t="s">
        <v>514</v>
      </c>
      <c r="F236" s="207" t="s">
        <v>515</v>
      </c>
      <c r="G236" s="208" t="s">
        <v>285</v>
      </c>
      <c r="H236" s="209">
        <v>168</v>
      </c>
      <c r="I236" s="210"/>
      <c r="J236" s="211">
        <f>ROUND(I236*H236,2)</f>
        <v>0</v>
      </c>
      <c r="K236" s="207" t="s">
        <v>181</v>
      </c>
      <c r="L236" s="212"/>
      <c r="M236" s="213" t="s">
        <v>1</v>
      </c>
      <c r="N236" s="214" t="s">
        <v>42</v>
      </c>
      <c r="O236" s="59"/>
      <c r="P236" s="177">
        <f>O236*H236</f>
        <v>0</v>
      </c>
      <c r="Q236" s="177">
        <v>5.6000000000000001E-2</v>
      </c>
      <c r="R236" s="177">
        <f>Q236*H236</f>
        <v>9.4079999999999995</v>
      </c>
      <c r="S236" s="177">
        <v>0</v>
      </c>
      <c r="T236" s="178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9" t="s">
        <v>217</v>
      </c>
      <c r="AT236" s="179" t="s">
        <v>276</v>
      </c>
      <c r="AU236" s="179" t="s">
        <v>86</v>
      </c>
      <c r="AY236" s="18" t="s">
        <v>175</v>
      </c>
      <c r="BE236" s="180">
        <f>IF(N236="základní",J236,0)</f>
        <v>0</v>
      </c>
      <c r="BF236" s="180">
        <f>IF(N236="snížená",J236,0)</f>
        <v>0</v>
      </c>
      <c r="BG236" s="180">
        <f>IF(N236="zákl. přenesená",J236,0)</f>
        <v>0</v>
      </c>
      <c r="BH236" s="180">
        <f>IF(N236="sníž. přenesená",J236,0)</f>
        <v>0</v>
      </c>
      <c r="BI236" s="180">
        <f>IF(N236="nulová",J236,0)</f>
        <v>0</v>
      </c>
      <c r="BJ236" s="18" t="s">
        <v>84</v>
      </c>
      <c r="BK236" s="180">
        <f>ROUND(I236*H236,2)</f>
        <v>0</v>
      </c>
      <c r="BL236" s="18" t="s">
        <v>182</v>
      </c>
      <c r="BM236" s="179" t="s">
        <v>516</v>
      </c>
    </row>
    <row r="237" spans="1:65" s="2" customFormat="1" ht="24" customHeight="1">
      <c r="A237" s="33"/>
      <c r="B237" s="167"/>
      <c r="C237" s="168" t="s">
        <v>517</v>
      </c>
      <c r="D237" s="168" t="s">
        <v>177</v>
      </c>
      <c r="E237" s="169" t="s">
        <v>283</v>
      </c>
      <c r="F237" s="170" t="s">
        <v>284</v>
      </c>
      <c r="G237" s="171" t="s">
        <v>285</v>
      </c>
      <c r="H237" s="172">
        <v>93</v>
      </c>
      <c r="I237" s="173"/>
      <c r="J237" s="174">
        <f>ROUND(I237*H237,2)</f>
        <v>0</v>
      </c>
      <c r="K237" s="170" t="s">
        <v>181</v>
      </c>
      <c r="L237" s="34"/>
      <c r="M237" s="175" t="s">
        <v>1</v>
      </c>
      <c r="N237" s="176" t="s">
        <v>42</v>
      </c>
      <c r="O237" s="59"/>
      <c r="P237" s="177">
        <f>O237*H237</f>
        <v>0</v>
      </c>
      <c r="Q237" s="177">
        <v>0.1295</v>
      </c>
      <c r="R237" s="177">
        <f>Q237*H237</f>
        <v>12.0435</v>
      </c>
      <c r="S237" s="177">
        <v>0</v>
      </c>
      <c r="T237" s="178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9" t="s">
        <v>182</v>
      </c>
      <c r="AT237" s="179" t="s">
        <v>177</v>
      </c>
      <c r="AU237" s="179" t="s">
        <v>86</v>
      </c>
      <c r="AY237" s="18" t="s">
        <v>175</v>
      </c>
      <c r="BE237" s="180">
        <f>IF(N237="základní",J237,0)</f>
        <v>0</v>
      </c>
      <c r="BF237" s="180">
        <f>IF(N237="snížená",J237,0)</f>
        <v>0</v>
      </c>
      <c r="BG237" s="180">
        <f>IF(N237="zákl. přenesená",J237,0)</f>
        <v>0</v>
      </c>
      <c r="BH237" s="180">
        <f>IF(N237="sníž. přenesená",J237,0)</f>
        <v>0</v>
      </c>
      <c r="BI237" s="180">
        <f>IF(N237="nulová",J237,0)</f>
        <v>0</v>
      </c>
      <c r="BJ237" s="18" t="s">
        <v>84</v>
      </c>
      <c r="BK237" s="180">
        <f>ROUND(I237*H237,2)</f>
        <v>0</v>
      </c>
      <c r="BL237" s="18" t="s">
        <v>182</v>
      </c>
      <c r="BM237" s="179" t="s">
        <v>518</v>
      </c>
    </row>
    <row r="238" spans="1:65" s="2" customFormat="1" ht="16.5" customHeight="1">
      <c r="A238" s="33"/>
      <c r="B238" s="167"/>
      <c r="C238" s="205" t="s">
        <v>519</v>
      </c>
      <c r="D238" s="205" t="s">
        <v>276</v>
      </c>
      <c r="E238" s="206" t="s">
        <v>288</v>
      </c>
      <c r="F238" s="207" t="s">
        <v>289</v>
      </c>
      <c r="G238" s="208" t="s">
        <v>285</v>
      </c>
      <c r="H238" s="209">
        <v>97.65</v>
      </c>
      <c r="I238" s="210"/>
      <c r="J238" s="211">
        <f>ROUND(I238*H238,2)</f>
        <v>0</v>
      </c>
      <c r="K238" s="207" t="s">
        <v>181</v>
      </c>
      <c r="L238" s="212"/>
      <c r="M238" s="213" t="s">
        <v>1</v>
      </c>
      <c r="N238" s="214" t="s">
        <v>42</v>
      </c>
      <c r="O238" s="59"/>
      <c r="P238" s="177">
        <f>O238*H238</f>
        <v>0</v>
      </c>
      <c r="Q238" s="177">
        <v>5.8000000000000003E-2</v>
      </c>
      <c r="R238" s="177">
        <f>Q238*H238</f>
        <v>5.6637000000000004</v>
      </c>
      <c r="S238" s="177">
        <v>0</v>
      </c>
      <c r="T238" s="178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9" t="s">
        <v>217</v>
      </c>
      <c r="AT238" s="179" t="s">
        <v>276</v>
      </c>
      <c r="AU238" s="179" t="s">
        <v>86</v>
      </c>
      <c r="AY238" s="18" t="s">
        <v>175</v>
      </c>
      <c r="BE238" s="180">
        <f>IF(N238="základní",J238,0)</f>
        <v>0</v>
      </c>
      <c r="BF238" s="180">
        <f>IF(N238="snížená",J238,0)</f>
        <v>0</v>
      </c>
      <c r="BG238" s="180">
        <f>IF(N238="zákl. přenesená",J238,0)</f>
        <v>0</v>
      </c>
      <c r="BH238" s="180">
        <f>IF(N238="sníž. přenesená",J238,0)</f>
        <v>0</v>
      </c>
      <c r="BI238" s="180">
        <f>IF(N238="nulová",J238,0)</f>
        <v>0</v>
      </c>
      <c r="BJ238" s="18" t="s">
        <v>84</v>
      </c>
      <c r="BK238" s="180">
        <f>ROUND(I238*H238,2)</f>
        <v>0</v>
      </c>
      <c r="BL238" s="18" t="s">
        <v>182</v>
      </c>
      <c r="BM238" s="179" t="s">
        <v>520</v>
      </c>
    </row>
    <row r="239" spans="1:65" s="2" customFormat="1" ht="24" customHeight="1">
      <c r="A239" s="33"/>
      <c r="B239" s="167"/>
      <c r="C239" s="168" t="s">
        <v>521</v>
      </c>
      <c r="D239" s="168" t="s">
        <v>177</v>
      </c>
      <c r="E239" s="169" t="s">
        <v>301</v>
      </c>
      <c r="F239" s="170" t="s">
        <v>302</v>
      </c>
      <c r="G239" s="171" t="s">
        <v>180</v>
      </c>
      <c r="H239" s="172">
        <v>6.2779999999999996</v>
      </c>
      <c r="I239" s="173"/>
      <c r="J239" s="174">
        <f>ROUND(I239*H239,2)</f>
        <v>0</v>
      </c>
      <c r="K239" s="170" t="s">
        <v>181</v>
      </c>
      <c r="L239" s="34"/>
      <c r="M239" s="175" t="s">
        <v>1</v>
      </c>
      <c r="N239" s="176" t="s">
        <v>42</v>
      </c>
      <c r="O239" s="59"/>
      <c r="P239" s="177">
        <f>O239*H239</f>
        <v>0</v>
      </c>
      <c r="Q239" s="177">
        <v>2.2563399999999998</v>
      </c>
      <c r="R239" s="177">
        <f>Q239*H239</f>
        <v>14.165302519999997</v>
      </c>
      <c r="S239" s="177">
        <v>0</v>
      </c>
      <c r="T239" s="178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9" t="s">
        <v>182</v>
      </c>
      <c r="AT239" s="179" t="s">
        <v>177</v>
      </c>
      <c r="AU239" s="179" t="s">
        <v>86</v>
      </c>
      <c r="AY239" s="18" t="s">
        <v>175</v>
      </c>
      <c r="BE239" s="180">
        <f>IF(N239="základní",J239,0)</f>
        <v>0</v>
      </c>
      <c r="BF239" s="180">
        <f>IF(N239="snížená",J239,0)</f>
        <v>0</v>
      </c>
      <c r="BG239" s="180">
        <f>IF(N239="zákl. přenesená",J239,0)</f>
        <v>0</v>
      </c>
      <c r="BH239" s="180">
        <f>IF(N239="sníž. přenesená",J239,0)</f>
        <v>0</v>
      </c>
      <c r="BI239" s="180">
        <f>IF(N239="nulová",J239,0)</f>
        <v>0</v>
      </c>
      <c r="BJ239" s="18" t="s">
        <v>84</v>
      </c>
      <c r="BK239" s="180">
        <f>ROUND(I239*H239,2)</f>
        <v>0</v>
      </c>
      <c r="BL239" s="18" t="s">
        <v>182</v>
      </c>
      <c r="BM239" s="179" t="s">
        <v>522</v>
      </c>
    </row>
    <row r="240" spans="1:65" s="14" customFormat="1">
      <c r="B240" s="190"/>
      <c r="D240" s="182" t="s">
        <v>184</v>
      </c>
      <c r="E240" s="191" t="s">
        <v>1</v>
      </c>
      <c r="F240" s="192" t="s">
        <v>304</v>
      </c>
      <c r="H240" s="191" t="s">
        <v>1</v>
      </c>
      <c r="I240" s="193"/>
      <c r="L240" s="190"/>
      <c r="M240" s="194"/>
      <c r="N240" s="195"/>
      <c r="O240" s="195"/>
      <c r="P240" s="195"/>
      <c r="Q240" s="195"/>
      <c r="R240" s="195"/>
      <c r="S240" s="195"/>
      <c r="T240" s="196"/>
      <c r="AT240" s="191" t="s">
        <v>184</v>
      </c>
      <c r="AU240" s="191" t="s">
        <v>86</v>
      </c>
      <c r="AV240" s="14" t="s">
        <v>84</v>
      </c>
      <c r="AW240" s="14" t="s">
        <v>33</v>
      </c>
      <c r="AX240" s="14" t="s">
        <v>77</v>
      </c>
      <c r="AY240" s="191" t="s">
        <v>175</v>
      </c>
    </row>
    <row r="241" spans="1:65" s="13" customFormat="1">
      <c r="B241" s="181"/>
      <c r="D241" s="182" t="s">
        <v>184</v>
      </c>
      <c r="E241" s="183" t="s">
        <v>1</v>
      </c>
      <c r="F241" s="184" t="s">
        <v>523</v>
      </c>
      <c r="H241" s="185">
        <v>6.2779999999999996</v>
      </c>
      <c r="I241" s="186"/>
      <c r="L241" s="181"/>
      <c r="M241" s="187"/>
      <c r="N241" s="188"/>
      <c r="O241" s="188"/>
      <c r="P241" s="188"/>
      <c r="Q241" s="188"/>
      <c r="R241" s="188"/>
      <c r="S241" s="188"/>
      <c r="T241" s="189"/>
      <c r="AT241" s="183" t="s">
        <v>184</v>
      </c>
      <c r="AU241" s="183" t="s">
        <v>86</v>
      </c>
      <c r="AV241" s="13" t="s">
        <v>86</v>
      </c>
      <c r="AW241" s="13" t="s">
        <v>33</v>
      </c>
      <c r="AX241" s="13" t="s">
        <v>84</v>
      </c>
      <c r="AY241" s="183" t="s">
        <v>175</v>
      </c>
    </row>
    <row r="242" spans="1:65" s="2" customFormat="1" ht="36" customHeight="1">
      <c r="A242" s="33"/>
      <c r="B242" s="167"/>
      <c r="C242" s="168" t="s">
        <v>524</v>
      </c>
      <c r="D242" s="168" t="s">
        <v>177</v>
      </c>
      <c r="E242" s="169" t="s">
        <v>525</v>
      </c>
      <c r="F242" s="170" t="s">
        <v>526</v>
      </c>
      <c r="G242" s="171" t="s">
        <v>310</v>
      </c>
      <c r="H242" s="172">
        <v>2</v>
      </c>
      <c r="I242" s="173"/>
      <c r="J242" s="174">
        <f>ROUND(I242*H242,2)</f>
        <v>0</v>
      </c>
      <c r="K242" s="170" t="s">
        <v>1</v>
      </c>
      <c r="L242" s="34"/>
      <c r="M242" s="175" t="s">
        <v>1</v>
      </c>
      <c r="N242" s="176" t="s">
        <v>42</v>
      </c>
      <c r="O242" s="59"/>
      <c r="P242" s="177">
        <f>O242*H242</f>
        <v>0</v>
      </c>
      <c r="Q242" s="177">
        <v>0</v>
      </c>
      <c r="R242" s="177">
        <f>Q242*H242</f>
        <v>0</v>
      </c>
      <c r="S242" s="177">
        <v>0</v>
      </c>
      <c r="T242" s="178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9" t="s">
        <v>182</v>
      </c>
      <c r="AT242" s="179" t="s">
        <v>177</v>
      </c>
      <c r="AU242" s="179" t="s">
        <v>86</v>
      </c>
      <c r="AY242" s="18" t="s">
        <v>175</v>
      </c>
      <c r="BE242" s="180">
        <f>IF(N242="základní",J242,0)</f>
        <v>0</v>
      </c>
      <c r="BF242" s="180">
        <f>IF(N242="snížená",J242,0)</f>
        <v>0</v>
      </c>
      <c r="BG242" s="180">
        <f>IF(N242="zákl. přenesená",J242,0)</f>
        <v>0</v>
      </c>
      <c r="BH242" s="180">
        <f>IF(N242="sníž. přenesená",J242,0)</f>
        <v>0</v>
      </c>
      <c r="BI242" s="180">
        <f>IF(N242="nulová",J242,0)</f>
        <v>0</v>
      </c>
      <c r="BJ242" s="18" t="s">
        <v>84</v>
      </c>
      <c r="BK242" s="180">
        <f>ROUND(I242*H242,2)</f>
        <v>0</v>
      </c>
      <c r="BL242" s="18" t="s">
        <v>182</v>
      </c>
      <c r="BM242" s="179" t="s">
        <v>527</v>
      </c>
    </row>
    <row r="243" spans="1:65" s="2" customFormat="1" ht="36" customHeight="1">
      <c r="A243" s="33"/>
      <c r="B243" s="167"/>
      <c r="C243" s="168" t="s">
        <v>528</v>
      </c>
      <c r="D243" s="168" t="s">
        <v>177</v>
      </c>
      <c r="E243" s="169" t="s">
        <v>529</v>
      </c>
      <c r="F243" s="170" t="s">
        <v>530</v>
      </c>
      <c r="G243" s="171" t="s">
        <v>310</v>
      </c>
      <c r="H243" s="172">
        <v>1</v>
      </c>
      <c r="I243" s="173"/>
      <c r="J243" s="174">
        <f>ROUND(I243*H243,2)</f>
        <v>0</v>
      </c>
      <c r="K243" s="170" t="s">
        <v>1</v>
      </c>
      <c r="L243" s="34"/>
      <c r="M243" s="175" t="s">
        <v>1</v>
      </c>
      <c r="N243" s="176" t="s">
        <v>42</v>
      </c>
      <c r="O243" s="59"/>
      <c r="P243" s="177">
        <f>O243*H243</f>
        <v>0</v>
      </c>
      <c r="Q243" s="177">
        <v>0</v>
      </c>
      <c r="R243" s="177">
        <f>Q243*H243</f>
        <v>0</v>
      </c>
      <c r="S243" s="177">
        <v>0</v>
      </c>
      <c r="T243" s="178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9" t="s">
        <v>182</v>
      </c>
      <c r="AT243" s="179" t="s">
        <v>177</v>
      </c>
      <c r="AU243" s="179" t="s">
        <v>86</v>
      </c>
      <c r="AY243" s="18" t="s">
        <v>175</v>
      </c>
      <c r="BE243" s="180">
        <f>IF(N243="základní",J243,0)</f>
        <v>0</v>
      </c>
      <c r="BF243" s="180">
        <f>IF(N243="snížená",J243,0)</f>
        <v>0</v>
      </c>
      <c r="BG243" s="180">
        <f>IF(N243="zákl. přenesená",J243,0)</f>
        <v>0</v>
      </c>
      <c r="BH243" s="180">
        <f>IF(N243="sníž. přenesená",J243,0)</f>
        <v>0</v>
      </c>
      <c r="BI243" s="180">
        <f>IF(N243="nulová",J243,0)</f>
        <v>0</v>
      </c>
      <c r="BJ243" s="18" t="s">
        <v>84</v>
      </c>
      <c r="BK243" s="180">
        <f>ROUND(I243*H243,2)</f>
        <v>0</v>
      </c>
      <c r="BL243" s="18" t="s">
        <v>182</v>
      </c>
      <c r="BM243" s="179" t="s">
        <v>531</v>
      </c>
    </row>
    <row r="244" spans="1:65" s="2" customFormat="1" ht="24" customHeight="1">
      <c r="A244" s="33"/>
      <c r="B244" s="167"/>
      <c r="C244" s="168" t="s">
        <v>532</v>
      </c>
      <c r="D244" s="168" t="s">
        <v>177</v>
      </c>
      <c r="E244" s="169" t="s">
        <v>533</v>
      </c>
      <c r="F244" s="170" t="s">
        <v>534</v>
      </c>
      <c r="G244" s="171" t="s">
        <v>285</v>
      </c>
      <c r="H244" s="172">
        <v>82</v>
      </c>
      <c r="I244" s="173"/>
      <c r="J244" s="174">
        <f>ROUND(I244*H244,2)</f>
        <v>0</v>
      </c>
      <c r="K244" s="170" t="s">
        <v>1</v>
      </c>
      <c r="L244" s="34"/>
      <c r="M244" s="175" t="s">
        <v>1</v>
      </c>
      <c r="N244" s="176" t="s">
        <v>42</v>
      </c>
      <c r="O244" s="59"/>
      <c r="P244" s="177">
        <f>O244*H244</f>
        <v>0</v>
      </c>
      <c r="Q244" s="177">
        <v>0</v>
      </c>
      <c r="R244" s="177">
        <f>Q244*H244</f>
        <v>0</v>
      </c>
      <c r="S244" s="177">
        <v>0</v>
      </c>
      <c r="T244" s="178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9" t="s">
        <v>182</v>
      </c>
      <c r="AT244" s="179" t="s">
        <v>177</v>
      </c>
      <c r="AU244" s="179" t="s">
        <v>86</v>
      </c>
      <c r="AY244" s="18" t="s">
        <v>175</v>
      </c>
      <c r="BE244" s="180">
        <f>IF(N244="základní",J244,0)</f>
        <v>0</v>
      </c>
      <c r="BF244" s="180">
        <f>IF(N244="snížená",J244,0)</f>
        <v>0</v>
      </c>
      <c r="BG244" s="180">
        <f>IF(N244="zákl. přenesená",J244,0)</f>
        <v>0</v>
      </c>
      <c r="BH244" s="180">
        <f>IF(N244="sníž. přenesená",J244,0)</f>
        <v>0</v>
      </c>
      <c r="BI244" s="180">
        <f>IF(N244="nulová",J244,0)</f>
        <v>0</v>
      </c>
      <c r="BJ244" s="18" t="s">
        <v>84</v>
      </c>
      <c r="BK244" s="180">
        <f>ROUND(I244*H244,2)</f>
        <v>0</v>
      </c>
      <c r="BL244" s="18" t="s">
        <v>182</v>
      </c>
      <c r="BM244" s="179" t="s">
        <v>535</v>
      </c>
    </row>
    <row r="245" spans="1:65" s="13" customFormat="1">
      <c r="B245" s="181"/>
      <c r="D245" s="182" t="s">
        <v>184</v>
      </c>
      <c r="E245" s="183" t="s">
        <v>1</v>
      </c>
      <c r="F245" s="184" t="s">
        <v>536</v>
      </c>
      <c r="H245" s="185">
        <v>81.667000000000002</v>
      </c>
      <c r="I245" s="186"/>
      <c r="L245" s="181"/>
      <c r="M245" s="187"/>
      <c r="N245" s="188"/>
      <c r="O245" s="188"/>
      <c r="P245" s="188"/>
      <c r="Q245" s="188"/>
      <c r="R245" s="188"/>
      <c r="S245" s="188"/>
      <c r="T245" s="189"/>
      <c r="AT245" s="183" t="s">
        <v>184</v>
      </c>
      <c r="AU245" s="183" t="s">
        <v>86</v>
      </c>
      <c r="AV245" s="13" t="s">
        <v>86</v>
      </c>
      <c r="AW245" s="13" t="s">
        <v>33</v>
      </c>
      <c r="AX245" s="13" t="s">
        <v>77</v>
      </c>
      <c r="AY245" s="183" t="s">
        <v>175</v>
      </c>
    </row>
    <row r="246" spans="1:65" s="13" customFormat="1">
      <c r="B246" s="181"/>
      <c r="D246" s="182" t="s">
        <v>184</v>
      </c>
      <c r="E246" s="183" t="s">
        <v>1</v>
      </c>
      <c r="F246" s="184" t="s">
        <v>537</v>
      </c>
      <c r="H246" s="185">
        <v>82</v>
      </c>
      <c r="I246" s="186"/>
      <c r="L246" s="181"/>
      <c r="M246" s="187"/>
      <c r="N246" s="188"/>
      <c r="O246" s="188"/>
      <c r="P246" s="188"/>
      <c r="Q246" s="188"/>
      <c r="R246" s="188"/>
      <c r="S246" s="188"/>
      <c r="T246" s="189"/>
      <c r="AT246" s="183" t="s">
        <v>184</v>
      </c>
      <c r="AU246" s="183" t="s">
        <v>86</v>
      </c>
      <c r="AV246" s="13" t="s">
        <v>86</v>
      </c>
      <c r="AW246" s="13" t="s">
        <v>33</v>
      </c>
      <c r="AX246" s="13" t="s">
        <v>84</v>
      </c>
      <c r="AY246" s="183" t="s">
        <v>175</v>
      </c>
    </row>
    <row r="247" spans="1:65" s="2" customFormat="1" ht="24" customHeight="1">
      <c r="A247" s="33"/>
      <c r="B247" s="167"/>
      <c r="C247" s="168" t="s">
        <v>538</v>
      </c>
      <c r="D247" s="168" t="s">
        <v>177</v>
      </c>
      <c r="E247" s="169" t="s">
        <v>539</v>
      </c>
      <c r="F247" s="170" t="s">
        <v>540</v>
      </c>
      <c r="G247" s="171" t="s">
        <v>285</v>
      </c>
      <c r="H247" s="172">
        <v>20</v>
      </c>
      <c r="I247" s="173"/>
      <c r="J247" s="174">
        <f>ROUND(I247*H247,2)</f>
        <v>0</v>
      </c>
      <c r="K247" s="170" t="s">
        <v>1</v>
      </c>
      <c r="L247" s="34"/>
      <c r="M247" s="175" t="s">
        <v>1</v>
      </c>
      <c r="N247" s="176" t="s">
        <v>42</v>
      </c>
      <c r="O247" s="59"/>
      <c r="P247" s="177">
        <f>O247*H247</f>
        <v>0</v>
      </c>
      <c r="Q247" s="177">
        <v>0</v>
      </c>
      <c r="R247" s="177">
        <f>Q247*H247</f>
        <v>0</v>
      </c>
      <c r="S247" s="177">
        <v>0</v>
      </c>
      <c r="T247" s="178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9" t="s">
        <v>182</v>
      </c>
      <c r="AT247" s="179" t="s">
        <v>177</v>
      </c>
      <c r="AU247" s="179" t="s">
        <v>86</v>
      </c>
      <c r="AY247" s="18" t="s">
        <v>175</v>
      </c>
      <c r="BE247" s="180">
        <f>IF(N247="základní",J247,0)</f>
        <v>0</v>
      </c>
      <c r="BF247" s="180">
        <f>IF(N247="snížená",J247,0)</f>
        <v>0</v>
      </c>
      <c r="BG247" s="180">
        <f>IF(N247="zákl. přenesená",J247,0)</f>
        <v>0</v>
      </c>
      <c r="BH247" s="180">
        <f>IF(N247="sníž. přenesená",J247,0)</f>
        <v>0</v>
      </c>
      <c r="BI247" s="180">
        <f>IF(N247="nulová",J247,0)</f>
        <v>0</v>
      </c>
      <c r="BJ247" s="18" t="s">
        <v>84</v>
      </c>
      <c r="BK247" s="180">
        <f>ROUND(I247*H247,2)</f>
        <v>0</v>
      </c>
      <c r="BL247" s="18" t="s">
        <v>182</v>
      </c>
      <c r="BM247" s="179" t="s">
        <v>541</v>
      </c>
    </row>
    <row r="248" spans="1:65" s="13" customFormat="1">
      <c r="B248" s="181"/>
      <c r="D248" s="182" t="s">
        <v>184</v>
      </c>
      <c r="E248" s="183" t="s">
        <v>1</v>
      </c>
      <c r="F248" s="184" t="s">
        <v>542</v>
      </c>
      <c r="H248" s="185">
        <v>20</v>
      </c>
      <c r="I248" s="186"/>
      <c r="L248" s="181"/>
      <c r="M248" s="187"/>
      <c r="N248" s="188"/>
      <c r="O248" s="188"/>
      <c r="P248" s="188"/>
      <c r="Q248" s="188"/>
      <c r="R248" s="188"/>
      <c r="S248" s="188"/>
      <c r="T248" s="189"/>
      <c r="AT248" s="183" t="s">
        <v>184</v>
      </c>
      <c r="AU248" s="183" t="s">
        <v>86</v>
      </c>
      <c r="AV248" s="13" t="s">
        <v>86</v>
      </c>
      <c r="AW248" s="13" t="s">
        <v>33</v>
      </c>
      <c r="AX248" s="13" t="s">
        <v>84</v>
      </c>
      <c r="AY248" s="183" t="s">
        <v>175</v>
      </c>
    </row>
    <row r="249" spans="1:65" s="2" customFormat="1" ht="24" customHeight="1">
      <c r="A249" s="33"/>
      <c r="B249" s="167"/>
      <c r="C249" s="168" t="s">
        <v>543</v>
      </c>
      <c r="D249" s="168" t="s">
        <v>177</v>
      </c>
      <c r="E249" s="169" t="s">
        <v>544</v>
      </c>
      <c r="F249" s="170" t="s">
        <v>545</v>
      </c>
      <c r="G249" s="171" t="s">
        <v>245</v>
      </c>
      <c r="H249" s="172">
        <v>75</v>
      </c>
      <c r="I249" s="173"/>
      <c r="J249" s="174">
        <f>ROUND(I249*H249,2)</f>
        <v>0</v>
      </c>
      <c r="K249" s="170" t="s">
        <v>470</v>
      </c>
      <c r="L249" s="34"/>
      <c r="M249" s="175" t="s">
        <v>1</v>
      </c>
      <c r="N249" s="176" t="s">
        <v>42</v>
      </c>
      <c r="O249" s="59"/>
      <c r="P249" s="177">
        <f>O249*H249</f>
        <v>0</v>
      </c>
      <c r="Q249" s="177">
        <v>2.1000000000000001E-4</v>
      </c>
      <c r="R249" s="177">
        <f>Q249*H249</f>
        <v>1.575E-2</v>
      </c>
      <c r="S249" s="177">
        <v>0</v>
      </c>
      <c r="T249" s="178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9" t="s">
        <v>182</v>
      </c>
      <c r="AT249" s="179" t="s">
        <v>177</v>
      </c>
      <c r="AU249" s="179" t="s">
        <v>86</v>
      </c>
      <c r="AY249" s="18" t="s">
        <v>175</v>
      </c>
      <c r="BE249" s="180">
        <f>IF(N249="základní",J249,0)</f>
        <v>0</v>
      </c>
      <c r="BF249" s="180">
        <f>IF(N249="snížená",J249,0)</f>
        <v>0</v>
      </c>
      <c r="BG249" s="180">
        <f>IF(N249="zákl. přenesená",J249,0)</f>
        <v>0</v>
      </c>
      <c r="BH249" s="180">
        <f>IF(N249="sníž. přenesená",J249,0)</f>
        <v>0</v>
      </c>
      <c r="BI249" s="180">
        <f>IF(N249="nulová",J249,0)</f>
        <v>0</v>
      </c>
      <c r="BJ249" s="18" t="s">
        <v>84</v>
      </c>
      <c r="BK249" s="180">
        <f>ROUND(I249*H249,2)</f>
        <v>0</v>
      </c>
      <c r="BL249" s="18" t="s">
        <v>182</v>
      </c>
      <c r="BM249" s="179" t="s">
        <v>546</v>
      </c>
    </row>
    <row r="250" spans="1:65" s="14" customFormat="1">
      <c r="B250" s="190"/>
      <c r="D250" s="182" t="s">
        <v>184</v>
      </c>
      <c r="E250" s="191" t="s">
        <v>1</v>
      </c>
      <c r="F250" s="192" t="s">
        <v>547</v>
      </c>
      <c r="H250" s="191" t="s">
        <v>1</v>
      </c>
      <c r="I250" s="193"/>
      <c r="L250" s="190"/>
      <c r="M250" s="194"/>
      <c r="N250" s="195"/>
      <c r="O250" s="195"/>
      <c r="P250" s="195"/>
      <c r="Q250" s="195"/>
      <c r="R250" s="195"/>
      <c r="S250" s="195"/>
      <c r="T250" s="196"/>
      <c r="AT250" s="191" t="s">
        <v>184</v>
      </c>
      <c r="AU250" s="191" t="s">
        <v>86</v>
      </c>
      <c r="AV250" s="14" t="s">
        <v>84</v>
      </c>
      <c r="AW250" s="14" t="s">
        <v>33</v>
      </c>
      <c r="AX250" s="14" t="s">
        <v>77</v>
      </c>
      <c r="AY250" s="191" t="s">
        <v>175</v>
      </c>
    </row>
    <row r="251" spans="1:65" s="13" customFormat="1">
      <c r="B251" s="181"/>
      <c r="D251" s="182" t="s">
        <v>184</v>
      </c>
      <c r="E251" s="183" t="s">
        <v>1</v>
      </c>
      <c r="F251" s="184" t="s">
        <v>472</v>
      </c>
      <c r="H251" s="185">
        <v>75</v>
      </c>
      <c r="I251" s="186"/>
      <c r="L251" s="181"/>
      <c r="M251" s="187"/>
      <c r="N251" s="188"/>
      <c r="O251" s="188"/>
      <c r="P251" s="188"/>
      <c r="Q251" s="188"/>
      <c r="R251" s="188"/>
      <c r="S251" s="188"/>
      <c r="T251" s="189"/>
      <c r="AT251" s="183" t="s">
        <v>184</v>
      </c>
      <c r="AU251" s="183" t="s">
        <v>86</v>
      </c>
      <c r="AV251" s="13" t="s">
        <v>86</v>
      </c>
      <c r="AW251" s="13" t="s">
        <v>33</v>
      </c>
      <c r="AX251" s="13" t="s">
        <v>84</v>
      </c>
      <c r="AY251" s="183" t="s">
        <v>175</v>
      </c>
    </row>
    <row r="252" spans="1:65" s="2" customFormat="1" ht="24" customHeight="1">
      <c r="A252" s="33"/>
      <c r="B252" s="167"/>
      <c r="C252" s="168" t="s">
        <v>548</v>
      </c>
      <c r="D252" s="168" t="s">
        <v>177</v>
      </c>
      <c r="E252" s="169" t="s">
        <v>549</v>
      </c>
      <c r="F252" s="170" t="s">
        <v>550</v>
      </c>
      <c r="G252" s="171" t="s">
        <v>310</v>
      </c>
      <c r="H252" s="172">
        <v>4</v>
      </c>
      <c r="I252" s="173"/>
      <c r="J252" s="174">
        <f>ROUND(I252*H252,2)</f>
        <v>0</v>
      </c>
      <c r="K252" s="170" t="s">
        <v>181</v>
      </c>
      <c r="L252" s="34"/>
      <c r="M252" s="175" t="s">
        <v>1</v>
      </c>
      <c r="N252" s="176" t="s">
        <v>42</v>
      </c>
      <c r="O252" s="59"/>
      <c r="P252" s="177">
        <f>O252*H252</f>
        <v>0</v>
      </c>
      <c r="Q252" s="177">
        <v>8.0000000000000007E-5</v>
      </c>
      <c r="R252" s="177">
        <f>Q252*H252</f>
        <v>3.2000000000000003E-4</v>
      </c>
      <c r="S252" s="177">
        <v>0</v>
      </c>
      <c r="T252" s="178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9" t="s">
        <v>182</v>
      </c>
      <c r="AT252" s="179" t="s">
        <v>177</v>
      </c>
      <c r="AU252" s="179" t="s">
        <v>86</v>
      </c>
      <c r="AY252" s="18" t="s">
        <v>175</v>
      </c>
      <c r="BE252" s="180">
        <f>IF(N252="základní",J252,0)</f>
        <v>0</v>
      </c>
      <c r="BF252" s="180">
        <f>IF(N252="snížená",J252,0)</f>
        <v>0</v>
      </c>
      <c r="BG252" s="180">
        <f>IF(N252="zákl. přenesená",J252,0)</f>
        <v>0</v>
      </c>
      <c r="BH252" s="180">
        <f>IF(N252="sníž. přenesená",J252,0)</f>
        <v>0</v>
      </c>
      <c r="BI252" s="180">
        <f>IF(N252="nulová",J252,0)</f>
        <v>0</v>
      </c>
      <c r="BJ252" s="18" t="s">
        <v>84</v>
      </c>
      <c r="BK252" s="180">
        <f>ROUND(I252*H252,2)</f>
        <v>0</v>
      </c>
      <c r="BL252" s="18" t="s">
        <v>182</v>
      </c>
      <c r="BM252" s="179" t="s">
        <v>551</v>
      </c>
    </row>
    <row r="253" spans="1:65" s="14" customFormat="1">
      <c r="B253" s="190"/>
      <c r="D253" s="182" t="s">
        <v>184</v>
      </c>
      <c r="E253" s="191" t="s">
        <v>1</v>
      </c>
      <c r="F253" s="192" t="s">
        <v>552</v>
      </c>
      <c r="H253" s="191" t="s">
        <v>1</v>
      </c>
      <c r="I253" s="193"/>
      <c r="L253" s="190"/>
      <c r="M253" s="194"/>
      <c r="N253" s="195"/>
      <c r="O253" s="195"/>
      <c r="P253" s="195"/>
      <c r="Q253" s="195"/>
      <c r="R253" s="195"/>
      <c r="S253" s="195"/>
      <c r="T253" s="196"/>
      <c r="AT253" s="191" t="s">
        <v>184</v>
      </c>
      <c r="AU253" s="191" t="s">
        <v>86</v>
      </c>
      <c r="AV253" s="14" t="s">
        <v>84</v>
      </c>
      <c r="AW253" s="14" t="s">
        <v>33</v>
      </c>
      <c r="AX253" s="14" t="s">
        <v>77</v>
      </c>
      <c r="AY253" s="191" t="s">
        <v>175</v>
      </c>
    </row>
    <row r="254" spans="1:65" s="13" customFormat="1">
      <c r="B254" s="181"/>
      <c r="D254" s="182" t="s">
        <v>184</v>
      </c>
      <c r="E254" s="183" t="s">
        <v>1</v>
      </c>
      <c r="F254" s="184" t="s">
        <v>182</v>
      </c>
      <c r="H254" s="185">
        <v>4</v>
      </c>
      <c r="I254" s="186"/>
      <c r="L254" s="181"/>
      <c r="M254" s="187"/>
      <c r="N254" s="188"/>
      <c r="O254" s="188"/>
      <c r="P254" s="188"/>
      <c r="Q254" s="188"/>
      <c r="R254" s="188"/>
      <c r="S254" s="188"/>
      <c r="T254" s="189"/>
      <c r="AT254" s="183" t="s">
        <v>184</v>
      </c>
      <c r="AU254" s="183" t="s">
        <v>86</v>
      </c>
      <c r="AV254" s="13" t="s">
        <v>86</v>
      </c>
      <c r="AW254" s="13" t="s">
        <v>33</v>
      </c>
      <c r="AX254" s="13" t="s">
        <v>84</v>
      </c>
      <c r="AY254" s="183" t="s">
        <v>175</v>
      </c>
    </row>
    <row r="255" spans="1:65" s="2" customFormat="1" ht="16.5" customHeight="1">
      <c r="A255" s="33"/>
      <c r="B255" s="167"/>
      <c r="C255" s="205" t="s">
        <v>553</v>
      </c>
      <c r="D255" s="205" t="s">
        <v>276</v>
      </c>
      <c r="E255" s="206" t="s">
        <v>554</v>
      </c>
      <c r="F255" s="207" t="s">
        <v>555</v>
      </c>
      <c r="G255" s="208" t="s">
        <v>556</v>
      </c>
      <c r="H255" s="209">
        <v>2.52</v>
      </c>
      <c r="I255" s="210"/>
      <c r="J255" s="211">
        <f>ROUND(I255*H255,2)</f>
        <v>0</v>
      </c>
      <c r="K255" s="207" t="s">
        <v>1</v>
      </c>
      <c r="L255" s="212"/>
      <c r="M255" s="213" t="s">
        <v>1</v>
      </c>
      <c r="N255" s="214" t="s">
        <v>42</v>
      </c>
      <c r="O255" s="59"/>
      <c r="P255" s="177">
        <f>O255*H255</f>
        <v>0</v>
      </c>
      <c r="Q255" s="177">
        <v>1E-4</v>
      </c>
      <c r="R255" s="177">
        <f>Q255*H255</f>
        <v>2.52E-4</v>
      </c>
      <c r="S255" s="177">
        <v>0</v>
      </c>
      <c r="T255" s="178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9" t="s">
        <v>217</v>
      </c>
      <c r="AT255" s="179" t="s">
        <v>276</v>
      </c>
      <c r="AU255" s="179" t="s">
        <v>86</v>
      </c>
      <c r="AY255" s="18" t="s">
        <v>175</v>
      </c>
      <c r="BE255" s="180">
        <f>IF(N255="základní",J255,0)</f>
        <v>0</v>
      </c>
      <c r="BF255" s="180">
        <f>IF(N255="snížená",J255,0)</f>
        <v>0</v>
      </c>
      <c r="BG255" s="180">
        <f>IF(N255="zákl. přenesená",J255,0)</f>
        <v>0</v>
      </c>
      <c r="BH255" s="180">
        <f>IF(N255="sníž. přenesená",J255,0)</f>
        <v>0</v>
      </c>
      <c r="BI255" s="180">
        <f>IF(N255="nulová",J255,0)</f>
        <v>0</v>
      </c>
      <c r="BJ255" s="18" t="s">
        <v>84</v>
      </c>
      <c r="BK255" s="180">
        <f>ROUND(I255*H255,2)</f>
        <v>0</v>
      </c>
      <c r="BL255" s="18" t="s">
        <v>182</v>
      </c>
      <c r="BM255" s="179" t="s">
        <v>557</v>
      </c>
    </row>
    <row r="256" spans="1:65" s="2" customFormat="1" ht="24" customHeight="1">
      <c r="A256" s="33"/>
      <c r="B256" s="167"/>
      <c r="C256" s="168" t="s">
        <v>558</v>
      </c>
      <c r="D256" s="168" t="s">
        <v>177</v>
      </c>
      <c r="E256" s="169" t="s">
        <v>559</v>
      </c>
      <c r="F256" s="170" t="s">
        <v>560</v>
      </c>
      <c r="G256" s="171" t="s">
        <v>310</v>
      </c>
      <c r="H256" s="172">
        <v>8</v>
      </c>
      <c r="I256" s="173"/>
      <c r="J256" s="174">
        <f>ROUND(I256*H256,2)</f>
        <v>0</v>
      </c>
      <c r="K256" s="170" t="s">
        <v>181</v>
      </c>
      <c r="L256" s="34"/>
      <c r="M256" s="175" t="s">
        <v>1</v>
      </c>
      <c r="N256" s="176" t="s">
        <v>42</v>
      </c>
      <c r="O256" s="59"/>
      <c r="P256" s="177">
        <f>O256*H256</f>
        <v>0</v>
      </c>
      <c r="Q256" s="177">
        <v>4.0000000000000003E-5</v>
      </c>
      <c r="R256" s="177">
        <f>Q256*H256</f>
        <v>3.2000000000000003E-4</v>
      </c>
      <c r="S256" s="177">
        <v>0</v>
      </c>
      <c r="T256" s="178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9" t="s">
        <v>182</v>
      </c>
      <c r="AT256" s="179" t="s">
        <v>177</v>
      </c>
      <c r="AU256" s="179" t="s">
        <v>86</v>
      </c>
      <c r="AY256" s="18" t="s">
        <v>175</v>
      </c>
      <c r="BE256" s="180">
        <f>IF(N256="základní",J256,0)</f>
        <v>0</v>
      </c>
      <c r="BF256" s="180">
        <f>IF(N256="snížená",J256,0)</f>
        <v>0</v>
      </c>
      <c r="BG256" s="180">
        <f>IF(N256="zákl. přenesená",J256,0)</f>
        <v>0</v>
      </c>
      <c r="BH256" s="180">
        <f>IF(N256="sníž. přenesená",J256,0)</f>
        <v>0</v>
      </c>
      <c r="BI256" s="180">
        <f>IF(N256="nulová",J256,0)</f>
        <v>0</v>
      </c>
      <c r="BJ256" s="18" t="s">
        <v>84</v>
      </c>
      <c r="BK256" s="180">
        <f>ROUND(I256*H256,2)</f>
        <v>0</v>
      </c>
      <c r="BL256" s="18" t="s">
        <v>182</v>
      </c>
      <c r="BM256" s="179" t="s">
        <v>561</v>
      </c>
    </row>
    <row r="257" spans="1:65" s="13" customFormat="1">
      <c r="B257" s="181"/>
      <c r="D257" s="182" t="s">
        <v>184</v>
      </c>
      <c r="E257" s="183" t="s">
        <v>1</v>
      </c>
      <c r="F257" s="184" t="s">
        <v>562</v>
      </c>
      <c r="H257" s="185">
        <v>8</v>
      </c>
      <c r="I257" s="186"/>
      <c r="L257" s="181"/>
      <c r="M257" s="187"/>
      <c r="N257" s="188"/>
      <c r="O257" s="188"/>
      <c r="P257" s="188"/>
      <c r="Q257" s="188"/>
      <c r="R257" s="188"/>
      <c r="S257" s="188"/>
      <c r="T257" s="189"/>
      <c r="AT257" s="183" t="s">
        <v>184</v>
      </c>
      <c r="AU257" s="183" t="s">
        <v>86</v>
      </c>
      <c r="AV257" s="13" t="s">
        <v>86</v>
      </c>
      <c r="AW257" s="13" t="s">
        <v>33</v>
      </c>
      <c r="AX257" s="13" t="s">
        <v>84</v>
      </c>
      <c r="AY257" s="183" t="s">
        <v>175</v>
      </c>
    </row>
    <row r="258" spans="1:65" s="12" customFormat="1" ht="22.9" customHeight="1">
      <c r="B258" s="154"/>
      <c r="D258" s="155" t="s">
        <v>76</v>
      </c>
      <c r="E258" s="165" t="s">
        <v>356</v>
      </c>
      <c r="F258" s="165" t="s">
        <v>357</v>
      </c>
      <c r="I258" s="157"/>
      <c r="J258" s="166">
        <f>BK258</f>
        <v>0</v>
      </c>
      <c r="L258" s="154"/>
      <c r="M258" s="159"/>
      <c r="N258" s="160"/>
      <c r="O258" s="160"/>
      <c r="P258" s="161">
        <f>P259</f>
        <v>0</v>
      </c>
      <c r="Q258" s="160"/>
      <c r="R258" s="161">
        <f>R259</f>
        <v>0</v>
      </c>
      <c r="S258" s="160"/>
      <c r="T258" s="162">
        <f>T259</f>
        <v>0</v>
      </c>
      <c r="AR258" s="155" t="s">
        <v>84</v>
      </c>
      <c r="AT258" s="163" t="s">
        <v>76</v>
      </c>
      <c r="AU258" s="163" t="s">
        <v>84</v>
      </c>
      <c r="AY258" s="155" t="s">
        <v>175</v>
      </c>
      <c r="BK258" s="164">
        <f>BK259</f>
        <v>0</v>
      </c>
    </row>
    <row r="259" spans="1:65" s="2" customFormat="1" ht="16.5" customHeight="1">
      <c r="A259" s="33"/>
      <c r="B259" s="167"/>
      <c r="C259" s="168" t="s">
        <v>563</v>
      </c>
      <c r="D259" s="168" t="s">
        <v>177</v>
      </c>
      <c r="E259" s="169" t="s">
        <v>359</v>
      </c>
      <c r="F259" s="170" t="s">
        <v>360</v>
      </c>
      <c r="G259" s="171" t="s">
        <v>234</v>
      </c>
      <c r="H259" s="172">
        <v>391.93700000000001</v>
      </c>
      <c r="I259" s="173"/>
      <c r="J259" s="174">
        <f>ROUND(I259*H259,2)</f>
        <v>0</v>
      </c>
      <c r="K259" s="170" t="s">
        <v>181</v>
      </c>
      <c r="L259" s="34"/>
      <c r="M259" s="175" t="s">
        <v>1</v>
      </c>
      <c r="N259" s="176" t="s">
        <v>42</v>
      </c>
      <c r="O259" s="59"/>
      <c r="P259" s="177">
        <f>O259*H259</f>
        <v>0</v>
      </c>
      <c r="Q259" s="177">
        <v>0</v>
      </c>
      <c r="R259" s="177">
        <f>Q259*H259</f>
        <v>0</v>
      </c>
      <c r="S259" s="177">
        <v>0</v>
      </c>
      <c r="T259" s="178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9" t="s">
        <v>182</v>
      </c>
      <c r="AT259" s="179" t="s">
        <v>177</v>
      </c>
      <c r="AU259" s="179" t="s">
        <v>86</v>
      </c>
      <c r="AY259" s="18" t="s">
        <v>175</v>
      </c>
      <c r="BE259" s="180">
        <f>IF(N259="základní",J259,0)</f>
        <v>0</v>
      </c>
      <c r="BF259" s="180">
        <f>IF(N259="snížená",J259,0)</f>
        <v>0</v>
      </c>
      <c r="BG259" s="180">
        <f>IF(N259="zákl. přenesená",J259,0)</f>
        <v>0</v>
      </c>
      <c r="BH259" s="180">
        <f>IF(N259="sníž. přenesená",J259,0)</f>
        <v>0</v>
      </c>
      <c r="BI259" s="180">
        <f>IF(N259="nulová",J259,0)</f>
        <v>0</v>
      </c>
      <c r="BJ259" s="18" t="s">
        <v>84</v>
      </c>
      <c r="BK259" s="180">
        <f>ROUND(I259*H259,2)</f>
        <v>0</v>
      </c>
      <c r="BL259" s="18" t="s">
        <v>182</v>
      </c>
      <c r="BM259" s="179" t="s">
        <v>564</v>
      </c>
    </row>
    <row r="260" spans="1:65" s="12" customFormat="1" ht="25.9" customHeight="1">
      <c r="B260" s="154"/>
      <c r="D260" s="155" t="s">
        <v>76</v>
      </c>
      <c r="E260" s="156" t="s">
        <v>565</v>
      </c>
      <c r="F260" s="156" t="s">
        <v>566</v>
      </c>
      <c r="I260" s="157"/>
      <c r="J260" s="158">
        <f>BK260</f>
        <v>0</v>
      </c>
      <c r="L260" s="154"/>
      <c r="M260" s="159"/>
      <c r="N260" s="160"/>
      <c r="O260" s="160"/>
      <c r="P260" s="161">
        <f>P261+P267</f>
        <v>0</v>
      </c>
      <c r="Q260" s="160"/>
      <c r="R260" s="161">
        <f>R261+R267</f>
        <v>1.4236482999999991</v>
      </c>
      <c r="S260" s="160"/>
      <c r="T260" s="162">
        <f>T261+T267</f>
        <v>0</v>
      </c>
      <c r="AR260" s="155" t="s">
        <v>86</v>
      </c>
      <c r="AT260" s="163" t="s">
        <v>76</v>
      </c>
      <c r="AU260" s="163" t="s">
        <v>77</v>
      </c>
      <c r="AY260" s="155" t="s">
        <v>175</v>
      </c>
      <c r="BK260" s="164">
        <f>BK261+BK267</f>
        <v>0</v>
      </c>
    </row>
    <row r="261" spans="1:65" s="12" customFormat="1" ht="22.9" customHeight="1">
      <c r="B261" s="154"/>
      <c r="D261" s="155" t="s">
        <v>76</v>
      </c>
      <c r="E261" s="165" t="s">
        <v>567</v>
      </c>
      <c r="F261" s="165" t="s">
        <v>568</v>
      </c>
      <c r="I261" s="157"/>
      <c r="J261" s="166">
        <f>BK261</f>
        <v>0</v>
      </c>
      <c r="L261" s="154"/>
      <c r="M261" s="159"/>
      <c r="N261" s="160"/>
      <c r="O261" s="160"/>
      <c r="P261" s="161">
        <f>SUM(P262:P266)</f>
        <v>0</v>
      </c>
      <c r="Q261" s="160"/>
      <c r="R261" s="161">
        <f>SUM(R262:R266)</f>
        <v>0.85093549999999907</v>
      </c>
      <c r="S261" s="160"/>
      <c r="T261" s="162">
        <f>SUM(T262:T266)</f>
        <v>0</v>
      </c>
      <c r="AR261" s="155" t="s">
        <v>86</v>
      </c>
      <c r="AT261" s="163" t="s">
        <v>76</v>
      </c>
      <c r="AU261" s="163" t="s">
        <v>84</v>
      </c>
      <c r="AY261" s="155" t="s">
        <v>175</v>
      </c>
      <c r="BK261" s="164">
        <f>SUM(BK262:BK266)</f>
        <v>0</v>
      </c>
    </row>
    <row r="262" spans="1:65" s="2" customFormat="1" ht="24" customHeight="1">
      <c r="A262" s="33"/>
      <c r="B262" s="167"/>
      <c r="C262" s="168" t="s">
        <v>569</v>
      </c>
      <c r="D262" s="168" t="s">
        <v>177</v>
      </c>
      <c r="E262" s="169" t="s">
        <v>570</v>
      </c>
      <c r="F262" s="170" t="s">
        <v>571</v>
      </c>
      <c r="G262" s="171" t="s">
        <v>556</v>
      </c>
      <c r="H262" s="172">
        <v>727.65</v>
      </c>
      <c r="I262" s="173"/>
      <c r="J262" s="174">
        <f>ROUND(I262*H262,2)</f>
        <v>0</v>
      </c>
      <c r="K262" s="170" t="s">
        <v>181</v>
      </c>
      <c r="L262" s="34"/>
      <c r="M262" s="175" t="s">
        <v>1</v>
      </c>
      <c r="N262" s="176" t="s">
        <v>42</v>
      </c>
      <c r="O262" s="59"/>
      <c r="P262" s="177">
        <f>O262*H262</f>
        <v>0</v>
      </c>
      <c r="Q262" s="177">
        <v>6.9999999999999994E-5</v>
      </c>
      <c r="R262" s="177">
        <f>Q262*H262</f>
        <v>5.0935499999999995E-2</v>
      </c>
      <c r="S262" s="177">
        <v>0</v>
      </c>
      <c r="T262" s="178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9" t="s">
        <v>256</v>
      </c>
      <c r="AT262" s="179" t="s">
        <v>177</v>
      </c>
      <c r="AU262" s="179" t="s">
        <v>86</v>
      </c>
      <c r="AY262" s="18" t="s">
        <v>175</v>
      </c>
      <c r="BE262" s="180">
        <f>IF(N262="základní",J262,0)</f>
        <v>0</v>
      </c>
      <c r="BF262" s="180">
        <f>IF(N262="snížená",J262,0)</f>
        <v>0</v>
      </c>
      <c r="BG262" s="180">
        <f>IF(N262="zákl. přenesená",J262,0)</f>
        <v>0</v>
      </c>
      <c r="BH262" s="180">
        <f>IF(N262="sníž. přenesená",J262,0)</f>
        <v>0</v>
      </c>
      <c r="BI262" s="180">
        <f>IF(N262="nulová",J262,0)</f>
        <v>0</v>
      </c>
      <c r="BJ262" s="18" t="s">
        <v>84</v>
      </c>
      <c r="BK262" s="180">
        <f>ROUND(I262*H262,2)</f>
        <v>0</v>
      </c>
      <c r="BL262" s="18" t="s">
        <v>256</v>
      </c>
      <c r="BM262" s="179" t="s">
        <v>572</v>
      </c>
    </row>
    <row r="263" spans="1:65" s="14" customFormat="1">
      <c r="B263" s="190"/>
      <c r="D263" s="182" t="s">
        <v>184</v>
      </c>
      <c r="E263" s="191" t="s">
        <v>1</v>
      </c>
      <c r="F263" s="192" t="s">
        <v>573</v>
      </c>
      <c r="H263" s="191" t="s">
        <v>1</v>
      </c>
      <c r="I263" s="193"/>
      <c r="L263" s="190"/>
      <c r="M263" s="194"/>
      <c r="N263" s="195"/>
      <c r="O263" s="195"/>
      <c r="P263" s="195"/>
      <c r="Q263" s="195"/>
      <c r="R263" s="195"/>
      <c r="S263" s="195"/>
      <c r="T263" s="196"/>
      <c r="AT263" s="191" t="s">
        <v>184</v>
      </c>
      <c r="AU263" s="191" t="s">
        <v>86</v>
      </c>
      <c r="AV263" s="14" t="s">
        <v>84</v>
      </c>
      <c r="AW263" s="14" t="s">
        <v>33</v>
      </c>
      <c r="AX263" s="14" t="s">
        <v>77</v>
      </c>
      <c r="AY263" s="191" t="s">
        <v>175</v>
      </c>
    </row>
    <row r="264" spans="1:65" s="13" customFormat="1">
      <c r="B264" s="181"/>
      <c r="D264" s="182" t="s">
        <v>184</v>
      </c>
      <c r="E264" s="183" t="s">
        <v>1</v>
      </c>
      <c r="F264" s="184" t="s">
        <v>574</v>
      </c>
      <c r="H264" s="185">
        <v>727.65</v>
      </c>
      <c r="I264" s="186"/>
      <c r="L264" s="181"/>
      <c r="M264" s="187"/>
      <c r="N264" s="188"/>
      <c r="O264" s="188"/>
      <c r="P264" s="188"/>
      <c r="Q264" s="188"/>
      <c r="R264" s="188"/>
      <c r="S264" s="188"/>
      <c r="T264" s="189"/>
      <c r="AT264" s="183" t="s">
        <v>184</v>
      </c>
      <c r="AU264" s="183" t="s">
        <v>86</v>
      </c>
      <c r="AV264" s="13" t="s">
        <v>86</v>
      </c>
      <c r="AW264" s="13" t="s">
        <v>33</v>
      </c>
      <c r="AX264" s="13" t="s">
        <v>84</v>
      </c>
      <c r="AY264" s="183" t="s">
        <v>175</v>
      </c>
    </row>
    <row r="265" spans="1:65" s="2" customFormat="1" ht="24" customHeight="1">
      <c r="A265" s="33"/>
      <c r="B265" s="167"/>
      <c r="C265" s="205" t="s">
        <v>575</v>
      </c>
      <c r="D265" s="205" t="s">
        <v>276</v>
      </c>
      <c r="E265" s="206" t="s">
        <v>576</v>
      </c>
      <c r="F265" s="207" t="s">
        <v>577</v>
      </c>
      <c r="G265" s="208" t="s">
        <v>234</v>
      </c>
      <c r="H265" s="209">
        <v>0.79999999999999905</v>
      </c>
      <c r="I265" s="210"/>
      <c r="J265" s="211">
        <f>ROUND(I265*H265,2)</f>
        <v>0</v>
      </c>
      <c r="K265" s="207" t="s">
        <v>470</v>
      </c>
      <c r="L265" s="212"/>
      <c r="M265" s="213" t="s">
        <v>1</v>
      </c>
      <c r="N265" s="214" t="s">
        <v>42</v>
      </c>
      <c r="O265" s="59"/>
      <c r="P265" s="177">
        <f>O265*H265</f>
        <v>0</v>
      </c>
      <c r="Q265" s="177">
        <v>1</v>
      </c>
      <c r="R265" s="177">
        <f>Q265*H265</f>
        <v>0.79999999999999905</v>
      </c>
      <c r="S265" s="177">
        <v>0</v>
      </c>
      <c r="T265" s="178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9" t="s">
        <v>328</v>
      </c>
      <c r="AT265" s="179" t="s">
        <v>276</v>
      </c>
      <c r="AU265" s="179" t="s">
        <v>86</v>
      </c>
      <c r="AY265" s="18" t="s">
        <v>175</v>
      </c>
      <c r="BE265" s="180">
        <f>IF(N265="základní",J265,0)</f>
        <v>0</v>
      </c>
      <c r="BF265" s="180">
        <f>IF(N265="snížená",J265,0)</f>
        <v>0</v>
      </c>
      <c r="BG265" s="180">
        <f>IF(N265="zákl. přenesená",J265,0)</f>
        <v>0</v>
      </c>
      <c r="BH265" s="180">
        <f>IF(N265="sníž. přenesená",J265,0)</f>
        <v>0</v>
      </c>
      <c r="BI265" s="180">
        <f>IF(N265="nulová",J265,0)</f>
        <v>0</v>
      </c>
      <c r="BJ265" s="18" t="s">
        <v>84</v>
      </c>
      <c r="BK265" s="180">
        <f>ROUND(I265*H265,2)</f>
        <v>0</v>
      </c>
      <c r="BL265" s="18" t="s">
        <v>256</v>
      </c>
      <c r="BM265" s="179" t="s">
        <v>578</v>
      </c>
    </row>
    <row r="266" spans="1:65" s="2" customFormat="1" ht="24" customHeight="1">
      <c r="A266" s="33"/>
      <c r="B266" s="167"/>
      <c r="C266" s="168" t="s">
        <v>579</v>
      </c>
      <c r="D266" s="168" t="s">
        <v>177</v>
      </c>
      <c r="E266" s="169" t="s">
        <v>580</v>
      </c>
      <c r="F266" s="170" t="s">
        <v>581</v>
      </c>
      <c r="G266" s="171" t="s">
        <v>582</v>
      </c>
      <c r="H266" s="220"/>
      <c r="I266" s="173"/>
      <c r="J266" s="174">
        <f>ROUND(I266*H266,2)</f>
        <v>0</v>
      </c>
      <c r="K266" s="170" t="s">
        <v>181</v>
      </c>
      <c r="L266" s="34"/>
      <c r="M266" s="175" t="s">
        <v>1</v>
      </c>
      <c r="N266" s="176" t="s">
        <v>42</v>
      </c>
      <c r="O266" s="59"/>
      <c r="P266" s="177">
        <f>O266*H266</f>
        <v>0</v>
      </c>
      <c r="Q266" s="177">
        <v>0</v>
      </c>
      <c r="R266" s="177">
        <f>Q266*H266</f>
        <v>0</v>
      </c>
      <c r="S266" s="177">
        <v>0</v>
      </c>
      <c r="T266" s="178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9" t="s">
        <v>256</v>
      </c>
      <c r="AT266" s="179" t="s">
        <v>177</v>
      </c>
      <c r="AU266" s="179" t="s">
        <v>86</v>
      </c>
      <c r="AY266" s="18" t="s">
        <v>175</v>
      </c>
      <c r="BE266" s="180">
        <f>IF(N266="základní",J266,0)</f>
        <v>0</v>
      </c>
      <c r="BF266" s="180">
        <f>IF(N266="snížená",J266,0)</f>
        <v>0</v>
      </c>
      <c r="BG266" s="180">
        <f>IF(N266="zákl. přenesená",J266,0)</f>
        <v>0</v>
      </c>
      <c r="BH266" s="180">
        <f>IF(N266="sníž. přenesená",J266,0)</f>
        <v>0</v>
      </c>
      <c r="BI266" s="180">
        <f>IF(N266="nulová",J266,0)</f>
        <v>0</v>
      </c>
      <c r="BJ266" s="18" t="s">
        <v>84</v>
      </c>
      <c r="BK266" s="180">
        <f>ROUND(I266*H266,2)</f>
        <v>0</v>
      </c>
      <c r="BL266" s="18" t="s">
        <v>256</v>
      </c>
      <c r="BM266" s="179" t="s">
        <v>583</v>
      </c>
    </row>
    <row r="267" spans="1:65" s="12" customFormat="1" ht="22.9" customHeight="1">
      <c r="B267" s="154"/>
      <c r="D267" s="155" t="s">
        <v>76</v>
      </c>
      <c r="E267" s="165" t="s">
        <v>584</v>
      </c>
      <c r="F267" s="165" t="s">
        <v>585</v>
      </c>
      <c r="I267" s="157"/>
      <c r="J267" s="166">
        <f>BK267</f>
        <v>0</v>
      </c>
      <c r="L267" s="154"/>
      <c r="M267" s="159"/>
      <c r="N267" s="160"/>
      <c r="O267" s="160"/>
      <c r="P267" s="161">
        <f>SUM(P268:P274)</f>
        <v>0</v>
      </c>
      <c r="Q267" s="160"/>
      <c r="R267" s="161">
        <f>SUM(R268:R274)</f>
        <v>0.57271280000000002</v>
      </c>
      <c r="S267" s="160"/>
      <c r="T267" s="162">
        <f>SUM(T268:T274)</f>
        <v>0</v>
      </c>
      <c r="AR267" s="155" t="s">
        <v>86</v>
      </c>
      <c r="AT267" s="163" t="s">
        <v>76</v>
      </c>
      <c r="AU267" s="163" t="s">
        <v>84</v>
      </c>
      <c r="AY267" s="155" t="s">
        <v>175</v>
      </c>
      <c r="BK267" s="164">
        <f>SUM(BK268:BK274)</f>
        <v>0</v>
      </c>
    </row>
    <row r="268" spans="1:65" s="2" customFormat="1" ht="16.5" customHeight="1">
      <c r="A268" s="33"/>
      <c r="B268" s="167"/>
      <c r="C268" s="168" t="s">
        <v>586</v>
      </c>
      <c r="D268" s="168" t="s">
        <v>177</v>
      </c>
      <c r="E268" s="169" t="s">
        <v>587</v>
      </c>
      <c r="F268" s="170" t="s">
        <v>588</v>
      </c>
      <c r="G268" s="171" t="s">
        <v>245</v>
      </c>
      <c r="H268" s="172">
        <v>132.88</v>
      </c>
      <c r="I268" s="173"/>
      <c r="J268" s="174">
        <f>ROUND(I268*H268,2)</f>
        <v>0</v>
      </c>
      <c r="K268" s="170" t="s">
        <v>470</v>
      </c>
      <c r="L268" s="34"/>
      <c r="M268" s="175" t="s">
        <v>1</v>
      </c>
      <c r="N268" s="176" t="s">
        <v>42</v>
      </c>
      <c r="O268" s="59"/>
      <c r="P268" s="177">
        <f>O268*H268</f>
        <v>0</v>
      </c>
      <c r="Q268" s="177">
        <v>1.0300000000000001E-3</v>
      </c>
      <c r="R268" s="177">
        <f>Q268*H268</f>
        <v>0.1368664</v>
      </c>
      <c r="S268" s="177">
        <v>0</v>
      </c>
      <c r="T268" s="178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9" t="s">
        <v>256</v>
      </c>
      <c r="AT268" s="179" t="s">
        <v>177</v>
      </c>
      <c r="AU268" s="179" t="s">
        <v>86</v>
      </c>
      <c r="AY268" s="18" t="s">
        <v>175</v>
      </c>
      <c r="BE268" s="180">
        <f>IF(N268="základní",J268,0)</f>
        <v>0</v>
      </c>
      <c r="BF268" s="180">
        <f>IF(N268="snížená",J268,0)</f>
        <v>0</v>
      </c>
      <c r="BG268" s="180">
        <f>IF(N268="zákl. přenesená",J268,0)</f>
        <v>0</v>
      </c>
      <c r="BH268" s="180">
        <f>IF(N268="sníž. přenesená",J268,0)</f>
        <v>0</v>
      </c>
      <c r="BI268" s="180">
        <f>IF(N268="nulová",J268,0)</f>
        <v>0</v>
      </c>
      <c r="BJ268" s="18" t="s">
        <v>84</v>
      </c>
      <c r="BK268" s="180">
        <f>ROUND(I268*H268,2)</f>
        <v>0</v>
      </c>
      <c r="BL268" s="18" t="s">
        <v>256</v>
      </c>
      <c r="BM268" s="179" t="s">
        <v>589</v>
      </c>
    </row>
    <row r="269" spans="1:65" s="2" customFormat="1" ht="24" customHeight="1">
      <c r="A269" s="33"/>
      <c r="B269" s="167"/>
      <c r="C269" s="168" t="s">
        <v>590</v>
      </c>
      <c r="D269" s="168" t="s">
        <v>177</v>
      </c>
      <c r="E269" s="169" t="s">
        <v>591</v>
      </c>
      <c r="F269" s="170" t="s">
        <v>592</v>
      </c>
      <c r="G269" s="171" t="s">
        <v>245</v>
      </c>
      <c r="H269" s="172">
        <v>132.88</v>
      </c>
      <c r="I269" s="173"/>
      <c r="J269" s="174">
        <f>ROUND(I269*H269,2)</f>
        <v>0</v>
      </c>
      <c r="K269" s="170" t="s">
        <v>470</v>
      </c>
      <c r="L269" s="34"/>
      <c r="M269" s="175" t="s">
        <v>1</v>
      </c>
      <c r="N269" s="176" t="s">
        <v>42</v>
      </c>
      <c r="O269" s="59"/>
      <c r="P269" s="177">
        <f>O269*H269</f>
        <v>0</v>
      </c>
      <c r="Q269" s="177">
        <v>4.4999999999999999E-4</v>
      </c>
      <c r="R269" s="177">
        <f>Q269*H269</f>
        <v>5.9795999999999995E-2</v>
      </c>
      <c r="S269" s="177">
        <v>0</v>
      </c>
      <c r="T269" s="178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9" t="s">
        <v>256</v>
      </c>
      <c r="AT269" s="179" t="s">
        <v>177</v>
      </c>
      <c r="AU269" s="179" t="s">
        <v>86</v>
      </c>
      <c r="AY269" s="18" t="s">
        <v>175</v>
      </c>
      <c r="BE269" s="180">
        <f>IF(N269="základní",J269,0)</f>
        <v>0</v>
      </c>
      <c r="BF269" s="180">
        <f>IF(N269="snížená",J269,0)</f>
        <v>0</v>
      </c>
      <c r="BG269" s="180">
        <f>IF(N269="zákl. přenesená",J269,0)</f>
        <v>0</v>
      </c>
      <c r="BH269" s="180">
        <f>IF(N269="sníž. přenesená",J269,0)</f>
        <v>0</v>
      </c>
      <c r="BI269" s="180">
        <f>IF(N269="nulová",J269,0)</f>
        <v>0</v>
      </c>
      <c r="BJ269" s="18" t="s">
        <v>84</v>
      </c>
      <c r="BK269" s="180">
        <f>ROUND(I269*H269,2)</f>
        <v>0</v>
      </c>
      <c r="BL269" s="18" t="s">
        <v>256</v>
      </c>
      <c r="BM269" s="179" t="s">
        <v>593</v>
      </c>
    </row>
    <row r="270" spans="1:65" s="2" customFormat="1" ht="16.5" customHeight="1">
      <c r="A270" s="33"/>
      <c r="B270" s="167"/>
      <c r="C270" s="168" t="s">
        <v>594</v>
      </c>
      <c r="D270" s="168" t="s">
        <v>177</v>
      </c>
      <c r="E270" s="169" t="s">
        <v>595</v>
      </c>
      <c r="F270" s="170" t="s">
        <v>596</v>
      </c>
      <c r="G270" s="171" t="s">
        <v>245</v>
      </c>
      <c r="H270" s="172">
        <v>132.88</v>
      </c>
      <c r="I270" s="173"/>
      <c r="J270" s="174">
        <f>ROUND(I270*H270,2)</f>
        <v>0</v>
      </c>
      <c r="K270" s="170" t="s">
        <v>470</v>
      </c>
      <c r="L270" s="34"/>
      <c r="M270" s="175" t="s">
        <v>1</v>
      </c>
      <c r="N270" s="176" t="s">
        <v>42</v>
      </c>
      <c r="O270" s="59"/>
      <c r="P270" s="177">
        <f>O270*H270</f>
        <v>0</v>
      </c>
      <c r="Q270" s="177">
        <v>2.8300000000000001E-3</v>
      </c>
      <c r="R270" s="177">
        <f>Q270*H270</f>
        <v>0.37605040000000001</v>
      </c>
      <c r="S270" s="177">
        <v>0</v>
      </c>
      <c r="T270" s="178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9" t="s">
        <v>256</v>
      </c>
      <c r="AT270" s="179" t="s">
        <v>177</v>
      </c>
      <c r="AU270" s="179" t="s">
        <v>86</v>
      </c>
      <c r="AY270" s="18" t="s">
        <v>175</v>
      </c>
      <c r="BE270" s="180">
        <f>IF(N270="základní",J270,0)</f>
        <v>0</v>
      </c>
      <c r="BF270" s="180">
        <f>IF(N270="snížená",J270,0)</f>
        <v>0</v>
      </c>
      <c r="BG270" s="180">
        <f>IF(N270="zákl. přenesená",J270,0)</f>
        <v>0</v>
      </c>
      <c r="BH270" s="180">
        <f>IF(N270="sníž. přenesená",J270,0)</f>
        <v>0</v>
      </c>
      <c r="BI270" s="180">
        <f>IF(N270="nulová",J270,0)</f>
        <v>0</v>
      </c>
      <c r="BJ270" s="18" t="s">
        <v>84</v>
      </c>
      <c r="BK270" s="180">
        <f>ROUND(I270*H270,2)</f>
        <v>0</v>
      </c>
      <c r="BL270" s="18" t="s">
        <v>256</v>
      </c>
      <c r="BM270" s="179" t="s">
        <v>597</v>
      </c>
    </row>
    <row r="271" spans="1:65" s="13" customFormat="1">
      <c r="B271" s="181"/>
      <c r="D271" s="182" t="s">
        <v>184</v>
      </c>
      <c r="E271" s="183" t="s">
        <v>1</v>
      </c>
      <c r="F271" s="184" t="s">
        <v>598</v>
      </c>
      <c r="H271" s="185">
        <v>81.599999999999994</v>
      </c>
      <c r="I271" s="186"/>
      <c r="L271" s="181"/>
      <c r="M271" s="187"/>
      <c r="N271" s="188"/>
      <c r="O271" s="188"/>
      <c r="P271" s="188"/>
      <c r="Q271" s="188"/>
      <c r="R271" s="188"/>
      <c r="S271" s="188"/>
      <c r="T271" s="189"/>
      <c r="AT271" s="183" t="s">
        <v>184</v>
      </c>
      <c r="AU271" s="183" t="s">
        <v>86</v>
      </c>
      <c r="AV271" s="13" t="s">
        <v>86</v>
      </c>
      <c r="AW271" s="13" t="s">
        <v>33</v>
      </c>
      <c r="AX271" s="13" t="s">
        <v>77</v>
      </c>
      <c r="AY271" s="183" t="s">
        <v>175</v>
      </c>
    </row>
    <row r="272" spans="1:65" s="13" customFormat="1">
      <c r="B272" s="181"/>
      <c r="D272" s="182" t="s">
        <v>184</v>
      </c>
      <c r="E272" s="183" t="s">
        <v>1</v>
      </c>
      <c r="F272" s="184" t="s">
        <v>599</v>
      </c>
      <c r="H272" s="185">
        <v>39.200000000000003</v>
      </c>
      <c r="I272" s="186"/>
      <c r="L272" s="181"/>
      <c r="M272" s="187"/>
      <c r="N272" s="188"/>
      <c r="O272" s="188"/>
      <c r="P272" s="188"/>
      <c r="Q272" s="188"/>
      <c r="R272" s="188"/>
      <c r="S272" s="188"/>
      <c r="T272" s="189"/>
      <c r="AT272" s="183" t="s">
        <v>184</v>
      </c>
      <c r="AU272" s="183" t="s">
        <v>86</v>
      </c>
      <c r="AV272" s="13" t="s">
        <v>86</v>
      </c>
      <c r="AW272" s="13" t="s">
        <v>33</v>
      </c>
      <c r="AX272" s="13" t="s">
        <v>77</v>
      </c>
      <c r="AY272" s="183" t="s">
        <v>175</v>
      </c>
    </row>
    <row r="273" spans="1:65" s="16" customFormat="1">
      <c r="B273" s="221"/>
      <c r="D273" s="182" t="s">
        <v>184</v>
      </c>
      <c r="E273" s="222" t="s">
        <v>1</v>
      </c>
      <c r="F273" s="223" t="s">
        <v>600</v>
      </c>
      <c r="H273" s="224">
        <v>120.8</v>
      </c>
      <c r="I273" s="225"/>
      <c r="L273" s="221"/>
      <c r="M273" s="226"/>
      <c r="N273" s="227"/>
      <c r="O273" s="227"/>
      <c r="P273" s="227"/>
      <c r="Q273" s="227"/>
      <c r="R273" s="227"/>
      <c r="S273" s="227"/>
      <c r="T273" s="228"/>
      <c r="AT273" s="222" t="s">
        <v>184</v>
      </c>
      <c r="AU273" s="222" t="s">
        <v>86</v>
      </c>
      <c r="AV273" s="16" t="s">
        <v>189</v>
      </c>
      <c r="AW273" s="16" t="s">
        <v>33</v>
      </c>
      <c r="AX273" s="16" t="s">
        <v>77</v>
      </c>
      <c r="AY273" s="222" t="s">
        <v>175</v>
      </c>
    </row>
    <row r="274" spans="1:65" s="13" customFormat="1">
      <c r="B274" s="181"/>
      <c r="D274" s="182" t="s">
        <v>184</v>
      </c>
      <c r="E274" s="183" t="s">
        <v>601</v>
      </c>
      <c r="F274" s="184" t="s">
        <v>602</v>
      </c>
      <c r="H274" s="185">
        <v>132.88</v>
      </c>
      <c r="I274" s="186"/>
      <c r="L274" s="181"/>
      <c r="M274" s="187"/>
      <c r="N274" s="188"/>
      <c r="O274" s="188"/>
      <c r="P274" s="188"/>
      <c r="Q274" s="188"/>
      <c r="R274" s="188"/>
      <c r="S274" s="188"/>
      <c r="T274" s="189"/>
      <c r="AT274" s="183" t="s">
        <v>184</v>
      </c>
      <c r="AU274" s="183" t="s">
        <v>86</v>
      </c>
      <c r="AV274" s="13" t="s">
        <v>86</v>
      </c>
      <c r="AW274" s="13" t="s">
        <v>33</v>
      </c>
      <c r="AX274" s="13" t="s">
        <v>84</v>
      </c>
      <c r="AY274" s="183" t="s">
        <v>175</v>
      </c>
    </row>
    <row r="275" spans="1:65" s="12" customFormat="1" ht="25.9" customHeight="1">
      <c r="B275" s="154"/>
      <c r="D275" s="155" t="s">
        <v>76</v>
      </c>
      <c r="E275" s="156" t="s">
        <v>362</v>
      </c>
      <c r="F275" s="156" t="s">
        <v>363</v>
      </c>
      <c r="I275" s="157"/>
      <c r="J275" s="158">
        <f>BK275</f>
        <v>0</v>
      </c>
      <c r="L275" s="154"/>
      <c r="M275" s="159"/>
      <c r="N275" s="160"/>
      <c r="O275" s="160"/>
      <c r="P275" s="161">
        <f>P276</f>
        <v>0</v>
      </c>
      <c r="Q275" s="160"/>
      <c r="R275" s="161">
        <f>R276</f>
        <v>0</v>
      </c>
      <c r="S275" s="160"/>
      <c r="T275" s="162">
        <f>T276</f>
        <v>0</v>
      </c>
      <c r="AR275" s="155" t="s">
        <v>201</v>
      </c>
      <c r="AT275" s="163" t="s">
        <v>76</v>
      </c>
      <c r="AU275" s="163" t="s">
        <v>77</v>
      </c>
      <c r="AY275" s="155" t="s">
        <v>175</v>
      </c>
      <c r="BK275" s="164">
        <f>BK276</f>
        <v>0</v>
      </c>
    </row>
    <row r="276" spans="1:65" s="12" customFormat="1" ht="22.9" customHeight="1">
      <c r="B276" s="154"/>
      <c r="D276" s="155" t="s">
        <v>76</v>
      </c>
      <c r="E276" s="165" t="s">
        <v>364</v>
      </c>
      <c r="F276" s="165" t="s">
        <v>365</v>
      </c>
      <c r="I276" s="157"/>
      <c r="J276" s="166">
        <f>BK276</f>
        <v>0</v>
      </c>
      <c r="L276" s="154"/>
      <c r="M276" s="159"/>
      <c r="N276" s="160"/>
      <c r="O276" s="160"/>
      <c r="P276" s="161">
        <f>SUM(P277:P278)</f>
        <v>0</v>
      </c>
      <c r="Q276" s="160"/>
      <c r="R276" s="161">
        <f>SUM(R277:R278)</f>
        <v>0</v>
      </c>
      <c r="S276" s="160"/>
      <c r="T276" s="162">
        <f>SUM(T277:T278)</f>
        <v>0</v>
      </c>
      <c r="AR276" s="155" t="s">
        <v>201</v>
      </c>
      <c r="AT276" s="163" t="s">
        <v>76</v>
      </c>
      <c r="AU276" s="163" t="s">
        <v>84</v>
      </c>
      <c r="AY276" s="155" t="s">
        <v>175</v>
      </c>
      <c r="BK276" s="164">
        <f>SUM(BK277:BK278)</f>
        <v>0</v>
      </c>
    </row>
    <row r="277" spans="1:65" s="2" customFormat="1" ht="16.5" customHeight="1">
      <c r="A277" s="33"/>
      <c r="B277" s="167"/>
      <c r="C277" s="168" t="s">
        <v>603</v>
      </c>
      <c r="D277" s="168" t="s">
        <v>177</v>
      </c>
      <c r="E277" s="169" t="s">
        <v>366</v>
      </c>
      <c r="F277" s="170" t="s">
        <v>367</v>
      </c>
      <c r="G277" s="171" t="s">
        <v>368</v>
      </c>
      <c r="H277" s="172">
        <v>1</v>
      </c>
      <c r="I277" s="173"/>
      <c r="J277" s="174">
        <f>ROUND(I277*H277,2)</f>
        <v>0</v>
      </c>
      <c r="K277" s="170" t="s">
        <v>181</v>
      </c>
      <c r="L277" s="34"/>
      <c r="M277" s="175" t="s">
        <v>1</v>
      </c>
      <c r="N277" s="176" t="s">
        <v>42</v>
      </c>
      <c r="O277" s="59"/>
      <c r="P277" s="177">
        <f>O277*H277</f>
        <v>0</v>
      </c>
      <c r="Q277" s="177">
        <v>0</v>
      </c>
      <c r="R277" s="177">
        <f>Q277*H277</f>
        <v>0</v>
      </c>
      <c r="S277" s="177">
        <v>0</v>
      </c>
      <c r="T277" s="178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9" t="s">
        <v>369</v>
      </c>
      <c r="AT277" s="179" t="s">
        <v>177</v>
      </c>
      <c r="AU277" s="179" t="s">
        <v>86</v>
      </c>
      <c r="AY277" s="18" t="s">
        <v>175</v>
      </c>
      <c r="BE277" s="180">
        <f>IF(N277="základní",J277,0)</f>
        <v>0</v>
      </c>
      <c r="BF277" s="180">
        <f>IF(N277="snížená",J277,0)</f>
        <v>0</v>
      </c>
      <c r="BG277" s="180">
        <f>IF(N277="zákl. přenesená",J277,0)</f>
        <v>0</v>
      </c>
      <c r="BH277" s="180">
        <f>IF(N277="sníž. přenesená",J277,0)</f>
        <v>0</v>
      </c>
      <c r="BI277" s="180">
        <f>IF(N277="nulová",J277,0)</f>
        <v>0</v>
      </c>
      <c r="BJ277" s="18" t="s">
        <v>84</v>
      </c>
      <c r="BK277" s="180">
        <f>ROUND(I277*H277,2)</f>
        <v>0</v>
      </c>
      <c r="BL277" s="18" t="s">
        <v>369</v>
      </c>
      <c r="BM277" s="179" t="s">
        <v>604</v>
      </c>
    </row>
    <row r="278" spans="1:65" s="2" customFormat="1" ht="16.5" customHeight="1">
      <c r="A278" s="33"/>
      <c r="B278" s="167"/>
      <c r="C278" s="168" t="s">
        <v>605</v>
      </c>
      <c r="D278" s="168" t="s">
        <v>177</v>
      </c>
      <c r="E278" s="169" t="s">
        <v>372</v>
      </c>
      <c r="F278" s="170" t="s">
        <v>373</v>
      </c>
      <c r="G278" s="171" t="s">
        <v>368</v>
      </c>
      <c r="H278" s="172">
        <v>1</v>
      </c>
      <c r="I278" s="173"/>
      <c r="J278" s="174">
        <f>ROUND(I278*H278,2)</f>
        <v>0</v>
      </c>
      <c r="K278" s="170" t="s">
        <v>181</v>
      </c>
      <c r="L278" s="34"/>
      <c r="M278" s="215" t="s">
        <v>1</v>
      </c>
      <c r="N278" s="216" t="s">
        <v>42</v>
      </c>
      <c r="O278" s="217"/>
      <c r="P278" s="218">
        <f>O278*H278</f>
        <v>0</v>
      </c>
      <c r="Q278" s="218">
        <v>0</v>
      </c>
      <c r="R278" s="218">
        <f>Q278*H278</f>
        <v>0</v>
      </c>
      <c r="S278" s="218">
        <v>0</v>
      </c>
      <c r="T278" s="219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9" t="s">
        <v>369</v>
      </c>
      <c r="AT278" s="179" t="s">
        <v>177</v>
      </c>
      <c r="AU278" s="179" t="s">
        <v>86</v>
      </c>
      <c r="AY278" s="18" t="s">
        <v>175</v>
      </c>
      <c r="BE278" s="180">
        <f>IF(N278="základní",J278,0)</f>
        <v>0</v>
      </c>
      <c r="BF278" s="180">
        <f>IF(N278="snížená",J278,0)</f>
        <v>0</v>
      </c>
      <c r="BG278" s="180">
        <f>IF(N278="zákl. přenesená",J278,0)</f>
        <v>0</v>
      </c>
      <c r="BH278" s="180">
        <f>IF(N278="sníž. přenesená",J278,0)</f>
        <v>0</v>
      </c>
      <c r="BI278" s="180">
        <f>IF(N278="nulová",J278,0)</f>
        <v>0</v>
      </c>
      <c r="BJ278" s="18" t="s">
        <v>84</v>
      </c>
      <c r="BK278" s="180">
        <f>ROUND(I278*H278,2)</f>
        <v>0</v>
      </c>
      <c r="BL278" s="18" t="s">
        <v>369</v>
      </c>
      <c r="BM278" s="179" t="s">
        <v>606</v>
      </c>
    </row>
    <row r="279" spans="1:65" s="2" customFormat="1" ht="6.95" customHeight="1">
      <c r="A279" s="33"/>
      <c r="B279" s="48"/>
      <c r="C279" s="49"/>
      <c r="D279" s="49"/>
      <c r="E279" s="49"/>
      <c r="F279" s="49"/>
      <c r="G279" s="49"/>
      <c r="H279" s="49"/>
      <c r="I279" s="127"/>
      <c r="J279" s="49"/>
      <c r="K279" s="49"/>
      <c r="L279" s="34"/>
      <c r="M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</row>
  </sheetData>
  <autoFilter ref="C133:K278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97</v>
      </c>
      <c r="AZ2" s="100" t="s">
        <v>134</v>
      </c>
      <c r="BA2" s="100" t="s">
        <v>1</v>
      </c>
      <c r="BB2" s="100" t="s">
        <v>1</v>
      </c>
      <c r="BC2" s="100" t="s">
        <v>237</v>
      </c>
      <c r="BD2" s="100" t="s">
        <v>86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  <c r="AZ3" s="100" t="s">
        <v>139</v>
      </c>
      <c r="BA3" s="100" t="s">
        <v>1</v>
      </c>
      <c r="BB3" s="100" t="s">
        <v>1</v>
      </c>
      <c r="BC3" s="100" t="s">
        <v>237</v>
      </c>
      <c r="BD3" s="100" t="s">
        <v>86</v>
      </c>
    </row>
    <row r="4" spans="1:56" s="1" customFormat="1" ht="24.95" customHeight="1">
      <c r="B4" s="21"/>
      <c r="D4" s="22" t="s">
        <v>138</v>
      </c>
      <c r="I4" s="99"/>
      <c r="L4" s="21"/>
      <c r="M4" s="102" t="s">
        <v>10</v>
      </c>
      <c r="AT4" s="18" t="s">
        <v>3</v>
      </c>
      <c r="AZ4" s="100" t="s">
        <v>141</v>
      </c>
      <c r="BA4" s="100" t="s">
        <v>1</v>
      </c>
      <c r="BB4" s="100" t="s">
        <v>1</v>
      </c>
      <c r="BC4" s="100" t="s">
        <v>607</v>
      </c>
      <c r="BD4" s="100" t="s">
        <v>86</v>
      </c>
    </row>
    <row r="5" spans="1:56" s="1" customFormat="1" ht="6.95" customHeight="1">
      <c r="B5" s="21"/>
      <c r="I5" s="99"/>
      <c r="L5" s="21"/>
      <c r="AZ5" s="100" t="s">
        <v>380</v>
      </c>
      <c r="BA5" s="100" t="s">
        <v>1</v>
      </c>
      <c r="BB5" s="100" t="s">
        <v>1</v>
      </c>
      <c r="BC5" s="100" t="s">
        <v>608</v>
      </c>
      <c r="BD5" s="100" t="s">
        <v>86</v>
      </c>
    </row>
    <row r="6" spans="1:56" s="1" customFormat="1" ht="12" customHeight="1">
      <c r="B6" s="21"/>
      <c r="D6" s="28" t="s">
        <v>15</v>
      </c>
      <c r="I6" s="99"/>
      <c r="L6" s="21"/>
    </row>
    <row r="7" spans="1:56" s="1" customFormat="1" ht="25.5" customHeight="1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</row>
    <row r="8" spans="1:56" s="1" customFormat="1" ht="12" customHeight="1">
      <c r="B8" s="21"/>
      <c r="D8" s="28" t="s">
        <v>144</v>
      </c>
      <c r="I8" s="99"/>
      <c r="L8" s="21"/>
    </row>
    <row r="9" spans="1:56" s="2" customFormat="1" ht="16.5" customHeight="1">
      <c r="A9" s="33"/>
      <c r="B9" s="34"/>
      <c r="C9" s="33"/>
      <c r="D9" s="33"/>
      <c r="E9" s="276" t="s">
        <v>145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58" t="s">
        <v>609</v>
      </c>
      <c r="F11" s="275"/>
      <c r="G11" s="275"/>
      <c r="H11" s="27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104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104" t="s">
        <v>21</v>
      </c>
      <c r="J14" s="56" t="str">
        <f>'Rekapitulace stavby'!AN8</f>
        <v>18. 1. 2019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104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104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8" t="str">
        <f>'Rekapitulace stavby'!E14</f>
        <v>Vyplň údaj</v>
      </c>
      <c r="F20" s="261"/>
      <c r="G20" s="261"/>
      <c r="H20" s="261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24</v>
      </c>
      <c r="J22" s="26" t="s">
        <v>30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104" t="s">
        <v>26</v>
      </c>
      <c r="J23" s="26" t="s">
        <v>32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34</v>
      </c>
      <c r="E25" s="33"/>
      <c r="F25" s="33"/>
      <c r="G25" s="33"/>
      <c r="H25" s="33"/>
      <c r="I25" s="104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35</v>
      </c>
      <c r="F26" s="33"/>
      <c r="G26" s="33"/>
      <c r="H26" s="33"/>
      <c r="I26" s="104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36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5"/>
      <c r="B29" s="106"/>
      <c r="C29" s="105"/>
      <c r="D29" s="105"/>
      <c r="E29" s="265" t="s">
        <v>1</v>
      </c>
      <c r="F29" s="265"/>
      <c r="G29" s="265"/>
      <c r="H29" s="265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0" t="s">
        <v>37</v>
      </c>
      <c r="E32" s="33"/>
      <c r="F32" s="33"/>
      <c r="G32" s="33"/>
      <c r="H32" s="33"/>
      <c r="I32" s="103"/>
      <c r="J32" s="72">
        <f>ROUND(J131,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39</v>
      </c>
      <c r="G34" s="33"/>
      <c r="H34" s="33"/>
      <c r="I34" s="111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2" t="s">
        <v>41</v>
      </c>
      <c r="E35" s="28" t="s">
        <v>42</v>
      </c>
      <c r="F35" s="113">
        <f>ROUND((SUM(BE131:BE222)),  2)</f>
        <v>0</v>
      </c>
      <c r="G35" s="33"/>
      <c r="H35" s="33"/>
      <c r="I35" s="114">
        <v>0.21</v>
      </c>
      <c r="J35" s="113">
        <f>ROUND(((SUM(BE131:BE222))*I35),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43</v>
      </c>
      <c r="F36" s="113">
        <f>ROUND((SUM(BF131:BF222)),  2)</f>
        <v>0</v>
      </c>
      <c r="G36" s="33"/>
      <c r="H36" s="33"/>
      <c r="I36" s="114">
        <v>0.15</v>
      </c>
      <c r="J36" s="113">
        <f>ROUND(((SUM(BF131:BF222))*I36),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13">
        <f>ROUND((SUM(BG131:BG222)),  2)</f>
        <v>0</v>
      </c>
      <c r="G37" s="33"/>
      <c r="H37" s="33"/>
      <c r="I37" s="114">
        <v>0.21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45</v>
      </c>
      <c r="F38" s="113">
        <f>ROUND((SUM(BH131:BH222)),  2)</f>
        <v>0</v>
      </c>
      <c r="G38" s="33"/>
      <c r="H38" s="33"/>
      <c r="I38" s="114">
        <v>0.15</v>
      </c>
      <c r="J38" s="113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46</v>
      </c>
      <c r="F39" s="113">
        <f>ROUND((SUM(BI131:BI222)),  2)</f>
        <v>0</v>
      </c>
      <c r="G39" s="33"/>
      <c r="H39" s="33"/>
      <c r="I39" s="114">
        <v>0</v>
      </c>
      <c r="J39" s="113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5"/>
      <c r="D41" s="116" t="s">
        <v>47</v>
      </c>
      <c r="E41" s="61"/>
      <c r="F41" s="61"/>
      <c r="G41" s="117" t="s">
        <v>48</v>
      </c>
      <c r="H41" s="118" t="s">
        <v>49</v>
      </c>
      <c r="I41" s="119"/>
      <c r="J41" s="120">
        <f>SUM(J32:J39)</f>
        <v>0</v>
      </c>
      <c r="K41" s="12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6" t="s">
        <v>145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8" t="str">
        <f>E11</f>
        <v>03 - Dětské hřiště D.1.7</v>
      </c>
      <c r="F89" s="275"/>
      <c r="G89" s="275"/>
      <c r="H89" s="27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Valašské Meziříčí</v>
      </c>
      <c r="G91" s="33"/>
      <c r="H91" s="33"/>
      <c r="I91" s="104" t="s">
        <v>21</v>
      </c>
      <c r="J91" s="56" t="str">
        <f>IF(J14="","",J14)</f>
        <v>18. 1. 2019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>
      <c r="A93" s="33"/>
      <c r="B93" s="34"/>
      <c r="C93" s="28" t="s">
        <v>23</v>
      </c>
      <c r="D93" s="33"/>
      <c r="E93" s="33"/>
      <c r="F93" s="26" t="str">
        <f>E17</f>
        <v>Město Valašské Meziříčí</v>
      </c>
      <c r="G93" s="33"/>
      <c r="H93" s="33"/>
      <c r="I93" s="104" t="s">
        <v>29</v>
      </c>
      <c r="J93" s="31" t="str">
        <f>E23</f>
        <v>LZ-PROJEKT plus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34</v>
      </c>
      <c r="J94" s="31" t="str">
        <f>E26</f>
        <v>Fajfrová Irena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9" t="s">
        <v>149</v>
      </c>
      <c r="D96" s="115"/>
      <c r="E96" s="115"/>
      <c r="F96" s="115"/>
      <c r="G96" s="115"/>
      <c r="H96" s="115"/>
      <c r="I96" s="130"/>
      <c r="J96" s="131" t="s">
        <v>150</v>
      </c>
      <c r="K96" s="115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2" t="s">
        <v>151</v>
      </c>
      <c r="D98" s="33"/>
      <c r="E98" s="33"/>
      <c r="F98" s="33"/>
      <c r="G98" s="33"/>
      <c r="H98" s="33"/>
      <c r="I98" s="103"/>
      <c r="J98" s="72">
        <f>J131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4.95" customHeight="1">
      <c r="B99" s="133"/>
      <c r="D99" s="134" t="s">
        <v>153</v>
      </c>
      <c r="E99" s="135"/>
      <c r="F99" s="135"/>
      <c r="G99" s="135"/>
      <c r="H99" s="135"/>
      <c r="I99" s="136"/>
      <c r="J99" s="137">
        <f>J132</f>
        <v>0</v>
      </c>
      <c r="L99" s="133"/>
    </row>
    <row r="100" spans="1:47" s="10" customFormat="1" ht="19.899999999999999" customHeight="1">
      <c r="B100" s="138"/>
      <c r="D100" s="139" t="s">
        <v>154</v>
      </c>
      <c r="E100" s="140"/>
      <c r="F100" s="140"/>
      <c r="G100" s="140"/>
      <c r="H100" s="140"/>
      <c r="I100" s="141"/>
      <c r="J100" s="142">
        <f>J133</f>
        <v>0</v>
      </c>
      <c r="L100" s="138"/>
    </row>
    <row r="101" spans="1:47" s="10" customFormat="1" ht="19.899999999999999" customHeight="1">
      <c r="B101" s="138"/>
      <c r="D101" s="139" t="s">
        <v>383</v>
      </c>
      <c r="E101" s="140"/>
      <c r="F101" s="140"/>
      <c r="G101" s="140"/>
      <c r="H101" s="140"/>
      <c r="I101" s="141"/>
      <c r="J101" s="142">
        <f>J169</f>
        <v>0</v>
      </c>
      <c r="L101" s="138"/>
    </row>
    <row r="102" spans="1:47" s="10" customFormat="1" ht="19.899999999999999" customHeight="1">
      <c r="B102" s="138"/>
      <c r="D102" s="139" t="s">
        <v>384</v>
      </c>
      <c r="E102" s="140"/>
      <c r="F102" s="140"/>
      <c r="G102" s="140"/>
      <c r="H102" s="140"/>
      <c r="I102" s="141"/>
      <c r="J102" s="142">
        <f>J176</f>
        <v>0</v>
      </c>
      <c r="L102" s="138"/>
    </row>
    <row r="103" spans="1:47" s="10" customFormat="1" ht="19.899999999999999" customHeight="1">
      <c r="B103" s="138"/>
      <c r="D103" s="139" t="s">
        <v>610</v>
      </c>
      <c r="E103" s="140"/>
      <c r="F103" s="140"/>
      <c r="G103" s="140"/>
      <c r="H103" s="140"/>
      <c r="I103" s="141"/>
      <c r="J103" s="142">
        <f>J187</f>
        <v>0</v>
      </c>
      <c r="L103" s="138"/>
    </row>
    <row r="104" spans="1:47" s="10" customFormat="1" ht="19.899999999999999" customHeight="1">
      <c r="B104" s="138"/>
      <c r="D104" s="139" t="s">
        <v>157</v>
      </c>
      <c r="E104" s="140"/>
      <c r="F104" s="140"/>
      <c r="G104" s="140"/>
      <c r="H104" s="140"/>
      <c r="I104" s="141"/>
      <c r="J104" s="142">
        <f>J204</f>
        <v>0</v>
      </c>
      <c r="L104" s="138"/>
    </row>
    <row r="105" spans="1:47" s="9" customFormat="1" ht="24.95" customHeight="1">
      <c r="B105" s="133"/>
      <c r="D105" s="134" t="s">
        <v>387</v>
      </c>
      <c r="E105" s="135"/>
      <c r="F105" s="135"/>
      <c r="G105" s="135"/>
      <c r="H105" s="135"/>
      <c r="I105" s="136"/>
      <c r="J105" s="137">
        <f>J206</f>
        <v>0</v>
      </c>
      <c r="L105" s="133"/>
    </row>
    <row r="106" spans="1:47" s="10" customFormat="1" ht="19.899999999999999" customHeight="1">
      <c r="B106" s="138"/>
      <c r="D106" s="139" t="s">
        <v>388</v>
      </c>
      <c r="E106" s="140"/>
      <c r="F106" s="140"/>
      <c r="G106" s="140"/>
      <c r="H106" s="140"/>
      <c r="I106" s="141"/>
      <c r="J106" s="142">
        <f>J207</f>
        <v>0</v>
      </c>
      <c r="L106" s="138"/>
    </row>
    <row r="107" spans="1:47" s="10" customFormat="1" ht="19.899999999999999" customHeight="1">
      <c r="B107" s="138"/>
      <c r="D107" s="139" t="s">
        <v>389</v>
      </c>
      <c r="E107" s="140"/>
      <c r="F107" s="140"/>
      <c r="G107" s="140"/>
      <c r="H107" s="140"/>
      <c r="I107" s="141"/>
      <c r="J107" s="142">
        <f>J213</f>
        <v>0</v>
      </c>
      <c r="L107" s="138"/>
    </row>
    <row r="108" spans="1:47" s="9" customFormat="1" ht="24.95" customHeight="1">
      <c r="B108" s="133"/>
      <c r="D108" s="134" t="s">
        <v>158</v>
      </c>
      <c r="E108" s="135"/>
      <c r="F108" s="135"/>
      <c r="G108" s="135"/>
      <c r="H108" s="135"/>
      <c r="I108" s="136"/>
      <c r="J108" s="137">
        <f>J219</f>
        <v>0</v>
      </c>
      <c r="L108" s="133"/>
    </row>
    <row r="109" spans="1:47" s="10" customFormat="1" ht="19.899999999999999" customHeight="1">
      <c r="B109" s="138"/>
      <c r="D109" s="139" t="s">
        <v>159</v>
      </c>
      <c r="E109" s="140"/>
      <c r="F109" s="140"/>
      <c r="G109" s="140"/>
      <c r="H109" s="140"/>
      <c r="I109" s="141"/>
      <c r="J109" s="142">
        <f>J220</f>
        <v>0</v>
      </c>
      <c r="L109" s="138"/>
    </row>
    <row r="110" spans="1:47" s="2" customFormat="1" ht="21.75" customHeight="1">
      <c r="A110" s="33"/>
      <c r="B110" s="34"/>
      <c r="C110" s="33"/>
      <c r="D110" s="33"/>
      <c r="E110" s="33"/>
      <c r="F110" s="33"/>
      <c r="G110" s="33"/>
      <c r="H110" s="33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5" customHeight="1">
      <c r="A111" s="33"/>
      <c r="B111" s="48"/>
      <c r="C111" s="49"/>
      <c r="D111" s="49"/>
      <c r="E111" s="49"/>
      <c r="F111" s="49"/>
      <c r="G111" s="49"/>
      <c r="H111" s="49"/>
      <c r="I111" s="127"/>
      <c r="J111" s="49"/>
      <c r="K111" s="49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5" customHeight="1">
      <c r="A115" s="33"/>
      <c r="B115" s="50"/>
      <c r="C115" s="51"/>
      <c r="D115" s="51"/>
      <c r="E115" s="51"/>
      <c r="F115" s="51"/>
      <c r="G115" s="51"/>
      <c r="H115" s="51"/>
      <c r="I115" s="128"/>
      <c r="J115" s="51"/>
      <c r="K115" s="51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5" customHeight="1">
      <c r="A116" s="33"/>
      <c r="B116" s="34"/>
      <c r="C116" s="22" t="s">
        <v>160</v>
      </c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8" t="s">
        <v>15</v>
      </c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5.5" customHeight="1">
      <c r="A119" s="33"/>
      <c r="B119" s="34"/>
      <c r="C119" s="33"/>
      <c r="D119" s="33"/>
      <c r="E119" s="276" t="str">
        <f>E7</f>
        <v>Regenerace panelového sídliště Křižná-V.etapa,lokalita ul.Křižná,Seifertova,Bratří Čapků,U Apolla</v>
      </c>
      <c r="F119" s="277"/>
      <c r="G119" s="277"/>
      <c r="H119" s="277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1" customFormat="1" ht="12" customHeight="1">
      <c r="B120" s="21"/>
      <c r="C120" s="28" t="s">
        <v>144</v>
      </c>
      <c r="I120" s="99"/>
      <c r="L120" s="21"/>
    </row>
    <row r="121" spans="1:31" s="2" customFormat="1" ht="16.5" customHeight="1">
      <c r="A121" s="33"/>
      <c r="B121" s="34"/>
      <c r="C121" s="33"/>
      <c r="D121" s="33"/>
      <c r="E121" s="276" t="s">
        <v>145</v>
      </c>
      <c r="F121" s="275"/>
      <c r="G121" s="275"/>
      <c r="H121" s="275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146</v>
      </c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58" t="str">
        <f>E11</f>
        <v>03 - Dětské hřiště D.1.7</v>
      </c>
      <c r="F123" s="275"/>
      <c r="G123" s="275"/>
      <c r="H123" s="275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19</v>
      </c>
      <c r="D125" s="33"/>
      <c r="E125" s="33"/>
      <c r="F125" s="26" t="str">
        <f>F14</f>
        <v>Valašské Meziříčí</v>
      </c>
      <c r="G125" s="33"/>
      <c r="H125" s="33"/>
      <c r="I125" s="104" t="s">
        <v>21</v>
      </c>
      <c r="J125" s="56" t="str">
        <f>IF(J14="","",J14)</f>
        <v>18. 1. 2019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7.95" customHeight="1">
      <c r="A127" s="33"/>
      <c r="B127" s="34"/>
      <c r="C127" s="28" t="s">
        <v>23</v>
      </c>
      <c r="D127" s="33"/>
      <c r="E127" s="33"/>
      <c r="F127" s="26" t="str">
        <f>E17</f>
        <v>Město Valašské Meziříčí</v>
      </c>
      <c r="G127" s="33"/>
      <c r="H127" s="33"/>
      <c r="I127" s="104" t="s">
        <v>29</v>
      </c>
      <c r="J127" s="31" t="str">
        <f>E23</f>
        <v>LZ-PROJEKT plus s.r.o.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8" t="s">
        <v>27</v>
      </c>
      <c r="D128" s="33"/>
      <c r="E128" s="33"/>
      <c r="F128" s="26" t="str">
        <f>IF(E20="","",E20)</f>
        <v>Vyplň údaj</v>
      </c>
      <c r="G128" s="33"/>
      <c r="H128" s="33"/>
      <c r="I128" s="104" t="s">
        <v>34</v>
      </c>
      <c r="J128" s="31" t="str">
        <f>E26</f>
        <v>Fajfrová Irena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3"/>
      <c r="D129" s="33"/>
      <c r="E129" s="33"/>
      <c r="F129" s="33"/>
      <c r="G129" s="33"/>
      <c r="H129" s="33"/>
      <c r="I129" s="10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43"/>
      <c r="B130" s="144"/>
      <c r="C130" s="145" t="s">
        <v>161</v>
      </c>
      <c r="D130" s="146" t="s">
        <v>62</v>
      </c>
      <c r="E130" s="146" t="s">
        <v>58</v>
      </c>
      <c r="F130" s="146" t="s">
        <v>59</v>
      </c>
      <c r="G130" s="146" t="s">
        <v>162</v>
      </c>
      <c r="H130" s="146" t="s">
        <v>163</v>
      </c>
      <c r="I130" s="147" t="s">
        <v>164</v>
      </c>
      <c r="J130" s="146" t="s">
        <v>150</v>
      </c>
      <c r="K130" s="148" t="s">
        <v>165</v>
      </c>
      <c r="L130" s="149"/>
      <c r="M130" s="63" t="s">
        <v>1</v>
      </c>
      <c r="N130" s="64" t="s">
        <v>41</v>
      </c>
      <c r="O130" s="64" t="s">
        <v>166</v>
      </c>
      <c r="P130" s="64" t="s">
        <v>167</v>
      </c>
      <c r="Q130" s="64" t="s">
        <v>168</v>
      </c>
      <c r="R130" s="64" t="s">
        <v>169</v>
      </c>
      <c r="S130" s="64" t="s">
        <v>170</v>
      </c>
      <c r="T130" s="65" t="s">
        <v>171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</row>
    <row r="131" spans="1:65" s="2" customFormat="1" ht="22.9" customHeight="1">
      <c r="A131" s="33"/>
      <c r="B131" s="34"/>
      <c r="C131" s="70" t="s">
        <v>172</v>
      </c>
      <c r="D131" s="33"/>
      <c r="E131" s="33"/>
      <c r="F131" s="33"/>
      <c r="G131" s="33"/>
      <c r="H131" s="33"/>
      <c r="I131" s="103"/>
      <c r="J131" s="150">
        <f>BK131</f>
        <v>0</v>
      </c>
      <c r="K131" s="33"/>
      <c r="L131" s="34"/>
      <c r="M131" s="66"/>
      <c r="N131" s="57"/>
      <c r="O131" s="67"/>
      <c r="P131" s="151">
        <f>P132+P206+P219</f>
        <v>0</v>
      </c>
      <c r="Q131" s="67"/>
      <c r="R131" s="151">
        <f>R132+R206+R219</f>
        <v>62.467077020000005</v>
      </c>
      <c r="S131" s="67"/>
      <c r="T131" s="152">
        <f>T132+T206+T219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76</v>
      </c>
      <c r="AU131" s="18" t="s">
        <v>152</v>
      </c>
      <c r="BK131" s="153">
        <f>BK132+BK206+BK219</f>
        <v>0</v>
      </c>
    </row>
    <row r="132" spans="1:65" s="12" customFormat="1" ht="25.9" customHeight="1">
      <c r="B132" s="154"/>
      <c r="D132" s="155" t="s">
        <v>76</v>
      </c>
      <c r="E132" s="156" t="s">
        <v>173</v>
      </c>
      <c r="F132" s="156" t="s">
        <v>174</v>
      </c>
      <c r="I132" s="157"/>
      <c r="J132" s="158">
        <f>BK132</f>
        <v>0</v>
      </c>
      <c r="L132" s="154"/>
      <c r="M132" s="159"/>
      <c r="N132" s="160"/>
      <c r="O132" s="160"/>
      <c r="P132" s="161">
        <f>P133+P169+P176+P187+P204</f>
        <v>0</v>
      </c>
      <c r="Q132" s="160"/>
      <c r="R132" s="161">
        <f>R133+R169+R176+R187+R204</f>
        <v>61.418951890000002</v>
      </c>
      <c r="S132" s="160"/>
      <c r="T132" s="162">
        <f>T133+T169+T176+T187+T204</f>
        <v>0</v>
      </c>
      <c r="AR132" s="155" t="s">
        <v>84</v>
      </c>
      <c r="AT132" s="163" t="s">
        <v>76</v>
      </c>
      <c r="AU132" s="163" t="s">
        <v>77</v>
      </c>
      <c r="AY132" s="155" t="s">
        <v>175</v>
      </c>
      <c r="BK132" s="164">
        <f>BK133+BK169+BK176+BK187+BK204</f>
        <v>0</v>
      </c>
    </row>
    <row r="133" spans="1:65" s="12" customFormat="1" ht="22.9" customHeight="1">
      <c r="B133" s="154"/>
      <c r="D133" s="155" t="s">
        <v>76</v>
      </c>
      <c r="E133" s="165" t="s">
        <v>84</v>
      </c>
      <c r="F133" s="165" t="s">
        <v>176</v>
      </c>
      <c r="I133" s="157"/>
      <c r="J133" s="166">
        <f>BK133</f>
        <v>0</v>
      </c>
      <c r="L133" s="154"/>
      <c r="M133" s="159"/>
      <c r="N133" s="160"/>
      <c r="O133" s="160"/>
      <c r="P133" s="161">
        <f>SUM(P134:P168)</f>
        <v>0</v>
      </c>
      <c r="Q133" s="160"/>
      <c r="R133" s="161">
        <f>SUM(R134:R168)</f>
        <v>0</v>
      </c>
      <c r="S133" s="160"/>
      <c r="T133" s="162">
        <f>SUM(T134:T168)</f>
        <v>0</v>
      </c>
      <c r="AR133" s="155" t="s">
        <v>84</v>
      </c>
      <c r="AT133" s="163" t="s">
        <v>76</v>
      </c>
      <c r="AU133" s="163" t="s">
        <v>84</v>
      </c>
      <c r="AY133" s="155" t="s">
        <v>175</v>
      </c>
      <c r="BK133" s="164">
        <f>SUM(BK134:BK168)</f>
        <v>0</v>
      </c>
    </row>
    <row r="134" spans="1:65" s="2" customFormat="1" ht="16.5" customHeight="1">
      <c r="A134" s="33"/>
      <c r="B134" s="167"/>
      <c r="C134" s="168" t="s">
        <v>84</v>
      </c>
      <c r="D134" s="168" t="s">
        <v>177</v>
      </c>
      <c r="E134" s="169" t="s">
        <v>178</v>
      </c>
      <c r="F134" s="170" t="s">
        <v>179</v>
      </c>
      <c r="G134" s="171" t="s">
        <v>180</v>
      </c>
      <c r="H134" s="172">
        <v>12</v>
      </c>
      <c r="I134" s="173"/>
      <c r="J134" s="174">
        <f>ROUND(I134*H134,2)</f>
        <v>0</v>
      </c>
      <c r="K134" s="170" t="s">
        <v>181</v>
      </c>
      <c r="L134" s="34"/>
      <c r="M134" s="175" t="s">
        <v>1</v>
      </c>
      <c r="N134" s="176" t="s">
        <v>42</v>
      </c>
      <c r="O134" s="59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9" t="s">
        <v>182</v>
      </c>
      <c r="AT134" s="179" t="s">
        <v>177</v>
      </c>
      <c r="AU134" s="179" t="s">
        <v>86</v>
      </c>
      <c r="AY134" s="18" t="s">
        <v>175</v>
      </c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8" t="s">
        <v>84</v>
      </c>
      <c r="BK134" s="180">
        <f>ROUND(I134*H134,2)</f>
        <v>0</v>
      </c>
      <c r="BL134" s="18" t="s">
        <v>182</v>
      </c>
      <c r="BM134" s="179" t="s">
        <v>611</v>
      </c>
    </row>
    <row r="135" spans="1:65" s="13" customFormat="1">
      <c r="B135" s="181"/>
      <c r="D135" s="182" t="s">
        <v>184</v>
      </c>
      <c r="E135" s="183" t="s">
        <v>139</v>
      </c>
      <c r="F135" s="184" t="s">
        <v>612</v>
      </c>
      <c r="H135" s="185">
        <v>12</v>
      </c>
      <c r="I135" s="186"/>
      <c r="L135" s="181"/>
      <c r="M135" s="187"/>
      <c r="N135" s="188"/>
      <c r="O135" s="188"/>
      <c r="P135" s="188"/>
      <c r="Q135" s="188"/>
      <c r="R135" s="188"/>
      <c r="S135" s="188"/>
      <c r="T135" s="189"/>
      <c r="AT135" s="183" t="s">
        <v>184</v>
      </c>
      <c r="AU135" s="183" t="s">
        <v>86</v>
      </c>
      <c r="AV135" s="13" t="s">
        <v>86</v>
      </c>
      <c r="AW135" s="13" t="s">
        <v>33</v>
      </c>
      <c r="AX135" s="13" t="s">
        <v>84</v>
      </c>
      <c r="AY135" s="183" t="s">
        <v>175</v>
      </c>
    </row>
    <row r="136" spans="1:65" s="2" customFormat="1" ht="24" customHeight="1">
      <c r="A136" s="33"/>
      <c r="B136" s="167"/>
      <c r="C136" s="168" t="s">
        <v>86</v>
      </c>
      <c r="D136" s="168" t="s">
        <v>177</v>
      </c>
      <c r="E136" s="169" t="s">
        <v>613</v>
      </c>
      <c r="F136" s="170" t="s">
        <v>614</v>
      </c>
      <c r="G136" s="171" t="s">
        <v>180</v>
      </c>
      <c r="H136" s="172">
        <v>12</v>
      </c>
      <c r="I136" s="173"/>
      <c r="J136" s="174">
        <f>ROUND(I136*H136,2)</f>
        <v>0</v>
      </c>
      <c r="K136" s="170" t="s">
        <v>181</v>
      </c>
      <c r="L136" s="34"/>
      <c r="M136" s="175" t="s">
        <v>1</v>
      </c>
      <c r="N136" s="176" t="s">
        <v>42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182</v>
      </c>
      <c r="AT136" s="179" t="s">
        <v>177</v>
      </c>
      <c r="AU136" s="179" t="s">
        <v>86</v>
      </c>
      <c r="AY136" s="18" t="s">
        <v>175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84</v>
      </c>
      <c r="BK136" s="180">
        <f>ROUND(I136*H136,2)</f>
        <v>0</v>
      </c>
      <c r="BL136" s="18" t="s">
        <v>182</v>
      </c>
      <c r="BM136" s="179" t="s">
        <v>615</v>
      </c>
    </row>
    <row r="137" spans="1:65" s="13" customFormat="1">
      <c r="B137" s="181"/>
      <c r="D137" s="182" t="s">
        <v>184</v>
      </c>
      <c r="E137" s="183" t="s">
        <v>134</v>
      </c>
      <c r="F137" s="184" t="s">
        <v>616</v>
      </c>
      <c r="H137" s="185">
        <v>12</v>
      </c>
      <c r="I137" s="186"/>
      <c r="L137" s="181"/>
      <c r="M137" s="187"/>
      <c r="N137" s="188"/>
      <c r="O137" s="188"/>
      <c r="P137" s="188"/>
      <c r="Q137" s="188"/>
      <c r="R137" s="188"/>
      <c r="S137" s="188"/>
      <c r="T137" s="189"/>
      <c r="AT137" s="183" t="s">
        <v>184</v>
      </c>
      <c r="AU137" s="183" t="s">
        <v>86</v>
      </c>
      <c r="AV137" s="13" t="s">
        <v>86</v>
      </c>
      <c r="AW137" s="13" t="s">
        <v>33</v>
      </c>
      <c r="AX137" s="13" t="s">
        <v>84</v>
      </c>
      <c r="AY137" s="183" t="s">
        <v>175</v>
      </c>
    </row>
    <row r="138" spans="1:65" s="2" customFormat="1" ht="24" customHeight="1">
      <c r="A138" s="33"/>
      <c r="B138" s="167"/>
      <c r="C138" s="168" t="s">
        <v>189</v>
      </c>
      <c r="D138" s="168" t="s">
        <v>177</v>
      </c>
      <c r="E138" s="169" t="s">
        <v>617</v>
      </c>
      <c r="F138" s="170" t="s">
        <v>618</v>
      </c>
      <c r="G138" s="171" t="s">
        <v>180</v>
      </c>
      <c r="H138" s="172">
        <v>3.6</v>
      </c>
      <c r="I138" s="173"/>
      <c r="J138" s="174">
        <f>ROUND(I138*H138,2)</f>
        <v>0</v>
      </c>
      <c r="K138" s="170" t="s">
        <v>181</v>
      </c>
      <c r="L138" s="34"/>
      <c r="M138" s="175" t="s">
        <v>1</v>
      </c>
      <c r="N138" s="176" t="s">
        <v>42</v>
      </c>
      <c r="O138" s="59"/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182</v>
      </c>
      <c r="AT138" s="179" t="s">
        <v>177</v>
      </c>
      <c r="AU138" s="179" t="s">
        <v>86</v>
      </c>
      <c r="AY138" s="18" t="s">
        <v>175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8" t="s">
        <v>84</v>
      </c>
      <c r="BK138" s="180">
        <f>ROUND(I138*H138,2)</f>
        <v>0</v>
      </c>
      <c r="BL138" s="18" t="s">
        <v>182</v>
      </c>
      <c r="BM138" s="179" t="s">
        <v>619</v>
      </c>
    </row>
    <row r="139" spans="1:65" s="13" customFormat="1">
      <c r="B139" s="181"/>
      <c r="D139" s="182" t="s">
        <v>184</v>
      </c>
      <c r="E139" s="183" t="s">
        <v>1</v>
      </c>
      <c r="F139" s="184" t="s">
        <v>193</v>
      </c>
      <c r="H139" s="185">
        <v>3.6</v>
      </c>
      <c r="I139" s="186"/>
      <c r="L139" s="181"/>
      <c r="M139" s="187"/>
      <c r="N139" s="188"/>
      <c r="O139" s="188"/>
      <c r="P139" s="188"/>
      <c r="Q139" s="188"/>
      <c r="R139" s="188"/>
      <c r="S139" s="188"/>
      <c r="T139" s="189"/>
      <c r="AT139" s="183" t="s">
        <v>184</v>
      </c>
      <c r="AU139" s="183" t="s">
        <v>86</v>
      </c>
      <c r="AV139" s="13" t="s">
        <v>86</v>
      </c>
      <c r="AW139" s="13" t="s">
        <v>33</v>
      </c>
      <c r="AX139" s="13" t="s">
        <v>84</v>
      </c>
      <c r="AY139" s="183" t="s">
        <v>175</v>
      </c>
    </row>
    <row r="140" spans="1:65" s="2" customFormat="1" ht="24" customHeight="1">
      <c r="A140" s="33"/>
      <c r="B140" s="167"/>
      <c r="C140" s="168" t="s">
        <v>182</v>
      </c>
      <c r="D140" s="168" t="s">
        <v>177</v>
      </c>
      <c r="E140" s="169" t="s">
        <v>402</v>
      </c>
      <c r="F140" s="170" t="s">
        <v>403</v>
      </c>
      <c r="G140" s="171" t="s">
        <v>180</v>
      </c>
      <c r="H140" s="172">
        <v>1.512</v>
      </c>
      <c r="I140" s="173"/>
      <c r="J140" s="174">
        <f>ROUND(I140*H140,2)</f>
        <v>0</v>
      </c>
      <c r="K140" s="170" t="s">
        <v>181</v>
      </c>
      <c r="L140" s="34"/>
      <c r="M140" s="175" t="s">
        <v>1</v>
      </c>
      <c r="N140" s="176" t="s">
        <v>42</v>
      </c>
      <c r="O140" s="59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182</v>
      </c>
      <c r="AT140" s="179" t="s">
        <v>177</v>
      </c>
      <c r="AU140" s="179" t="s">
        <v>86</v>
      </c>
      <c r="AY140" s="18" t="s">
        <v>175</v>
      </c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8" t="s">
        <v>84</v>
      </c>
      <c r="BK140" s="180">
        <f>ROUND(I140*H140,2)</f>
        <v>0</v>
      </c>
      <c r="BL140" s="18" t="s">
        <v>182</v>
      </c>
      <c r="BM140" s="179" t="s">
        <v>620</v>
      </c>
    </row>
    <row r="141" spans="1:65" s="14" customFormat="1">
      <c r="B141" s="190"/>
      <c r="D141" s="182" t="s">
        <v>184</v>
      </c>
      <c r="E141" s="191" t="s">
        <v>1</v>
      </c>
      <c r="F141" s="192" t="s">
        <v>405</v>
      </c>
      <c r="H141" s="191" t="s">
        <v>1</v>
      </c>
      <c r="I141" s="193"/>
      <c r="L141" s="190"/>
      <c r="M141" s="194"/>
      <c r="N141" s="195"/>
      <c r="O141" s="195"/>
      <c r="P141" s="195"/>
      <c r="Q141" s="195"/>
      <c r="R141" s="195"/>
      <c r="S141" s="195"/>
      <c r="T141" s="196"/>
      <c r="AT141" s="191" t="s">
        <v>184</v>
      </c>
      <c r="AU141" s="191" t="s">
        <v>86</v>
      </c>
      <c r="AV141" s="14" t="s">
        <v>84</v>
      </c>
      <c r="AW141" s="14" t="s">
        <v>33</v>
      </c>
      <c r="AX141" s="14" t="s">
        <v>77</v>
      </c>
      <c r="AY141" s="191" t="s">
        <v>175</v>
      </c>
    </row>
    <row r="142" spans="1:65" s="13" customFormat="1">
      <c r="B142" s="181"/>
      <c r="D142" s="182" t="s">
        <v>184</v>
      </c>
      <c r="E142" s="183" t="s">
        <v>1</v>
      </c>
      <c r="F142" s="184" t="s">
        <v>621</v>
      </c>
      <c r="H142" s="185">
        <v>1.512</v>
      </c>
      <c r="I142" s="186"/>
      <c r="L142" s="181"/>
      <c r="M142" s="187"/>
      <c r="N142" s="188"/>
      <c r="O142" s="188"/>
      <c r="P142" s="188"/>
      <c r="Q142" s="188"/>
      <c r="R142" s="188"/>
      <c r="S142" s="188"/>
      <c r="T142" s="189"/>
      <c r="AT142" s="183" t="s">
        <v>184</v>
      </c>
      <c r="AU142" s="183" t="s">
        <v>86</v>
      </c>
      <c r="AV142" s="13" t="s">
        <v>86</v>
      </c>
      <c r="AW142" s="13" t="s">
        <v>33</v>
      </c>
      <c r="AX142" s="13" t="s">
        <v>77</v>
      </c>
      <c r="AY142" s="183" t="s">
        <v>175</v>
      </c>
    </row>
    <row r="143" spans="1:65" s="15" customFormat="1">
      <c r="B143" s="197"/>
      <c r="D143" s="182" t="s">
        <v>184</v>
      </c>
      <c r="E143" s="198" t="s">
        <v>380</v>
      </c>
      <c r="F143" s="199" t="s">
        <v>200</v>
      </c>
      <c r="H143" s="200">
        <v>1.512</v>
      </c>
      <c r="I143" s="201"/>
      <c r="L143" s="197"/>
      <c r="M143" s="202"/>
      <c r="N143" s="203"/>
      <c r="O143" s="203"/>
      <c r="P143" s="203"/>
      <c r="Q143" s="203"/>
      <c r="R143" s="203"/>
      <c r="S143" s="203"/>
      <c r="T143" s="204"/>
      <c r="AT143" s="198" t="s">
        <v>184</v>
      </c>
      <c r="AU143" s="198" t="s">
        <v>86</v>
      </c>
      <c r="AV143" s="15" t="s">
        <v>182</v>
      </c>
      <c r="AW143" s="15" t="s">
        <v>33</v>
      </c>
      <c r="AX143" s="15" t="s">
        <v>84</v>
      </c>
      <c r="AY143" s="198" t="s">
        <v>175</v>
      </c>
    </row>
    <row r="144" spans="1:65" s="2" customFormat="1" ht="24" customHeight="1">
      <c r="A144" s="33"/>
      <c r="B144" s="167"/>
      <c r="C144" s="168" t="s">
        <v>201</v>
      </c>
      <c r="D144" s="168" t="s">
        <v>177</v>
      </c>
      <c r="E144" s="169" t="s">
        <v>413</v>
      </c>
      <c r="F144" s="170" t="s">
        <v>414</v>
      </c>
      <c r="G144" s="171" t="s">
        <v>180</v>
      </c>
      <c r="H144" s="172">
        <v>0.45400000000000001</v>
      </c>
      <c r="I144" s="173"/>
      <c r="J144" s="174">
        <f>ROUND(I144*H144,2)</f>
        <v>0</v>
      </c>
      <c r="K144" s="170" t="s">
        <v>181</v>
      </c>
      <c r="L144" s="34"/>
      <c r="M144" s="175" t="s">
        <v>1</v>
      </c>
      <c r="N144" s="176" t="s">
        <v>42</v>
      </c>
      <c r="O144" s="59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182</v>
      </c>
      <c r="AT144" s="179" t="s">
        <v>177</v>
      </c>
      <c r="AU144" s="179" t="s">
        <v>86</v>
      </c>
      <c r="AY144" s="18" t="s">
        <v>175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8" t="s">
        <v>84</v>
      </c>
      <c r="BK144" s="180">
        <f>ROUND(I144*H144,2)</f>
        <v>0</v>
      </c>
      <c r="BL144" s="18" t="s">
        <v>182</v>
      </c>
      <c r="BM144" s="179" t="s">
        <v>622</v>
      </c>
    </row>
    <row r="145" spans="1:65" s="13" customFormat="1">
      <c r="B145" s="181"/>
      <c r="D145" s="182" t="s">
        <v>184</v>
      </c>
      <c r="E145" s="183" t="s">
        <v>1</v>
      </c>
      <c r="F145" s="184" t="s">
        <v>416</v>
      </c>
      <c r="H145" s="185">
        <v>0.45400000000000001</v>
      </c>
      <c r="I145" s="186"/>
      <c r="L145" s="181"/>
      <c r="M145" s="187"/>
      <c r="N145" s="188"/>
      <c r="O145" s="188"/>
      <c r="P145" s="188"/>
      <c r="Q145" s="188"/>
      <c r="R145" s="188"/>
      <c r="S145" s="188"/>
      <c r="T145" s="189"/>
      <c r="AT145" s="183" t="s">
        <v>184</v>
      </c>
      <c r="AU145" s="183" t="s">
        <v>86</v>
      </c>
      <c r="AV145" s="13" t="s">
        <v>86</v>
      </c>
      <c r="AW145" s="13" t="s">
        <v>33</v>
      </c>
      <c r="AX145" s="13" t="s">
        <v>84</v>
      </c>
      <c r="AY145" s="183" t="s">
        <v>175</v>
      </c>
    </row>
    <row r="146" spans="1:65" s="2" customFormat="1" ht="24" customHeight="1">
      <c r="A146" s="33"/>
      <c r="B146" s="167"/>
      <c r="C146" s="168" t="s">
        <v>206</v>
      </c>
      <c r="D146" s="168" t="s">
        <v>177</v>
      </c>
      <c r="E146" s="169" t="s">
        <v>207</v>
      </c>
      <c r="F146" s="170" t="s">
        <v>208</v>
      </c>
      <c r="G146" s="171" t="s">
        <v>180</v>
      </c>
      <c r="H146" s="172">
        <v>27</v>
      </c>
      <c r="I146" s="173"/>
      <c r="J146" s="174">
        <f>ROUND(I146*H146,2)</f>
        <v>0</v>
      </c>
      <c r="K146" s="170" t="s">
        <v>181</v>
      </c>
      <c r="L146" s="34"/>
      <c r="M146" s="175" t="s">
        <v>1</v>
      </c>
      <c r="N146" s="176" t="s">
        <v>42</v>
      </c>
      <c r="O146" s="59"/>
      <c r="P146" s="177">
        <f>O146*H146</f>
        <v>0</v>
      </c>
      <c r="Q146" s="177">
        <v>0</v>
      </c>
      <c r="R146" s="177">
        <f>Q146*H146</f>
        <v>0</v>
      </c>
      <c r="S146" s="177">
        <v>0</v>
      </c>
      <c r="T146" s="17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9" t="s">
        <v>182</v>
      </c>
      <c r="AT146" s="179" t="s">
        <v>177</v>
      </c>
      <c r="AU146" s="179" t="s">
        <v>86</v>
      </c>
      <c r="AY146" s="18" t="s">
        <v>175</v>
      </c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18" t="s">
        <v>84</v>
      </c>
      <c r="BK146" s="180">
        <f>ROUND(I146*H146,2)</f>
        <v>0</v>
      </c>
      <c r="BL146" s="18" t="s">
        <v>182</v>
      </c>
      <c r="BM146" s="179" t="s">
        <v>623</v>
      </c>
    </row>
    <row r="147" spans="1:65" s="13" customFormat="1">
      <c r="B147" s="181"/>
      <c r="D147" s="182" t="s">
        <v>184</v>
      </c>
      <c r="E147" s="183" t="s">
        <v>1</v>
      </c>
      <c r="F147" s="184" t="s">
        <v>624</v>
      </c>
      <c r="H147" s="185">
        <v>12</v>
      </c>
      <c r="I147" s="186"/>
      <c r="L147" s="181"/>
      <c r="M147" s="187"/>
      <c r="N147" s="188"/>
      <c r="O147" s="188"/>
      <c r="P147" s="188"/>
      <c r="Q147" s="188"/>
      <c r="R147" s="188"/>
      <c r="S147" s="188"/>
      <c r="T147" s="189"/>
      <c r="AT147" s="183" t="s">
        <v>184</v>
      </c>
      <c r="AU147" s="183" t="s">
        <v>86</v>
      </c>
      <c r="AV147" s="13" t="s">
        <v>86</v>
      </c>
      <c r="AW147" s="13" t="s">
        <v>33</v>
      </c>
      <c r="AX147" s="13" t="s">
        <v>77</v>
      </c>
      <c r="AY147" s="183" t="s">
        <v>175</v>
      </c>
    </row>
    <row r="148" spans="1:65" s="13" customFormat="1">
      <c r="B148" s="181"/>
      <c r="D148" s="182" t="s">
        <v>184</v>
      </c>
      <c r="E148" s="183" t="s">
        <v>1</v>
      </c>
      <c r="F148" s="184" t="s">
        <v>625</v>
      </c>
      <c r="H148" s="185">
        <v>15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184</v>
      </c>
      <c r="AU148" s="183" t="s">
        <v>86</v>
      </c>
      <c r="AV148" s="13" t="s">
        <v>86</v>
      </c>
      <c r="AW148" s="13" t="s">
        <v>33</v>
      </c>
      <c r="AX148" s="13" t="s">
        <v>77</v>
      </c>
      <c r="AY148" s="183" t="s">
        <v>175</v>
      </c>
    </row>
    <row r="149" spans="1:65" s="15" customFormat="1">
      <c r="B149" s="197"/>
      <c r="D149" s="182" t="s">
        <v>184</v>
      </c>
      <c r="E149" s="198" t="s">
        <v>1</v>
      </c>
      <c r="F149" s="199" t="s">
        <v>200</v>
      </c>
      <c r="H149" s="200">
        <v>27</v>
      </c>
      <c r="I149" s="201"/>
      <c r="L149" s="197"/>
      <c r="M149" s="202"/>
      <c r="N149" s="203"/>
      <c r="O149" s="203"/>
      <c r="P149" s="203"/>
      <c r="Q149" s="203"/>
      <c r="R149" s="203"/>
      <c r="S149" s="203"/>
      <c r="T149" s="204"/>
      <c r="AT149" s="198" t="s">
        <v>184</v>
      </c>
      <c r="AU149" s="198" t="s">
        <v>86</v>
      </c>
      <c r="AV149" s="15" t="s">
        <v>182</v>
      </c>
      <c r="AW149" s="15" t="s">
        <v>33</v>
      </c>
      <c r="AX149" s="15" t="s">
        <v>84</v>
      </c>
      <c r="AY149" s="198" t="s">
        <v>175</v>
      </c>
    </row>
    <row r="150" spans="1:65" s="2" customFormat="1" ht="24" customHeight="1">
      <c r="A150" s="33"/>
      <c r="B150" s="167"/>
      <c r="C150" s="168" t="s">
        <v>212</v>
      </c>
      <c r="D150" s="168" t="s">
        <v>177</v>
      </c>
      <c r="E150" s="169" t="s">
        <v>213</v>
      </c>
      <c r="F150" s="170" t="s">
        <v>214</v>
      </c>
      <c r="G150" s="171" t="s">
        <v>180</v>
      </c>
      <c r="H150" s="172">
        <v>13.512</v>
      </c>
      <c r="I150" s="173"/>
      <c r="J150" s="174">
        <f>ROUND(I150*H150,2)</f>
        <v>0</v>
      </c>
      <c r="K150" s="170" t="s">
        <v>181</v>
      </c>
      <c r="L150" s="34"/>
      <c r="M150" s="175" t="s">
        <v>1</v>
      </c>
      <c r="N150" s="176" t="s">
        <v>42</v>
      </c>
      <c r="O150" s="59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9" t="s">
        <v>182</v>
      </c>
      <c r="AT150" s="179" t="s">
        <v>177</v>
      </c>
      <c r="AU150" s="179" t="s">
        <v>86</v>
      </c>
      <c r="AY150" s="18" t="s">
        <v>175</v>
      </c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18" t="s">
        <v>84</v>
      </c>
      <c r="BK150" s="180">
        <f>ROUND(I150*H150,2)</f>
        <v>0</v>
      </c>
      <c r="BL150" s="18" t="s">
        <v>182</v>
      </c>
      <c r="BM150" s="179" t="s">
        <v>626</v>
      </c>
    </row>
    <row r="151" spans="1:65" s="13" customFormat="1">
      <c r="B151" s="181"/>
      <c r="D151" s="182" t="s">
        <v>184</v>
      </c>
      <c r="E151" s="183" t="s">
        <v>1</v>
      </c>
      <c r="F151" s="184" t="s">
        <v>627</v>
      </c>
      <c r="H151" s="185">
        <v>13.512</v>
      </c>
      <c r="I151" s="186"/>
      <c r="L151" s="181"/>
      <c r="M151" s="187"/>
      <c r="N151" s="188"/>
      <c r="O151" s="188"/>
      <c r="P151" s="188"/>
      <c r="Q151" s="188"/>
      <c r="R151" s="188"/>
      <c r="S151" s="188"/>
      <c r="T151" s="189"/>
      <c r="AT151" s="183" t="s">
        <v>184</v>
      </c>
      <c r="AU151" s="183" t="s">
        <v>86</v>
      </c>
      <c r="AV151" s="13" t="s">
        <v>86</v>
      </c>
      <c r="AW151" s="13" t="s">
        <v>33</v>
      </c>
      <c r="AX151" s="13" t="s">
        <v>84</v>
      </c>
      <c r="AY151" s="183" t="s">
        <v>175</v>
      </c>
    </row>
    <row r="152" spans="1:65" s="2" customFormat="1" ht="24" customHeight="1">
      <c r="A152" s="33"/>
      <c r="B152" s="167"/>
      <c r="C152" s="168" t="s">
        <v>217</v>
      </c>
      <c r="D152" s="168" t="s">
        <v>177</v>
      </c>
      <c r="E152" s="169" t="s">
        <v>218</v>
      </c>
      <c r="F152" s="170" t="s">
        <v>219</v>
      </c>
      <c r="G152" s="171" t="s">
        <v>180</v>
      </c>
      <c r="H152" s="172">
        <v>60</v>
      </c>
      <c r="I152" s="173"/>
      <c r="J152" s="174">
        <f>ROUND(I152*H152,2)</f>
        <v>0</v>
      </c>
      <c r="K152" s="170" t="s">
        <v>181</v>
      </c>
      <c r="L152" s="34"/>
      <c r="M152" s="175" t="s">
        <v>1</v>
      </c>
      <c r="N152" s="176" t="s">
        <v>42</v>
      </c>
      <c r="O152" s="59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9" t="s">
        <v>182</v>
      </c>
      <c r="AT152" s="179" t="s">
        <v>177</v>
      </c>
      <c r="AU152" s="179" t="s">
        <v>86</v>
      </c>
      <c r="AY152" s="18" t="s">
        <v>175</v>
      </c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8" t="s">
        <v>84</v>
      </c>
      <c r="BK152" s="180">
        <f>ROUND(I152*H152,2)</f>
        <v>0</v>
      </c>
      <c r="BL152" s="18" t="s">
        <v>182</v>
      </c>
      <c r="BM152" s="179" t="s">
        <v>628</v>
      </c>
    </row>
    <row r="153" spans="1:65" s="13" customFormat="1">
      <c r="B153" s="181"/>
      <c r="D153" s="182" t="s">
        <v>184</v>
      </c>
      <c r="E153" s="183" t="s">
        <v>1</v>
      </c>
      <c r="F153" s="184" t="s">
        <v>629</v>
      </c>
      <c r="H153" s="185">
        <v>60</v>
      </c>
      <c r="I153" s="186"/>
      <c r="L153" s="181"/>
      <c r="M153" s="187"/>
      <c r="N153" s="188"/>
      <c r="O153" s="188"/>
      <c r="P153" s="188"/>
      <c r="Q153" s="188"/>
      <c r="R153" s="188"/>
      <c r="S153" s="188"/>
      <c r="T153" s="189"/>
      <c r="AT153" s="183" t="s">
        <v>184</v>
      </c>
      <c r="AU153" s="183" t="s">
        <v>86</v>
      </c>
      <c r="AV153" s="13" t="s">
        <v>86</v>
      </c>
      <c r="AW153" s="13" t="s">
        <v>33</v>
      </c>
      <c r="AX153" s="13" t="s">
        <v>84</v>
      </c>
      <c r="AY153" s="183" t="s">
        <v>175</v>
      </c>
    </row>
    <row r="154" spans="1:65" s="2" customFormat="1" ht="16.5" customHeight="1">
      <c r="A154" s="33"/>
      <c r="B154" s="167"/>
      <c r="C154" s="168" t="s">
        <v>222</v>
      </c>
      <c r="D154" s="168" t="s">
        <v>177</v>
      </c>
      <c r="E154" s="169" t="s">
        <v>223</v>
      </c>
      <c r="F154" s="170" t="s">
        <v>224</v>
      </c>
      <c r="G154" s="171" t="s">
        <v>180</v>
      </c>
      <c r="H154" s="172">
        <v>15</v>
      </c>
      <c r="I154" s="173"/>
      <c r="J154" s="174">
        <f>ROUND(I154*H154,2)</f>
        <v>0</v>
      </c>
      <c r="K154" s="170" t="s">
        <v>181</v>
      </c>
      <c r="L154" s="34"/>
      <c r="M154" s="175" t="s">
        <v>1</v>
      </c>
      <c r="N154" s="176" t="s">
        <v>42</v>
      </c>
      <c r="O154" s="59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182</v>
      </c>
      <c r="AT154" s="179" t="s">
        <v>177</v>
      </c>
      <c r="AU154" s="179" t="s">
        <v>86</v>
      </c>
      <c r="AY154" s="18" t="s">
        <v>175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8" t="s">
        <v>84</v>
      </c>
      <c r="BK154" s="180">
        <f>ROUND(I154*H154,2)</f>
        <v>0</v>
      </c>
      <c r="BL154" s="18" t="s">
        <v>182</v>
      </c>
      <c r="BM154" s="179" t="s">
        <v>630</v>
      </c>
    </row>
    <row r="155" spans="1:65" s="13" customFormat="1">
      <c r="B155" s="181"/>
      <c r="D155" s="182" t="s">
        <v>184</v>
      </c>
      <c r="E155" s="183" t="s">
        <v>1</v>
      </c>
      <c r="F155" s="184" t="s">
        <v>631</v>
      </c>
      <c r="H155" s="185">
        <v>15</v>
      </c>
      <c r="I155" s="186"/>
      <c r="L155" s="181"/>
      <c r="M155" s="187"/>
      <c r="N155" s="188"/>
      <c r="O155" s="188"/>
      <c r="P155" s="188"/>
      <c r="Q155" s="188"/>
      <c r="R155" s="188"/>
      <c r="S155" s="188"/>
      <c r="T155" s="189"/>
      <c r="AT155" s="183" t="s">
        <v>184</v>
      </c>
      <c r="AU155" s="183" t="s">
        <v>86</v>
      </c>
      <c r="AV155" s="13" t="s">
        <v>86</v>
      </c>
      <c r="AW155" s="13" t="s">
        <v>33</v>
      </c>
      <c r="AX155" s="13" t="s">
        <v>84</v>
      </c>
      <c r="AY155" s="183" t="s">
        <v>175</v>
      </c>
    </row>
    <row r="156" spans="1:65" s="2" customFormat="1" ht="16.5" customHeight="1">
      <c r="A156" s="33"/>
      <c r="B156" s="167"/>
      <c r="C156" s="168" t="s">
        <v>227</v>
      </c>
      <c r="D156" s="168" t="s">
        <v>177</v>
      </c>
      <c r="E156" s="169" t="s">
        <v>228</v>
      </c>
      <c r="F156" s="170" t="s">
        <v>229</v>
      </c>
      <c r="G156" s="171" t="s">
        <v>180</v>
      </c>
      <c r="H156" s="172">
        <v>12</v>
      </c>
      <c r="I156" s="173"/>
      <c r="J156" s="174">
        <f>ROUND(I156*H156,2)</f>
        <v>0</v>
      </c>
      <c r="K156" s="170" t="s">
        <v>181</v>
      </c>
      <c r="L156" s="34"/>
      <c r="M156" s="175" t="s">
        <v>1</v>
      </c>
      <c r="N156" s="176" t="s">
        <v>42</v>
      </c>
      <c r="O156" s="59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9" t="s">
        <v>182</v>
      </c>
      <c r="AT156" s="179" t="s">
        <v>177</v>
      </c>
      <c r="AU156" s="179" t="s">
        <v>86</v>
      </c>
      <c r="AY156" s="18" t="s">
        <v>175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8" t="s">
        <v>84</v>
      </c>
      <c r="BK156" s="180">
        <f>ROUND(I156*H156,2)</f>
        <v>0</v>
      </c>
      <c r="BL156" s="18" t="s">
        <v>182</v>
      </c>
      <c r="BM156" s="179" t="s">
        <v>632</v>
      </c>
    </row>
    <row r="157" spans="1:65" s="13" customFormat="1">
      <c r="B157" s="181"/>
      <c r="D157" s="182" t="s">
        <v>184</v>
      </c>
      <c r="E157" s="183" t="s">
        <v>1</v>
      </c>
      <c r="F157" s="184" t="s">
        <v>134</v>
      </c>
      <c r="H157" s="185">
        <v>12</v>
      </c>
      <c r="I157" s="186"/>
      <c r="L157" s="181"/>
      <c r="M157" s="187"/>
      <c r="N157" s="188"/>
      <c r="O157" s="188"/>
      <c r="P157" s="188"/>
      <c r="Q157" s="188"/>
      <c r="R157" s="188"/>
      <c r="S157" s="188"/>
      <c r="T157" s="189"/>
      <c r="AT157" s="183" t="s">
        <v>184</v>
      </c>
      <c r="AU157" s="183" t="s">
        <v>86</v>
      </c>
      <c r="AV157" s="13" t="s">
        <v>86</v>
      </c>
      <c r="AW157" s="13" t="s">
        <v>33</v>
      </c>
      <c r="AX157" s="13" t="s">
        <v>84</v>
      </c>
      <c r="AY157" s="183" t="s">
        <v>175</v>
      </c>
    </row>
    <row r="158" spans="1:65" s="2" customFormat="1" ht="24" customHeight="1">
      <c r="A158" s="33"/>
      <c r="B158" s="167"/>
      <c r="C158" s="168" t="s">
        <v>231</v>
      </c>
      <c r="D158" s="168" t="s">
        <v>177</v>
      </c>
      <c r="E158" s="169" t="s">
        <v>232</v>
      </c>
      <c r="F158" s="170" t="s">
        <v>233</v>
      </c>
      <c r="G158" s="171" t="s">
        <v>234</v>
      </c>
      <c r="H158" s="172">
        <v>20.04</v>
      </c>
      <c r="I158" s="173"/>
      <c r="J158" s="174">
        <f>ROUND(I158*H158,2)</f>
        <v>0</v>
      </c>
      <c r="K158" s="170" t="s">
        <v>181</v>
      </c>
      <c r="L158" s="34"/>
      <c r="M158" s="175" t="s">
        <v>1</v>
      </c>
      <c r="N158" s="176" t="s">
        <v>42</v>
      </c>
      <c r="O158" s="59"/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9" t="s">
        <v>182</v>
      </c>
      <c r="AT158" s="179" t="s">
        <v>177</v>
      </c>
      <c r="AU158" s="179" t="s">
        <v>86</v>
      </c>
      <c r="AY158" s="18" t="s">
        <v>175</v>
      </c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18" t="s">
        <v>84</v>
      </c>
      <c r="BK158" s="180">
        <f>ROUND(I158*H158,2)</f>
        <v>0</v>
      </c>
      <c r="BL158" s="18" t="s">
        <v>182</v>
      </c>
      <c r="BM158" s="179" t="s">
        <v>633</v>
      </c>
    </row>
    <row r="159" spans="1:65" s="13" customFormat="1">
      <c r="B159" s="181"/>
      <c r="D159" s="182" t="s">
        <v>184</v>
      </c>
      <c r="E159" s="183" t="s">
        <v>1</v>
      </c>
      <c r="F159" s="184" t="s">
        <v>634</v>
      </c>
      <c r="H159" s="185">
        <v>20.04</v>
      </c>
      <c r="I159" s="186"/>
      <c r="L159" s="181"/>
      <c r="M159" s="187"/>
      <c r="N159" s="188"/>
      <c r="O159" s="188"/>
      <c r="P159" s="188"/>
      <c r="Q159" s="188"/>
      <c r="R159" s="188"/>
      <c r="S159" s="188"/>
      <c r="T159" s="189"/>
      <c r="AT159" s="183" t="s">
        <v>184</v>
      </c>
      <c r="AU159" s="183" t="s">
        <v>86</v>
      </c>
      <c r="AV159" s="13" t="s">
        <v>86</v>
      </c>
      <c r="AW159" s="13" t="s">
        <v>33</v>
      </c>
      <c r="AX159" s="13" t="s">
        <v>84</v>
      </c>
      <c r="AY159" s="183" t="s">
        <v>175</v>
      </c>
    </row>
    <row r="160" spans="1:65" s="2" customFormat="1" ht="16.5" customHeight="1">
      <c r="A160" s="33"/>
      <c r="B160" s="167"/>
      <c r="C160" s="168" t="s">
        <v>237</v>
      </c>
      <c r="D160" s="168" t="s">
        <v>177</v>
      </c>
      <c r="E160" s="169" t="s">
        <v>238</v>
      </c>
      <c r="F160" s="170" t="s">
        <v>239</v>
      </c>
      <c r="G160" s="171" t="s">
        <v>180</v>
      </c>
      <c r="H160" s="172">
        <v>15</v>
      </c>
      <c r="I160" s="173"/>
      <c r="J160" s="174">
        <f>ROUND(I160*H160,2)</f>
        <v>0</v>
      </c>
      <c r="K160" s="170" t="s">
        <v>1</v>
      </c>
      <c r="L160" s="34"/>
      <c r="M160" s="175" t="s">
        <v>1</v>
      </c>
      <c r="N160" s="176" t="s">
        <v>42</v>
      </c>
      <c r="O160" s="59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9" t="s">
        <v>182</v>
      </c>
      <c r="AT160" s="179" t="s">
        <v>177</v>
      </c>
      <c r="AU160" s="179" t="s">
        <v>86</v>
      </c>
      <c r="AY160" s="18" t="s">
        <v>175</v>
      </c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8" t="s">
        <v>84</v>
      </c>
      <c r="BK160" s="180">
        <f>ROUND(I160*H160,2)</f>
        <v>0</v>
      </c>
      <c r="BL160" s="18" t="s">
        <v>182</v>
      </c>
      <c r="BM160" s="179" t="s">
        <v>635</v>
      </c>
    </row>
    <row r="161" spans="1:65" s="13" customFormat="1">
      <c r="B161" s="181"/>
      <c r="D161" s="182" t="s">
        <v>184</v>
      </c>
      <c r="E161" s="183" t="s">
        <v>1</v>
      </c>
      <c r="F161" s="184" t="s">
        <v>636</v>
      </c>
      <c r="H161" s="185">
        <v>15</v>
      </c>
      <c r="I161" s="186"/>
      <c r="L161" s="181"/>
      <c r="M161" s="187"/>
      <c r="N161" s="188"/>
      <c r="O161" s="188"/>
      <c r="P161" s="188"/>
      <c r="Q161" s="188"/>
      <c r="R161" s="188"/>
      <c r="S161" s="188"/>
      <c r="T161" s="189"/>
      <c r="AT161" s="183" t="s">
        <v>184</v>
      </c>
      <c r="AU161" s="183" t="s">
        <v>86</v>
      </c>
      <c r="AV161" s="13" t="s">
        <v>86</v>
      </c>
      <c r="AW161" s="13" t="s">
        <v>33</v>
      </c>
      <c r="AX161" s="13" t="s">
        <v>84</v>
      </c>
      <c r="AY161" s="183" t="s">
        <v>175</v>
      </c>
    </row>
    <row r="162" spans="1:65" s="2" customFormat="1" ht="24" customHeight="1">
      <c r="A162" s="33"/>
      <c r="B162" s="167"/>
      <c r="C162" s="168" t="s">
        <v>242</v>
      </c>
      <c r="D162" s="168" t="s">
        <v>177</v>
      </c>
      <c r="E162" s="169" t="s">
        <v>637</v>
      </c>
      <c r="F162" s="170" t="s">
        <v>638</v>
      </c>
      <c r="G162" s="171" t="s">
        <v>245</v>
      </c>
      <c r="H162" s="172">
        <v>150</v>
      </c>
      <c r="I162" s="173"/>
      <c r="J162" s="174">
        <f>ROUND(I162*H162,2)</f>
        <v>0</v>
      </c>
      <c r="K162" s="170" t="s">
        <v>181</v>
      </c>
      <c r="L162" s="34"/>
      <c r="M162" s="175" t="s">
        <v>1</v>
      </c>
      <c r="N162" s="176" t="s">
        <v>42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182</v>
      </c>
      <c r="AT162" s="179" t="s">
        <v>177</v>
      </c>
      <c r="AU162" s="179" t="s">
        <v>86</v>
      </c>
      <c r="AY162" s="18" t="s">
        <v>175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8" t="s">
        <v>84</v>
      </c>
      <c r="BK162" s="180">
        <f>ROUND(I162*H162,2)</f>
        <v>0</v>
      </c>
      <c r="BL162" s="18" t="s">
        <v>182</v>
      </c>
      <c r="BM162" s="179" t="s">
        <v>639</v>
      </c>
    </row>
    <row r="163" spans="1:65" s="13" customFormat="1" ht="22.5">
      <c r="B163" s="181"/>
      <c r="D163" s="182" t="s">
        <v>184</v>
      </c>
      <c r="E163" s="183" t="s">
        <v>141</v>
      </c>
      <c r="F163" s="184" t="s">
        <v>640</v>
      </c>
      <c r="H163" s="185">
        <v>150</v>
      </c>
      <c r="I163" s="186"/>
      <c r="L163" s="181"/>
      <c r="M163" s="187"/>
      <c r="N163" s="188"/>
      <c r="O163" s="188"/>
      <c r="P163" s="188"/>
      <c r="Q163" s="188"/>
      <c r="R163" s="188"/>
      <c r="S163" s="188"/>
      <c r="T163" s="189"/>
      <c r="AT163" s="183" t="s">
        <v>184</v>
      </c>
      <c r="AU163" s="183" t="s">
        <v>86</v>
      </c>
      <c r="AV163" s="13" t="s">
        <v>86</v>
      </c>
      <c r="AW163" s="13" t="s">
        <v>33</v>
      </c>
      <c r="AX163" s="13" t="s">
        <v>84</v>
      </c>
      <c r="AY163" s="183" t="s">
        <v>175</v>
      </c>
    </row>
    <row r="164" spans="1:65" s="2" customFormat="1" ht="16.5" customHeight="1">
      <c r="A164" s="33"/>
      <c r="B164" s="167"/>
      <c r="C164" s="168" t="s">
        <v>248</v>
      </c>
      <c r="D164" s="168" t="s">
        <v>177</v>
      </c>
      <c r="E164" s="169" t="s">
        <v>249</v>
      </c>
      <c r="F164" s="170" t="s">
        <v>250</v>
      </c>
      <c r="G164" s="171" t="s">
        <v>245</v>
      </c>
      <c r="H164" s="172">
        <v>90</v>
      </c>
      <c r="I164" s="173"/>
      <c r="J164" s="174">
        <f>ROUND(I164*H164,2)</f>
        <v>0</v>
      </c>
      <c r="K164" s="170" t="s">
        <v>181</v>
      </c>
      <c r="L164" s="34"/>
      <c r="M164" s="175" t="s">
        <v>1</v>
      </c>
      <c r="N164" s="176" t="s">
        <v>42</v>
      </c>
      <c r="O164" s="59"/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9" t="s">
        <v>182</v>
      </c>
      <c r="AT164" s="179" t="s">
        <v>177</v>
      </c>
      <c r="AU164" s="179" t="s">
        <v>86</v>
      </c>
      <c r="AY164" s="18" t="s">
        <v>175</v>
      </c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8" t="s">
        <v>84</v>
      </c>
      <c r="BK164" s="180">
        <f>ROUND(I164*H164,2)</f>
        <v>0</v>
      </c>
      <c r="BL164" s="18" t="s">
        <v>182</v>
      </c>
      <c r="BM164" s="179" t="s">
        <v>641</v>
      </c>
    </row>
    <row r="165" spans="1:65" s="2" customFormat="1" ht="16.5" customHeight="1">
      <c r="A165" s="33"/>
      <c r="B165" s="167"/>
      <c r="C165" s="168" t="s">
        <v>8</v>
      </c>
      <c r="D165" s="168" t="s">
        <v>177</v>
      </c>
      <c r="E165" s="169" t="s">
        <v>253</v>
      </c>
      <c r="F165" s="170" t="s">
        <v>254</v>
      </c>
      <c r="G165" s="171" t="s">
        <v>245</v>
      </c>
      <c r="H165" s="172">
        <v>150</v>
      </c>
      <c r="I165" s="173"/>
      <c r="J165" s="174">
        <f>ROUND(I165*H165,2)</f>
        <v>0</v>
      </c>
      <c r="K165" s="170" t="s">
        <v>181</v>
      </c>
      <c r="L165" s="34"/>
      <c r="M165" s="175" t="s">
        <v>1</v>
      </c>
      <c r="N165" s="176" t="s">
        <v>42</v>
      </c>
      <c r="O165" s="59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9" t="s">
        <v>182</v>
      </c>
      <c r="AT165" s="179" t="s">
        <v>177</v>
      </c>
      <c r="AU165" s="179" t="s">
        <v>86</v>
      </c>
      <c r="AY165" s="18" t="s">
        <v>175</v>
      </c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8" t="s">
        <v>84</v>
      </c>
      <c r="BK165" s="180">
        <f>ROUND(I165*H165,2)</f>
        <v>0</v>
      </c>
      <c r="BL165" s="18" t="s">
        <v>182</v>
      </c>
      <c r="BM165" s="179" t="s">
        <v>642</v>
      </c>
    </row>
    <row r="166" spans="1:65" s="13" customFormat="1">
      <c r="B166" s="181"/>
      <c r="D166" s="182" t="s">
        <v>184</v>
      </c>
      <c r="E166" s="183" t="s">
        <v>1</v>
      </c>
      <c r="F166" s="184" t="s">
        <v>141</v>
      </c>
      <c r="H166" s="185">
        <v>150</v>
      </c>
      <c r="I166" s="186"/>
      <c r="L166" s="181"/>
      <c r="M166" s="187"/>
      <c r="N166" s="188"/>
      <c r="O166" s="188"/>
      <c r="P166" s="188"/>
      <c r="Q166" s="188"/>
      <c r="R166" s="188"/>
      <c r="S166" s="188"/>
      <c r="T166" s="189"/>
      <c r="AT166" s="183" t="s">
        <v>184</v>
      </c>
      <c r="AU166" s="183" t="s">
        <v>86</v>
      </c>
      <c r="AV166" s="13" t="s">
        <v>86</v>
      </c>
      <c r="AW166" s="13" t="s">
        <v>33</v>
      </c>
      <c r="AX166" s="13" t="s">
        <v>84</v>
      </c>
      <c r="AY166" s="183" t="s">
        <v>175</v>
      </c>
    </row>
    <row r="167" spans="1:65" s="2" customFormat="1" ht="16.5" customHeight="1">
      <c r="A167" s="33"/>
      <c r="B167" s="167"/>
      <c r="C167" s="168" t="s">
        <v>256</v>
      </c>
      <c r="D167" s="168" t="s">
        <v>177</v>
      </c>
      <c r="E167" s="169" t="s">
        <v>257</v>
      </c>
      <c r="F167" s="170" t="s">
        <v>258</v>
      </c>
      <c r="G167" s="171" t="s">
        <v>245</v>
      </c>
      <c r="H167" s="172">
        <v>150</v>
      </c>
      <c r="I167" s="173"/>
      <c r="J167" s="174">
        <f>ROUND(I167*H167,2)</f>
        <v>0</v>
      </c>
      <c r="K167" s="170" t="s">
        <v>1</v>
      </c>
      <c r="L167" s="34"/>
      <c r="M167" s="175" t="s">
        <v>1</v>
      </c>
      <c r="N167" s="176" t="s">
        <v>42</v>
      </c>
      <c r="O167" s="59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9" t="s">
        <v>182</v>
      </c>
      <c r="AT167" s="179" t="s">
        <v>177</v>
      </c>
      <c r="AU167" s="179" t="s">
        <v>86</v>
      </c>
      <c r="AY167" s="18" t="s">
        <v>175</v>
      </c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8" t="s">
        <v>84</v>
      </c>
      <c r="BK167" s="180">
        <f>ROUND(I167*H167,2)</f>
        <v>0</v>
      </c>
      <c r="BL167" s="18" t="s">
        <v>182</v>
      </c>
      <c r="BM167" s="179" t="s">
        <v>643</v>
      </c>
    </row>
    <row r="168" spans="1:65" s="13" customFormat="1">
      <c r="B168" s="181"/>
      <c r="D168" s="182" t="s">
        <v>184</v>
      </c>
      <c r="E168" s="183" t="s">
        <v>1</v>
      </c>
      <c r="F168" s="184" t="s">
        <v>141</v>
      </c>
      <c r="H168" s="185">
        <v>150</v>
      </c>
      <c r="I168" s="186"/>
      <c r="L168" s="181"/>
      <c r="M168" s="187"/>
      <c r="N168" s="188"/>
      <c r="O168" s="188"/>
      <c r="P168" s="188"/>
      <c r="Q168" s="188"/>
      <c r="R168" s="188"/>
      <c r="S168" s="188"/>
      <c r="T168" s="189"/>
      <c r="AT168" s="183" t="s">
        <v>184</v>
      </c>
      <c r="AU168" s="183" t="s">
        <v>86</v>
      </c>
      <c r="AV168" s="13" t="s">
        <v>86</v>
      </c>
      <c r="AW168" s="13" t="s">
        <v>33</v>
      </c>
      <c r="AX168" s="13" t="s">
        <v>84</v>
      </c>
      <c r="AY168" s="183" t="s">
        <v>175</v>
      </c>
    </row>
    <row r="169" spans="1:65" s="12" customFormat="1" ht="22.9" customHeight="1">
      <c r="B169" s="154"/>
      <c r="D169" s="155" t="s">
        <v>76</v>
      </c>
      <c r="E169" s="165" t="s">
        <v>86</v>
      </c>
      <c r="F169" s="165" t="s">
        <v>430</v>
      </c>
      <c r="I169" s="157"/>
      <c r="J169" s="166">
        <f>BK169</f>
        <v>0</v>
      </c>
      <c r="L169" s="154"/>
      <c r="M169" s="159"/>
      <c r="N169" s="160"/>
      <c r="O169" s="160"/>
      <c r="P169" s="161">
        <f>SUM(P170:P175)</f>
        <v>0</v>
      </c>
      <c r="Q169" s="160"/>
      <c r="R169" s="161">
        <f>SUM(R170:R175)</f>
        <v>3.7175418900000001</v>
      </c>
      <c r="S169" s="160"/>
      <c r="T169" s="162">
        <f>SUM(T170:T175)</f>
        <v>0</v>
      </c>
      <c r="AR169" s="155" t="s">
        <v>84</v>
      </c>
      <c r="AT169" s="163" t="s">
        <v>76</v>
      </c>
      <c r="AU169" s="163" t="s">
        <v>84</v>
      </c>
      <c r="AY169" s="155" t="s">
        <v>175</v>
      </c>
      <c r="BK169" s="164">
        <f>SUM(BK170:BK175)</f>
        <v>0</v>
      </c>
    </row>
    <row r="170" spans="1:65" s="2" customFormat="1" ht="24" customHeight="1">
      <c r="A170" s="33"/>
      <c r="B170" s="167"/>
      <c r="C170" s="168" t="s">
        <v>261</v>
      </c>
      <c r="D170" s="168" t="s">
        <v>177</v>
      </c>
      <c r="E170" s="169" t="s">
        <v>448</v>
      </c>
      <c r="F170" s="170" t="s">
        <v>449</v>
      </c>
      <c r="G170" s="171" t="s">
        <v>180</v>
      </c>
      <c r="H170" s="172">
        <v>0.216</v>
      </c>
      <c r="I170" s="173"/>
      <c r="J170" s="174">
        <f>ROUND(I170*H170,2)</f>
        <v>0</v>
      </c>
      <c r="K170" s="170" t="s">
        <v>181</v>
      </c>
      <c r="L170" s="34"/>
      <c r="M170" s="175" t="s">
        <v>1</v>
      </c>
      <c r="N170" s="176" t="s">
        <v>42</v>
      </c>
      <c r="O170" s="59"/>
      <c r="P170" s="177">
        <f>O170*H170</f>
        <v>0</v>
      </c>
      <c r="Q170" s="177">
        <v>1.98</v>
      </c>
      <c r="R170" s="177">
        <f>Q170*H170</f>
        <v>0.42768</v>
      </c>
      <c r="S170" s="177">
        <v>0</v>
      </c>
      <c r="T170" s="17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9" t="s">
        <v>182</v>
      </c>
      <c r="AT170" s="179" t="s">
        <v>177</v>
      </c>
      <c r="AU170" s="179" t="s">
        <v>86</v>
      </c>
      <c r="AY170" s="18" t="s">
        <v>175</v>
      </c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8" t="s">
        <v>84</v>
      </c>
      <c r="BK170" s="180">
        <f>ROUND(I170*H170,2)</f>
        <v>0</v>
      </c>
      <c r="BL170" s="18" t="s">
        <v>182</v>
      </c>
      <c r="BM170" s="179" t="s">
        <v>644</v>
      </c>
    </row>
    <row r="171" spans="1:65" s="14" customFormat="1">
      <c r="B171" s="190"/>
      <c r="D171" s="182" t="s">
        <v>184</v>
      </c>
      <c r="E171" s="191" t="s">
        <v>1</v>
      </c>
      <c r="F171" s="192" t="s">
        <v>451</v>
      </c>
      <c r="H171" s="191" t="s">
        <v>1</v>
      </c>
      <c r="I171" s="193"/>
      <c r="L171" s="190"/>
      <c r="M171" s="194"/>
      <c r="N171" s="195"/>
      <c r="O171" s="195"/>
      <c r="P171" s="195"/>
      <c r="Q171" s="195"/>
      <c r="R171" s="195"/>
      <c r="S171" s="195"/>
      <c r="T171" s="196"/>
      <c r="AT171" s="191" t="s">
        <v>184</v>
      </c>
      <c r="AU171" s="191" t="s">
        <v>86</v>
      </c>
      <c r="AV171" s="14" t="s">
        <v>84</v>
      </c>
      <c r="AW171" s="14" t="s">
        <v>33</v>
      </c>
      <c r="AX171" s="14" t="s">
        <v>77</v>
      </c>
      <c r="AY171" s="191" t="s">
        <v>175</v>
      </c>
    </row>
    <row r="172" spans="1:65" s="13" customFormat="1">
      <c r="B172" s="181"/>
      <c r="D172" s="182" t="s">
        <v>184</v>
      </c>
      <c r="E172" s="183" t="s">
        <v>1</v>
      </c>
      <c r="F172" s="184" t="s">
        <v>645</v>
      </c>
      <c r="H172" s="185">
        <v>0.216</v>
      </c>
      <c r="I172" s="186"/>
      <c r="L172" s="181"/>
      <c r="M172" s="187"/>
      <c r="N172" s="188"/>
      <c r="O172" s="188"/>
      <c r="P172" s="188"/>
      <c r="Q172" s="188"/>
      <c r="R172" s="188"/>
      <c r="S172" s="188"/>
      <c r="T172" s="189"/>
      <c r="AT172" s="183" t="s">
        <v>184</v>
      </c>
      <c r="AU172" s="183" t="s">
        <v>86</v>
      </c>
      <c r="AV172" s="13" t="s">
        <v>86</v>
      </c>
      <c r="AW172" s="13" t="s">
        <v>33</v>
      </c>
      <c r="AX172" s="13" t="s">
        <v>84</v>
      </c>
      <c r="AY172" s="183" t="s">
        <v>175</v>
      </c>
    </row>
    <row r="173" spans="1:65" s="2" customFormat="1" ht="16.5" customHeight="1">
      <c r="A173" s="33"/>
      <c r="B173" s="167"/>
      <c r="C173" s="168" t="s">
        <v>265</v>
      </c>
      <c r="D173" s="168" t="s">
        <v>177</v>
      </c>
      <c r="E173" s="169" t="s">
        <v>455</v>
      </c>
      <c r="F173" s="170" t="s">
        <v>456</v>
      </c>
      <c r="G173" s="171" t="s">
        <v>180</v>
      </c>
      <c r="H173" s="172">
        <v>1.341</v>
      </c>
      <c r="I173" s="173"/>
      <c r="J173" s="174">
        <f>ROUND(I173*H173,2)</f>
        <v>0</v>
      </c>
      <c r="K173" s="170" t="s">
        <v>181</v>
      </c>
      <c r="L173" s="34"/>
      <c r="M173" s="175" t="s">
        <v>1</v>
      </c>
      <c r="N173" s="176" t="s">
        <v>42</v>
      </c>
      <c r="O173" s="59"/>
      <c r="P173" s="177">
        <f>O173*H173</f>
        <v>0</v>
      </c>
      <c r="Q173" s="177">
        <v>2.45329</v>
      </c>
      <c r="R173" s="177">
        <f>Q173*H173</f>
        <v>3.2898618900000001</v>
      </c>
      <c r="S173" s="177">
        <v>0</v>
      </c>
      <c r="T173" s="17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9" t="s">
        <v>182</v>
      </c>
      <c r="AT173" s="179" t="s">
        <v>177</v>
      </c>
      <c r="AU173" s="179" t="s">
        <v>86</v>
      </c>
      <c r="AY173" s="18" t="s">
        <v>175</v>
      </c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18" t="s">
        <v>84</v>
      </c>
      <c r="BK173" s="180">
        <f>ROUND(I173*H173,2)</f>
        <v>0</v>
      </c>
      <c r="BL173" s="18" t="s">
        <v>182</v>
      </c>
      <c r="BM173" s="179" t="s">
        <v>646</v>
      </c>
    </row>
    <row r="174" spans="1:65" s="14" customFormat="1">
      <c r="B174" s="190"/>
      <c r="D174" s="182" t="s">
        <v>184</v>
      </c>
      <c r="E174" s="191" t="s">
        <v>1</v>
      </c>
      <c r="F174" s="192" t="s">
        <v>451</v>
      </c>
      <c r="H174" s="191" t="s">
        <v>1</v>
      </c>
      <c r="I174" s="193"/>
      <c r="L174" s="190"/>
      <c r="M174" s="194"/>
      <c r="N174" s="195"/>
      <c r="O174" s="195"/>
      <c r="P174" s="195"/>
      <c r="Q174" s="195"/>
      <c r="R174" s="195"/>
      <c r="S174" s="195"/>
      <c r="T174" s="196"/>
      <c r="AT174" s="191" t="s">
        <v>184</v>
      </c>
      <c r="AU174" s="191" t="s">
        <v>86</v>
      </c>
      <c r="AV174" s="14" t="s">
        <v>84</v>
      </c>
      <c r="AW174" s="14" t="s">
        <v>33</v>
      </c>
      <c r="AX174" s="14" t="s">
        <v>77</v>
      </c>
      <c r="AY174" s="191" t="s">
        <v>175</v>
      </c>
    </row>
    <row r="175" spans="1:65" s="13" customFormat="1">
      <c r="B175" s="181"/>
      <c r="D175" s="182" t="s">
        <v>184</v>
      </c>
      <c r="E175" s="183" t="s">
        <v>1</v>
      </c>
      <c r="F175" s="184" t="s">
        <v>647</v>
      </c>
      <c r="H175" s="185">
        <v>1.341</v>
      </c>
      <c r="I175" s="186"/>
      <c r="L175" s="181"/>
      <c r="M175" s="187"/>
      <c r="N175" s="188"/>
      <c r="O175" s="188"/>
      <c r="P175" s="188"/>
      <c r="Q175" s="188"/>
      <c r="R175" s="188"/>
      <c r="S175" s="188"/>
      <c r="T175" s="189"/>
      <c r="AT175" s="183" t="s">
        <v>184</v>
      </c>
      <c r="AU175" s="183" t="s">
        <v>86</v>
      </c>
      <c r="AV175" s="13" t="s">
        <v>86</v>
      </c>
      <c r="AW175" s="13" t="s">
        <v>33</v>
      </c>
      <c r="AX175" s="13" t="s">
        <v>84</v>
      </c>
      <c r="AY175" s="183" t="s">
        <v>175</v>
      </c>
    </row>
    <row r="176" spans="1:65" s="12" customFormat="1" ht="22.9" customHeight="1">
      <c r="B176" s="154"/>
      <c r="D176" s="155" t="s">
        <v>76</v>
      </c>
      <c r="E176" s="165" t="s">
        <v>189</v>
      </c>
      <c r="F176" s="165" t="s">
        <v>461</v>
      </c>
      <c r="I176" s="157"/>
      <c r="J176" s="166">
        <f>BK176</f>
        <v>0</v>
      </c>
      <c r="L176" s="154"/>
      <c r="M176" s="159"/>
      <c r="N176" s="160"/>
      <c r="O176" s="160"/>
      <c r="P176" s="161">
        <f>SUM(P177:P186)</f>
        <v>0</v>
      </c>
      <c r="Q176" s="160"/>
      <c r="R176" s="161">
        <f>SUM(R177:R186)</f>
        <v>0.19406999999999999</v>
      </c>
      <c r="S176" s="160"/>
      <c r="T176" s="162">
        <f>SUM(T177:T186)</f>
        <v>0</v>
      </c>
      <c r="AR176" s="155" t="s">
        <v>84</v>
      </c>
      <c r="AT176" s="163" t="s">
        <v>76</v>
      </c>
      <c r="AU176" s="163" t="s">
        <v>84</v>
      </c>
      <c r="AY176" s="155" t="s">
        <v>175</v>
      </c>
      <c r="BK176" s="164">
        <f>SUM(BK177:BK186)</f>
        <v>0</v>
      </c>
    </row>
    <row r="177" spans="1:65" s="2" customFormat="1" ht="24" customHeight="1">
      <c r="A177" s="33"/>
      <c r="B177" s="167"/>
      <c r="C177" s="168" t="s">
        <v>269</v>
      </c>
      <c r="D177" s="168" t="s">
        <v>177</v>
      </c>
      <c r="E177" s="169" t="s">
        <v>648</v>
      </c>
      <c r="F177" s="170" t="s">
        <v>649</v>
      </c>
      <c r="G177" s="171" t="s">
        <v>310</v>
      </c>
      <c r="H177" s="172">
        <v>24</v>
      </c>
      <c r="I177" s="173"/>
      <c r="J177" s="174">
        <f>ROUND(I177*H177,2)</f>
        <v>0</v>
      </c>
      <c r="K177" s="170" t="s">
        <v>470</v>
      </c>
      <c r="L177" s="34"/>
      <c r="M177" s="175" t="s">
        <v>1</v>
      </c>
      <c r="N177" s="176" t="s">
        <v>42</v>
      </c>
      <c r="O177" s="59"/>
      <c r="P177" s="177">
        <f>O177*H177</f>
        <v>0</v>
      </c>
      <c r="Q177" s="177">
        <v>4.6800000000000001E-3</v>
      </c>
      <c r="R177" s="177">
        <f>Q177*H177</f>
        <v>0.11232</v>
      </c>
      <c r="S177" s="177">
        <v>0</v>
      </c>
      <c r="T177" s="17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9" t="s">
        <v>182</v>
      </c>
      <c r="AT177" s="179" t="s">
        <v>177</v>
      </c>
      <c r="AU177" s="179" t="s">
        <v>86</v>
      </c>
      <c r="AY177" s="18" t="s">
        <v>175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8" t="s">
        <v>84</v>
      </c>
      <c r="BK177" s="180">
        <f>ROUND(I177*H177,2)</f>
        <v>0</v>
      </c>
      <c r="BL177" s="18" t="s">
        <v>182</v>
      </c>
      <c r="BM177" s="179" t="s">
        <v>650</v>
      </c>
    </row>
    <row r="178" spans="1:65" s="14" customFormat="1">
      <c r="B178" s="190"/>
      <c r="D178" s="182" t="s">
        <v>184</v>
      </c>
      <c r="E178" s="191" t="s">
        <v>1</v>
      </c>
      <c r="F178" s="192" t="s">
        <v>651</v>
      </c>
      <c r="H178" s="191" t="s">
        <v>1</v>
      </c>
      <c r="I178" s="193"/>
      <c r="L178" s="190"/>
      <c r="M178" s="194"/>
      <c r="N178" s="195"/>
      <c r="O178" s="195"/>
      <c r="P178" s="195"/>
      <c r="Q178" s="195"/>
      <c r="R178" s="195"/>
      <c r="S178" s="195"/>
      <c r="T178" s="196"/>
      <c r="AT178" s="191" t="s">
        <v>184</v>
      </c>
      <c r="AU178" s="191" t="s">
        <v>86</v>
      </c>
      <c r="AV178" s="14" t="s">
        <v>84</v>
      </c>
      <c r="AW178" s="14" t="s">
        <v>33</v>
      </c>
      <c r="AX178" s="14" t="s">
        <v>77</v>
      </c>
      <c r="AY178" s="191" t="s">
        <v>175</v>
      </c>
    </row>
    <row r="179" spans="1:65" s="13" customFormat="1">
      <c r="B179" s="181"/>
      <c r="D179" s="182" t="s">
        <v>184</v>
      </c>
      <c r="E179" s="183" t="s">
        <v>1</v>
      </c>
      <c r="F179" s="184" t="s">
        <v>291</v>
      </c>
      <c r="H179" s="185">
        <v>24</v>
      </c>
      <c r="I179" s="186"/>
      <c r="L179" s="181"/>
      <c r="M179" s="187"/>
      <c r="N179" s="188"/>
      <c r="O179" s="188"/>
      <c r="P179" s="188"/>
      <c r="Q179" s="188"/>
      <c r="R179" s="188"/>
      <c r="S179" s="188"/>
      <c r="T179" s="189"/>
      <c r="AT179" s="183" t="s">
        <v>184</v>
      </c>
      <c r="AU179" s="183" t="s">
        <v>86</v>
      </c>
      <c r="AV179" s="13" t="s">
        <v>86</v>
      </c>
      <c r="AW179" s="13" t="s">
        <v>33</v>
      </c>
      <c r="AX179" s="13" t="s">
        <v>84</v>
      </c>
      <c r="AY179" s="183" t="s">
        <v>175</v>
      </c>
    </row>
    <row r="180" spans="1:65" s="2" customFormat="1" ht="16.5" customHeight="1">
      <c r="A180" s="33"/>
      <c r="B180" s="167"/>
      <c r="C180" s="168" t="s">
        <v>135</v>
      </c>
      <c r="D180" s="168" t="s">
        <v>177</v>
      </c>
      <c r="E180" s="169" t="s">
        <v>652</v>
      </c>
      <c r="F180" s="170" t="s">
        <v>653</v>
      </c>
      <c r="G180" s="171" t="s">
        <v>310</v>
      </c>
      <c r="H180" s="172">
        <v>1</v>
      </c>
      <c r="I180" s="173"/>
      <c r="J180" s="174">
        <f>ROUND(I180*H180,2)</f>
        <v>0</v>
      </c>
      <c r="K180" s="170" t="s">
        <v>1</v>
      </c>
      <c r="L180" s="34"/>
      <c r="M180" s="175" t="s">
        <v>1</v>
      </c>
      <c r="N180" s="176" t="s">
        <v>42</v>
      </c>
      <c r="O180" s="59"/>
      <c r="P180" s="177">
        <f>O180*H180</f>
        <v>0</v>
      </c>
      <c r="Q180" s="177">
        <v>0</v>
      </c>
      <c r="R180" s="177">
        <f>Q180*H180</f>
        <v>0</v>
      </c>
      <c r="S180" s="177">
        <v>0</v>
      </c>
      <c r="T180" s="178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9" t="s">
        <v>182</v>
      </c>
      <c r="AT180" s="179" t="s">
        <v>177</v>
      </c>
      <c r="AU180" s="179" t="s">
        <v>86</v>
      </c>
      <c r="AY180" s="18" t="s">
        <v>175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8" t="s">
        <v>84</v>
      </c>
      <c r="BK180" s="180">
        <f>ROUND(I180*H180,2)</f>
        <v>0</v>
      </c>
      <c r="BL180" s="18" t="s">
        <v>182</v>
      </c>
      <c r="BM180" s="179" t="s">
        <v>654</v>
      </c>
    </row>
    <row r="181" spans="1:65" s="13" customFormat="1" ht="22.5">
      <c r="B181" s="181"/>
      <c r="D181" s="182" t="s">
        <v>184</v>
      </c>
      <c r="E181" s="183" t="s">
        <v>1</v>
      </c>
      <c r="F181" s="184" t="s">
        <v>655</v>
      </c>
      <c r="H181" s="185">
        <v>1</v>
      </c>
      <c r="I181" s="186"/>
      <c r="L181" s="181"/>
      <c r="M181" s="187"/>
      <c r="N181" s="188"/>
      <c r="O181" s="188"/>
      <c r="P181" s="188"/>
      <c r="Q181" s="188"/>
      <c r="R181" s="188"/>
      <c r="S181" s="188"/>
      <c r="T181" s="189"/>
      <c r="AT181" s="183" t="s">
        <v>184</v>
      </c>
      <c r="AU181" s="183" t="s">
        <v>86</v>
      </c>
      <c r="AV181" s="13" t="s">
        <v>86</v>
      </c>
      <c r="AW181" s="13" t="s">
        <v>33</v>
      </c>
      <c r="AX181" s="13" t="s">
        <v>84</v>
      </c>
      <c r="AY181" s="183" t="s">
        <v>175</v>
      </c>
    </row>
    <row r="182" spans="1:65" s="2" customFormat="1" ht="16.5" customHeight="1">
      <c r="A182" s="33"/>
      <c r="B182" s="167"/>
      <c r="C182" s="168" t="s">
        <v>7</v>
      </c>
      <c r="D182" s="168" t="s">
        <v>177</v>
      </c>
      <c r="E182" s="169" t="s">
        <v>656</v>
      </c>
      <c r="F182" s="170" t="s">
        <v>657</v>
      </c>
      <c r="G182" s="171" t="s">
        <v>245</v>
      </c>
      <c r="H182" s="172">
        <v>54</v>
      </c>
      <c r="I182" s="173"/>
      <c r="J182" s="174">
        <f>ROUND(I182*H182,2)</f>
        <v>0</v>
      </c>
      <c r="K182" s="170" t="s">
        <v>470</v>
      </c>
      <c r="L182" s="34"/>
      <c r="M182" s="175" t="s">
        <v>1</v>
      </c>
      <c r="N182" s="176" t="s">
        <v>42</v>
      </c>
      <c r="O182" s="59"/>
      <c r="P182" s="177">
        <f>O182*H182</f>
        <v>0</v>
      </c>
      <c r="Q182" s="177">
        <v>0</v>
      </c>
      <c r="R182" s="177">
        <f>Q182*H182</f>
        <v>0</v>
      </c>
      <c r="S182" s="177">
        <v>0</v>
      </c>
      <c r="T182" s="17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9" t="s">
        <v>182</v>
      </c>
      <c r="AT182" s="179" t="s">
        <v>177</v>
      </c>
      <c r="AU182" s="179" t="s">
        <v>86</v>
      </c>
      <c r="AY182" s="18" t="s">
        <v>175</v>
      </c>
      <c r="BE182" s="180">
        <f>IF(N182="základní",J182,0)</f>
        <v>0</v>
      </c>
      <c r="BF182" s="180">
        <f>IF(N182="snížená",J182,0)</f>
        <v>0</v>
      </c>
      <c r="BG182" s="180">
        <f>IF(N182="zákl. přenesená",J182,0)</f>
        <v>0</v>
      </c>
      <c r="BH182" s="180">
        <f>IF(N182="sníž. přenesená",J182,0)</f>
        <v>0</v>
      </c>
      <c r="BI182" s="180">
        <f>IF(N182="nulová",J182,0)</f>
        <v>0</v>
      </c>
      <c r="BJ182" s="18" t="s">
        <v>84</v>
      </c>
      <c r="BK182" s="180">
        <f>ROUND(I182*H182,2)</f>
        <v>0</v>
      </c>
      <c r="BL182" s="18" t="s">
        <v>182</v>
      </c>
      <c r="BM182" s="179" t="s">
        <v>658</v>
      </c>
    </row>
    <row r="183" spans="1:65" s="14" customFormat="1">
      <c r="B183" s="190"/>
      <c r="D183" s="182" t="s">
        <v>184</v>
      </c>
      <c r="E183" s="191" t="s">
        <v>1</v>
      </c>
      <c r="F183" s="192" t="s">
        <v>659</v>
      </c>
      <c r="H183" s="191" t="s">
        <v>1</v>
      </c>
      <c r="I183" s="193"/>
      <c r="L183" s="190"/>
      <c r="M183" s="194"/>
      <c r="N183" s="195"/>
      <c r="O183" s="195"/>
      <c r="P183" s="195"/>
      <c r="Q183" s="195"/>
      <c r="R183" s="195"/>
      <c r="S183" s="195"/>
      <c r="T183" s="196"/>
      <c r="AT183" s="191" t="s">
        <v>184</v>
      </c>
      <c r="AU183" s="191" t="s">
        <v>86</v>
      </c>
      <c r="AV183" s="14" t="s">
        <v>84</v>
      </c>
      <c r="AW183" s="14" t="s">
        <v>33</v>
      </c>
      <c r="AX183" s="14" t="s">
        <v>77</v>
      </c>
      <c r="AY183" s="191" t="s">
        <v>175</v>
      </c>
    </row>
    <row r="184" spans="1:65" s="13" customFormat="1">
      <c r="B184" s="181"/>
      <c r="D184" s="182" t="s">
        <v>184</v>
      </c>
      <c r="E184" s="183" t="s">
        <v>1</v>
      </c>
      <c r="F184" s="184" t="s">
        <v>660</v>
      </c>
      <c r="H184" s="185">
        <v>53.924999999999997</v>
      </c>
      <c r="I184" s="186"/>
      <c r="L184" s="181"/>
      <c r="M184" s="187"/>
      <c r="N184" s="188"/>
      <c r="O184" s="188"/>
      <c r="P184" s="188"/>
      <c r="Q184" s="188"/>
      <c r="R184" s="188"/>
      <c r="S184" s="188"/>
      <c r="T184" s="189"/>
      <c r="AT184" s="183" t="s">
        <v>184</v>
      </c>
      <c r="AU184" s="183" t="s">
        <v>86</v>
      </c>
      <c r="AV184" s="13" t="s">
        <v>86</v>
      </c>
      <c r="AW184" s="13" t="s">
        <v>33</v>
      </c>
      <c r="AX184" s="13" t="s">
        <v>77</v>
      </c>
      <c r="AY184" s="183" t="s">
        <v>175</v>
      </c>
    </row>
    <row r="185" spans="1:65" s="13" customFormat="1">
      <c r="B185" s="181"/>
      <c r="D185" s="182" t="s">
        <v>184</v>
      </c>
      <c r="E185" s="183" t="s">
        <v>1</v>
      </c>
      <c r="F185" s="184" t="s">
        <v>563</v>
      </c>
      <c r="H185" s="185">
        <v>54</v>
      </c>
      <c r="I185" s="186"/>
      <c r="L185" s="181"/>
      <c r="M185" s="187"/>
      <c r="N185" s="188"/>
      <c r="O185" s="188"/>
      <c r="P185" s="188"/>
      <c r="Q185" s="188"/>
      <c r="R185" s="188"/>
      <c r="S185" s="188"/>
      <c r="T185" s="189"/>
      <c r="AT185" s="183" t="s">
        <v>184</v>
      </c>
      <c r="AU185" s="183" t="s">
        <v>86</v>
      </c>
      <c r="AV185" s="13" t="s">
        <v>86</v>
      </c>
      <c r="AW185" s="13" t="s">
        <v>33</v>
      </c>
      <c r="AX185" s="13" t="s">
        <v>84</v>
      </c>
      <c r="AY185" s="183" t="s">
        <v>175</v>
      </c>
    </row>
    <row r="186" spans="1:65" s="2" customFormat="1" ht="24" customHeight="1">
      <c r="A186" s="33"/>
      <c r="B186" s="167"/>
      <c r="C186" s="205" t="s">
        <v>282</v>
      </c>
      <c r="D186" s="205" t="s">
        <v>276</v>
      </c>
      <c r="E186" s="206" t="s">
        <v>661</v>
      </c>
      <c r="F186" s="207" t="s">
        <v>662</v>
      </c>
      <c r="G186" s="208" t="s">
        <v>310</v>
      </c>
      <c r="H186" s="209">
        <v>545</v>
      </c>
      <c r="I186" s="210"/>
      <c r="J186" s="211">
        <f>ROUND(I186*H186,2)</f>
        <v>0</v>
      </c>
      <c r="K186" s="207" t="s">
        <v>1</v>
      </c>
      <c r="L186" s="212"/>
      <c r="M186" s="213" t="s">
        <v>1</v>
      </c>
      <c r="N186" s="214" t="s">
        <v>42</v>
      </c>
      <c r="O186" s="59"/>
      <c r="P186" s="177">
        <f>O186*H186</f>
        <v>0</v>
      </c>
      <c r="Q186" s="177">
        <v>1.4999999999999999E-4</v>
      </c>
      <c r="R186" s="177">
        <f>Q186*H186</f>
        <v>8.1749999999999989E-2</v>
      </c>
      <c r="S186" s="177">
        <v>0</v>
      </c>
      <c r="T186" s="17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217</v>
      </c>
      <c r="AT186" s="179" t="s">
        <v>276</v>
      </c>
      <c r="AU186" s="179" t="s">
        <v>86</v>
      </c>
      <c r="AY186" s="18" t="s">
        <v>175</v>
      </c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8" t="s">
        <v>84</v>
      </c>
      <c r="BK186" s="180">
        <f>ROUND(I186*H186,2)</f>
        <v>0</v>
      </c>
      <c r="BL186" s="18" t="s">
        <v>182</v>
      </c>
      <c r="BM186" s="179" t="s">
        <v>663</v>
      </c>
    </row>
    <row r="187" spans="1:65" s="12" customFormat="1" ht="22.9" customHeight="1">
      <c r="B187" s="154"/>
      <c r="D187" s="155" t="s">
        <v>76</v>
      </c>
      <c r="E187" s="165" t="s">
        <v>222</v>
      </c>
      <c r="F187" s="165" t="s">
        <v>664</v>
      </c>
      <c r="I187" s="157"/>
      <c r="J187" s="166">
        <f>BK187</f>
        <v>0</v>
      </c>
      <c r="L187" s="154"/>
      <c r="M187" s="159"/>
      <c r="N187" s="160"/>
      <c r="O187" s="160"/>
      <c r="P187" s="161">
        <f>SUM(P188:P203)</f>
        <v>0</v>
      </c>
      <c r="Q187" s="160"/>
      <c r="R187" s="161">
        <f>SUM(R188:R203)</f>
        <v>57.507339999999999</v>
      </c>
      <c r="S187" s="160"/>
      <c r="T187" s="162">
        <f>SUM(T188:T203)</f>
        <v>0</v>
      </c>
      <c r="AR187" s="155" t="s">
        <v>84</v>
      </c>
      <c r="AT187" s="163" t="s">
        <v>76</v>
      </c>
      <c r="AU187" s="163" t="s">
        <v>84</v>
      </c>
      <c r="AY187" s="155" t="s">
        <v>175</v>
      </c>
      <c r="BK187" s="164">
        <f>SUM(BK188:BK203)</f>
        <v>0</v>
      </c>
    </row>
    <row r="188" spans="1:65" s="2" customFormat="1" ht="24" customHeight="1">
      <c r="A188" s="33"/>
      <c r="B188" s="167"/>
      <c r="C188" s="168" t="s">
        <v>287</v>
      </c>
      <c r="D188" s="168" t="s">
        <v>177</v>
      </c>
      <c r="E188" s="169" t="s">
        <v>665</v>
      </c>
      <c r="F188" s="170" t="s">
        <v>666</v>
      </c>
      <c r="G188" s="171" t="s">
        <v>245</v>
      </c>
      <c r="H188" s="172">
        <v>90</v>
      </c>
      <c r="I188" s="173"/>
      <c r="J188" s="174">
        <f>ROUND(I188*H188,2)</f>
        <v>0</v>
      </c>
      <c r="K188" s="170" t="s">
        <v>181</v>
      </c>
      <c r="L188" s="34"/>
      <c r="M188" s="175" t="s">
        <v>1</v>
      </c>
      <c r="N188" s="176" t="s">
        <v>42</v>
      </c>
      <c r="O188" s="59"/>
      <c r="P188" s="177">
        <f>O188*H188</f>
        <v>0</v>
      </c>
      <c r="Q188" s="177">
        <v>6.8999999999999997E-4</v>
      </c>
      <c r="R188" s="177">
        <f>Q188*H188</f>
        <v>6.2099999999999995E-2</v>
      </c>
      <c r="S188" s="177">
        <v>0</v>
      </c>
      <c r="T188" s="178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9" t="s">
        <v>182</v>
      </c>
      <c r="AT188" s="179" t="s">
        <v>177</v>
      </c>
      <c r="AU188" s="179" t="s">
        <v>86</v>
      </c>
      <c r="AY188" s="18" t="s">
        <v>175</v>
      </c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8" t="s">
        <v>84</v>
      </c>
      <c r="BK188" s="180">
        <f>ROUND(I188*H188,2)</f>
        <v>0</v>
      </c>
      <c r="BL188" s="18" t="s">
        <v>182</v>
      </c>
      <c r="BM188" s="179" t="s">
        <v>667</v>
      </c>
    </row>
    <row r="189" spans="1:65" s="2" customFormat="1" ht="24" customHeight="1">
      <c r="A189" s="33"/>
      <c r="B189" s="167"/>
      <c r="C189" s="168" t="s">
        <v>291</v>
      </c>
      <c r="D189" s="168" t="s">
        <v>177</v>
      </c>
      <c r="E189" s="169" t="s">
        <v>668</v>
      </c>
      <c r="F189" s="170" t="s">
        <v>669</v>
      </c>
      <c r="G189" s="171" t="s">
        <v>245</v>
      </c>
      <c r="H189" s="172">
        <v>4</v>
      </c>
      <c r="I189" s="173"/>
      <c r="J189" s="174">
        <f>ROUND(I189*H189,2)</f>
        <v>0</v>
      </c>
      <c r="K189" s="170" t="s">
        <v>181</v>
      </c>
      <c r="L189" s="34"/>
      <c r="M189" s="175" t="s">
        <v>1</v>
      </c>
      <c r="N189" s="176" t="s">
        <v>42</v>
      </c>
      <c r="O189" s="59"/>
      <c r="P189" s="177">
        <f>O189*H189</f>
        <v>0</v>
      </c>
      <c r="Q189" s="177">
        <v>0.91122999999999998</v>
      </c>
      <c r="R189" s="177">
        <f>Q189*H189</f>
        <v>3.6449199999999999</v>
      </c>
      <c r="S189" s="177">
        <v>0</v>
      </c>
      <c r="T189" s="17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9" t="s">
        <v>182</v>
      </c>
      <c r="AT189" s="179" t="s">
        <v>177</v>
      </c>
      <c r="AU189" s="179" t="s">
        <v>86</v>
      </c>
      <c r="AY189" s="18" t="s">
        <v>175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8" t="s">
        <v>84</v>
      </c>
      <c r="BK189" s="180">
        <f>ROUND(I189*H189,2)</f>
        <v>0</v>
      </c>
      <c r="BL189" s="18" t="s">
        <v>182</v>
      </c>
      <c r="BM189" s="179" t="s">
        <v>670</v>
      </c>
    </row>
    <row r="190" spans="1:65" s="13" customFormat="1">
      <c r="B190" s="181"/>
      <c r="D190" s="182" t="s">
        <v>184</v>
      </c>
      <c r="E190" s="183" t="s">
        <v>1</v>
      </c>
      <c r="F190" s="184" t="s">
        <v>671</v>
      </c>
      <c r="H190" s="185">
        <v>4</v>
      </c>
      <c r="I190" s="186"/>
      <c r="L190" s="181"/>
      <c r="M190" s="187"/>
      <c r="N190" s="188"/>
      <c r="O190" s="188"/>
      <c r="P190" s="188"/>
      <c r="Q190" s="188"/>
      <c r="R190" s="188"/>
      <c r="S190" s="188"/>
      <c r="T190" s="189"/>
      <c r="AT190" s="183" t="s">
        <v>184</v>
      </c>
      <c r="AU190" s="183" t="s">
        <v>86</v>
      </c>
      <c r="AV190" s="13" t="s">
        <v>86</v>
      </c>
      <c r="AW190" s="13" t="s">
        <v>33</v>
      </c>
      <c r="AX190" s="13" t="s">
        <v>84</v>
      </c>
      <c r="AY190" s="183" t="s">
        <v>175</v>
      </c>
    </row>
    <row r="191" spans="1:65" s="2" customFormat="1" ht="24" customHeight="1">
      <c r="A191" s="33"/>
      <c r="B191" s="167"/>
      <c r="C191" s="168" t="s">
        <v>295</v>
      </c>
      <c r="D191" s="168" t="s">
        <v>177</v>
      </c>
      <c r="E191" s="169" t="s">
        <v>672</v>
      </c>
      <c r="F191" s="170" t="s">
        <v>673</v>
      </c>
      <c r="G191" s="171" t="s">
        <v>310</v>
      </c>
      <c r="H191" s="172">
        <v>1</v>
      </c>
      <c r="I191" s="173"/>
      <c r="J191" s="174">
        <f>ROUND(I191*H191,2)</f>
        <v>0</v>
      </c>
      <c r="K191" s="170" t="s">
        <v>1</v>
      </c>
      <c r="L191" s="34"/>
      <c r="M191" s="175" t="s">
        <v>1</v>
      </c>
      <c r="N191" s="176" t="s">
        <v>42</v>
      </c>
      <c r="O191" s="59"/>
      <c r="P191" s="177">
        <f>O191*H191</f>
        <v>0</v>
      </c>
      <c r="Q191" s="177">
        <v>1.3404</v>
      </c>
      <c r="R191" s="177">
        <f>Q191*H191</f>
        <v>1.3404</v>
      </c>
      <c r="S191" s="177">
        <v>0</v>
      </c>
      <c r="T191" s="178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9" t="s">
        <v>182</v>
      </c>
      <c r="AT191" s="179" t="s">
        <v>177</v>
      </c>
      <c r="AU191" s="179" t="s">
        <v>86</v>
      </c>
      <c r="AY191" s="18" t="s">
        <v>175</v>
      </c>
      <c r="BE191" s="180">
        <f>IF(N191="základní",J191,0)</f>
        <v>0</v>
      </c>
      <c r="BF191" s="180">
        <f>IF(N191="snížená",J191,0)</f>
        <v>0</v>
      </c>
      <c r="BG191" s="180">
        <f>IF(N191="zákl. přenesená",J191,0)</f>
        <v>0</v>
      </c>
      <c r="BH191" s="180">
        <f>IF(N191="sníž. přenesená",J191,0)</f>
        <v>0</v>
      </c>
      <c r="BI191" s="180">
        <f>IF(N191="nulová",J191,0)</f>
        <v>0</v>
      </c>
      <c r="BJ191" s="18" t="s">
        <v>84</v>
      </c>
      <c r="BK191" s="180">
        <f>ROUND(I191*H191,2)</f>
        <v>0</v>
      </c>
      <c r="BL191" s="18" t="s">
        <v>182</v>
      </c>
      <c r="BM191" s="179" t="s">
        <v>674</v>
      </c>
    </row>
    <row r="192" spans="1:65" s="14" customFormat="1">
      <c r="B192" s="190"/>
      <c r="D192" s="182" t="s">
        <v>184</v>
      </c>
      <c r="E192" s="191" t="s">
        <v>1</v>
      </c>
      <c r="F192" s="192" t="s">
        <v>675</v>
      </c>
      <c r="H192" s="191" t="s">
        <v>1</v>
      </c>
      <c r="I192" s="193"/>
      <c r="L192" s="190"/>
      <c r="M192" s="194"/>
      <c r="N192" s="195"/>
      <c r="O192" s="195"/>
      <c r="P192" s="195"/>
      <c r="Q192" s="195"/>
      <c r="R192" s="195"/>
      <c r="S192" s="195"/>
      <c r="T192" s="196"/>
      <c r="AT192" s="191" t="s">
        <v>184</v>
      </c>
      <c r="AU192" s="191" t="s">
        <v>86</v>
      </c>
      <c r="AV192" s="14" t="s">
        <v>84</v>
      </c>
      <c r="AW192" s="14" t="s">
        <v>33</v>
      </c>
      <c r="AX192" s="14" t="s">
        <v>77</v>
      </c>
      <c r="AY192" s="191" t="s">
        <v>175</v>
      </c>
    </row>
    <row r="193" spans="1:65" s="14" customFormat="1" ht="22.5">
      <c r="B193" s="190"/>
      <c r="D193" s="182" t="s">
        <v>184</v>
      </c>
      <c r="E193" s="191" t="s">
        <v>1</v>
      </c>
      <c r="F193" s="192" t="s">
        <v>676</v>
      </c>
      <c r="H193" s="191" t="s">
        <v>1</v>
      </c>
      <c r="I193" s="193"/>
      <c r="L193" s="190"/>
      <c r="M193" s="194"/>
      <c r="N193" s="195"/>
      <c r="O193" s="195"/>
      <c r="P193" s="195"/>
      <c r="Q193" s="195"/>
      <c r="R193" s="195"/>
      <c r="S193" s="195"/>
      <c r="T193" s="196"/>
      <c r="AT193" s="191" t="s">
        <v>184</v>
      </c>
      <c r="AU193" s="191" t="s">
        <v>86</v>
      </c>
      <c r="AV193" s="14" t="s">
        <v>84</v>
      </c>
      <c r="AW193" s="14" t="s">
        <v>33</v>
      </c>
      <c r="AX193" s="14" t="s">
        <v>77</v>
      </c>
      <c r="AY193" s="191" t="s">
        <v>175</v>
      </c>
    </row>
    <row r="194" spans="1:65" s="14" customFormat="1">
      <c r="B194" s="190"/>
      <c r="D194" s="182" t="s">
        <v>184</v>
      </c>
      <c r="E194" s="191" t="s">
        <v>1</v>
      </c>
      <c r="F194" s="192" t="s">
        <v>677</v>
      </c>
      <c r="H194" s="191" t="s">
        <v>1</v>
      </c>
      <c r="I194" s="193"/>
      <c r="L194" s="190"/>
      <c r="M194" s="194"/>
      <c r="N194" s="195"/>
      <c r="O194" s="195"/>
      <c r="P194" s="195"/>
      <c r="Q194" s="195"/>
      <c r="R194" s="195"/>
      <c r="S194" s="195"/>
      <c r="T194" s="196"/>
      <c r="AT194" s="191" t="s">
        <v>184</v>
      </c>
      <c r="AU194" s="191" t="s">
        <v>86</v>
      </c>
      <c r="AV194" s="14" t="s">
        <v>84</v>
      </c>
      <c r="AW194" s="14" t="s">
        <v>33</v>
      </c>
      <c r="AX194" s="14" t="s">
        <v>77</v>
      </c>
      <c r="AY194" s="191" t="s">
        <v>175</v>
      </c>
    </row>
    <row r="195" spans="1:65" s="14" customFormat="1">
      <c r="B195" s="190"/>
      <c r="D195" s="182" t="s">
        <v>184</v>
      </c>
      <c r="E195" s="191" t="s">
        <v>1</v>
      </c>
      <c r="F195" s="192" t="s">
        <v>678</v>
      </c>
      <c r="H195" s="191" t="s">
        <v>1</v>
      </c>
      <c r="I195" s="193"/>
      <c r="L195" s="190"/>
      <c r="M195" s="194"/>
      <c r="N195" s="195"/>
      <c r="O195" s="195"/>
      <c r="P195" s="195"/>
      <c r="Q195" s="195"/>
      <c r="R195" s="195"/>
      <c r="S195" s="195"/>
      <c r="T195" s="196"/>
      <c r="AT195" s="191" t="s">
        <v>184</v>
      </c>
      <c r="AU195" s="191" t="s">
        <v>86</v>
      </c>
      <c r="AV195" s="14" t="s">
        <v>84</v>
      </c>
      <c r="AW195" s="14" t="s">
        <v>33</v>
      </c>
      <c r="AX195" s="14" t="s">
        <v>77</v>
      </c>
      <c r="AY195" s="191" t="s">
        <v>175</v>
      </c>
    </row>
    <row r="196" spans="1:65" s="13" customFormat="1">
      <c r="B196" s="181"/>
      <c r="D196" s="182" t="s">
        <v>184</v>
      </c>
      <c r="E196" s="183" t="s">
        <v>1</v>
      </c>
      <c r="F196" s="184" t="s">
        <v>84</v>
      </c>
      <c r="H196" s="185">
        <v>1</v>
      </c>
      <c r="I196" s="186"/>
      <c r="L196" s="181"/>
      <c r="M196" s="187"/>
      <c r="N196" s="188"/>
      <c r="O196" s="188"/>
      <c r="P196" s="188"/>
      <c r="Q196" s="188"/>
      <c r="R196" s="188"/>
      <c r="S196" s="188"/>
      <c r="T196" s="189"/>
      <c r="AT196" s="183" t="s">
        <v>184</v>
      </c>
      <c r="AU196" s="183" t="s">
        <v>86</v>
      </c>
      <c r="AV196" s="13" t="s">
        <v>86</v>
      </c>
      <c r="AW196" s="13" t="s">
        <v>33</v>
      </c>
      <c r="AX196" s="13" t="s">
        <v>84</v>
      </c>
      <c r="AY196" s="183" t="s">
        <v>175</v>
      </c>
    </row>
    <row r="197" spans="1:65" s="2" customFormat="1" ht="36" customHeight="1">
      <c r="A197" s="33"/>
      <c r="B197" s="167"/>
      <c r="C197" s="168" t="s">
        <v>300</v>
      </c>
      <c r="D197" s="168" t="s">
        <v>177</v>
      </c>
      <c r="E197" s="169" t="s">
        <v>679</v>
      </c>
      <c r="F197" s="170" t="s">
        <v>680</v>
      </c>
      <c r="G197" s="171" t="s">
        <v>310</v>
      </c>
      <c r="H197" s="172">
        <v>1</v>
      </c>
      <c r="I197" s="173"/>
      <c r="J197" s="174">
        <f t="shared" ref="J197:J202" si="0">ROUND(I197*H197,2)</f>
        <v>0</v>
      </c>
      <c r="K197" s="170" t="s">
        <v>1</v>
      </c>
      <c r="L197" s="34"/>
      <c r="M197" s="175" t="s">
        <v>1</v>
      </c>
      <c r="N197" s="176" t="s">
        <v>42</v>
      </c>
      <c r="O197" s="59"/>
      <c r="P197" s="177">
        <f t="shared" ref="P197:P202" si="1">O197*H197</f>
        <v>0</v>
      </c>
      <c r="Q197" s="177">
        <v>1.3404</v>
      </c>
      <c r="R197" s="177">
        <f t="shared" ref="R197:R202" si="2">Q197*H197</f>
        <v>1.3404</v>
      </c>
      <c r="S197" s="177">
        <v>0</v>
      </c>
      <c r="T197" s="178">
        <f t="shared" ref="T197:T202" si="3"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9" t="s">
        <v>182</v>
      </c>
      <c r="AT197" s="179" t="s">
        <v>177</v>
      </c>
      <c r="AU197" s="179" t="s">
        <v>86</v>
      </c>
      <c r="AY197" s="18" t="s">
        <v>175</v>
      </c>
      <c r="BE197" s="180">
        <f t="shared" ref="BE197:BE202" si="4">IF(N197="základní",J197,0)</f>
        <v>0</v>
      </c>
      <c r="BF197" s="180">
        <f t="shared" ref="BF197:BF202" si="5">IF(N197="snížená",J197,0)</f>
        <v>0</v>
      </c>
      <c r="BG197" s="180">
        <f t="shared" ref="BG197:BG202" si="6">IF(N197="zákl. přenesená",J197,0)</f>
        <v>0</v>
      </c>
      <c r="BH197" s="180">
        <f t="shared" ref="BH197:BH202" si="7">IF(N197="sníž. přenesená",J197,0)</f>
        <v>0</v>
      </c>
      <c r="BI197" s="180">
        <f t="shared" ref="BI197:BI202" si="8">IF(N197="nulová",J197,0)</f>
        <v>0</v>
      </c>
      <c r="BJ197" s="18" t="s">
        <v>84</v>
      </c>
      <c r="BK197" s="180">
        <f t="shared" ref="BK197:BK202" si="9">ROUND(I197*H197,2)</f>
        <v>0</v>
      </c>
      <c r="BL197" s="18" t="s">
        <v>182</v>
      </c>
      <c r="BM197" s="179" t="s">
        <v>681</v>
      </c>
    </row>
    <row r="198" spans="1:65" s="2" customFormat="1" ht="36" customHeight="1">
      <c r="A198" s="33"/>
      <c r="B198" s="167"/>
      <c r="C198" s="168" t="s">
        <v>312</v>
      </c>
      <c r="D198" s="168" t="s">
        <v>177</v>
      </c>
      <c r="E198" s="169" t="s">
        <v>682</v>
      </c>
      <c r="F198" s="170" t="s">
        <v>683</v>
      </c>
      <c r="G198" s="171" t="s">
        <v>310</v>
      </c>
      <c r="H198" s="172">
        <v>1</v>
      </c>
      <c r="I198" s="173"/>
      <c r="J198" s="174">
        <f t="shared" si="0"/>
        <v>0</v>
      </c>
      <c r="K198" s="170" t="s">
        <v>1</v>
      </c>
      <c r="L198" s="34"/>
      <c r="M198" s="175" t="s">
        <v>1</v>
      </c>
      <c r="N198" s="176" t="s">
        <v>42</v>
      </c>
      <c r="O198" s="59"/>
      <c r="P198" s="177">
        <f t="shared" si="1"/>
        <v>0</v>
      </c>
      <c r="Q198" s="177">
        <v>1.3404</v>
      </c>
      <c r="R198" s="177">
        <f t="shared" si="2"/>
        <v>1.3404</v>
      </c>
      <c r="S198" s="177">
        <v>0</v>
      </c>
      <c r="T198" s="178">
        <f t="shared" si="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182</v>
      </c>
      <c r="AT198" s="179" t="s">
        <v>177</v>
      </c>
      <c r="AU198" s="179" t="s">
        <v>86</v>
      </c>
      <c r="AY198" s="18" t="s">
        <v>175</v>
      </c>
      <c r="BE198" s="180">
        <f t="shared" si="4"/>
        <v>0</v>
      </c>
      <c r="BF198" s="180">
        <f t="shared" si="5"/>
        <v>0</v>
      </c>
      <c r="BG198" s="180">
        <f t="shared" si="6"/>
        <v>0</v>
      </c>
      <c r="BH198" s="180">
        <f t="shared" si="7"/>
        <v>0</v>
      </c>
      <c r="BI198" s="180">
        <f t="shared" si="8"/>
        <v>0</v>
      </c>
      <c r="BJ198" s="18" t="s">
        <v>84</v>
      </c>
      <c r="BK198" s="180">
        <f t="shared" si="9"/>
        <v>0</v>
      </c>
      <c r="BL198" s="18" t="s">
        <v>182</v>
      </c>
      <c r="BM198" s="179" t="s">
        <v>684</v>
      </c>
    </row>
    <row r="199" spans="1:65" s="2" customFormat="1" ht="36" customHeight="1">
      <c r="A199" s="33"/>
      <c r="B199" s="167"/>
      <c r="C199" s="168" t="s">
        <v>316</v>
      </c>
      <c r="D199" s="168" t="s">
        <v>177</v>
      </c>
      <c r="E199" s="169" t="s">
        <v>685</v>
      </c>
      <c r="F199" s="170" t="s">
        <v>686</v>
      </c>
      <c r="G199" s="171" t="s">
        <v>310</v>
      </c>
      <c r="H199" s="172">
        <v>1</v>
      </c>
      <c r="I199" s="173"/>
      <c r="J199" s="174">
        <f t="shared" si="0"/>
        <v>0</v>
      </c>
      <c r="K199" s="170" t="s">
        <v>1</v>
      </c>
      <c r="L199" s="34"/>
      <c r="M199" s="175" t="s">
        <v>1</v>
      </c>
      <c r="N199" s="176" t="s">
        <v>42</v>
      </c>
      <c r="O199" s="59"/>
      <c r="P199" s="177">
        <f t="shared" si="1"/>
        <v>0</v>
      </c>
      <c r="Q199" s="177">
        <v>1.3404</v>
      </c>
      <c r="R199" s="177">
        <f t="shared" si="2"/>
        <v>1.3404</v>
      </c>
      <c r="S199" s="177">
        <v>0</v>
      </c>
      <c r="T199" s="178">
        <f t="shared" si="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9" t="s">
        <v>182</v>
      </c>
      <c r="AT199" s="179" t="s">
        <v>177</v>
      </c>
      <c r="AU199" s="179" t="s">
        <v>86</v>
      </c>
      <c r="AY199" s="18" t="s">
        <v>175</v>
      </c>
      <c r="BE199" s="180">
        <f t="shared" si="4"/>
        <v>0</v>
      </c>
      <c r="BF199" s="180">
        <f t="shared" si="5"/>
        <v>0</v>
      </c>
      <c r="BG199" s="180">
        <f t="shared" si="6"/>
        <v>0</v>
      </c>
      <c r="BH199" s="180">
        <f t="shared" si="7"/>
        <v>0</v>
      </c>
      <c r="BI199" s="180">
        <f t="shared" si="8"/>
        <v>0</v>
      </c>
      <c r="BJ199" s="18" t="s">
        <v>84</v>
      </c>
      <c r="BK199" s="180">
        <f t="shared" si="9"/>
        <v>0</v>
      </c>
      <c r="BL199" s="18" t="s">
        <v>182</v>
      </c>
      <c r="BM199" s="179" t="s">
        <v>687</v>
      </c>
    </row>
    <row r="200" spans="1:65" s="2" customFormat="1" ht="24" customHeight="1">
      <c r="A200" s="33"/>
      <c r="B200" s="167"/>
      <c r="C200" s="168" t="s">
        <v>320</v>
      </c>
      <c r="D200" s="168" t="s">
        <v>177</v>
      </c>
      <c r="E200" s="169" t="s">
        <v>688</v>
      </c>
      <c r="F200" s="170" t="s">
        <v>689</v>
      </c>
      <c r="G200" s="171" t="s">
        <v>310</v>
      </c>
      <c r="H200" s="172">
        <v>1</v>
      </c>
      <c r="I200" s="173"/>
      <c r="J200" s="174">
        <f t="shared" si="0"/>
        <v>0</v>
      </c>
      <c r="K200" s="170" t="s">
        <v>1</v>
      </c>
      <c r="L200" s="34"/>
      <c r="M200" s="175" t="s">
        <v>1</v>
      </c>
      <c r="N200" s="176" t="s">
        <v>42</v>
      </c>
      <c r="O200" s="59"/>
      <c r="P200" s="177">
        <f t="shared" si="1"/>
        <v>0</v>
      </c>
      <c r="Q200" s="177">
        <v>0.39332</v>
      </c>
      <c r="R200" s="177">
        <f t="shared" si="2"/>
        <v>0.39332</v>
      </c>
      <c r="S200" s="177">
        <v>0</v>
      </c>
      <c r="T200" s="178">
        <f t="shared" si="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9" t="s">
        <v>182</v>
      </c>
      <c r="AT200" s="179" t="s">
        <v>177</v>
      </c>
      <c r="AU200" s="179" t="s">
        <v>86</v>
      </c>
      <c r="AY200" s="18" t="s">
        <v>175</v>
      </c>
      <c r="BE200" s="180">
        <f t="shared" si="4"/>
        <v>0</v>
      </c>
      <c r="BF200" s="180">
        <f t="shared" si="5"/>
        <v>0</v>
      </c>
      <c r="BG200" s="180">
        <f t="shared" si="6"/>
        <v>0</v>
      </c>
      <c r="BH200" s="180">
        <f t="shared" si="7"/>
        <v>0</v>
      </c>
      <c r="BI200" s="180">
        <f t="shared" si="8"/>
        <v>0</v>
      </c>
      <c r="BJ200" s="18" t="s">
        <v>84</v>
      </c>
      <c r="BK200" s="180">
        <f t="shared" si="9"/>
        <v>0</v>
      </c>
      <c r="BL200" s="18" t="s">
        <v>182</v>
      </c>
      <c r="BM200" s="179" t="s">
        <v>690</v>
      </c>
    </row>
    <row r="201" spans="1:65" s="2" customFormat="1" ht="16.5" customHeight="1">
      <c r="A201" s="33"/>
      <c r="B201" s="167"/>
      <c r="C201" s="205" t="s">
        <v>324</v>
      </c>
      <c r="D201" s="205" t="s">
        <v>276</v>
      </c>
      <c r="E201" s="206" t="s">
        <v>691</v>
      </c>
      <c r="F201" s="207" t="s">
        <v>692</v>
      </c>
      <c r="G201" s="208" t="s">
        <v>310</v>
      </c>
      <c r="H201" s="209">
        <v>1</v>
      </c>
      <c r="I201" s="210"/>
      <c r="J201" s="211">
        <f t="shared" si="0"/>
        <v>0</v>
      </c>
      <c r="K201" s="207" t="s">
        <v>181</v>
      </c>
      <c r="L201" s="212"/>
      <c r="M201" s="213" t="s">
        <v>1</v>
      </c>
      <c r="N201" s="214" t="s">
        <v>42</v>
      </c>
      <c r="O201" s="59"/>
      <c r="P201" s="177">
        <f t="shared" si="1"/>
        <v>0</v>
      </c>
      <c r="Q201" s="177">
        <v>2.3E-2</v>
      </c>
      <c r="R201" s="177">
        <f t="shared" si="2"/>
        <v>2.3E-2</v>
      </c>
      <c r="S201" s="177">
        <v>0</v>
      </c>
      <c r="T201" s="178">
        <f t="shared" si="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9" t="s">
        <v>217</v>
      </c>
      <c r="AT201" s="179" t="s">
        <v>276</v>
      </c>
      <c r="AU201" s="179" t="s">
        <v>86</v>
      </c>
      <c r="AY201" s="18" t="s">
        <v>175</v>
      </c>
      <c r="BE201" s="180">
        <f t="shared" si="4"/>
        <v>0</v>
      </c>
      <c r="BF201" s="180">
        <f t="shared" si="5"/>
        <v>0</v>
      </c>
      <c r="BG201" s="180">
        <f t="shared" si="6"/>
        <v>0</v>
      </c>
      <c r="BH201" s="180">
        <f t="shared" si="7"/>
        <v>0</v>
      </c>
      <c r="BI201" s="180">
        <f t="shared" si="8"/>
        <v>0</v>
      </c>
      <c r="BJ201" s="18" t="s">
        <v>84</v>
      </c>
      <c r="BK201" s="180">
        <f t="shared" si="9"/>
        <v>0</v>
      </c>
      <c r="BL201" s="18" t="s">
        <v>182</v>
      </c>
      <c r="BM201" s="179" t="s">
        <v>693</v>
      </c>
    </row>
    <row r="202" spans="1:65" s="2" customFormat="1" ht="24" customHeight="1">
      <c r="A202" s="33"/>
      <c r="B202" s="167"/>
      <c r="C202" s="168" t="s">
        <v>328</v>
      </c>
      <c r="D202" s="168" t="s">
        <v>177</v>
      </c>
      <c r="E202" s="169" t="s">
        <v>694</v>
      </c>
      <c r="F202" s="170" t="s">
        <v>695</v>
      </c>
      <c r="G202" s="171" t="s">
        <v>245</v>
      </c>
      <c r="H202" s="172">
        <v>80</v>
      </c>
      <c r="I202" s="173"/>
      <c r="J202" s="174">
        <f t="shared" si="0"/>
        <v>0</v>
      </c>
      <c r="K202" s="170" t="s">
        <v>181</v>
      </c>
      <c r="L202" s="34"/>
      <c r="M202" s="175" t="s">
        <v>1</v>
      </c>
      <c r="N202" s="176" t="s">
        <v>42</v>
      </c>
      <c r="O202" s="59"/>
      <c r="P202" s="177">
        <f t="shared" si="1"/>
        <v>0</v>
      </c>
      <c r="Q202" s="177">
        <v>0.60028000000000004</v>
      </c>
      <c r="R202" s="177">
        <f t="shared" si="2"/>
        <v>48.022400000000005</v>
      </c>
      <c r="S202" s="177">
        <v>0</v>
      </c>
      <c r="T202" s="178">
        <f t="shared" si="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9" t="s">
        <v>182</v>
      </c>
      <c r="AT202" s="179" t="s">
        <v>177</v>
      </c>
      <c r="AU202" s="179" t="s">
        <v>86</v>
      </c>
      <c r="AY202" s="18" t="s">
        <v>175</v>
      </c>
      <c r="BE202" s="180">
        <f t="shared" si="4"/>
        <v>0</v>
      </c>
      <c r="BF202" s="180">
        <f t="shared" si="5"/>
        <v>0</v>
      </c>
      <c r="BG202" s="180">
        <f t="shared" si="6"/>
        <v>0</v>
      </c>
      <c r="BH202" s="180">
        <f t="shared" si="7"/>
        <v>0</v>
      </c>
      <c r="BI202" s="180">
        <f t="shared" si="8"/>
        <v>0</v>
      </c>
      <c r="BJ202" s="18" t="s">
        <v>84</v>
      </c>
      <c r="BK202" s="180">
        <f t="shared" si="9"/>
        <v>0</v>
      </c>
      <c r="BL202" s="18" t="s">
        <v>182</v>
      </c>
      <c r="BM202" s="179" t="s">
        <v>696</v>
      </c>
    </row>
    <row r="203" spans="1:65" s="13" customFormat="1">
      <c r="B203" s="181"/>
      <c r="D203" s="182" t="s">
        <v>184</v>
      </c>
      <c r="E203" s="183" t="s">
        <v>1</v>
      </c>
      <c r="F203" s="184" t="s">
        <v>697</v>
      </c>
      <c r="H203" s="185">
        <v>80</v>
      </c>
      <c r="I203" s="186"/>
      <c r="L203" s="181"/>
      <c r="M203" s="187"/>
      <c r="N203" s="188"/>
      <c r="O203" s="188"/>
      <c r="P203" s="188"/>
      <c r="Q203" s="188"/>
      <c r="R203" s="188"/>
      <c r="S203" s="188"/>
      <c r="T203" s="189"/>
      <c r="AT203" s="183" t="s">
        <v>184</v>
      </c>
      <c r="AU203" s="183" t="s">
        <v>86</v>
      </c>
      <c r="AV203" s="13" t="s">
        <v>86</v>
      </c>
      <c r="AW203" s="13" t="s">
        <v>33</v>
      </c>
      <c r="AX203" s="13" t="s">
        <v>84</v>
      </c>
      <c r="AY203" s="183" t="s">
        <v>175</v>
      </c>
    </row>
    <row r="204" spans="1:65" s="12" customFormat="1" ht="22.9" customHeight="1">
      <c r="B204" s="154"/>
      <c r="D204" s="155" t="s">
        <v>76</v>
      </c>
      <c r="E204" s="165" t="s">
        <v>356</v>
      </c>
      <c r="F204" s="165" t="s">
        <v>357</v>
      </c>
      <c r="I204" s="157"/>
      <c r="J204" s="166">
        <f>BK204</f>
        <v>0</v>
      </c>
      <c r="L204" s="154"/>
      <c r="M204" s="159"/>
      <c r="N204" s="160"/>
      <c r="O204" s="160"/>
      <c r="P204" s="161">
        <f>P205</f>
        <v>0</v>
      </c>
      <c r="Q204" s="160"/>
      <c r="R204" s="161">
        <f>R205</f>
        <v>0</v>
      </c>
      <c r="S204" s="160"/>
      <c r="T204" s="162">
        <f>T205</f>
        <v>0</v>
      </c>
      <c r="AR204" s="155" t="s">
        <v>84</v>
      </c>
      <c r="AT204" s="163" t="s">
        <v>76</v>
      </c>
      <c r="AU204" s="163" t="s">
        <v>84</v>
      </c>
      <c r="AY204" s="155" t="s">
        <v>175</v>
      </c>
      <c r="BK204" s="164">
        <f>BK205</f>
        <v>0</v>
      </c>
    </row>
    <row r="205" spans="1:65" s="2" customFormat="1" ht="16.5" customHeight="1">
      <c r="A205" s="33"/>
      <c r="B205" s="167"/>
      <c r="C205" s="168" t="s">
        <v>332</v>
      </c>
      <c r="D205" s="168" t="s">
        <v>177</v>
      </c>
      <c r="E205" s="169" t="s">
        <v>359</v>
      </c>
      <c r="F205" s="170" t="s">
        <v>360</v>
      </c>
      <c r="G205" s="171" t="s">
        <v>234</v>
      </c>
      <c r="H205" s="172">
        <v>61.418999999999997</v>
      </c>
      <c r="I205" s="173"/>
      <c r="J205" s="174">
        <f>ROUND(I205*H205,2)</f>
        <v>0</v>
      </c>
      <c r="K205" s="170" t="s">
        <v>181</v>
      </c>
      <c r="L205" s="34"/>
      <c r="M205" s="175" t="s">
        <v>1</v>
      </c>
      <c r="N205" s="176" t="s">
        <v>42</v>
      </c>
      <c r="O205" s="59"/>
      <c r="P205" s="177">
        <f>O205*H205</f>
        <v>0</v>
      </c>
      <c r="Q205" s="177">
        <v>0</v>
      </c>
      <c r="R205" s="177">
        <f>Q205*H205</f>
        <v>0</v>
      </c>
      <c r="S205" s="177">
        <v>0</v>
      </c>
      <c r="T205" s="178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9" t="s">
        <v>182</v>
      </c>
      <c r="AT205" s="179" t="s">
        <v>177</v>
      </c>
      <c r="AU205" s="179" t="s">
        <v>86</v>
      </c>
      <c r="AY205" s="18" t="s">
        <v>175</v>
      </c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8" t="s">
        <v>84</v>
      </c>
      <c r="BK205" s="180">
        <f>ROUND(I205*H205,2)</f>
        <v>0</v>
      </c>
      <c r="BL205" s="18" t="s">
        <v>182</v>
      </c>
      <c r="BM205" s="179" t="s">
        <v>698</v>
      </c>
    </row>
    <row r="206" spans="1:65" s="12" customFormat="1" ht="25.9" customHeight="1">
      <c r="B206" s="154"/>
      <c r="D206" s="155" t="s">
        <v>76</v>
      </c>
      <c r="E206" s="156" t="s">
        <v>565</v>
      </c>
      <c r="F206" s="156" t="s">
        <v>566</v>
      </c>
      <c r="I206" s="157"/>
      <c r="J206" s="158">
        <f>BK206</f>
        <v>0</v>
      </c>
      <c r="L206" s="154"/>
      <c r="M206" s="159"/>
      <c r="N206" s="160"/>
      <c r="O206" s="160"/>
      <c r="P206" s="161">
        <f>P207+P213</f>
        <v>0</v>
      </c>
      <c r="Q206" s="160"/>
      <c r="R206" s="161">
        <f>R207+R213</f>
        <v>1.0481251300000001</v>
      </c>
      <c r="S206" s="160"/>
      <c r="T206" s="162">
        <f>T207+T213</f>
        <v>0</v>
      </c>
      <c r="AR206" s="155" t="s">
        <v>86</v>
      </c>
      <c r="AT206" s="163" t="s">
        <v>76</v>
      </c>
      <c r="AU206" s="163" t="s">
        <v>77</v>
      </c>
      <c r="AY206" s="155" t="s">
        <v>175</v>
      </c>
      <c r="BK206" s="164">
        <f>BK207+BK213</f>
        <v>0</v>
      </c>
    </row>
    <row r="207" spans="1:65" s="12" customFormat="1" ht="22.9" customHeight="1">
      <c r="B207" s="154"/>
      <c r="D207" s="155" t="s">
        <v>76</v>
      </c>
      <c r="E207" s="165" t="s">
        <v>567</v>
      </c>
      <c r="F207" s="165" t="s">
        <v>568</v>
      </c>
      <c r="I207" s="157"/>
      <c r="J207" s="166">
        <f>BK207</f>
        <v>0</v>
      </c>
      <c r="L207" s="154"/>
      <c r="M207" s="159"/>
      <c r="N207" s="160"/>
      <c r="O207" s="160"/>
      <c r="P207" s="161">
        <f>SUM(P208:P212)</f>
        <v>0</v>
      </c>
      <c r="Q207" s="160"/>
      <c r="R207" s="161">
        <f>SUM(R208:R212)</f>
        <v>0.85795500000000002</v>
      </c>
      <c r="S207" s="160"/>
      <c r="T207" s="162">
        <f>SUM(T208:T212)</f>
        <v>0</v>
      </c>
      <c r="AR207" s="155" t="s">
        <v>86</v>
      </c>
      <c r="AT207" s="163" t="s">
        <v>76</v>
      </c>
      <c r="AU207" s="163" t="s">
        <v>84</v>
      </c>
      <c r="AY207" s="155" t="s">
        <v>175</v>
      </c>
      <c r="BK207" s="164">
        <f>SUM(BK208:BK212)</f>
        <v>0</v>
      </c>
    </row>
    <row r="208" spans="1:65" s="2" customFormat="1" ht="24" customHeight="1">
      <c r="A208" s="33"/>
      <c r="B208" s="167"/>
      <c r="C208" s="168" t="s">
        <v>336</v>
      </c>
      <c r="D208" s="168" t="s">
        <v>177</v>
      </c>
      <c r="E208" s="169" t="s">
        <v>699</v>
      </c>
      <c r="F208" s="170" t="s">
        <v>700</v>
      </c>
      <c r="G208" s="171" t="s">
        <v>556</v>
      </c>
      <c r="H208" s="172">
        <v>817.1</v>
      </c>
      <c r="I208" s="173"/>
      <c r="J208" s="174">
        <f>ROUND(I208*H208,2)</f>
        <v>0</v>
      </c>
      <c r="K208" s="170" t="s">
        <v>181</v>
      </c>
      <c r="L208" s="34"/>
      <c r="M208" s="175" t="s">
        <v>1</v>
      </c>
      <c r="N208" s="176" t="s">
        <v>42</v>
      </c>
      <c r="O208" s="59"/>
      <c r="P208" s="177">
        <f>O208*H208</f>
        <v>0</v>
      </c>
      <c r="Q208" s="177">
        <v>5.0000000000000002E-5</v>
      </c>
      <c r="R208" s="177">
        <f>Q208*H208</f>
        <v>4.0855000000000002E-2</v>
      </c>
      <c r="S208" s="177">
        <v>0</v>
      </c>
      <c r="T208" s="178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9" t="s">
        <v>256</v>
      </c>
      <c r="AT208" s="179" t="s">
        <v>177</v>
      </c>
      <c r="AU208" s="179" t="s">
        <v>86</v>
      </c>
      <c r="AY208" s="18" t="s">
        <v>175</v>
      </c>
      <c r="BE208" s="180">
        <f>IF(N208="základní",J208,0)</f>
        <v>0</v>
      </c>
      <c r="BF208" s="180">
        <f>IF(N208="snížená",J208,0)</f>
        <v>0</v>
      </c>
      <c r="BG208" s="180">
        <f>IF(N208="zákl. přenesená",J208,0)</f>
        <v>0</v>
      </c>
      <c r="BH208" s="180">
        <f>IF(N208="sníž. přenesená",J208,0)</f>
        <v>0</v>
      </c>
      <c r="BI208" s="180">
        <f>IF(N208="nulová",J208,0)</f>
        <v>0</v>
      </c>
      <c r="BJ208" s="18" t="s">
        <v>84</v>
      </c>
      <c r="BK208" s="180">
        <f>ROUND(I208*H208,2)</f>
        <v>0</v>
      </c>
      <c r="BL208" s="18" t="s">
        <v>256</v>
      </c>
      <c r="BM208" s="179" t="s">
        <v>701</v>
      </c>
    </row>
    <row r="209" spans="1:65" s="14" customFormat="1">
      <c r="B209" s="190"/>
      <c r="D209" s="182" t="s">
        <v>184</v>
      </c>
      <c r="E209" s="191" t="s">
        <v>1</v>
      </c>
      <c r="F209" s="192" t="s">
        <v>702</v>
      </c>
      <c r="H209" s="191" t="s">
        <v>1</v>
      </c>
      <c r="I209" s="193"/>
      <c r="L209" s="190"/>
      <c r="M209" s="194"/>
      <c r="N209" s="195"/>
      <c r="O209" s="195"/>
      <c r="P209" s="195"/>
      <c r="Q209" s="195"/>
      <c r="R209" s="195"/>
      <c r="S209" s="195"/>
      <c r="T209" s="196"/>
      <c r="AT209" s="191" t="s">
        <v>184</v>
      </c>
      <c r="AU209" s="191" t="s">
        <v>86</v>
      </c>
      <c r="AV209" s="14" t="s">
        <v>84</v>
      </c>
      <c r="AW209" s="14" t="s">
        <v>33</v>
      </c>
      <c r="AX209" s="14" t="s">
        <v>77</v>
      </c>
      <c r="AY209" s="191" t="s">
        <v>175</v>
      </c>
    </row>
    <row r="210" spans="1:65" s="13" customFormat="1">
      <c r="B210" s="181"/>
      <c r="D210" s="182" t="s">
        <v>184</v>
      </c>
      <c r="E210" s="183" t="s">
        <v>1</v>
      </c>
      <c r="F210" s="184" t="s">
        <v>703</v>
      </c>
      <c r="H210" s="185">
        <v>817.1</v>
      </c>
      <c r="I210" s="186"/>
      <c r="L210" s="181"/>
      <c r="M210" s="187"/>
      <c r="N210" s="188"/>
      <c r="O210" s="188"/>
      <c r="P210" s="188"/>
      <c r="Q210" s="188"/>
      <c r="R210" s="188"/>
      <c r="S210" s="188"/>
      <c r="T210" s="189"/>
      <c r="AT210" s="183" t="s">
        <v>184</v>
      </c>
      <c r="AU210" s="183" t="s">
        <v>86</v>
      </c>
      <c r="AV210" s="13" t="s">
        <v>86</v>
      </c>
      <c r="AW210" s="13" t="s">
        <v>33</v>
      </c>
      <c r="AX210" s="13" t="s">
        <v>84</v>
      </c>
      <c r="AY210" s="183" t="s">
        <v>175</v>
      </c>
    </row>
    <row r="211" spans="1:65" s="2" customFormat="1" ht="16.5" customHeight="1">
      <c r="A211" s="33"/>
      <c r="B211" s="167"/>
      <c r="C211" s="205" t="s">
        <v>340</v>
      </c>
      <c r="D211" s="205" t="s">
        <v>276</v>
      </c>
      <c r="E211" s="206" t="s">
        <v>704</v>
      </c>
      <c r="F211" s="207" t="s">
        <v>705</v>
      </c>
      <c r="G211" s="208" t="s">
        <v>556</v>
      </c>
      <c r="H211" s="209">
        <v>817.1</v>
      </c>
      <c r="I211" s="210"/>
      <c r="J211" s="211">
        <f>ROUND(I211*H211,2)</f>
        <v>0</v>
      </c>
      <c r="K211" s="207" t="s">
        <v>1</v>
      </c>
      <c r="L211" s="212"/>
      <c r="M211" s="213" t="s">
        <v>1</v>
      </c>
      <c r="N211" s="214" t="s">
        <v>42</v>
      </c>
      <c r="O211" s="59"/>
      <c r="P211" s="177">
        <f>O211*H211</f>
        <v>0</v>
      </c>
      <c r="Q211" s="177">
        <v>1E-3</v>
      </c>
      <c r="R211" s="177">
        <f>Q211*H211</f>
        <v>0.81710000000000005</v>
      </c>
      <c r="S211" s="177">
        <v>0</v>
      </c>
      <c r="T211" s="178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9" t="s">
        <v>328</v>
      </c>
      <c r="AT211" s="179" t="s">
        <v>276</v>
      </c>
      <c r="AU211" s="179" t="s">
        <v>86</v>
      </c>
      <c r="AY211" s="18" t="s">
        <v>175</v>
      </c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8" t="s">
        <v>84</v>
      </c>
      <c r="BK211" s="180">
        <f>ROUND(I211*H211,2)</f>
        <v>0</v>
      </c>
      <c r="BL211" s="18" t="s">
        <v>256</v>
      </c>
      <c r="BM211" s="179" t="s">
        <v>706</v>
      </c>
    </row>
    <row r="212" spans="1:65" s="2" customFormat="1" ht="24" customHeight="1">
      <c r="A212" s="33"/>
      <c r="B212" s="167"/>
      <c r="C212" s="168" t="s">
        <v>344</v>
      </c>
      <c r="D212" s="168" t="s">
        <v>177</v>
      </c>
      <c r="E212" s="169" t="s">
        <v>580</v>
      </c>
      <c r="F212" s="170" t="s">
        <v>581</v>
      </c>
      <c r="G212" s="171" t="s">
        <v>582</v>
      </c>
      <c r="H212" s="220"/>
      <c r="I212" s="173"/>
      <c r="J212" s="174">
        <f>ROUND(I212*H212,2)</f>
        <v>0</v>
      </c>
      <c r="K212" s="170" t="s">
        <v>181</v>
      </c>
      <c r="L212" s="34"/>
      <c r="M212" s="175" t="s">
        <v>1</v>
      </c>
      <c r="N212" s="176" t="s">
        <v>42</v>
      </c>
      <c r="O212" s="59"/>
      <c r="P212" s="177">
        <f>O212*H212</f>
        <v>0</v>
      </c>
      <c r="Q212" s="177">
        <v>0</v>
      </c>
      <c r="R212" s="177">
        <f>Q212*H212</f>
        <v>0</v>
      </c>
      <c r="S212" s="177">
        <v>0</v>
      </c>
      <c r="T212" s="178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9" t="s">
        <v>256</v>
      </c>
      <c r="AT212" s="179" t="s">
        <v>177</v>
      </c>
      <c r="AU212" s="179" t="s">
        <v>86</v>
      </c>
      <c r="AY212" s="18" t="s">
        <v>175</v>
      </c>
      <c r="BE212" s="180">
        <f>IF(N212="základní",J212,0)</f>
        <v>0</v>
      </c>
      <c r="BF212" s="180">
        <f>IF(N212="snížená",J212,0)</f>
        <v>0</v>
      </c>
      <c r="BG212" s="180">
        <f>IF(N212="zákl. přenesená",J212,0)</f>
        <v>0</v>
      </c>
      <c r="BH212" s="180">
        <f>IF(N212="sníž. přenesená",J212,0)</f>
        <v>0</v>
      </c>
      <c r="BI212" s="180">
        <f>IF(N212="nulová",J212,0)</f>
        <v>0</v>
      </c>
      <c r="BJ212" s="18" t="s">
        <v>84</v>
      </c>
      <c r="BK212" s="180">
        <f>ROUND(I212*H212,2)</f>
        <v>0</v>
      </c>
      <c r="BL212" s="18" t="s">
        <v>256</v>
      </c>
      <c r="BM212" s="179" t="s">
        <v>707</v>
      </c>
    </row>
    <row r="213" spans="1:65" s="12" customFormat="1" ht="22.9" customHeight="1">
      <c r="B213" s="154"/>
      <c r="D213" s="155" t="s">
        <v>76</v>
      </c>
      <c r="E213" s="165" t="s">
        <v>584</v>
      </c>
      <c r="F213" s="165" t="s">
        <v>585</v>
      </c>
      <c r="I213" s="157"/>
      <c r="J213" s="166">
        <f>BK213</f>
        <v>0</v>
      </c>
      <c r="L213" s="154"/>
      <c r="M213" s="159"/>
      <c r="N213" s="160"/>
      <c r="O213" s="160"/>
      <c r="P213" s="161">
        <f>SUM(P214:P218)</f>
        <v>0</v>
      </c>
      <c r="Q213" s="160"/>
      <c r="R213" s="161">
        <f>SUM(R214:R218)</f>
        <v>0.19017012999999999</v>
      </c>
      <c r="S213" s="160"/>
      <c r="T213" s="162">
        <f>SUM(T214:T218)</f>
        <v>0</v>
      </c>
      <c r="AR213" s="155" t="s">
        <v>86</v>
      </c>
      <c r="AT213" s="163" t="s">
        <v>76</v>
      </c>
      <c r="AU213" s="163" t="s">
        <v>84</v>
      </c>
      <c r="AY213" s="155" t="s">
        <v>175</v>
      </c>
      <c r="BK213" s="164">
        <f>SUM(BK214:BK218)</f>
        <v>0</v>
      </c>
    </row>
    <row r="214" spans="1:65" s="2" customFormat="1" ht="16.5" customHeight="1">
      <c r="A214" s="33"/>
      <c r="B214" s="167"/>
      <c r="C214" s="168" t="s">
        <v>348</v>
      </c>
      <c r="D214" s="168" t="s">
        <v>177</v>
      </c>
      <c r="E214" s="169" t="s">
        <v>587</v>
      </c>
      <c r="F214" s="170" t="s">
        <v>588</v>
      </c>
      <c r="G214" s="171" t="s">
        <v>245</v>
      </c>
      <c r="H214" s="172">
        <v>44.122999999999998</v>
      </c>
      <c r="I214" s="173"/>
      <c r="J214" s="174">
        <f>ROUND(I214*H214,2)</f>
        <v>0</v>
      </c>
      <c r="K214" s="170" t="s">
        <v>470</v>
      </c>
      <c r="L214" s="34"/>
      <c r="M214" s="175" t="s">
        <v>1</v>
      </c>
      <c r="N214" s="176" t="s">
        <v>42</v>
      </c>
      <c r="O214" s="59"/>
      <c r="P214" s="177">
        <f>O214*H214</f>
        <v>0</v>
      </c>
      <c r="Q214" s="177">
        <v>1.0300000000000001E-3</v>
      </c>
      <c r="R214" s="177">
        <f>Q214*H214</f>
        <v>4.5446690000000005E-2</v>
      </c>
      <c r="S214" s="177">
        <v>0</v>
      </c>
      <c r="T214" s="178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9" t="s">
        <v>256</v>
      </c>
      <c r="AT214" s="179" t="s">
        <v>177</v>
      </c>
      <c r="AU214" s="179" t="s">
        <v>86</v>
      </c>
      <c r="AY214" s="18" t="s">
        <v>175</v>
      </c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18" t="s">
        <v>84</v>
      </c>
      <c r="BK214" s="180">
        <f>ROUND(I214*H214,2)</f>
        <v>0</v>
      </c>
      <c r="BL214" s="18" t="s">
        <v>256</v>
      </c>
      <c r="BM214" s="179" t="s">
        <v>708</v>
      </c>
    </row>
    <row r="215" spans="1:65" s="2" customFormat="1" ht="24" customHeight="1">
      <c r="A215" s="33"/>
      <c r="B215" s="167"/>
      <c r="C215" s="168" t="s">
        <v>352</v>
      </c>
      <c r="D215" s="168" t="s">
        <v>177</v>
      </c>
      <c r="E215" s="169" t="s">
        <v>591</v>
      </c>
      <c r="F215" s="170" t="s">
        <v>592</v>
      </c>
      <c r="G215" s="171" t="s">
        <v>245</v>
      </c>
      <c r="H215" s="172">
        <v>44.122999999999998</v>
      </c>
      <c r="I215" s="173"/>
      <c r="J215" s="174">
        <f>ROUND(I215*H215,2)</f>
        <v>0</v>
      </c>
      <c r="K215" s="170" t="s">
        <v>470</v>
      </c>
      <c r="L215" s="34"/>
      <c r="M215" s="175" t="s">
        <v>1</v>
      </c>
      <c r="N215" s="176" t="s">
        <v>42</v>
      </c>
      <c r="O215" s="59"/>
      <c r="P215" s="177">
        <f>O215*H215</f>
        <v>0</v>
      </c>
      <c r="Q215" s="177">
        <v>4.4999999999999999E-4</v>
      </c>
      <c r="R215" s="177">
        <f>Q215*H215</f>
        <v>1.9855349999999997E-2</v>
      </c>
      <c r="S215" s="177">
        <v>0</v>
      </c>
      <c r="T215" s="178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9" t="s">
        <v>256</v>
      </c>
      <c r="AT215" s="179" t="s">
        <v>177</v>
      </c>
      <c r="AU215" s="179" t="s">
        <v>86</v>
      </c>
      <c r="AY215" s="18" t="s">
        <v>175</v>
      </c>
      <c r="BE215" s="180">
        <f>IF(N215="základní",J215,0)</f>
        <v>0</v>
      </c>
      <c r="BF215" s="180">
        <f>IF(N215="snížená",J215,0)</f>
        <v>0</v>
      </c>
      <c r="BG215" s="180">
        <f>IF(N215="zákl. přenesená",J215,0)</f>
        <v>0</v>
      </c>
      <c r="BH215" s="180">
        <f>IF(N215="sníž. přenesená",J215,0)</f>
        <v>0</v>
      </c>
      <c r="BI215" s="180">
        <f>IF(N215="nulová",J215,0)</f>
        <v>0</v>
      </c>
      <c r="BJ215" s="18" t="s">
        <v>84</v>
      </c>
      <c r="BK215" s="180">
        <f>ROUND(I215*H215,2)</f>
        <v>0</v>
      </c>
      <c r="BL215" s="18" t="s">
        <v>256</v>
      </c>
      <c r="BM215" s="179" t="s">
        <v>709</v>
      </c>
    </row>
    <row r="216" spans="1:65" s="2" customFormat="1" ht="16.5" customHeight="1">
      <c r="A216" s="33"/>
      <c r="B216" s="167"/>
      <c r="C216" s="168" t="s">
        <v>358</v>
      </c>
      <c r="D216" s="168" t="s">
        <v>177</v>
      </c>
      <c r="E216" s="169" t="s">
        <v>595</v>
      </c>
      <c r="F216" s="170" t="s">
        <v>710</v>
      </c>
      <c r="G216" s="171" t="s">
        <v>245</v>
      </c>
      <c r="H216" s="172">
        <v>44.122999999999998</v>
      </c>
      <c r="I216" s="173"/>
      <c r="J216" s="174">
        <f>ROUND(I216*H216,2)</f>
        <v>0</v>
      </c>
      <c r="K216" s="170" t="s">
        <v>470</v>
      </c>
      <c r="L216" s="34"/>
      <c r="M216" s="175" t="s">
        <v>1</v>
      </c>
      <c r="N216" s="176" t="s">
        <v>42</v>
      </c>
      <c r="O216" s="59"/>
      <c r="P216" s="177">
        <f>O216*H216</f>
        <v>0</v>
      </c>
      <c r="Q216" s="177">
        <v>2.8300000000000001E-3</v>
      </c>
      <c r="R216" s="177">
        <f>Q216*H216</f>
        <v>0.12486809</v>
      </c>
      <c r="S216" s="177">
        <v>0</v>
      </c>
      <c r="T216" s="178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9" t="s">
        <v>256</v>
      </c>
      <c r="AT216" s="179" t="s">
        <v>177</v>
      </c>
      <c r="AU216" s="179" t="s">
        <v>86</v>
      </c>
      <c r="AY216" s="18" t="s">
        <v>175</v>
      </c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18" t="s">
        <v>84</v>
      </c>
      <c r="BK216" s="180">
        <f>ROUND(I216*H216,2)</f>
        <v>0</v>
      </c>
      <c r="BL216" s="18" t="s">
        <v>256</v>
      </c>
      <c r="BM216" s="179" t="s">
        <v>711</v>
      </c>
    </row>
    <row r="217" spans="1:65" s="14" customFormat="1">
      <c r="B217" s="190"/>
      <c r="D217" s="182" t="s">
        <v>184</v>
      </c>
      <c r="E217" s="191" t="s">
        <v>1</v>
      </c>
      <c r="F217" s="192" t="s">
        <v>712</v>
      </c>
      <c r="H217" s="191" t="s">
        <v>1</v>
      </c>
      <c r="I217" s="193"/>
      <c r="L217" s="190"/>
      <c r="M217" s="194"/>
      <c r="N217" s="195"/>
      <c r="O217" s="195"/>
      <c r="P217" s="195"/>
      <c r="Q217" s="195"/>
      <c r="R217" s="195"/>
      <c r="S217" s="195"/>
      <c r="T217" s="196"/>
      <c r="AT217" s="191" t="s">
        <v>184</v>
      </c>
      <c r="AU217" s="191" t="s">
        <v>86</v>
      </c>
      <c r="AV217" s="14" t="s">
        <v>84</v>
      </c>
      <c r="AW217" s="14" t="s">
        <v>33</v>
      </c>
      <c r="AX217" s="14" t="s">
        <v>77</v>
      </c>
      <c r="AY217" s="191" t="s">
        <v>175</v>
      </c>
    </row>
    <row r="218" spans="1:65" s="13" customFormat="1">
      <c r="B218" s="181"/>
      <c r="D218" s="182" t="s">
        <v>184</v>
      </c>
      <c r="E218" s="183" t="s">
        <v>1</v>
      </c>
      <c r="F218" s="184" t="s">
        <v>713</v>
      </c>
      <c r="H218" s="185">
        <v>44.122999999999998</v>
      </c>
      <c r="I218" s="186"/>
      <c r="L218" s="181"/>
      <c r="M218" s="187"/>
      <c r="N218" s="188"/>
      <c r="O218" s="188"/>
      <c r="P218" s="188"/>
      <c r="Q218" s="188"/>
      <c r="R218" s="188"/>
      <c r="S218" s="188"/>
      <c r="T218" s="189"/>
      <c r="AT218" s="183" t="s">
        <v>184</v>
      </c>
      <c r="AU218" s="183" t="s">
        <v>86</v>
      </c>
      <c r="AV218" s="13" t="s">
        <v>86</v>
      </c>
      <c r="AW218" s="13" t="s">
        <v>33</v>
      </c>
      <c r="AX218" s="13" t="s">
        <v>84</v>
      </c>
      <c r="AY218" s="183" t="s">
        <v>175</v>
      </c>
    </row>
    <row r="219" spans="1:65" s="12" customFormat="1" ht="25.9" customHeight="1">
      <c r="B219" s="154"/>
      <c r="D219" s="155" t="s">
        <v>76</v>
      </c>
      <c r="E219" s="156" t="s">
        <v>362</v>
      </c>
      <c r="F219" s="156" t="s">
        <v>363</v>
      </c>
      <c r="I219" s="157"/>
      <c r="J219" s="158">
        <f>BK219</f>
        <v>0</v>
      </c>
      <c r="L219" s="154"/>
      <c r="M219" s="159"/>
      <c r="N219" s="160"/>
      <c r="O219" s="160"/>
      <c r="P219" s="161">
        <f>P220</f>
        <v>0</v>
      </c>
      <c r="Q219" s="160"/>
      <c r="R219" s="161">
        <f>R220</f>
        <v>0</v>
      </c>
      <c r="S219" s="160"/>
      <c r="T219" s="162">
        <f>T220</f>
        <v>0</v>
      </c>
      <c r="AR219" s="155" t="s">
        <v>201</v>
      </c>
      <c r="AT219" s="163" t="s">
        <v>76</v>
      </c>
      <c r="AU219" s="163" t="s">
        <v>77</v>
      </c>
      <c r="AY219" s="155" t="s">
        <v>175</v>
      </c>
      <c r="BK219" s="164">
        <f>BK220</f>
        <v>0</v>
      </c>
    </row>
    <row r="220" spans="1:65" s="12" customFormat="1" ht="22.9" customHeight="1">
      <c r="B220" s="154"/>
      <c r="D220" s="155" t="s">
        <v>76</v>
      </c>
      <c r="E220" s="165" t="s">
        <v>364</v>
      </c>
      <c r="F220" s="165" t="s">
        <v>365</v>
      </c>
      <c r="I220" s="157"/>
      <c r="J220" s="166">
        <f>BK220</f>
        <v>0</v>
      </c>
      <c r="L220" s="154"/>
      <c r="M220" s="159"/>
      <c r="N220" s="160"/>
      <c r="O220" s="160"/>
      <c r="P220" s="161">
        <f>SUM(P221:P222)</f>
        <v>0</v>
      </c>
      <c r="Q220" s="160"/>
      <c r="R220" s="161">
        <f>SUM(R221:R222)</f>
        <v>0</v>
      </c>
      <c r="S220" s="160"/>
      <c r="T220" s="162">
        <f>SUM(T221:T222)</f>
        <v>0</v>
      </c>
      <c r="AR220" s="155" t="s">
        <v>201</v>
      </c>
      <c r="AT220" s="163" t="s">
        <v>76</v>
      </c>
      <c r="AU220" s="163" t="s">
        <v>84</v>
      </c>
      <c r="AY220" s="155" t="s">
        <v>175</v>
      </c>
      <c r="BK220" s="164">
        <f>SUM(BK221:BK222)</f>
        <v>0</v>
      </c>
    </row>
    <row r="221" spans="1:65" s="2" customFormat="1" ht="16.5" customHeight="1">
      <c r="A221" s="33"/>
      <c r="B221" s="167"/>
      <c r="C221" s="168" t="s">
        <v>140</v>
      </c>
      <c r="D221" s="168" t="s">
        <v>177</v>
      </c>
      <c r="E221" s="169" t="s">
        <v>366</v>
      </c>
      <c r="F221" s="170" t="s">
        <v>367</v>
      </c>
      <c r="G221" s="171" t="s">
        <v>368</v>
      </c>
      <c r="H221" s="172">
        <v>1</v>
      </c>
      <c r="I221" s="173"/>
      <c r="J221" s="174">
        <f>ROUND(I221*H221,2)</f>
        <v>0</v>
      </c>
      <c r="K221" s="170" t="s">
        <v>181</v>
      </c>
      <c r="L221" s="34"/>
      <c r="M221" s="175" t="s">
        <v>1</v>
      </c>
      <c r="N221" s="176" t="s">
        <v>42</v>
      </c>
      <c r="O221" s="59"/>
      <c r="P221" s="177">
        <f>O221*H221</f>
        <v>0</v>
      </c>
      <c r="Q221" s="177">
        <v>0</v>
      </c>
      <c r="R221" s="177">
        <f>Q221*H221</f>
        <v>0</v>
      </c>
      <c r="S221" s="177">
        <v>0</v>
      </c>
      <c r="T221" s="178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9" t="s">
        <v>369</v>
      </c>
      <c r="AT221" s="179" t="s">
        <v>177</v>
      </c>
      <c r="AU221" s="179" t="s">
        <v>86</v>
      </c>
      <c r="AY221" s="18" t="s">
        <v>175</v>
      </c>
      <c r="BE221" s="180">
        <f>IF(N221="základní",J221,0)</f>
        <v>0</v>
      </c>
      <c r="BF221" s="180">
        <f>IF(N221="snížená",J221,0)</f>
        <v>0</v>
      </c>
      <c r="BG221" s="180">
        <f>IF(N221="zákl. přenesená",J221,0)</f>
        <v>0</v>
      </c>
      <c r="BH221" s="180">
        <f>IF(N221="sníž. přenesená",J221,0)</f>
        <v>0</v>
      </c>
      <c r="BI221" s="180">
        <f>IF(N221="nulová",J221,0)</f>
        <v>0</v>
      </c>
      <c r="BJ221" s="18" t="s">
        <v>84</v>
      </c>
      <c r="BK221" s="180">
        <f>ROUND(I221*H221,2)</f>
        <v>0</v>
      </c>
      <c r="BL221" s="18" t="s">
        <v>369</v>
      </c>
      <c r="BM221" s="179" t="s">
        <v>714</v>
      </c>
    </row>
    <row r="222" spans="1:65" s="2" customFormat="1" ht="16.5" customHeight="1">
      <c r="A222" s="33"/>
      <c r="B222" s="167"/>
      <c r="C222" s="168" t="s">
        <v>371</v>
      </c>
      <c r="D222" s="168" t="s">
        <v>177</v>
      </c>
      <c r="E222" s="169" t="s">
        <v>372</v>
      </c>
      <c r="F222" s="170" t="s">
        <v>373</v>
      </c>
      <c r="G222" s="171" t="s">
        <v>368</v>
      </c>
      <c r="H222" s="172">
        <v>1</v>
      </c>
      <c r="I222" s="173"/>
      <c r="J222" s="174">
        <f>ROUND(I222*H222,2)</f>
        <v>0</v>
      </c>
      <c r="K222" s="170" t="s">
        <v>181</v>
      </c>
      <c r="L222" s="34"/>
      <c r="M222" s="215" t="s">
        <v>1</v>
      </c>
      <c r="N222" s="216" t="s">
        <v>42</v>
      </c>
      <c r="O222" s="217"/>
      <c r="P222" s="218">
        <f>O222*H222</f>
        <v>0</v>
      </c>
      <c r="Q222" s="218">
        <v>0</v>
      </c>
      <c r="R222" s="218">
        <f>Q222*H222</f>
        <v>0</v>
      </c>
      <c r="S222" s="218">
        <v>0</v>
      </c>
      <c r="T222" s="219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9" t="s">
        <v>369</v>
      </c>
      <c r="AT222" s="179" t="s">
        <v>177</v>
      </c>
      <c r="AU222" s="179" t="s">
        <v>86</v>
      </c>
      <c r="AY222" s="18" t="s">
        <v>175</v>
      </c>
      <c r="BE222" s="180">
        <f>IF(N222="základní",J222,0)</f>
        <v>0</v>
      </c>
      <c r="BF222" s="180">
        <f>IF(N222="snížená",J222,0)</f>
        <v>0</v>
      </c>
      <c r="BG222" s="180">
        <f>IF(N222="zákl. přenesená",J222,0)</f>
        <v>0</v>
      </c>
      <c r="BH222" s="180">
        <f>IF(N222="sníž. přenesená",J222,0)</f>
        <v>0</v>
      </c>
      <c r="BI222" s="180">
        <f>IF(N222="nulová",J222,0)</f>
        <v>0</v>
      </c>
      <c r="BJ222" s="18" t="s">
        <v>84</v>
      </c>
      <c r="BK222" s="180">
        <f>ROUND(I222*H222,2)</f>
        <v>0</v>
      </c>
      <c r="BL222" s="18" t="s">
        <v>369</v>
      </c>
      <c r="BM222" s="179" t="s">
        <v>715</v>
      </c>
    </row>
    <row r="223" spans="1:65" s="2" customFormat="1" ht="6.95" customHeight="1">
      <c r="A223" s="33"/>
      <c r="B223" s="48"/>
      <c r="C223" s="49"/>
      <c r="D223" s="49"/>
      <c r="E223" s="49"/>
      <c r="F223" s="49"/>
      <c r="G223" s="49"/>
      <c r="H223" s="49"/>
      <c r="I223" s="127"/>
      <c r="J223" s="49"/>
      <c r="K223" s="49"/>
      <c r="L223" s="34"/>
      <c r="M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</row>
  </sheetData>
  <autoFilter ref="C130:K222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4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102</v>
      </c>
      <c r="AZ2" s="100" t="s">
        <v>716</v>
      </c>
      <c r="BA2" s="100" t="s">
        <v>1</v>
      </c>
      <c r="BB2" s="100" t="s">
        <v>1</v>
      </c>
      <c r="BC2" s="100" t="s">
        <v>519</v>
      </c>
      <c r="BD2" s="100" t="s">
        <v>86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  <c r="AZ3" s="100" t="s">
        <v>134</v>
      </c>
      <c r="BA3" s="100" t="s">
        <v>1</v>
      </c>
      <c r="BB3" s="100" t="s">
        <v>1</v>
      </c>
      <c r="BC3" s="100" t="s">
        <v>717</v>
      </c>
      <c r="BD3" s="100" t="s">
        <v>86</v>
      </c>
    </row>
    <row r="4" spans="1:56" s="1" customFormat="1" ht="24.95" customHeight="1">
      <c r="B4" s="21"/>
      <c r="D4" s="22" t="s">
        <v>138</v>
      </c>
      <c r="I4" s="99"/>
      <c r="L4" s="21"/>
      <c r="M4" s="102" t="s">
        <v>10</v>
      </c>
      <c r="AT4" s="18" t="s">
        <v>3</v>
      </c>
      <c r="AZ4" s="100" t="s">
        <v>718</v>
      </c>
      <c r="BA4" s="100" t="s">
        <v>1</v>
      </c>
      <c r="BB4" s="100" t="s">
        <v>1</v>
      </c>
      <c r="BC4" s="100" t="s">
        <v>719</v>
      </c>
      <c r="BD4" s="100" t="s">
        <v>86</v>
      </c>
    </row>
    <row r="5" spans="1:56" s="1" customFormat="1" ht="6.95" customHeight="1">
      <c r="B5" s="21"/>
      <c r="I5" s="99"/>
      <c r="L5" s="21"/>
      <c r="AZ5" s="100" t="s">
        <v>136</v>
      </c>
      <c r="BA5" s="100" t="s">
        <v>1</v>
      </c>
      <c r="BB5" s="100" t="s">
        <v>1</v>
      </c>
      <c r="BC5" s="100" t="s">
        <v>720</v>
      </c>
      <c r="BD5" s="100" t="s">
        <v>86</v>
      </c>
    </row>
    <row r="6" spans="1:56" s="1" customFormat="1" ht="12" customHeight="1">
      <c r="B6" s="21"/>
      <c r="D6" s="28" t="s">
        <v>15</v>
      </c>
      <c r="I6" s="99"/>
      <c r="L6" s="21"/>
      <c r="AZ6" s="100" t="s">
        <v>139</v>
      </c>
      <c r="BA6" s="100" t="s">
        <v>1</v>
      </c>
      <c r="BB6" s="100" t="s">
        <v>1</v>
      </c>
      <c r="BC6" s="100" t="s">
        <v>721</v>
      </c>
      <c r="BD6" s="100" t="s">
        <v>86</v>
      </c>
    </row>
    <row r="7" spans="1:56" s="1" customFormat="1" ht="25.5" customHeight="1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  <c r="AZ7" s="100" t="s">
        <v>141</v>
      </c>
      <c r="BA7" s="100" t="s">
        <v>1</v>
      </c>
      <c r="BB7" s="100" t="s">
        <v>1</v>
      </c>
      <c r="BC7" s="100" t="s">
        <v>265</v>
      </c>
      <c r="BD7" s="100" t="s">
        <v>86</v>
      </c>
    </row>
    <row r="8" spans="1:56" s="1" customFormat="1" ht="12" customHeight="1">
      <c r="B8" s="21"/>
      <c r="D8" s="28" t="s">
        <v>144</v>
      </c>
      <c r="I8" s="99"/>
      <c r="L8" s="21"/>
      <c r="AZ8" s="100" t="s">
        <v>142</v>
      </c>
      <c r="BA8" s="100" t="s">
        <v>1</v>
      </c>
      <c r="BB8" s="100" t="s">
        <v>1</v>
      </c>
      <c r="BC8" s="100" t="s">
        <v>722</v>
      </c>
      <c r="BD8" s="100" t="s">
        <v>86</v>
      </c>
    </row>
    <row r="9" spans="1:56" s="2" customFormat="1" ht="16.5" customHeight="1">
      <c r="A9" s="33"/>
      <c r="B9" s="34"/>
      <c r="C9" s="33"/>
      <c r="D9" s="33"/>
      <c r="E9" s="276" t="s">
        <v>723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0" t="s">
        <v>724</v>
      </c>
      <c r="BA9" s="100" t="s">
        <v>1</v>
      </c>
      <c r="BB9" s="100" t="s">
        <v>1</v>
      </c>
      <c r="BC9" s="100" t="s">
        <v>725</v>
      </c>
      <c r="BD9" s="100" t="s">
        <v>86</v>
      </c>
    </row>
    <row r="10" spans="1:5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100" t="s">
        <v>726</v>
      </c>
      <c r="BA10" s="100" t="s">
        <v>1</v>
      </c>
      <c r="BB10" s="100" t="s">
        <v>1</v>
      </c>
      <c r="BC10" s="100" t="s">
        <v>727</v>
      </c>
      <c r="BD10" s="100" t="s">
        <v>86</v>
      </c>
    </row>
    <row r="11" spans="1:56" s="2" customFormat="1" ht="16.5" customHeight="1">
      <c r="A11" s="33"/>
      <c r="B11" s="34"/>
      <c r="C11" s="33"/>
      <c r="D11" s="33"/>
      <c r="E11" s="258" t="s">
        <v>728</v>
      </c>
      <c r="F11" s="275"/>
      <c r="G11" s="275"/>
      <c r="H11" s="27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100" t="s">
        <v>729</v>
      </c>
      <c r="BA11" s="100" t="s">
        <v>1</v>
      </c>
      <c r="BB11" s="100" t="s">
        <v>1</v>
      </c>
      <c r="BC11" s="100" t="s">
        <v>730</v>
      </c>
      <c r="BD11" s="100" t="s">
        <v>86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104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104" t="s">
        <v>21</v>
      </c>
      <c r="J14" s="56" t="str">
        <f>'Rekapitulace stavby'!AN8</f>
        <v>18. 1. 2019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104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104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8" t="str">
        <f>'Rekapitulace stavby'!E14</f>
        <v>Vyplň údaj</v>
      </c>
      <c r="F20" s="261"/>
      <c r="G20" s="261"/>
      <c r="H20" s="261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24</v>
      </c>
      <c r="J22" s="26" t="s">
        <v>30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104" t="s">
        <v>26</v>
      </c>
      <c r="J23" s="26" t="s">
        <v>32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34</v>
      </c>
      <c r="E25" s="33"/>
      <c r="F25" s="33"/>
      <c r="G25" s="33"/>
      <c r="H25" s="33"/>
      <c r="I25" s="104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35</v>
      </c>
      <c r="F26" s="33"/>
      <c r="G26" s="33"/>
      <c r="H26" s="33"/>
      <c r="I26" s="104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36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5"/>
      <c r="B29" s="106"/>
      <c r="C29" s="105"/>
      <c r="D29" s="105"/>
      <c r="E29" s="265" t="s">
        <v>1</v>
      </c>
      <c r="F29" s="265"/>
      <c r="G29" s="265"/>
      <c r="H29" s="265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0" t="s">
        <v>37</v>
      </c>
      <c r="E32" s="33"/>
      <c r="F32" s="33"/>
      <c r="G32" s="33"/>
      <c r="H32" s="33"/>
      <c r="I32" s="103"/>
      <c r="J32" s="72">
        <f>ROUND(J129,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39</v>
      </c>
      <c r="G34" s="33"/>
      <c r="H34" s="33"/>
      <c r="I34" s="111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2" t="s">
        <v>41</v>
      </c>
      <c r="E35" s="28" t="s">
        <v>42</v>
      </c>
      <c r="F35" s="113">
        <f>ROUND((SUM(BE129:BE253)),  2)</f>
        <v>0</v>
      </c>
      <c r="G35" s="33"/>
      <c r="H35" s="33"/>
      <c r="I35" s="114">
        <v>0.21</v>
      </c>
      <c r="J35" s="113">
        <f>ROUND(((SUM(BE129:BE253))*I35),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43</v>
      </c>
      <c r="F36" s="113">
        <f>ROUND((SUM(BF129:BF253)),  2)</f>
        <v>0</v>
      </c>
      <c r="G36" s="33"/>
      <c r="H36" s="33"/>
      <c r="I36" s="114">
        <v>0.15</v>
      </c>
      <c r="J36" s="113">
        <f>ROUND(((SUM(BF129:BF253))*I36),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13">
        <f>ROUND((SUM(BG129:BG253)),  2)</f>
        <v>0</v>
      </c>
      <c r="G37" s="33"/>
      <c r="H37" s="33"/>
      <c r="I37" s="114">
        <v>0.21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45</v>
      </c>
      <c r="F38" s="113">
        <f>ROUND((SUM(BH129:BH253)),  2)</f>
        <v>0</v>
      </c>
      <c r="G38" s="33"/>
      <c r="H38" s="33"/>
      <c r="I38" s="114">
        <v>0.15</v>
      </c>
      <c r="J38" s="113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46</v>
      </c>
      <c r="F39" s="113">
        <f>ROUND((SUM(BI129:BI253)),  2)</f>
        <v>0</v>
      </c>
      <c r="G39" s="33"/>
      <c r="H39" s="33"/>
      <c r="I39" s="114">
        <v>0</v>
      </c>
      <c r="J39" s="113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5"/>
      <c r="D41" s="116" t="s">
        <v>47</v>
      </c>
      <c r="E41" s="61"/>
      <c r="F41" s="61"/>
      <c r="G41" s="117" t="s">
        <v>48</v>
      </c>
      <c r="H41" s="118" t="s">
        <v>49</v>
      </c>
      <c r="I41" s="119"/>
      <c r="J41" s="120">
        <f>SUM(J32:J39)</f>
        <v>0</v>
      </c>
      <c r="K41" s="12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6" t="s">
        <v>723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8" t="str">
        <f>E11</f>
        <v>01 - Stanoviště G.1.1-1</v>
      </c>
      <c r="F89" s="275"/>
      <c r="G89" s="275"/>
      <c r="H89" s="27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Valašské Meziříčí</v>
      </c>
      <c r="G91" s="33"/>
      <c r="H91" s="33"/>
      <c r="I91" s="104" t="s">
        <v>21</v>
      </c>
      <c r="J91" s="56" t="str">
        <f>IF(J14="","",J14)</f>
        <v>18. 1. 2019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>
      <c r="A93" s="33"/>
      <c r="B93" s="34"/>
      <c r="C93" s="28" t="s">
        <v>23</v>
      </c>
      <c r="D93" s="33"/>
      <c r="E93" s="33"/>
      <c r="F93" s="26" t="str">
        <f>E17</f>
        <v>Město Valašské Meziříčí</v>
      </c>
      <c r="G93" s="33"/>
      <c r="H93" s="33"/>
      <c r="I93" s="104" t="s">
        <v>29</v>
      </c>
      <c r="J93" s="31" t="str">
        <f>E23</f>
        <v>LZ-PROJEKT plus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34</v>
      </c>
      <c r="J94" s="31" t="str">
        <f>E26</f>
        <v>Fajfrová Irena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9" t="s">
        <v>149</v>
      </c>
      <c r="D96" s="115"/>
      <c r="E96" s="115"/>
      <c r="F96" s="115"/>
      <c r="G96" s="115"/>
      <c r="H96" s="115"/>
      <c r="I96" s="130"/>
      <c r="J96" s="131" t="s">
        <v>150</v>
      </c>
      <c r="K96" s="115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2" t="s">
        <v>151</v>
      </c>
      <c r="D98" s="33"/>
      <c r="E98" s="33"/>
      <c r="F98" s="33"/>
      <c r="G98" s="33"/>
      <c r="H98" s="33"/>
      <c r="I98" s="103"/>
      <c r="J98" s="72">
        <f>J129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4.95" customHeight="1">
      <c r="B99" s="133"/>
      <c r="D99" s="134" t="s">
        <v>153</v>
      </c>
      <c r="E99" s="135"/>
      <c r="F99" s="135"/>
      <c r="G99" s="135"/>
      <c r="H99" s="135"/>
      <c r="I99" s="136"/>
      <c r="J99" s="137">
        <f>J130</f>
        <v>0</v>
      </c>
      <c r="L99" s="133"/>
    </row>
    <row r="100" spans="1:47" s="10" customFormat="1" ht="19.899999999999999" customHeight="1">
      <c r="B100" s="138"/>
      <c r="D100" s="139" t="s">
        <v>154</v>
      </c>
      <c r="E100" s="140"/>
      <c r="F100" s="140"/>
      <c r="G100" s="140"/>
      <c r="H100" s="140"/>
      <c r="I100" s="141"/>
      <c r="J100" s="142">
        <f>J131</f>
        <v>0</v>
      </c>
      <c r="L100" s="138"/>
    </row>
    <row r="101" spans="1:47" s="10" customFormat="1" ht="19.899999999999999" customHeight="1">
      <c r="B101" s="138"/>
      <c r="D101" s="139" t="s">
        <v>155</v>
      </c>
      <c r="E101" s="140"/>
      <c r="F101" s="140"/>
      <c r="G101" s="140"/>
      <c r="H101" s="140"/>
      <c r="I101" s="141"/>
      <c r="J101" s="142">
        <f>J186</f>
        <v>0</v>
      </c>
      <c r="L101" s="138"/>
    </row>
    <row r="102" spans="1:47" s="10" customFormat="1" ht="19.899999999999999" customHeight="1">
      <c r="B102" s="138"/>
      <c r="D102" s="139" t="s">
        <v>731</v>
      </c>
      <c r="E102" s="140"/>
      <c r="F102" s="140"/>
      <c r="G102" s="140"/>
      <c r="H102" s="140"/>
      <c r="I102" s="141"/>
      <c r="J102" s="142">
        <f>J204</f>
        <v>0</v>
      </c>
      <c r="L102" s="138"/>
    </row>
    <row r="103" spans="1:47" s="10" customFormat="1" ht="19.899999999999999" customHeight="1">
      <c r="B103" s="138"/>
      <c r="D103" s="139" t="s">
        <v>156</v>
      </c>
      <c r="E103" s="140"/>
      <c r="F103" s="140"/>
      <c r="G103" s="140"/>
      <c r="H103" s="140"/>
      <c r="I103" s="141"/>
      <c r="J103" s="142">
        <f>J208</f>
        <v>0</v>
      </c>
      <c r="L103" s="138"/>
    </row>
    <row r="104" spans="1:47" s="10" customFormat="1" ht="19.899999999999999" customHeight="1">
      <c r="B104" s="138"/>
      <c r="D104" s="139" t="s">
        <v>732</v>
      </c>
      <c r="E104" s="140"/>
      <c r="F104" s="140"/>
      <c r="G104" s="140"/>
      <c r="H104" s="140"/>
      <c r="I104" s="141"/>
      <c r="J104" s="142">
        <f>J234</f>
        <v>0</v>
      </c>
      <c r="L104" s="138"/>
    </row>
    <row r="105" spans="1:47" s="10" customFormat="1" ht="19.899999999999999" customHeight="1">
      <c r="B105" s="138"/>
      <c r="D105" s="139" t="s">
        <v>157</v>
      </c>
      <c r="E105" s="140"/>
      <c r="F105" s="140"/>
      <c r="G105" s="140"/>
      <c r="H105" s="140"/>
      <c r="I105" s="141"/>
      <c r="J105" s="142">
        <f>J248</f>
        <v>0</v>
      </c>
      <c r="L105" s="138"/>
    </row>
    <row r="106" spans="1:47" s="9" customFormat="1" ht="24.95" customHeight="1">
      <c r="B106" s="133"/>
      <c r="D106" s="134" t="s">
        <v>158</v>
      </c>
      <c r="E106" s="135"/>
      <c r="F106" s="135"/>
      <c r="G106" s="135"/>
      <c r="H106" s="135"/>
      <c r="I106" s="136"/>
      <c r="J106" s="137">
        <f>J250</f>
        <v>0</v>
      </c>
      <c r="L106" s="133"/>
    </row>
    <row r="107" spans="1:47" s="10" customFormat="1" ht="19.899999999999999" customHeight="1">
      <c r="B107" s="138"/>
      <c r="D107" s="139" t="s">
        <v>159</v>
      </c>
      <c r="E107" s="140"/>
      <c r="F107" s="140"/>
      <c r="G107" s="140"/>
      <c r="H107" s="140"/>
      <c r="I107" s="141"/>
      <c r="J107" s="142">
        <f>J251</f>
        <v>0</v>
      </c>
      <c r="L107" s="138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10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127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128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5" customHeight="1">
      <c r="A114" s="33"/>
      <c r="B114" s="34"/>
      <c r="C114" s="22" t="s">
        <v>160</v>
      </c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15</v>
      </c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5.5" customHeight="1">
      <c r="A117" s="33"/>
      <c r="B117" s="34"/>
      <c r="C117" s="33"/>
      <c r="D117" s="33"/>
      <c r="E117" s="276" t="str">
        <f>E7</f>
        <v>Regenerace panelového sídliště Křižná-V.etapa,lokalita ul.Křižná,Seifertova,Bratří Čapků,U Apolla</v>
      </c>
      <c r="F117" s="277"/>
      <c r="G117" s="277"/>
      <c r="H117" s="277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144</v>
      </c>
      <c r="I118" s="99"/>
      <c r="L118" s="21"/>
    </row>
    <row r="119" spans="1:31" s="2" customFormat="1" ht="16.5" customHeight="1">
      <c r="A119" s="33"/>
      <c r="B119" s="34"/>
      <c r="C119" s="33"/>
      <c r="D119" s="33"/>
      <c r="E119" s="276" t="s">
        <v>723</v>
      </c>
      <c r="F119" s="275"/>
      <c r="G119" s="275"/>
      <c r="H119" s="275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146</v>
      </c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58" t="str">
        <f>E11</f>
        <v>01 - Stanoviště G.1.1-1</v>
      </c>
      <c r="F121" s="275"/>
      <c r="G121" s="275"/>
      <c r="H121" s="275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19</v>
      </c>
      <c r="D123" s="33"/>
      <c r="E123" s="33"/>
      <c r="F123" s="26" t="str">
        <f>F14</f>
        <v>Valašské Meziříčí</v>
      </c>
      <c r="G123" s="33"/>
      <c r="H123" s="33"/>
      <c r="I123" s="104" t="s">
        <v>21</v>
      </c>
      <c r="J123" s="56" t="str">
        <f>IF(J14="","",J14)</f>
        <v>18. 1. 2019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27.95" customHeight="1">
      <c r="A125" s="33"/>
      <c r="B125" s="34"/>
      <c r="C125" s="28" t="s">
        <v>23</v>
      </c>
      <c r="D125" s="33"/>
      <c r="E125" s="33"/>
      <c r="F125" s="26" t="str">
        <f>E17</f>
        <v>Město Valašské Meziříčí</v>
      </c>
      <c r="G125" s="33"/>
      <c r="H125" s="33"/>
      <c r="I125" s="104" t="s">
        <v>29</v>
      </c>
      <c r="J125" s="31" t="str">
        <f>E23</f>
        <v>LZ-PROJEKT plus s.r.o.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27</v>
      </c>
      <c r="D126" s="33"/>
      <c r="E126" s="33"/>
      <c r="F126" s="26" t="str">
        <f>IF(E20="","",E20)</f>
        <v>Vyplň údaj</v>
      </c>
      <c r="G126" s="33"/>
      <c r="H126" s="33"/>
      <c r="I126" s="104" t="s">
        <v>34</v>
      </c>
      <c r="J126" s="31" t="str">
        <f>E26</f>
        <v>Fajfrová Irena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10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43"/>
      <c r="B128" s="144"/>
      <c r="C128" s="145" t="s">
        <v>161</v>
      </c>
      <c r="D128" s="146" t="s">
        <v>62</v>
      </c>
      <c r="E128" s="146" t="s">
        <v>58</v>
      </c>
      <c r="F128" s="146" t="s">
        <v>59</v>
      </c>
      <c r="G128" s="146" t="s">
        <v>162</v>
      </c>
      <c r="H128" s="146" t="s">
        <v>163</v>
      </c>
      <c r="I128" s="147" t="s">
        <v>164</v>
      </c>
      <c r="J128" s="146" t="s">
        <v>150</v>
      </c>
      <c r="K128" s="148" t="s">
        <v>165</v>
      </c>
      <c r="L128" s="149"/>
      <c r="M128" s="63" t="s">
        <v>1</v>
      </c>
      <c r="N128" s="64" t="s">
        <v>41</v>
      </c>
      <c r="O128" s="64" t="s">
        <v>166</v>
      </c>
      <c r="P128" s="64" t="s">
        <v>167</v>
      </c>
      <c r="Q128" s="64" t="s">
        <v>168</v>
      </c>
      <c r="R128" s="64" t="s">
        <v>169</v>
      </c>
      <c r="S128" s="64" t="s">
        <v>170</v>
      </c>
      <c r="T128" s="65" t="s">
        <v>171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</row>
    <row r="129" spans="1:65" s="2" customFormat="1" ht="22.9" customHeight="1">
      <c r="A129" s="33"/>
      <c r="B129" s="34"/>
      <c r="C129" s="70" t="s">
        <v>172</v>
      </c>
      <c r="D129" s="33"/>
      <c r="E129" s="33"/>
      <c r="F129" s="33"/>
      <c r="G129" s="33"/>
      <c r="H129" s="33"/>
      <c r="I129" s="103"/>
      <c r="J129" s="150">
        <f>BK129</f>
        <v>0</v>
      </c>
      <c r="K129" s="33"/>
      <c r="L129" s="34"/>
      <c r="M129" s="66"/>
      <c r="N129" s="57"/>
      <c r="O129" s="67"/>
      <c r="P129" s="151">
        <f>P130+P250</f>
        <v>0</v>
      </c>
      <c r="Q129" s="67"/>
      <c r="R129" s="151">
        <f>R130+R250</f>
        <v>181.04924231999999</v>
      </c>
      <c r="S129" s="67"/>
      <c r="T129" s="152">
        <f>T130+T250</f>
        <v>68.945999999999998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76</v>
      </c>
      <c r="AU129" s="18" t="s">
        <v>152</v>
      </c>
      <c r="BK129" s="153">
        <f>BK130+BK250</f>
        <v>0</v>
      </c>
    </row>
    <row r="130" spans="1:65" s="12" customFormat="1" ht="25.9" customHeight="1">
      <c r="B130" s="154"/>
      <c r="D130" s="155" t="s">
        <v>76</v>
      </c>
      <c r="E130" s="156" t="s">
        <v>173</v>
      </c>
      <c r="F130" s="156" t="s">
        <v>174</v>
      </c>
      <c r="I130" s="157"/>
      <c r="J130" s="158">
        <f>BK130</f>
        <v>0</v>
      </c>
      <c r="L130" s="154"/>
      <c r="M130" s="159"/>
      <c r="N130" s="160"/>
      <c r="O130" s="160"/>
      <c r="P130" s="161">
        <f>P131+P186+P204+P208+P234+P248</f>
        <v>0</v>
      </c>
      <c r="Q130" s="160"/>
      <c r="R130" s="161">
        <f>R131+R186+R204+R208+R234+R248</f>
        <v>181.04924231999999</v>
      </c>
      <c r="S130" s="160"/>
      <c r="T130" s="162">
        <f>T131+T186+T204+T208+T234+T248</f>
        <v>68.945999999999998</v>
      </c>
      <c r="AR130" s="155" t="s">
        <v>84</v>
      </c>
      <c r="AT130" s="163" t="s">
        <v>76</v>
      </c>
      <c r="AU130" s="163" t="s">
        <v>77</v>
      </c>
      <c r="AY130" s="155" t="s">
        <v>175</v>
      </c>
      <c r="BK130" s="164">
        <f>BK131+BK186+BK204+BK208+BK234+BK248</f>
        <v>0</v>
      </c>
    </row>
    <row r="131" spans="1:65" s="12" customFormat="1" ht="22.9" customHeight="1">
      <c r="B131" s="154"/>
      <c r="D131" s="155" t="s">
        <v>76</v>
      </c>
      <c r="E131" s="165" t="s">
        <v>84</v>
      </c>
      <c r="F131" s="165" t="s">
        <v>176</v>
      </c>
      <c r="I131" s="157"/>
      <c r="J131" s="166">
        <f>BK131</f>
        <v>0</v>
      </c>
      <c r="L131" s="154"/>
      <c r="M131" s="159"/>
      <c r="N131" s="160"/>
      <c r="O131" s="160"/>
      <c r="P131" s="161">
        <f>SUM(P132:P185)</f>
        <v>0</v>
      </c>
      <c r="Q131" s="160"/>
      <c r="R131" s="161">
        <f>SUM(R132:R185)</f>
        <v>63.6464</v>
      </c>
      <c r="S131" s="160"/>
      <c r="T131" s="162">
        <f>SUM(T132:T185)</f>
        <v>68.945999999999998</v>
      </c>
      <c r="AR131" s="155" t="s">
        <v>84</v>
      </c>
      <c r="AT131" s="163" t="s">
        <v>76</v>
      </c>
      <c r="AU131" s="163" t="s">
        <v>84</v>
      </c>
      <c r="AY131" s="155" t="s">
        <v>175</v>
      </c>
      <c r="BK131" s="164">
        <f>SUM(BK132:BK185)</f>
        <v>0</v>
      </c>
    </row>
    <row r="132" spans="1:65" s="2" customFormat="1" ht="24" customHeight="1">
      <c r="A132" s="33"/>
      <c r="B132" s="167"/>
      <c r="C132" s="168" t="s">
        <v>84</v>
      </c>
      <c r="D132" s="168" t="s">
        <v>177</v>
      </c>
      <c r="E132" s="169" t="s">
        <v>733</v>
      </c>
      <c r="F132" s="170" t="s">
        <v>734</v>
      </c>
      <c r="G132" s="171" t="s">
        <v>245</v>
      </c>
      <c r="H132" s="172">
        <v>63</v>
      </c>
      <c r="I132" s="173"/>
      <c r="J132" s="174">
        <f>ROUND(I132*H132,2)</f>
        <v>0</v>
      </c>
      <c r="K132" s="170" t="s">
        <v>181</v>
      </c>
      <c r="L132" s="34"/>
      <c r="M132" s="175" t="s">
        <v>1</v>
      </c>
      <c r="N132" s="176" t="s">
        <v>42</v>
      </c>
      <c r="O132" s="59"/>
      <c r="P132" s="177">
        <f>O132*H132</f>
        <v>0</v>
      </c>
      <c r="Q132" s="177">
        <v>0</v>
      </c>
      <c r="R132" s="177">
        <f>Q132*H132</f>
        <v>0</v>
      </c>
      <c r="S132" s="177">
        <v>0.44</v>
      </c>
      <c r="T132" s="178">
        <f>S132*H132</f>
        <v>27.72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9" t="s">
        <v>182</v>
      </c>
      <c r="AT132" s="179" t="s">
        <v>177</v>
      </c>
      <c r="AU132" s="179" t="s">
        <v>86</v>
      </c>
      <c r="AY132" s="18" t="s">
        <v>175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8" t="s">
        <v>84</v>
      </c>
      <c r="BK132" s="180">
        <f>ROUND(I132*H132,2)</f>
        <v>0</v>
      </c>
      <c r="BL132" s="18" t="s">
        <v>182</v>
      </c>
      <c r="BM132" s="179" t="s">
        <v>735</v>
      </c>
    </row>
    <row r="133" spans="1:65" s="2" customFormat="1" ht="24" customHeight="1">
      <c r="A133" s="33"/>
      <c r="B133" s="167"/>
      <c r="C133" s="168" t="s">
        <v>86</v>
      </c>
      <c r="D133" s="168" t="s">
        <v>177</v>
      </c>
      <c r="E133" s="169" t="s">
        <v>736</v>
      </c>
      <c r="F133" s="170" t="s">
        <v>737</v>
      </c>
      <c r="G133" s="171" t="s">
        <v>245</v>
      </c>
      <c r="H133" s="172">
        <v>63</v>
      </c>
      <c r="I133" s="173"/>
      <c r="J133" s="174">
        <f>ROUND(I133*H133,2)</f>
        <v>0</v>
      </c>
      <c r="K133" s="170" t="s">
        <v>181</v>
      </c>
      <c r="L133" s="34"/>
      <c r="M133" s="175" t="s">
        <v>1</v>
      </c>
      <c r="N133" s="176" t="s">
        <v>42</v>
      </c>
      <c r="O133" s="59"/>
      <c r="P133" s="177">
        <f>O133*H133</f>
        <v>0</v>
      </c>
      <c r="Q133" s="177">
        <v>0</v>
      </c>
      <c r="R133" s="177">
        <f>Q133*H133</f>
        <v>0</v>
      </c>
      <c r="S133" s="177">
        <v>0.58199999999999996</v>
      </c>
      <c r="T133" s="178">
        <f>S133*H133</f>
        <v>36.665999999999997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9" t="s">
        <v>182</v>
      </c>
      <c r="AT133" s="179" t="s">
        <v>177</v>
      </c>
      <c r="AU133" s="179" t="s">
        <v>86</v>
      </c>
      <c r="AY133" s="18" t="s">
        <v>175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8" t="s">
        <v>84</v>
      </c>
      <c r="BK133" s="180">
        <f>ROUND(I133*H133,2)</f>
        <v>0</v>
      </c>
      <c r="BL133" s="18" t="s">
        <v>182</v>
      </c>
      <c r="BM133" s="179" t="s">
        <v>738</v>
      </c>
    </row>
    <row r="134" spans="1:65" s="14" customFormat="1">
      <c r="B134" s="190"/>
      <c r="D134" s="182" t="s">
        <v>184</v>
      </c>
      <c r="E134" s="191" t="s">
        <v>1</v>
      </c>
      <c r="F134" s="192" t="s">
        <v>739</v>
      </c>
      <c r="H134" s="191" t="s">
        <v>1</v>
      </c>
      <c r="I134" s="193"/>
      <c r="L134" s="190"/>
      <c r="M134" s="194"/>
      <c r="N134" s="195"/>
      <c r="O134" s="195"/>
      <c r="P134" s="195"/>
      <c r="Q134" s="195"/>
      <c r="R134" s="195"/>
      <c r="S134" s="195"/>
      <c r="T134" s="196"/>
      <c r="AT134" s="191" t="s">
        <v>184</v>
      </c>
      <c r="AU134" s="191" t="s">
        <v>86</v>
      </c>
      <c r="AV134" s="14" t="s">
        <v>84</v>
      </c>
      <c r="AW134" s="14" t="s">
        <v>33</v>
      </c>
      <c r="AX134" s="14" t="s">
        <v>77</v>
      </c>
      <c r="AY134" s="191" t="s">
        <v>175</v>
      </c>
    </row>
    <row r="135" spans="1:65" s="13" customFormat="1">
      <c r="B135" s="181"/>
      <c r="D135" s="182" t="s">
        <v>184</v>
      </c>
      <c r="E135" s="183" t="s">
        <v>1</v>
      </c>
      <c r="F135" s="184" t="s">
        <v>740</v>
      </c>
      <c r="H135" s="185">
        <v>63</v>
      </c>
      <c r="I135" s="186"/>
      <c r="L135" s="181"/>
      <c r="M135" s="187"/>
      <c r="N135" s="188"/>
      <c r="O135" s="188"/>
      <c r="P135" s="188"/>
      <c r="Q135" s="188"/>
      <c r="R135" s="188"/>
      <c r="S135" s="188"/>
      <c r="T135" s="189"/>
      <c r="AT135" s="183" t="s">
        <v>184</v>
      </c>
      <c r="AU135" s="183" t="s">
        <v>86</v>
      </c>
      <c r="AV135" s="13" t="s">
        <v>86</v>
      </c>
      <c r="AW135" s="13" t="s">
        <v>33</v>
      </c>
      <c r="AX135" s="13" t="s">
        <v>84</v>
      </c>
      <c r="AY135" s="183" t="s">
        <v>175</v>
      </c>
    </row>
    <row r="136" spans="1:65" s="2" customFormat="1" ht="24" customHeight="1">
      <c r="A136" s="33"/>
      <c r="B136" s="167"/>
      <c r="C136" s="168" t="s">
        <v>189</v>
      </c>
      <c r="D136" s="168" t="s">
        <v>177</v>
      </c>
      <c r="E136" s="169" t="s">
        <v>741</v>
      </c>
      <c r="F136" s="170" t="s">
        <v>742</v>
      </c>
      <c r="G136" s="171" t="s">
        <v>245</v>
      </c>
      <c r="H136" s="172">
        <v>10</v>
      </c>
      <c r="I136" s="173"/>
      <c r="J136" s="174">
        <f>ROUND(I136*H136,2)</f>
        <v>0</v>
      </c>
      <c r="K136" s="170" t="s">
        <v>181</v>
      </c>
      <c r="L136" s="34"/>
      <c r="M136" s="175" t="s">
        <v>1</v>
      </c>
      <c r="N136" s="176" t="s">
        <v>42</v>
      </c>
      <c r="O136" s="59"/>
      <c r="P136" s="177">
        <f>O136*H136</f>
        <v>0</v>
      </c>
      <c r="Q136" s="177">
        <v>4.0000000000000003E-5</v>
      </c>
      <c r="R136" s="177">
        <f>Q136*H136</f>
        <v>4.0000000000000002E-4</v>
      </c>
      <c r="S136" s="177">
        <v>0.128</v>
      </c>
      <c r="T136" s="178">
        <f>S136*H136</f>
        <v>1.28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182</v>
      </c>
      <c r="AT136" s="179" t="s">
        <v>177</v>
      </c>
      <c r="AU136" s="179" t="s">
        <v>86</v>
      </c>
      <c r="AY136" s="18" t="s">
        <v>175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84</v>
      </c>
      <c r="BK136" s="180">
        <f>ROUND(I136*H136,2)</f>
        <v>0</v>
      </c>
      <c r="BL136" s="18" t="s">
        <v>182</v>
      </c>
      <c r="BM136" s="179" t="s">
        <v>743</v>
      </c>
    </row>
    <row r="137" spans="1:65" s="13" customFormat="1">
      <c r="B137" s="181"/>
      <c r="D137" s="182" t="s">
        <v>184</v>
      </c>
      <c r="E137" s="183" t="s">
        <v>1</v>
      </c>
      <c r="F137" s="184" t="s">
        <v>744</v>
      </c>
      <c r="H137" s="185">
        <v>10</v>
      </c>
      <c r="I137" s="186"/>
      <c r="L137" s="181"/>
      <c r="M137" s="187"/>
      <c r="N137" s="188"/>
      <c r="O137" s="188"/>
      <c r="P137" s="188"/>
      <c r="Q137" s="188"/>
      <c r="R137" s="188"/>
      <c r="S137" s="188"/>
      <c r="T137" s="189"/>
      <c r="AT137" s="183" t="s">
        <v>184</v>
      </c>
      <c r="AU137" s="183" t="s">
        <v>86</v>
      </c>
      <c r="AV137" s="13" t="s">
        <v>86</v>
      </c>
      <c r="AW137" s="13" t="s">
        <v>33</v>
      </c>
      <c r="AX137" s="13" t="s">
        <v>84</v>
      </c>
      <c r="AY137" s="183" t="s">
        <v>175</v>
      </c>
    </row>
    <row r="138" spans="1:65" s="2" customFormat="1" ht="16.5" customHeight="1">
      <c r="A138" s="33"/>
      <c r="B138" s="167"/>
      <c r="C138" s="168" t="s">
        <v>182</v>
      </c>
      <c r="D138" s="168" t="s">
        <v>177</v>
      </c>
      <c r="E138" s="169" t="s">
        <v>745</v>
      </c>
      <c r="F138" s="170" t="s">
        <v>746</v>
      </c>
      <c r="G138" s="171" t="s">
        <v>285</v>
      </c>
      <c r="H138" s="172">
        <v>16</v>
      </c>
      <c r="I138" s="173"/>
      <c r="J138" s="174">
        <f>ROUND(I138*H138,2)</f>
        <v>0</v>
      </c>
      <c r="K138" s="170" t="s">
        <v>181</v>
      </c>
      <c r="L138" s="34"/>
      <c r="M138" s="175" t="s">
        <v>1</v>
      </c>
      <c r="N138" s="176" t="s">
        <v>42</v>
      </c>
      <c r="O138" s="59"/>
      <c r="P138" s="177">
        <f>O138*H138</f>
        <v>0</v>
      </c>
      <c r="Q138" s="177">
        <v>0</v>
      </c>
      <c r="R138" s="177">
        <f>Q138*H138</f>
        <v>0</v>
      </c>
      <c r="S138" s="177">
        <v>0.20499999999999999</v>
      </c>
      <c r="T138" s="178">
        <f>S138*H138</f>
        <v>3.28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182</v>
      </c>
      <c r="AT138" s="179" t="s">
        <v>177</v>
      </c>
      <c r="AU138" s="179" t="s">
        <v>86</v>
      </c>
      <c r="AY138" s="18" t="s">
        <v>175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8" t="s">
        <v>84</v>
      </c>
      <c r="BK138" s="180">
        <f>ROUND(I138*H138,2)</f>
        <v>0</v>
      </c>
      <c r="BL138" s="18" t="s">
        <v>182</v>
      </c>
      <c r="BM138" s="179" t="s">
        <v>747</v>
      </c>
    </row>
    <row r="139" spans="1:65" s="2" customFormat="1" ht="16.5" customHeight="1">
      <c r="A139" s="33"/>
      <c r="B139" s="167"/>
      <c r="C139" s="168" t="s">
        <v>201</v>
      </c>
      <c r="D139" s="168" t="s">
        <v>177</v>
      </c>
      <c r="E139" s="169" t="s">
        <v>178</v>
      </c>
      <c r="F139" s="170" t="s">
        <v>179</v>
      </c>
      <c r="G139" s="171" t="s">
        <v>180</v>
      </c>
      <c r="H139" s="172">
        <v>1.8</v>
      </c>
      <c r="I139" s="173"/>
      <c r="J139" s="174">
        <f>ROUND(I139*H139,2)</f>
        <v>0</v>
      </c>
      <c r="K139" s="170" t="s">
        <v>181</v>
      </c>
      <c r="L139" s="34"/>
      <c r="M139" s="175" t="s">
        <v>1</v>
      </c>
      <c r="N139" s="176" t="s">
        <v>42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182</v>
      </c>
      <c r="AT139" s="179" t="s">
        <v>177</v>
      </c>
      <c r="AU139" s="179" t="s">
        <v>86</v>
      </c>
      <c r="AY139" s="18" t="s">
        <v>175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84</v>
      </c>
      <c r="BK139" s="180">
        <f>ROUND(I139*H139,2)</f>
        <v>0</v>
      </c>
      <c r="BL139" s="18" t="s">
        <v>182</v>
      </c>
      <c r="BM139" s="179" t="s">
        <v>748</v>
      </c>
    </row>
    <row r="140" spans="1:65" s="13" customFormat="1">
      <c r="B140" s="181"/>
      <c r="D140" s="182" t="s">
        <v>184</v>
      </c>
      <c r="E140" s="183" t="s">
        <v>139</v>
      </c>
      <c r="F140" s="184" t="s">
        <v>749</v>
      </c>
      <c r="H140" s="185">
        <v>1.8</v>
      </c>
      <c r="I140" s="186"/>
      <c r="L140" s="181"/>
      <c r="M140" s="187"/>
      <c r="N140" s="188"/>
      <c r="O140" s="188"/>
      <c r="P140" s="188"/>
      <c r="Q140" s="188"/>
      <c r="R140" s="188"/>
      <c r="S140" s="188"/>
      <c r="T140" s="189"/>
      <c r="AT140" s="183" t="s">
        <v>184</v>
      </c>
      <c r="AU140" s="183" t="s">
        <v>86</v>
      </c>
      <c r="AV140" s="13" t="s">
        <v>86</v>
      </c>
      <c r="AW140" s="13" t="s">
        <v>33</v>
      </c>
      <c r="AX140" s="13" t="s">
        <v>84</v>
      </c>
      <c r="AY140" s="183" t="s">
        <v>175</v>
      </c>
    </row>
    <row r="141" spans="1:65" s="2" customFormat="1" ht="24" customHeight="1">
      <c r="A141" s="33"/>
      <c r="B141" s="167"/>
      <c r="C141" s="168" t="s">
        <v>206</v>
      </c>
      <c r="D141" s="168" t="s">
        <v>177</v>
      </c>
      <c r="E141" s="169" t="s">
        <v>613</v>
      </c>
      <c r="F141" s="170" t="s">
        <v>614</v>
      </c>
      <c r="G141" s="171" t="s">
        <v>180</v>
      </c>
      <c r="H141" s="172">
        <v>44.404000000000003</v>
      </c>
      <c r="I141" s="173"/>
      <c r="J141" s="174">
        <f>ROUND(I141*H141,2)</f>
        <v>0</v>
      </c>
      <c r="K141" s="170" t="s">
        <v>750</v>
      </c>
      <c r="L141" s="34"/>
      <c r="M141" s="175" t="s">
        <v>1</v>
      </c>
      <c r="N141" s="176" t="s">
        <v>42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182</v>
      </c>
      <c r="AT141" s="179" t="s">
        <v>177</v>
      </c>
      <c r="AU141" s="179" t="s">
        <v>86</v>
      </c>
      <c r="AY141" s="18" t="s">
        <v>175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84</v>
      </c>
      <c r="BK141" s="180">
        <f>ROUND(I141*H141,2)</f>
        <v>0</v>
      </c>
      <c r="BL141" s="18" t="s">
        <v>182</v>
      </c>
      <c r="BM141" s="179" t="s">
        <v>751</v>
      </c>
    </row>
    <row r="142" spans="1:65" s="14" customFormat="1">
      <c r="B142" s="190"/>
      <c r="D142" s="182" t="s">
        <v>184</v>
      </c>
      <c r="E142" s="191" t="s">
        <v>1</v>
      </c>
      <c r="F142" s="192" t="s">
        <v>752</v>
      </c>
      <c r="H142" s="191" t="s">
        <v>1</v>
      </c>
      <c r="I142" s="193"/>
      <c r="L142" s="190"/>
      <c r="M142" s="194"/>
      <c r="N142" s="195"/>
      <c r="O142" s="195"/>
      <c r="P142" s="195"/>
      <c r="Q142" s="195"/>
      <c r="R142" s="195"/>
      <c r="S142" s="195"/>
      <c r="T142" s="196"/>
      <c r="AT142" s="191" t="s">
        <v>184</v>
      </c>
      <c r="AU142" s="191" t="s">
        <v>86</v>
      </c>
      <c r="AV142" s="14" t="s">
        <v>84</v>
      </c>
      <c r="AW142" s="14" t="s">
        <v>33</v>
      </c>
      <c r="AX142" s="14" t="s">
        <v>77</v>
      </c>
      <c r="AY142" s="191" t="s">
        <v>175</v>
      </c>
    </row>
    <row r="143" spans="1:65" s="13" customFormat="1" ht="22.5">
      <c r="B143" s="181"/>
      <c r="D143" s="182" t="s">
        <v>184</v>
      </c>
      <c r="E143" s="183" t="s">
        <v>718</v>
      </c>
      <c r="F143" s="184" t="s">
        <v>753</v>
      </c>
      <c r="H143" s="185">
        <v>41.095999999999997</v>
      </c>
      <c r="I143" s="186"/>
      <c r="L143" s="181"/>
      <c r="M143" s="187"/>
      <c r="N143" s="188"/>
      <c r="O143" s="188"/>
      <c r="P143" s="188"/>
      <c r="Q143" s="188"/>
      <c r="R143" s="188"/>
      <c r="S143" s="188"/>
      <c r="T143" s="189"/>
      <c r="AT143" s="183" t="s">
        <v>184</v>
      </c>
      <c r="AU143" s="183" t="s">
        <v>86</v>
      </c>
      <c r="AV143" s="13" t="s">
        <v>86</v>
      </c>
      <c r="AW143" s="13" t="s">
        <v>33</v>
      </c>
      <c r="AX143" s="13" t="s">
        <v>77</v>
      </c>
      <c r="AY143" s="183" t="s">
        <v>175</v>
      </c>
    </row>
    <row r="144" spans="1:65" s="14" customFormat="1">
      <c r="B144" s="190"/>
      <c r="D144" s="182" t="s">
        <v>184</v>
      </c>
      <c r="E144" s="191" t="s">
        <v>1</v>
      </c>
      <c r="F144" s="192" t="s">
        <v>754</v>
      </c>
      <c r="H144" s="191" t="s">
        <v>1</v>
      </c>
      <c r="I144" s="193"/>
      <c r="L144" s="190"/>
      <c r="M144" s="194"/>
      <c r="N144" s="195"/>
      <c r="O144" s="195"/>
      <c r="P144" s="195"/>
      <c r="Q144" s="195"/>
      <c r="R144" s="195"/>
      <c r="S144" s="195"/>
      <c r="T144" s="196"/>
      <c r="AT144" s="191" t="s">
        <v>184</v>
      </c>
      <c r="AU144" s="191" t="s">
        <v>86</v>
      </c>
      <c r="AV144" s="14" t="s">
        <v>84</v>
      </c>
      <c r="AW144" s="14" t="s">
        <v>33</v>
      </c>
      <c r="AX144" s="14" t="s">
        <v>77</v>
      </c>
      <c r="AY144" s="191" t="s">
        <v>175</v>
      </c>
    </row>
    <row r="145" spans="1:65" s="13" customFormat="1">
      <c r="B145" s="181"/>
      <c r="D145" s="182" t="s">
        <v>184</v>
      </c>
      <c r="E145" s="183" t="s">
        <v>1</v>
      </c>
      <c r="F145" s="184" t="s">
        <v>755</v>
      </c>
      <c r="H145" s="185">
        <v>3.3079999999999998</v>
      </c>
      <c r="I145" s="186"/>
      <c r="L145" s="181"/>
      <c r="M145" s="187"/>
      <c r="N145" s="188"/>
      <c r="O145" s="188"/>
      <c r="P145" s="188"/>
      <c r="Q145" s="188"/>
      <c r="R145" s="188"/>
      <c r="S145" s="188"/>
      <c r="T145" s="189"/>
      <c r="AT145" s="183" t="s">
        <v>184</v>
      </c>
      <c r="AU145" s="183" t="s">
        <v>86</v>
      </c>
      <c r="AV145" s="13" t="s">
        <v>86</v>
      </c>
      <c r="AW145" s="13" t="s">
        <v>33</v>
      </c>
      <c r="AX145" s="13" t="s">
        <v>77</v>
      </c>
      <c r="AY145" s="183" t="s">
        <v>175</v>
      </c>
    </row>
    <row r="146" spans="1:65" s="15" customFormat="1">
      <c r="B146" s="197"/>
      <c r="D146" s="182" t="s">
        <v>184</v>
      </c>
      <c r="E146" s="198" t="s">
        <v>134</v>
      </c>
      <c r="F146" s="199" t="s">
        <v>200</v>
      </c>
      <c r="H146" s="200">
        <v>44.404000000000003</v>
      </c>
      <c r="I146" s="201"/>
      <c r="L146" s="197"/>
      <c r="M146" s="202"/>
      <c r="N146" s="203"/>
      <c r="O146" s="203"/>
      <c r="P146" s="203"/>
      <c r="Q146" s="203"/>
      <c r="R146" s="203"/>
      <c r="S146" s="203"/>
      <c r="T146" s="204"/>
      <c r="AT146" s="198" t="s">
        <v>184</v>
      </c>
      <c r="AU146" s="198" t="s">
        <v>86</v>
      </c>
      <c r="AV146" s="15" t="s">
        <v>182</v>
      </c>
      <c r="AW146" s="15" t="s">
        <v>33</v>
      </c>
      <c r="AX146" s="15" t="s">
        <v>84</v>
      </c>
      <c r="AY146" s="198" t="s">
        <v>175</v>
      </c>
    </row>
    <row r="147" spans="1:65" s="2" customFormat="1" ht="24" customHeight="1">
      <c r="A147" s="33"/>
      <c r="B147" s="167"/>
      <c r="C147" s="168" t="s">
        <v>212</v>
      </c>
      <c r="D147" s="168" t="s">
        <v>177</v>
      </c>
      <c r="E147" s="169" t="s">
        <v>194</v>
      </c>
      <c r="F147" s="170" t="s">
        <v>195</v>
      </c>
      <c r="G147" s="171" t="s">
        <v>180</v>
      </c>
      <c r="H147" s="172">
        <v>1.748</v>
      </c>
      <c r="I147" s="173"/>
      <c r="J147" s="174">
        <f>ROUND(I147*H147,2)</f>
        <v>0</v>
      </c>
      <c r="K147" s="170" t="s">
        <v>181</v>
      </c>
      <c r="L147" s="34"/>
      <c r="M147" s="175" t="s">
        <v>1</v>
      </c>
      <c r="N147" s="176" t="s">
        <v>42</v>
      </c>
      <c r="O147" s="59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182</v>
      </c>
      <c r="AT147" s="179" t="s">
        <v>177</v>
      </c>
      <c r="AU147" s="179" t="s">
        <v>86</v>
      </c>
      <c r="AY147" s="18" t="s">
        <v>175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8" t="s">
        <v>84</v>
      </c>
      <c r="BK147" s="180">
        <f>ROUND(I147*H147,2)</f>
        <v>0</v>
      </c>
      <c r="BL147" s="18" t="s">
        <v>182</v>
      </c>
      <c r="BM147" s="179" t="s">
        <v>756</v>
      </c>
    </row>
    <row r="148" spans="1:65" s="14" customFormat="1">
      <c r="B148" s="190"/>
      <c r="D148" s="182" t="s">
        <v>184</v>
      </c>
      <c r="E148" s="191" t="s">
        <v>1</v>
      </c>
      <c r="F148" s="192" t="s">
        <v>757</v>
      </c>
      <c r="H148" s="191" t="s">
        <v>1</v>
      </c>
      <c r="I148" s="193"/>
      <c r="L148" s="190"/>
      <c r="M148" s="194"/>
      <c r="N148" s="195"/>
      <c r="O148" s="195"/>
      <c r="P148" s="195"/>
      <c r="Q148" s="195"/>
      <c r="R148" s="195"/>
      <c r="S148" s="195"/>
      <c r="T148" s="196"/>
      <c r="AT148" s="191" t="s">
        <v>184</v>
      </c>
      <c r="AU148" s="191" t="s">
        <v>86</v>
      </c>
      <c r="AV148" s="14" t="s">
        <v>84</v>
      </c>
      <c r="AW148" s="14" t="s">
        <v>33</v>
      </c>
      <c r="AX148" s="14" t="s">
        <v>77</v>
      </c>
      <c r="AY148" s="191" t="s">
        <v>175</v>
      </c>
    </row>
    <row r="149" spans="1:65" s="13" customFormat="1">
      <c r="B149" s="181"/>
      <c r="D149" s="182" t="s">
        <v>184</v>
      </c>
      <c r="E149" s="183" t="s">
        <v>1</v>
      </c>
      <c r="F149" s="184" t="s">
        <v>758</v>
      </c>
      <c r="H149" s="185">
        <v>1.1479999999999999</v>
      </c>
      <c r="I149" s="186"/>
      <c r="L149" s="181"/>
      <c r="M149" s="187"/>
      <c r="N149" s="188"/>
      <c r="O149" s="188"/>
      <c r="P149" s="188"/>
      <c r="Q149" s="188"/>
      <c r="R149" s="188"/>
      <c r="S149" s="188"/>
      <c r="T149" s="189"/>
      <c r="AT149" s="183" t="s">
        <v>184</v>
      </c>
      <c r="AU149" s="183" t="s">
        <v>86</v>
      </c>
      <c r="AV149" s="13" t="s">
        <v>86</v>
      </c>
      <c r="AW149" s="13" t="s">
        <v>33</v>
      </c>
      <c r="AX149" s="13" t="s">
        <v>77</v>
      </c>
      <c r="AY149" s="183" t="s">
        <v>175</v>
      </c>
    </row>
    <row r="150" spans="1:65" s="13" customFormat="1">
      <c r="B150" s="181"/>
      <c r="D150" s="182" t="s">
        <v>184</v>
      </c>
      <c r="E150" s="183" t="s">
        <v>1</v>
      </c>
      <c r="F150" s="184" t="s">
        <v>759</v>
      </c>
      <c r="H150" s="185">
        <v>0.24</v>
      </c>
      <c r="I150" s="186"/>
      <c r="L150" s="181"/>
      <c r="M150" s="187"/>
      <c r="N150" s="188"/>
      <c r="O150" s="188"/>
      <c r="P150" s="188"/>
      <c r="Q150" s="188"/>
      <c r="R150" s="188"/>
      <c r="S150" s="188"/>
      <c r="T150" s="189"/>
      <c r="AT150" s="183" t="s">
        <v>184</v>
      </c>
      <c r="AU150" s="183" t="s">
        <v>86</v>
      </c>
      <c r="AV150" s="13" t="s">
        <v>86</v>
      </c>
      <c r="AW150" s="13" t="s">
        <v>33</v>
      </c>
      <c r="AX150" s="13" t="s">
        <v>77</v>
      </c>
      <c r="AY150" s="183" t="s">
        <v>175</v>
      </c>
    </row>
    <row r="151" spans="1:65" s="13" customFormat="1">
      <c r="B151" s="181"/>
      <c r="D151" s="182" t="s">
        <v>184</v>
      </c>
      <c r="E151" s="183" t="s">
        <v>1</v>
      </c>
      <c r="F151" s="184" t="s">
        <v>760</v>
      </c>
      <c r="H151" s="185">
        <v>0.36</v>
      </c>
      <c r="I151" s="186"/>
      <c r="L151" s="181"/>
      <c r="M151" s="187"/>
      <c r="N151" s="188"/>
      <c r="O151" s="188"/>
      <c r="P151" s="188"/>
      <c r="Q151" s="188"/>
      <c r="R151" s="188"/>
      <c r="S151" s="188"/>
      <c r="T151" s="189"/>
      <c r="AT151" s="183" t="s">
        <v>184</v>
      </c>
      <c r="AU151" s="183" t="s">
        <v>86</v>
      </c>
      <c r="AV151" s="13" t="s">
        <v>86</v>
      </c>
      <c r="AW151" s="13" t="s">
        <v>33</v>
      </c>
      <c r="AX151" s="13" t="s">
        <v>77</v>
      </c>
      <c r="AY151" s="183" t="s">
        <v>175</v>
      </c>
    </row>
    <row r="152" spans="1:65" s="15" customFormat="1">
      <c r="B152" s="197"/>
      <c r="D152" s="182" t="s">
        <v>184</v>
      </c>
      <c r="E152" s="198" t="s">
        <v>142</v>
      </c>
      <c r="F152" s="199" t="s">
        <v>200</v>
      </c>
      <c r="H152" s="200">
        <v>1.748</v>
      </c>
      <c r="I152" s="201"/>
      <c r="L152" s="197"/>
      <c r="M152" s="202"/>
      <c r="N152" s="203"/>
      <c r="O152" s="203"/>
      <c r="P152" s="203"/>
      <c r="Q152" s="203"/>
      <c r="R152" s="203"/>
      <c r="S152" s="203"/>
      <c r="T152" s="204"/>
      <c r="AT152" s="198" t="s">
        <v>184</v>
      </c>
      <c r="AU152" s="198" t="s">
        <v>86</v>
      </c>
      <c r="AV152" s="15" t="s">
        <v>182</v>
      </c>
      <c r="AW152" s="15" t="s">
        <v>33</v>
      </c>
      <c r="AX152" s="15" t="s">
        <v>84</v>
      </c>
      <c r="AY152" s="198" t="s">
        <v>175</v>
      </c>
    </row>
    <row r="153" spans="1:65" s="2" customFormat="1" ht="24" customHeight="1">
      <c r="A153" s="33"/>
      <c r="B153" s="167"/>
      <c r="C153" s="168" t="s">
        <v>217</v>
      </c>
      <c r="D153" s="168" t="s">
        <v>177</v>
      </c>
      <c r="E153" s="169" t="s">
        <v>202</v>
      </c>
      <c r="F153" s="170" t="s">
        <v>203</v>
      </c>
      <c r="G153" s="171" t="s">
        <v>180</v>
      </c>
      <c r="H153" s="172">
        <v>0.52400000000000002</v>
      </c>
      <c r="I153" s="173"/>
      <c r="J153" s="174">
        <f>ROUND(I153*H153,2)</f>
        <v>0</v>
      </c>
      <c r="K153" s="170" t="s">
        <v>181</v>
      </c>
      <c r="L153" s="34"/>
      <c r="M153" s="175" t="s">
        <v>1</v>
      </c>
      <c r="N153" s="176" t="s">
        <v>42</v>
      </c>
      <c r="O153" s="59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182</v>
      </c>
      <c r="AT153" s="179" t="s">
        <v>177</v>
      </c>
      <c r="AU153" s="179" t="s">
        <v>86</v>
      </c>
      <c r="AY153" s="18" t="s">
        <v>175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8" t="s">
        <v>84</v>
      </c>
      <c r="BK153" s="180">
        <f>ROUND(I153*H153,2)</f>
        <v>0</v>
      </c>
      <c r="BL153" s="18" t="s">
        <v>182</v>
      </c>
      <c r="BM153" s="179" t="s">
        <v>761</v>
      </c>
    </row>
    <row r="154" spans="1:65" s="13" customFormat="1">
      <c r="B154" s="181"/>
      <c r="D154" s="182" t="s">
        <v>184</v>
      </c>
      <c r="E154" s="183" t="s">
        <v>1</v>
      </c>
      <c r="F154" s="184" t="s">
        <v>205</v>
      </c>
      <c r="H154" s="185">
        <v>0.52400000000000002</v>
      </c>
      <c r="I154" s="186"/>
      <c r="L154" s="181"/>
      <c r="M154" s="187"/>
      <c r="N154" s="188"/>
      <c r="O154" s="188"/>
      <c r="P154" s="188"/>
      <c r="Q154" s="188"/>
      <c r="R154" s="188"/>
      <c r="S154" s="188"/>
      <c r="T154" s="189"/>
      <c r="AT154" s="183" t="s">
        <v>184</v>
      </c>
      <c r="AU154" s="183" t="s">
        <v>86</v>
      </c>
      <c r="AV154" s="13" t="s">
        <v>86</v>
      </c>
      <c r="AW154" s="13" t="s">
        <v>33</v>
      </c>
      <c r="AX154" s="13" t="s">
        <v>84</v>
      </c>
      <c r="AY154" s="183" t="s">
        <v>175</v>
      </c>
    </row>
    <row r="155" spans="1:65" s="2" customFormat="1" ht="24" customHeight="1">
      <c r="A155" s="33"/>
      <c r="B155" s="167"/>
      <c r="C155" s="168" t="s">
        <v>222</v>
      </c>
      <c r="D155" s="168" t="s">
        <v>177</v>
      </c>
      <c r="E155" s="169" t="s">
        <v>207</v>
      </c>
      <c r="F155" s="170" t="s">
        <v>208</v>
      </c>
      <c r="G155" s="171" t="s">
        <v>180</v>
      </c>
      <c r="H155" s="172">
        <v>4.5</v>
      </c>
      <c r="I155" s="173"/>
      <c r="J155" s="174">
        <f>ROUND(I155*H155,2)</f>
        <v>0</v>
      </c>
      <c r="K155" s="170" t="s">
        <v>181</v>
      </c>
      <c r="L155" s="34"/>
      <c r="M155" s="175" t="s">
        <v>1</v>
      </c>
      <c r="N155" s="176" t="s">
        <v>42</v>
      </c>
      <c r="O155" s="59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182</v>
      </c>
      <c r="AT155" s="179" t="s">
        <v>177</v>
      </c>
      <c r="AU155" s="179" t="s">
        <v>86</v>
      </c>
      <c r="AY155" s="18" t="s">
        <v>175</v>
      </c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8" t="s">
        <v>84</v>
      </c>
      <c r="BK155" s="180">
        <f>ROUND(I155*H155,2)</f>
        <v>0</v>
      </c>
      <c r="BL155" s="18" t="s">
        <v>182</v>
      </c>
      <c r="BM155" s="179" t="s">
        <v>762</v>
      </c>
    </row>
    <row r="156" spans="1:65" s="13" customFormat="1">
      <c r="B156" s="181"/>
      <c r="D156" s="182" t="s">
        <v>184</v>
      </c>
      <c r="E156" s="183" t="s">
        <v>1</v>
      </c>
      <c r="F156" s="184" t="s">
        <v>763</v>
      </c>
      <c r="H156" s="185">
        <v>1.8</v>
      </c>
      <c r="I156" s="186"/>
      <c r="L156" s="181"/>
      <c r="M156" s="187"/>
      <c r="N156" s="188"/>
      <c r="O156" s="188"/>
      <c r="P156" s="188"/>
      <c r="Q156" s="188"/>
      <c r="R156" s="188"/>
      <c r="S156" s="188"/>
      <c r="T156" s="189"/>
      <c r="AT156" s="183" t="s">
        <v>184</v>
      </c>
      <c r="AU156" s="183" t="s">
        <v>86</v>
      </c>
      <c r="AV156" s="13" t="s">
        <v>86</v>
      </c>
      <c r="AW156" s="13" t="s">
        <v>33</v>
      </c>
      <c r="AX156" s="13" t="s">
        <v>77</v>
      </c>
      <c r="AY156" s="183" t="s">
        <v>175</v>
      </c>
    </row>
    <row r="157" spans="1:65" s="13" customFormat="1">
      <c r="B157" s="181"/>
      <c r="D157" s="182" t="s">
        <v>184</v>
      </c>
      <c r="E157" s="183" t="s">
        <v>1</v>
      </c>
      <c r="F157" s="184" t="s">
        <v>764</v>
      </c>
      <c r="H157" s="185">
        <v>2.7</v>
      </c>
      <c r="I157" s="186"/>
      <c r="L157" s="181"/>
      <c r="M157" s="187"/>
      <c r="N157" s="188"/>
      <c r="O157" s="188"/>
      <c r="P157" s="188"/>
      <c r="Q157" s="188"/>
      <c r="R157" s="188"/>
      <c r="S157" s="188"/>
      <c r="T157" s="189"/>
      <c r="AT157" s="183" t="s">
        <v>184</v>
      </c>
      <c r="AU157" s="183" t="s">
        <v>86</v>
      </c>
      <c r="AV157" s="13" t="s">
        <v>86</v>
      </c>
      <c r="AW157" s="13" t="s">
        <v>33</v>
      </c>
      <c r="AX157" s="13" t="s">
        <v>77</v>
      </c>
      <c r="AY157" s="183" t="s">
        <v>175</v>
      </c>
    </row>
    <row r="158" spans="1:65" s="15" customFormat="1">
      <c r="B158" s="197"/>
      <c r="D158" s="182" t="s">
        <v>184</v>
      </c>
      <c r="E158" s="198" t="s">
        <v>1</v>
      </c>
      <c r="F158" s="199" t="s">
        <v>200</v>
      </c>
      <c r="H158" s="200">
        <v>4.5</v>
      </c>
      <c r="I158" s="201"/>
      <c r="L158" s="197"/>
      <c r="M158" s="202"/>
      <c r="N158" s="203"/>
      <c r="O158" s="203"/>
      <c r="P158" s="203"/>
      <c r="Q158" s="203"/>
      <c r="R158" s="203"/>
      <c r="S158" s="203"/>
      <c r="T158" s="204"/>
      <c r="AT158" s="198" t="s">
        <v>184</v>
      </c>
      <c r="AU158" s="198" t="s">
        <v>86</v>
      </c>
      <c r="AV158" s="15" t="s">
        <v>182</v>
      </c>
      <c r="AW158" s="15" t="s">
        <v>33</v>
      </c>
      <c r="AX158" s="15" t="s">
        <v>84</v>
      </c>
      <c r="AY158" s="198" t="s">
        <v>175</v>
      </c>
    </row>
    <row r="159" spans="1:65" s="2" customFormat="1" ht="24" customHeight="1">
      <c r="A159" s="33"/>
      <c r="B159" s="167"/>
      <c r="C159" s="168" t="s">
        <v>227</v>
      </c>
      <c r="D159" s="168" t="s">
        <v>177</v>
      </c>
      <c r="E159" s="169" t="s">
        <v>213</v>
      </c>
      <c r="F159" s="170" t="s">
        <v>214</v>
      </c>
      <c r="G159" s="171" t="s">
        <v>180</v>
      </c>
      <c r="H159" s="172">
        <v>46.152000000000001</v>
      </c>
      <c r="I159" s="173"/>
      <c r="J159" s="174">
        <f>ROUND(I159*H159,2)</f>
        <v>0</v>
      </c>
      <c r="K159" s="170" t="s">
        <v>181</v>
      </c>
      <c r="L159" s="34"/>
      <c r="M159" s="175" t="s">
        <v>1</v>
      </c>
      <c r="N159" s="176" t="s">
        <v>42</v>
      </c>
      <c r="O159" s="59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182</v>
      </c>
      <c r="AT159" s="179" t="s">
        <v>177</v>
      </c>
      <c r="AU159" s="179" t="s">
        <v>86</v>
      </c>
      <c r="AY159" s="18" t="s">
        <v>175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8" t="s">
        <v>84</v>
      </c>
      <c r="BK159" s="180">
        <f>ROUND(I159*H159,2)</f>
        <v>0</v>
      </c>
      <c r="BL159" s="18" t="s">
        <v>182</v>
      </c>
      <c r="BM159" s="179" t="s">
        <v>765</v>
      </c>
    </row>
    <row r="160" spans="1:65" s="14" customFormat="1">
      <c r="B160" s="190"/>
      <c r="D160" s="182" t="s">
        <v>184</v>
      </c>
      <c r="E160" s="191" t="s">
        <v>1</v>
      </c>
      <c r="F160" s="192" t="s">
        <v>766</v>
      </c>
      <c r="H160" s="191" t="s">
        <v>1</v>
      </c>
      <c r="I160" s="193"/>
      <c r="L160" s="190"/>
      <c r="M160" s="194"/>
      <c r="N160" s="195"/>
      <c r="O160" s="195"/>
      <c r="P160" s="195"/>
      <c r="Q160" s="195"/>
      <c r="R160" s="195"/>
      <c r="S160" s="195"/>
      <c r="T160" s="196"/>
      <c r="AT160" s="191" t="s">
        <v>184</v>
      </c>
      <c r="AU160" s="191" t="s">
        <v>86</v>
      </c>
      <c r="AV160" s="14" t="s">
        <v>84</v>
      </c>
      <c r="AW160" s="14" t="s">
        <v>33</v>
      </c>
      <c r="AX160" s="14" t="s">
        <v>77</v>
      </c>
      <c r="AY160" s="191" t="s">
        <v>175</v>
      </c>
    </row>
    <row r="161" spans="1:65" s="13" customFormat="1">
      <c r="B161" s="181"/>
      <c r="D161" s="182" t="s">
        <v>184</v>
      </c>
      <c r="E161" s="183" t="s">
        <v>1</v>
      </c>
      <c r="F161" s="184" t="s">
        <v>216</v>
      </c>
      <c r="H161" s="185">
        <v>46.152000000000001</v>
      </c>
      <c r="I161" s="186"/>
      <c r="L161" s="181"/>
      <c r="M161" s="187"/>
      <c r="N161" s="188"/>
      <c r="O161" s="188"/>
      <c r="P161" s="188"/>
      <c r="Q161" s="188"/>
      <c r="R161" s="188"/>
      <c r="S161" s="188"/>
      <c r="T161" s="189"/>
      <c r="AT161" s="183" t="s">
        <v>184</v>
      </c>
      <c r="AU161" s="183" t="s">
        <v>86</v>
      </c>
      <c r="AV161" s="13" t="s">
        <v>86</v>
      </c>
      <c r="AW161" s="13" t="s">
        <v>33</v>
      </c>
      <c r="AX161" s="13" t="s">
        <v>77</v>
      </c>
      <c r="AY161" s="183" t="s">
        <v>175</v>
      </c>
    </row>
    <row r="162" spans="1:65" s="15" customFormat="1">
      <c r="B162" s="197"/>
      <c r="D162" s="182" t="s">
        <v>184</v>
      </c>
      <c r="E162" s="198" t="s">
        <v>136</v>
      </c>
      <c r="F162" s="199" t="s">
        <v>200</v>
      </c>
      <c r="H162" s="200">
        <v>46.152000000000001</v>
      </c>
      <c r="I162" s="201"/>
      <c r="L162" s="197"/>
      <c r="M162" s="202"/>
      <c r="N162" s="203"/>
      <c r="O162" s="203"/>
      <c r="P162" s="203"/>
      <c r="Q162" s="203"/>
      <c r="R162" s="203"/>
      <c r="S162" s="203"/>
      <c r="T162" s="204"/>
      <c r="AT162" s="198" t="s">
        <v>184</v>
      </c>
      <c r="AU162" s="198" t="s">
        <v>86</v>
      </c>
      <c r="AV162" s="15" t="s">
        <v>182</v>
      </c>
      <c r="AW162" s="15" t="s">
        <v>33</v>
      </c>
      <c r="AX162" s="15" t="s">
        <v>84</v>
      </c>
      <c r="AY162" s="198" t="s">
        <v>175</v>
      </c>
    </row>
    <row r="163" spans="1:65" s="2" customFormat="1" ht="24" customHeight="1">
      <c r="A163" s="33"/>
      <c r="B163" s="167"/>
      <c r="C163" s="168" t="s">
        <v>231</v>
      </c>
      <c r="D163" s="168" t="s">
        <v>177</v>
      </c>
      <c r="E163" s="169" t="s">
        <v>218</v>
      </c>
      <c r="F163" s="170" t="s">
        <v>219</v>
      </c>
      <c r="G163" s="171" t="s">
        <v>180</v>
      </c>
      <c r="H163" s="172">
        <v>230.76</v>
      </c>
      <c r="I163" s="173"/>
      <c r="J163" s="174">
        <f>ROUND(I163*H163,2)</f>
        <v>0</v>
      </c>
      <c r="K163" s="170" t="s">
        <v>181</v>
      </c>
      <c r="L163" s="34"/>
      <c r="M163" s="175" t="s">
        <v>1</v>
      </c>
      <c r="N163" s="176" t="s">
        <v>42</v>
      </c>
      <c r="O163" s="59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9" t="s">
        <v>182</v>
      </c>
      <c r="AT163" s="179" t="s">
        <v>177</v>
      </c>
      <c r="AU163" s="179" t="s">
        <v>86</v>
      </c>
      <c r="AY163" s="18" t="s">
        <v>175</v>
      </c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18" t="s">
        <v>84</v>
      </c>
      <c r="BK163" s="180">
        <f>ROUND(I163*H163,2)</f>
        <v>0</v>
      </c>
      <c r="BL163" s="18" t="s">
        <v>182</v>
      </c>
      <c r="BM163" s="179" t="s">
        <v>767</v>
      </c>
    </row>
    <row r="164" spans="1:65" s="13" customFormat="1">
      <c r="B164" s="181"/>
      <c r="D164" s="182" t="s">
        <v>184</v>
      </c>
      <c r="E164" s="183" t="s">
        <v>1</v>
      </c>
      <c r="F164" s="184" t="s">
        <v>221</v>
      </c>
      <c r="H164" s="185">
        <v>230.76</v>
      </c>
      <c r="I164" s="186"/>
      <c r="L164" s="181"/>
      <c r="M164" s="187"/>
      <c r="N164" s="188"/>
      <c r="O164" s="188"/>
      <c r="P164" s="188"/>
      <c r="Q164" s="188"/>
      <c r="R164" s="188"/>
      <c r="S164" s="188"/>
      <c r="T164" s="189"/>
      <c r="AT164" s="183" t="s">
        <v>184</v>
      </c>
      <c r="AU164" s="183" t="s">
        <v>86</v>
      </c>
      <c r="AV164" s="13" t="s">
        <v>86</v>
      </c>
      <c r="AW164" s="13" t="s">
        <v>33</v>
      </c>
      <c r="AX164" s="13" t="s">
        <v>84</v>
      </c>
      <c r="AY164" s="183" t="s">
        <v>175</v>
      </c>
    </row>
    <row r="165" spans="1:65" s="2" customFormat="1" ht="16.5" customHeight="1">
      <c r="A165" s="33"/>
      <c r="B165" s="167"/>
      <c r="C165" s="168" t="s">
        <v>237</v>
      </c>
      <c r="D165" s="168" t="s">
        <v>177</v>
      </c>
      <c r="E165" s="169" t="s">
        <v>223</v>
      </c>
      <c r="F165" s="170" t="s">
        <v>224</v>
      </c>
      <c r="G165" s="171" t="s">
        <v>180</v>
      </c>
      <c r="H165" s="172">
        <v>2.7</v>
      </c>
      <c r="I165" s="173"/>
      <c r="J165" s="174">
        <f>ROUND(I165*H165,2)</f>
        <v>0</v>
      </c>
      <c r="K165" s="170" t="s">
        <v>181</v>
      </c>
      <c r="L165" s="34"/>
      <c r="M165" s="175" t="s">
        <v>1</v>
      </c>
      <c r="N165" s="176" t="s">
        <v>42</v>
      </c>
      <c r="O165" s="59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9" t="s">
        <v>182</v>
      </c>
      <c r="AT165" s="179" t="s">
        <v>177</v>
      </c>
      <c r="AU165" s="179" t="s">
        <v>86</v>
      </c>
      <c r="AY165" s="18" t="s">
        <v>175</v>
      </c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8" t="s">
        <v>84</v>
      </c>
      <c r="BK165" s="180">
        <f>ROUND(I165*H165,2)</f>
        <v>0</v>
      </c>
      <c r="BL165" s="18" t="s">
        <v>182</v>
      </c>
      <c r="BM165" s="179" t="s">
        <v>768</v>
      </c>
    </row>
    <row r="166" spans="1:65" s="13" customFormat="1">
      <c r="B166" s="181"/>
      <c r="D166" s="182" t="s">
        <v>184</v>
      </c>
      <c r="E166" s="183" t="s">
        <v>1</v>
      </c>
      <c r="F166" s="184" t="s">
        <v>769</v>
      </c>
      <c r="H166" s="185">
        <v>2.7</v>
      </c>
      <c r="I166" s="186"/>
      <c r="L166" s="181"/>
      <c r="M166" s="187"/>
      <c r="N166" s="188"/>
      <c r="O166" s="188"/>
      <c r="P166" s="188"/>
      <c r="Q166" s="188"/>
      <c r="R166" s="188"/>
      <c r="S166" s="188"/>
      <c r="T166" s="189"/>
      <c r="AT166" s="183" t="s">
        <v>184</v>
      </c>
      <c r="AU166" s="183" t="s">
        <v>86</v>
      </c>
      <c r="AV166" s="13" t="s">
        <v>86</v>
      </c>
      <c r="AW166" s="13" t="s">
        <v>33</v>
      </c>
      <c r="AX166" s="13" t="s">
        <v>84</v>
      </c>
      <c r="AY166" s="183" t="s">
        <v>175</v>
      </c>
    </row>
    <row r="167" spans="1:65" s="2" customFormat="1" ht="16.5" customHeight="1">
      <c r="A167" s="33"/>
      <c r="B167" s="167"/>
      <c r="C167" s="168" t="s">
        <v>242</v>
      </c>
      <c r="D167" s="168" t="s">
        <v>177</v>
      </c>
      <c r="E167" s="169" t="s">
        <v>228</v>
      </c>
      <c r="F167" s="170" t="s">
        <v>229</v>
      </c>
      <c r="G167" s="171" t="s">
        <v>180</v>
      </c>
      <c r="H167" s="172">
        <v>46.152000000000001</v>
      </c>
      <c r="I167" s="173"/>
      <c r="J167" s="174">
        <f>ROUND(I167*H167,2)</f>
        <v>0</v>
      </c>
      <c r="K167" s="170" t="s">
        <v>181</v>
      </c>
      <c r="L167" s="34"/>
      <c r="M167" s="175" t="s">
        <v>1</v>
      </c>
      <c r="N167" s="176" t="s">
        <v>42</v>
      </c>
      <c r="O167" s="59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9" t="s">
        <v>182</v>
      </c>
      <c r="AT167" s="179" t="s">
        <v>177</v>
      </c>
      <c r="AU167" s="179" t="s">
        <v>86</v>
      </c>
      <c r="AY167" s="18" t="s">
        <v>175</v>
      </c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8" t="s">
        <v>84</v>
      </c>
      <c r="BK167" s="180">
        <f>ROUND(I167*H167,2)</f>
        <v>0</v>
      </c>
      <c r="BL167" s="18" t="s">
        <v>182</v>
      </c>
      <c r="BM167" s="179" t="s">
        <v>770</v>
      </c>
    </row>
    <row r="168" spans="1:65" s="13" customFormat="1">
      <c r="B168" s="181"/>
      <c r="D168" s="182" t="s">
        <v>184</v>
      </c>
      <c r="E168" s="183" t="s">
        <v>1</v>
      </c>
      <c r="F168" s="184" t="s">
        <v>136</v>
      </c>
      <c r="H168" s="185">
        <v>46.152000000000001</v>
      </c>
      <c r="I168" s="186"/>
      <c r="L168" s="181"/>
      <c r="M168" s="187"/>
      <c r="N168" s="188"/>
      <c r="O168" s="188"/>
      <c r="P168" s="188"/>
      <c r="Q168" s="188"/>
      <c r="R168" s="188"/>
      <c r="S168" s="188"/>
      <c r="T168" s="189"/>
      <c r="AT168" s="183" t="s">
        <v>184</v>
      </c>
      <c r="AU168" s="183" t="s">
        <v>86</v>
      </c>
      <c r="AV168" s="13" t="s">
        <v>86</v>
      </c>
      <c r="AW168" s="13" t="s">
        <v>33</v>
      </c>
      <c r="AX168" s="13" t="s">
        <v>84</v>
      </c>
      <c r="AY168" s="183" t="s">
        <v>175</v>
      </c>
    </row>
    <row r="169" spans="1:65" s="2" customFormat="1" ht="24" customHeight="1">
      <c r="A169" s="33"/>
      <c r="B169" s="167"/>
      <c r="C169" s="168" t="s">
        <v>248</v>
      </c>
      <c r="D169" s="168" t="s">
        <v>177</v>
      </c>
      <c r="E169" s="169" t="s">
        <v>232</v>
      </c>
      <c r="F169" s="170" t="s">
        <v>233</v>
      </c>
      <c r="G169" s="171" t="s">
        <v>234</v>
      </c>
      <c r="H169" s="172">
        <v>77.073999999999998</v>
      </c>
      <c r="I169" s="173"/>
      <c r="J169" s="174">
        <f>ROUND(I169*H169,2)</f>
        <v>0</v>
      </c>
      <c r="K169" s="170" t="s">
        <v>181</v>
      </c>
      <c r="L169" s="34"/>
      <c r="M169" s="175" t="s">
        <v>1</v>
      </c>
      <c r="N169" s="176" t="s">
        <v>42</v>
      </c>
      <c r="O169" s="59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182</v>
      </c>
      <c r="AT169" s="179" t="s">
        <v>177</v>
      </c>
      <c r="AU169" s="179" t="s">
        <v>86</v>
      </c>
      <c r="AY169" s="18" t="s">
        <v>175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8" t="s">
        <v>84</v>
      </c>
      <c r="BK169" s="180">
        <f>ROUND(I169*H169,2)</f>
        <v>0</v>
      </c>
      <c r="BL169" s="18" t="s">
        <v>182</v>
      </c>
      <c r="BM169" s="179" t="s">
        <v>771</v>
      </c>
    </row>
    <row r="170" spans="1:65" s="13" customFormat="1">
      <c r="B170" s="181"/>
      <c r="D170" s="182" t="s">
        <v>184</v>
      </c>
      <c r="E170" s="183" t="s">
        <v>1</v>
      </c>
      <c r="F170" s="184" t="s">
        <v>236</v>
      </c>
      <c r="H170" s="185">
        <v>77.073999999999998</v>
      </c>
      <c r="I170" s="186"/>
      <c r="L170" s="181"/>
      <c r="M170" s="187"/>
      <c r="N170" s="188"/>
      <c r="O170" s="188"/>
      <c r="P170" s="188"/>
      <c r="Q170" s="188"/>
      <c r="R170" s="188"/>
      <c r="S170" s="188"/>
      <c r="T170" s="189"/>
      <c r="AT170" s="183" t="s">
        <v>184</v>
      </c>
      <c r="AU170" s="183" t="s">
        <v>86</v>
      </c>
      <c r="AV170" s="13" t="s">
        <v>86</v>
      </c>
      <c r="AW170" s="13" t="s">
        <v>33</v>
      </c>
      <c r="AX170" s="13" t="s">
        <v>84</v>
      </c>
      <c r="AY170" s="183" t="s">
        <v>175</v>
      </c>
    </row>
    <row r="171" spans="1:65" s="2" customFormat="1" ht="24" customHeight="1">
      <c r="A171" s="33"/>
      <c r="B171" s="167"/>
      <c r="C171" s="168" t="s">
        <v>8</v>
      </c>
      <c r="D171" s="168" t="s">
        <v>177</v>
      </c>
      <c r="E171" s="169" t="s">
        <v>772</v>
      </c>
      <c r="F171" s="170" t="s">
        <v>773</v>
      </c>
      <c r="G171" s="171" t="s">
        <v>180</v>
      </c>
      <c r="H171" s="172">
        <v>31.823</v>
      </c>
      <c r="I171" s="173"/>
      <c r="J171" s="174">
        <f>ROUND(I171*H171,2)</f>
        <v>0</v>
      </c>
      <c r="K171" s="170" t="s">
        <v>750</v>
      </c>
      <c r="L171" s="34"/>
      <c r="M171" s="175" t="s">
        <v>1</v>
      </c>
      <c r="N171" s="176" t="s">
        <v>42</v>
      </c>
      <c r="O171" s="59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182</v>
      </c>
      <c r="AT171" s="179" t="s">
        <v>177</v>
      </c>
      <c r="AU171" s="179" t="s">
        <v>86</v>
      </c>
      <c r="AY171" s="18" t="s">
        <v>175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84</v>
      </c>
      <c r="BK171" s="180">
        <f>ROUND(I171*H171,2)</f>
        <v>0</v>
      </c>
      <c r="BL171" s="18" t="s">
        <v>182</v>
      </c>
      <c r="BM171" s="179" t="s">
        <v>774</v>
      </c>
    </row>
    <row r="172" spans="1:65" s="14" customFormat="1">
      <c r="B172" s="190"/>
      <c r="D172" s="182" t="s">
        <v>184</v>
      </c>
      <c r="E172" s="191" t="s">
        <v>1</v>
      </c>
      <c r="F172" s="192" t="s">
        <v>775</v>
      </c>
      <c r="H172" s="191" t="s">
        <v>1</v>
      </c>
      <c r="I172" s="193"/>
      <c r="L172" s="190"/>
      <c r="M172" s="194"/>
      <c r="N172" s="195"/>
      <c r="O172" s="195"/>
      <c r="P172" s="195"/>
      <c r="Q172" s="195"/>
      <c r="R172" s="195"/>
      <c r="S172" s="195"/>
      <c r="T172" s="196"/>
      <c r="AT172" s="191" t="s">
        <v>184</v>
      </c>
      <c r="AU172" s="191" t="s">
        <v>86</v>
      </c>
      <c r="AV172" s="14" t="s">
        <v>84</v>
      </c>
      <c r="AW172" s="14" t="s">
        <v>33</v>
      </c>
      <c r="AX172" s="14" t="s">
        <v>77</v>
      </c>
      <c r="AY172" s="191" t="s">
        <v>175</v>
      </c>
    </row>
    <row r="173" spans="1:65" s="13" customFormat="1">
      <c r="B173" s="181"/>
      <c r="D173" s="182" t="s">
        <v>184</v>
      </c>
      <c r="E173" s="183" t="s">
        <v>1</v>
      </c>
      <c r="F173" s="184" t="s">
        <v>718</v>
      </c>
      <c r="H173" s="185">
        <v>41.095999999999997</v>
      </c>
      <c r="I173" s="186"/>
      <c r="L173" s="181"/>
      <c r="M173" s="187"/>
      <c r="N173" s="188"/>
      <c r="O173" s="188"/>
      <c r="P173" s="188"/>
      <c r="Q173" s="188"/>
      <c r="R173" s="188"/>
      <c r="S173" s="188"/>
      <c r="T173" s="189"/>
      <c r="AT173" s="183" t="s">
        <v>184</v>
      </c>
      <c r="AU173" s="183" t="s">
        <v>86</v>
      </c>
      <c r="AV173" s="13" t="s">
        <v>86</v>
      </c>
      <c r="AW173" s="13" t="s">
        <v>33</v>
      </c>
      <c r="AX173" s="13" t="s">
        <v>77</v>
      </c>
      <c r="AY173" s="183" t="s">
        <v>175</v>
      </c>
    </row>
    <row r="174" spans="1:65" s="13" customFormat="1">
      <c r="B174" s="181"/>
      <c r="D174" s="182" t="s">
        <v>184</v>
      </c>
      <c r="E174" s="183" t="s">
        <v>1</v>
      </c>
      <c r="F174" s="184" t="s">
        <v>776</v>
      </c>
      <c r="H174" s="185">
        <v>-9.2729999999999997</v>
      </c>
      <c r="I174" s="186"/>
      <c r="L174" s="181"/>
      <c r="M174" s="187"/>
      <c r="N174" s="188"/>
      <c r="O174" s="188"/>
      <c r="P174" s="188"/>
      <c r="Q174" s="188"/>
      <c r="R174" s="188"/>
      <c r="S174" s="188"/>
      <c r="T174" s="189"/>
      <c r="AT174" s="183" t="s">
        <v>184</v>
      </c>
      <c r="AU174" s="183" t="s">
        <v>86</v>
      </c>
      <c r="AV174" s="13" t="s">
        <v>86</v>
      </c>
      <c r="AW174" s="13" t="s">
        <v>33</v>
      </c>
      <c r="AX174" s="13" t="s">
        <v>77</v>
      </c>
      <c r="AY174" s="183" t="s">
        <v>175</v>
      </c>
    </row>
    <row r="175" spans="1:65" s="15" customFormat="1">
      <c r="B175" s="197"/>
      <c r="D175" s="182" t="s">
        <v>184</v>
      </c>
      <c r="E175" s="198" t="s">
        <v>729</v>
      </c>
      <c r="F175" s="199" t="s">
        <v>200</v>
      </c>
      <c r="H175" s="200">
        <v>31.823</v>
      </c>
      <c r="I175" s="201"/>
      <c r="L175" s="197"/>
      <c r="M175" s="202"/>
      <c r="N175" s="203"/>
      <c r="O175" s="203"/>
      <c r="P175" s="203"/>
      <c r="Q175" s="203"/>
      <c r="R175" s="203"/>
      <c r="S175" s="203"/>
      <c r="T175" s="204"/>
      <c r="AT175" s="198" t="s">
        <v>184</v>
      </c>
      <c r="AU175" s="198" t="s">
        <v>86</v>
      </c>
      <c r="AV175" s="15" t="s">
        <v>182</v>
      </c>
      <c r="AW175" s="15" t="s">
        <v>33</v>
      </c>
      <c r="AX175" s="15" t="s">
        <v>84</v>
      </c>
      <c r="AY175" s="198" t="s">
        <v>175</v>
      </c>
    </row>
    <row r="176" spans="1:65" s="2" customFormat="1" ht="16.5" customHeight="1">
      <c r="A176" s="33"/>
      <c r="B176" s="167"/>
      <c r="C176" s="205" t="s">
        <v>256</v>
      </c>
      <c r="D176" s="205" t="s">
        <v>276</v>
      </c>
      <c r="E176" s="206" t="s">
        <v>777</v>
      </c>
      <c r="F176" s="207" t="s">
        <v>778</v>
      </c>
      <c r="G176" s="208" t="s">
        <v>234</v>
      </c>
      <c r="H176" s="209">
        <v>63.646000000000001</v>
      </c>
      <c r="I176" s="210"/>
      <c r="J176" s="211">
        <f>ROUND(I176*H176,2)</f>
        <v>0</v>
      </c>
      <c r="K176" s="207" t="s">
        <v>181</v>
      </c>
      <c r="L176" s="212"/>
      <c r="M176" s="213" t="s">
        <v>1</v>
      </c>
      <c r="N176" s="214" t="s">
        <v>42</v>
      </c>
      <c r="O176" s="59"/>
      <c r="P176" s="177">
        <f>O176*H176</f>
        <v>0</v>
      </c>
      <c r="Q176" s="177">
        <v>1</v>
      </c>
      <c r="R176" s="177">
        <f>Q176*H176</f>
        <v>63.646000000000001</v>
      </c>
      <c r="S176" s="177">
        <v>0</v>
      </c>
      <c r="T176" s="17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9" t="s">
        <v>217</v>
      </c>
      <c r="AT176" s="179" t="s">
        <v>276</v>
      </c>
      <c r="AU176" s="179" t="s">
        <v>86</v>
      </c>
      <c r="AY176" s="18" t="s">
        <v>175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8" t="s">
        <v>84</v>
      </c>
      <c r="BK176" s="180">
        <f>ROUND(I176*H176,2)</f>
        <v>0</v>
      </c>
      <c r="BL176" s="18" t="s">
        <v>182</v>
      </c>
      <c r="BM176" s="179" t="s">
        <v>779</v>
      </c>
    </row>
    <row r="177" spans="1:65" s="2" customFormat="1" ht="16.5" customHeight="1">
      <c r="A177" s="33"/>
      <c r="B177" s="167"/>
      <c r="C177" s="168" t="s">
        <v>261</v>
      </c>
      <c r="D177" s="168" t="s">
        <v>177</v>
      </c>
      <c r="E177" s="169" t="s">
        <v>238</v>
      </c>
      <c r="F177" s="170" t="s">
        <v>239</v>
      </c>
      <c r="G177" s="171" t="s">
        <v>180</v>
      </c>
      <c r="H177" s="172">
        <v>2.7</v>
      </c>
      <c r="I177" s="173"/>
      <c r="J177" s="174">
        <f>ROUND(I177*H177,2)</f>
        <v>0</v>
      </c>
      <c r="K177" s="170" t="s">
        <v>1</v>
      </c>
      <c r="L177" s="34"/>
      <c r="M177" s="175" t="s">
        <v>1</v>
      </c>
      <c r="N177" s="176" t="s">
        <v>42</v>
      </c>
      <c r="O177" s="59"/>
      <c r="P177" s="177">
        <f>O177*H177</f>
        <v>0</v>
      </c>
      <c r="Q177" s="177">
        <v>0</v>
      </c>
      <c r="R177" s="177">
        <f>Q177*H177</f>
        <v>0</v>
      </c>
      <c r="S177" s="177">
        <v>0</v>
      </c>
      <c r="T177" s="17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9" t="s">
        <v>182</v>
      </c>
      <c r="AT177" s="179" t="s">
        <v>177</v>
      </c>
      <c r="AU177" s="179" t="s">
        <v>86</v>
      </c>
      <c r="AY177" s="18" t="s">
        <v>175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8" t="s">
        <v>84</v>
      </c>
      <c r="BK177" s="180">
        <f>ROUND(I177*H177,2)</f>
        <v>0</v>
      </c>
      <c r="BL177" s="18" t="s">
        <v>182</v>
      </c>
      <c r="BM177" s="179" t="s">
        <v>780</v>
      </c>
    </row>
    <row r="178" spans="1:65" s="13" customFormat="1">
      <c r="B178" s="181"/>
      <c r="D178" s="182" t="s">
        <v>184</v>
      </c>
      <c r="E178" s="183" t="s">
        <v>1</v>
      </c>
      <c r="F178" s="184" t="s">
        <v>781</v>
      </c>
      <c r="H178" s="185">
        <v>2.7</v>
      </c>
      <c r="I178" s="186"/>
      <c r="L178" s="181"/>
      <c r="M178" s="187"/>
      <c r="N178" s="188"/>
      <c r="O178" s="188"/>
      <c r="P178" s="188"/>
      <c r="Q178" s="188"/>
      <c r="R178" s="188"/>
      <c r="S178" s="188"/>
      <c r="T178" s="189"/>
      <c r="AT178" s="183" t="s">
        <v>184</v>
      </c>
      <c r="AU178" s="183" t="s">
        <v>86</v>
      </c>
      <c r="AV178" s="13" t="s">
        <v>86</v>
      </c>
      <c r="AW178" s="13" t="s">
        <v>33</v>
      </c>
      <c r="AX178" s="13" t="s">
        <v>84</v>
      </c>
      <c r="AY178" s="183" t="s">
        <v>175</v>
      </c>
    </row>
    <row r="179" spans="1:65" s="2" customFormat="1" ht="24" customHeight="1">
      <c r="A179" s="33"/>
      <c r="B179" s="167"/>
      <c r="C179" s="168" t="s">
        <v>265</v>
      </c>
      <c r="D179" s="168" t="s">
        <v>177</v>
      </c>
      <c r="E179" s="169" t="s">
        <v>782</v>
      </c>
      <c r="F179" s="170" t="s">
        <v>783</v>
      </c>
      <c r="G179" s="171" t="s">
        <v>245</v>
      </c>
      <c r="H179" s="172">
        <v>18</v>
      </c>
      <c r="I179" s="173"/>
      <c r="J179" s="174">
        <f>ROUND(I179*H179,2)</f>
        <v>0</v>
      </c>
      <c r="K179" s="170" t="s">
        <v>181</v>
      </c>
      <c r="L179" s="34"/>
      <c r="M179" s="175" t="s">
        <v>1</v>
      </c>
      <c r="N179" s="176" t="s">
        <v>42</v>
      </c>
      <c r="O179" s="59"/>
      <c r="P179" s="177">
        <f>O179*H179</f>
        <v>0</v>
      </c>
      <c r="Q179" s="177">
        <v>0</v>
      </c>
      <c r="R179" s="177">
        <f>Q179*H179</f>
        <v>0</v>
      </c>
      <c r="S179" s="177">
        <v>0</v>
      </c>
      <c r="T179" s="178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9" t="s">
        <v>182</v>
      </c>
      <c r="AT179" s="179" t="s">
        <v>177</v>
      </c>
      <c r="AU179" s="179" t="s">
        <v>86</v>
      </c>
      <c r="AY179" s="18" t="s">
        <v>175</v>
      </c>
      <c r="BE179" s="180">
        <f>IF(N179="základní",J179,0)</f>
        <v>0</v>
      </c>
      <c r="BF179" s="180">
        <f>IF(N179="snížená",J179,0)</f>
        <v>0</v>
      </c>
      <c r="BG179" s="180">
        <f>IF(N179="zákl. přenesená",J179,0)</f>
        <v>0</v>
      </c>
      <c r="BH179" s="180">
        <f>IF(N179="sníž. přenesená",J179,0)</f>
        <v>0</v>
      </c>
      <c r="BI179" s="180">
        <f>IF(N179="nulová",J179,0)</f>
        <v>0</v>
      </c>
      <c r="BJ179" s="18" t="s">
        <v>84</v>
      </c>
      <c r="BK179" s="180">
        <f>ROUND(I179*H179,2)</f>
        <v>0</v>
      </c>
      <c r="BL179" s="18" t="s">
        <v>182</v>
      </c>
      <c r="BM179" s="179" t="s">
        <v>784</v>
      </c>
    </row>
    <row r="180" spans="1:65" s="13" customFormat="1">
      <c r="B180" s="181"/>
      <c r="D180" s="182" t="s">
        <v>184</v>
      </c>
      <c r="E180" s="183" t="s">
        <v>141</v>
      </c>
      <c r="F180" s="184" t="s">
        <v>785</v>
      </c>
      <c r="H180" s="185">
        <v>18</v>
      </c>
      <c r="I180" s="186"/>
      <c r="L180" s="181"/>
      <c r="M180" s="187"/>
      <c r="N180" s="188"/>
      <c r="O180" s="188"/>
      <c r="P180" s="188"/>
      <c r="Q180" s="188"/>
      <c r="R180" s="188"/>
      <c r="S180" s="188"/>
      <c r="T180" s="189"/>
      <c r="AT180" s="183" t="s">
        <v>184</v>
      </c>
      <c r="AU180" s="183" t="s">
        <v>86</v>
      </c>
      <c r="AV180" s="13" t="s">
        <v>86</v>
      </c>
      <c r="AW180" s="13" t="s">
        <v>33</v>
      </c>
      <c r="AX180" s="13" t="s">
        <v>84</v>
      </c>
      <c r="AY180" s="183" t="s">
        <v>175</v>
      </c>
    </row>
    <row r="181" spans="1:65" s="2" customFormat="1" ht="16.5" customHeight="1">
      <c r="A181" s="33"/>
      <c r="B181" s="167"/>
      <c r="C181" s="168" t="s">
        <v>269</v>
      </c>
      <c r="D181" s="168" t="s">
        <v>177</v>
      </c>
      <c r="E181" s="169" t="s">
        <v>249</v>
      </c>
      <c r="F181" s="170" t="s">
        <v>250</v>
      </c>
      <c r="G181" s="171" t="s">
        <v>245</v>
      </c>
      <c r="H181" s="172">
        <v>50</v>
      </c>
      <c r="I181" s="173"/>
      <c r="J181" s="174">
        <f>ROUND(I181*H181,2)</f>
        <v>0</v>
      </c>
      <c r="K181" s="170" t="s">
        <v>181</v>
      </c>
      <c r="L181" s="34"/>
      <c r="M181" s="175" t="s">
        <v>1</v>
      </c>
      <c r="N181" s="176" t="s">
        <v>42</v>
      </c>
      <c r="O181" s="59"/>
      <c r="P181" s="177">
        <f>O181*H181</f>
        <v>0</v>
      </c>
      <c r="Q181" s="177">
        <v>0</v>
      </c>
      <c r="R181" s="177">
        <f>Q181*H181</f>
        <v>0</v>
      </c>
      <c r="S181" s="177">
        <v>0</v>
      </c>
      <c r="T181" s="178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9" t="s">
        <v>182</v>
      </c>
      <c r="AT181" s="179" t="s">
        <v>177</v>
      </c>
      <c r="AU181" s="179" t="s">
        <v>86</v>
      </c>
      <c r="AY181" s="18" t="s">
        <v>175</v>
      </c>
      <c r="BE181" s="180">
        <f>IF(N181="základní",J181,0)</f>
        <v>0</v>
      </c>
      <c r="BF181" s="180">
        <f>IF(N181="snížená",J181,0)</f>
        <v>0</v>
      </c>
      <c r="BG181" s="180">
        <f>IF(N181="zákl. přenesená",J181,0)</f>
        <v>0</v>
      </c>
      <c r="BH181" s="180">
        <f>IF(N181="sníž. přenesená",J181,0)</f>
        <v>0</v>
      </c>
      <c r="BI181" s="180">
        <f>IF(N181="nulová",J181,0)</f>
        <v>0</v>
      </c>
      <c r="BJ181" s="18" t="s">
        <v>84</v>
      </c>
      <c r="BK181" s="180">
        <f>ROUND(I181*H181,2)</f>
        <v>0</v>
      </c>
      <c r="BL181" s="18" t="s">
        <v>182</v>
      </c>
      <c r="BM181" s="179" t="s">
        <v>786</v>
      </c>
    </row>
    <row r="182" spans="1:65" s="2" customFormat="1" ht="16.5" customHeight="1">
      <c r="A182" s="33"/>
      <c r="B182" s="167"/>
      <c r="C182" s="168" t="s">
        <v>135</v>
      </c>
      <c r="D182" s="168" t="s">
        <v>177</v>
      </c>
      <c r="E182" s="169" t="s">
        <v>253</v>
      </c>
      <c r="F182" s="170" t="s">
        <v>254</v>
      </c>
      <c r="G182" s="171" t="s">
        <v>245</v>
      </c>
      <c r="H182" s="172">
        <v>18</v>
      </c>
      <c r="I182" s="173"/>
      <c r="J182" s="174">
        <f>ROUND(I182*H182,2)</f>
        <v>0</v>
      </c>
      <c r="K182" s="170" t="s">
        <v>181</v>
      </c>
      <c r="L182" s="34"/>
      <c r="M182" s="175" t="s">
        <v>1</v>
      </c>
      <c r="N182" s="176" t="s">
        <v>42</v>
      </c>
      <c r="O182" s="59"/>
      <c r="P182" s="177">
        <f>O182*H182</f>
        <v>0</v>
      </c>
      <c r="Q182" s="177">
        <v>0</v>
      </c>
      <c r="R182" s="177">
        <f>Q182*H182</f>
        <v>0</v>
      </c>
      <c r="S182" s="177">
        <v>0</v>
      </c>
      <c r="T182" s="17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9" t="s">
        <v>182</v>
      </c>
      <c r="AT182" s="179" t="s">
        <v>177</v>
      </c>
      <c r="AU182" s="179" t="s">
        <v>86</v>
      </c>
      <c r="AY182" s="18" t="s">
        <v>175</v>
      </c>
      <c r="BE182" s="180">
        <f>IF(N182="základní",J182,0)</f>
        <v>0</v>
      </c>
      <c r="BF182" s="180">
        <f>IF(N182="snížená",J182,0)</f>
        <v>0</v>
      </c>
      <c r="BG182" s="180">
        <f>IF(N182="zákl. přenesená",J182,0)</f>
        <v>0</v>
      </c>
      <c r="BH182" s="180">
        <f>IF(N182="sníž. přenesená",J182,0)</f>
        <v>0</v>
      </c>
      <c r="BI182" s="180">
        <f>IF(N182="nulová",J182,0)</f>
        <v>0</v>
      </c>
      <c r="BJ182" s="18" t="s">
        <v>84</v>
      </c>
      <c r="BK182" s="180">
        <f>ROUND(I182*H182,2)</f>
        <v>0</v>
      </c>
      <c r="BL182" s="18" t="s">
        <v>182</v>
      </c>
      <c r="BM182" s="179" t="s">
        <v>787</v>
      </c>
    </row>
    <row r="183" spans="1:65" s="13" customFormat="1">
      <c r="B183" s="181"/>
      <c r="D183" s="182" t="s">
        <v>184</v>
      </c>
      <c r="E183" s="183" t="s">
        <v>1</v>
      </c>
      <c r="F183" s="184" t="s">
        <v>141</v>
      </c>
      <c r="H183" s="185">
        <v>18</v>
      </c>
      <c r="I183" s="186"/>
      <c r="L183" s="181"/>
      <c r="M183" s="187"/>
      <c r="N183" s="188"/>
      <c r="O183" s="188"/>
      <c r="P183" s="188"/>
      <c r="Q183" s="188"/>
      <c r="R183" s="188"/>
      <c r="S183" s="188"/>
      <c r="T183" s="189"/>
      <c r="AT183" s="183" t="s">
        <v>184</v>
      </c>
      <c r="AU183" s="183" t="s">
        <v>86</v>
      </c>
      <c r="AV183" s="13" t="s">
        <v>86</v>
      </c>
      <c r="AW183" s="13" t="s">
        <v>33</v>
      </c>
      <c r="AX183" s="13" t="s">
        <v>84</v>
      </c>
      <c r="AY183" s="183" t="s">
        <v>175</v>
      </c>
    </row>
    <row r="184" spans="1:65" s="2" customFormat="1" ht="16.5" customHeight="1">
      <c r="A184" s="33"/>
      <c r="B184" s="167"/>
      <c r="C184" s="168" t="s">
        <v>7</v>
      </c>
      <c r="D184" s="168" t="s">
        <v>177</v>
      </c>
      <c r="E184" s="169" t="s">
        <v>257</v>
      </c>
      <c r="F184" s="170" t="s">
        <v>258</v>
      </c>
      <c r="G184" s="171" t="s">
        <v>245</v>
      </c>
      <c r="H184" s="172">
        <v>18</v>
      </c>
      <c r="I184" s="173"/>
      <c r="J184" s="174">
        <f>ROUND(I184*H184,2)</f>
        <v>0</v>
      </c>
      <c r="K184" s="170" t="s">
        <v>1</v>
      </c>
      <c r="L184" s="34"/>
      <c r="M184" s="175" t="s">
        <v>1</v>
      </c>
      <c r="N184" s="176" t="s">
        <v>42</v>
      </c>
      <c r="O184" s="59"/>
      <c r="P184" s="177">
        <f>O184*H184</f>
        <v>0</v>
      </c>
      <c r="Q184" s="177">
        <v>0</v>
      </c>
      <c r="R184" s="177">
        <f>Q184*H184</f>
        <v>0</v>
      </c>
      <c r="S184" s="177">
        <v>0</v>
      </c>
      <c r="T184" s="178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9" t="s">
        <v>182</v>
      </c>
      <c r="AT184" s="179" t="s">
        <v>177</v>
      </c>
      <c r="AU184" s="179" t="s">
        <v>86</v>
      </c>
      <c r="AY184" s="18" t="s">
        <v>175</v>
      </c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8" t="s">
        <v>84</v>
      </c>
      <c r="BK184" s="180">
        <f>ROUND(I184*H184,2)</f>
        <v>0</v>
      </c>
      <c r="BL184" s="18" t="s">
        <v>182</v>
      </c>
      <c r="BM184" s="179" t="s">
        <v>788</v>
      </c>
    </row>
    <row r="185" spans="1:65" s="13" customFormat="1">
      <c r="B185" s="181"/>
      <c r="D185" s="182" t="s">
        <v>184</v>
      </c>
      <c r="E185" s="183" t="s">
        <v>1</v>
      </c>
      <c r="F185" s="184" t="s">
        <v>141</v>
      </c>
      <c r="H185" s="185">
        <v>18</v>
      </c>
      <c r="I185" s="186"/>
      <c r="L185" s="181"/>
      <c r="M185" s="187"/>
      <c r="N185" s="188"/>
      <c r="O185" s="188"/>
      <c r="P185" s="188"/>
      <c r="Q185" s="188"/>
      <c r="R185" s="188"/>
      <c r="S185" s="188"/>
      <c r="T185" s="189"/>
      <c r="AT185" s="183" t="s">
        <v>184</v>
      </c>
      <c r="AU185" s="183" t="s">
        <v>86</v>
      </c>
      <c r="AV185" s="13" t="s">
        <v>86</v>
      </c>
      <c r="AW185" s="13" t="s">
        <v>33</v>
      </c>
      <c r="AX185" s="13" t="s">
        <v>84</v>
      </c>
      <c r="AY185" s="183" t="s">
        <v>175</v>
      </c>
    </row>
    <row r="186" spans="1:65" s="12" customFormat="1" ht="22.9" customHeight="1">
      <c r="B186" s="154"/>
      <c r="D186" s="155" t="s">
        <v>76</v>
      </c>
      <c r="E186" s="165" t="s">
        <v>201</v>
      </c>
      <c r="F186" s="165" t="s">
        <v>260</v>
      </c>
      <c r="I186" s="157"/>
      <c r="J186" s="166">
        <f>BK186</f>
        <v>0</v>
      </c>
      <c r="L186" s="154"/>
      <c r="M186" s="159"/>
      <c r="N186" s="160"/>
      <c r="O186" s="160"/>
      <c r="P186" s="161">
        <f>SUM(P187:P203)</f>
        <v>0</v>
      </c>
      <c r="Q186" s="160"/>
      <c r="R186" s="161">
        <f>SUM(R187:R203)</f>
        <v>42.595590000000001</v>
      </c>
      <c r="S186" s="160"/>
      <c r="T186" s="162">
        <f>SUM(T187:T203)</f>
        <v>0</v>
      </c>
      <c r="AR186" s="155" t="s">
        <v>84</v>
      </c>
      <c r="AT186" s="163" t="s">
        <v>76</v>
      </c>
      <c r="AU186" s="163" t="s">
        <v>84</v>
      </c>
      <c r="AY186" s="155" t="s">
        <v>175</v>
      </c>
      <c r="BK186" s="164">
        <f>SUM(BK187:BK203)</f>
        <v>0</v>
      </c>
    </row>
    <row r="187" spans="1:65" s="2" customFormat="1" ht="24" customHeight="1">
      <c r="A187" s="33"/>
      <c r="B187" s="167"/>
      <c r="C187" s="168" t="s">
        <v>282</v>
      </c>
      <c r="D187" s="168" t="s">
        <v>177</v>
      </c>
      <c r="E187" s="169" t="s">
        <v>789</v>
      </c>
      <c r="F187" s="170" t="s">
        <v>790</v>
      </c>
      <c r="G187" s="171" t="s">
        <v>245</v>
      </c>
      <c r="H187" s="172">
        <v>44</v>
      </c>
      <c r="I187" s="173"/>
      <c r="J187" s="174">
        <f>ROUND(I187*H187,2)</f>
        <v>0</v>
      </c>
      <c r="K187" s="170" t="s">
        <v>181</v>
      </c>
      <c r="L187" s="34"/>
      <c r="M187" s="175" t="s">
        <v>1</v>
      </c>
      <c r="N187" s="176" t="s">
        <v>42</v>
      </c>
      <c r="O187" s="59"/>
      <c r="P187" s="177">
        <f>O187*H187</f>
        <v>0</v>
      </c>
      <c r="Q187" s="177">
        <v>0.61983999999999995</v>
      </c>
      <c r="R187" s="177">
        <f>Q187*H187</f>
        <v>27.272959999999998</v>
      </c>
      <c r="S187" s="177">
        <v>0</v>
      </c>
      <c r="T187" s="17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9" t="s">
        <v>182</v>
      </c>
      <c r="AT187" s="179" t="s">
        <v>177</v>
      </c>
      <c r="AU187" s="179" t="s">
        <v>86</v>
      </c>
      <c r="AY187" s="18" t="s">
        <v>175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8" t="s">
        <v>84</v>
      </c>
      <c r="BK187" s="180">
        <f>ROUND(I187*H187,2)</f>
        <v>0</v>
      </c>
      <c r="BL187" s="18" t="s">
        <v>182</v>
      </c>
      <c r="BM187" s="179" t="s">
        <v>791</v>
      </c>
    </row>
    <row r="188" spans="1:65" s="13" customFormat="1">
      <c r="B188" s="181"/>
      <c r="D188" s="182" t="s">
        <v>184</v>
      </c>
      <c r="E188" s="183" t="s">
        <v>1</v>
      </c>
      <c r="F188" s="184" t="s">
        <v>716</v>
      </c>
      <c r="H188" s="185">
        <v>44</v>
      </c>
      <c r="I188" s="186"/>
      <c r="L188" s="181"/>
      <c r="M188" s="187"/>
      <c r="N188" s="188"/>
      <c r="O188" s="188"/>
      <c r="P188" s="188"/>
      <c r="Q188" s="188"/>
      <c r="R188" s="188"/>
      <c r="S188" s="188"/>
      <c r="T188" s="189"/>
      <c r="AT188" s="183" t="s">
        <v>184</v>
      </c>
      <c r="AU188" s="183" t="s">
        <v>86</v>
      </c>
      <c r="AV188" s="13" t="s">
        <v>86</v>
      </c>
      <c r="AW188" s="13" t="s">
        <v>33</v>
      </c>
      <c r="AX188" s="13" t="s">
        <v>84</v>
      </c>
      <c r="AY188" s="183" t="s">
        <v>175</v>
      </c>
    </row>
    <row r="189" spans="1:65" s="2" customFormat="1" ht="24" customHeight="1">
      <c r="A189" s="33"/>
      <c r="B189" s="167"/>
      <c r="C189" s="168" t="s">
        <v>287</v>
      </c>
      <c r="D189" s="168" t="s">
        <v>177</v>
      </c>
      <c r="E189" s="169" t="s">
        <v>792</v>
      </c>
      <c r="F189" s="170" t="s">
        <v>793</v>
      </c>
      <c r="G189" s="171" t="s">
        <v>245</v>
      </c>
      <c r="H189" s="172">
        <v>20</v>
      </c>
      <c r="I189" s="173"/>
      <c r="J189" s="174">
        <f>ROUND(I189*H189,2)</f>
        <v>0</v>
      </c>
      <c r="K189" s="170" t="s">
        <v>181</v>
      </c>
      <c r="L189" s="34"/>
      <c r="M189" s="175" t="s">
        <v>1</v>
      </c>
      <c r="N189" s="176" t="s">
        <v>42</v>
      </c>
      <c r="O189" s="59"/>
      <c r="P189" s="177">
        <f>O189*H189</f>
        <v>0</v>
      </c>
      <c r="Q189" s="177">
        <v>7.1000000000000002E-4</v>
      </c>
      <c r="R189" s="177">
        <f>Q189*H189</f>
        <v>1.4200000000000001E-2</v>
      </c>
      <c r="S189" s="177">
        <v>0</v>
      </c>
      <c r="T189" s="17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9" t="s">
        <v>182</v>
      </c>
      <c r="AT189" s="179" t="s">
        <v>177</v>
      </c>
      <c r="AU189" s="179" t="s">
        <v>86</v>
      </c>
      <c r="AY189" s="18" t="s">
        <v>175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8" t="s">
        <v>84</v>
      </c>
      <c r="BK189" s="180">
        <f>ROUND(I189*H189,2)</f>
        <v>0</v>
      </c>
      <c r="BL189" s="18" t="s">
        <v>182</v>
      </c>
      <c r="BM189" s="179" t="s">
        <v>794</v>
      </c>
    </row>
    <row r="190" spans="1:65" s="13" customFormat="1">
      <c r="B190" s="181"/>
      <c r="D190" s="182" t="s">
        <v>184</v>
      </c>
      <c r="E190" s="183" t="s">
        <v>1</v>
      </c>
      <c r="F190" s="184" t="s">
        <v>795</v>
      </c>
      <c r="H190" s="185">
        <v>20</v>
      </c>
      <c r="I190" s="186"/>
      <c r="L190" s="181"/>
      <c r="M190" s="187"/>
      <c r="N190" s="188"/>
      <c r="O190" s="188"/>
      <c r="P190" s="188"/>
      <c r="Q190" s="188"/>
      <c r="R190" s="188"/>
      <c r="S190" s="188"/>
      <c r="T190" s="189"/>
      <c r="AT190" s="183" t="s">
        <v>184</v>
      </c>
      <c r="AU190" s="183" t="s">
        <v>86</v>
      </c>
      <c r="AV190" s="13" t="s">
        <v>86</v>
      </c>
      <c r="AW190" s="13" t="s">
        <v>33</v>
      </c>
      <c r="AX190" s="13" t="s">
        <v>84</v>
      </c>
      <c r="AY190" s="183" t="s">
        <v>175</v>
      </c>
    </row>
    <row r="191" spans="1:65" s="2" customFormat="1" ht="24" customHeight="1">
      <c r="A191" s="33"/>
      <c r="B191" s="167"/>
      <c r="C191" s="168" t="s">
        <v>291</v>
      </c>
      <c r="D191" s="168" t="s">
        <v>177</v>
      </c>
      <c r="E191" s="169" t="s">
        <v>796</v>
      </c>
      <c r="F191" s="170" t="s">
        <v>797</v>
      </c>
      <c r="G191" s="171" t="s">
        <v>245</v>
      </c>
      <c r="H191" s="172">
        <v>10</v>
      </c>
      <c r="I191" s="173"/>
      <c r="J191" s="174">
        <f>ROUND(I191*H191,2)</f>
        <v>0</v>
      </c>
      <c r="K191" s="170" t="s">
        <v>181</v>
      </c>
      <c r="L191" s="34"/>
      <c r="M191" s="175" t="s">
        <v>1</v>
      </c>
      <c r="N191" s="176" t="s">
        <v>42</v>
      </c>
      <c r="O191" s="59"/>
      <c r="P191" s="177">
        <f>O191*H191</f>
        <v>0</v>
      </c>
      <c r="Q191" s="177">
        <v>0.10373</v>
      </c>
      <c r="R191" s="177">
        <f>Q191*H191</f>
        <v>1.0373000000000001</v>
      </c>
      <c r="S191" s="177">
        <v>0</v>
      </c>
      <c r="T191" s="178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9" t="s">
        <v>182</v>
      </c>
      <c r="AT191" s="179" t="s">
        <v>177</v>
      </c>
      <c r="AU191" s="179" t="s">
        <v>86</v>
      </c>
      <c r="AY191" s="18" t="s">
        <v>175</v>
      </c>
      <c r="BE191" s="180">
        <f>IF(N191="základní",J191,0)</f>
        <v>0</v>
      </c>
      <c r="BF191" s="180">
        <f>IF(N191="snížená",J191,0)</f>
        <v>0</v>
      </c>
      <c r="BG191" s="180">
        <f>IF(N191="zákl. přenesená",J191,0)</f>
        <v>0</v>
      </c>
      <c r="BH191" s="180">
        <f>IF(N191="sníž. přenesená",J191,0)</f>
        <v>0</v>
      </c>
      <c r="BI191" s="180">
        <f>IF(N191="nulová",J191,0)</f>
        <v>0</v>
      </c>
      <c r="BJ191" s="18" t="s">
        <v>84</v>
      </c>
      <c r="BK191" s="180">
        <f>ROUND(I191*H191,2)</f>
        <v>0</v>
      </c>
      <c r="BL191" s="18" t="s">
        <v>182</v>
      </c>
      <c r="BM191" s="179" t="s">
        <v>798</v>
      </c>
    </row>
    <row r="192" spans="1:65" s="13" customFormat="1">
      <c r="B192" s="181"/>
      <c r="D192" s="182" t="s">
        <v>184</v>
      </c>
      <c r="E192" s="183" t="s">
        <v>1</v>
      </c>
      <c r="F192" s="184" t="s">
        <v>799</v>
      </c>
      <c r="H192" s="185">
        <v>10</v>
      </c>
      <c r="I192" s="186"/>
      <c r="L192" s="181"/>
      <c r="M192" s="187"/>
      <c r="N192" s="188"/>
      <c r="O192" s="188"/>
      <c r="P192" s="188"/>
      <c r="Q192" s="188"/>
      <c r="R192" s="188"/>
      <c r="S192" s="188"/>
      <c r="T192" s="189"/>
      <c r="AT192" s="183" t="s">
        <v>184</v>
      </c>
      <c r="AU192" s="183" t="s">
        <v>86</v>
      </c>
      <c r="AV192" s="13" t="s">
        <v>86</v>
      </c>
      <c r="AW192" s="13" t="s">
        <v>33</v>
      </c>
      <c r="AX192" s="13" t="s">
        <v>84</v>
      </c>
      <c r="AY192" s="183" t="s">
        <v>175</v>
      </c>
    </row>
    <row r="193" spans="1:65" s="2" customFormat="1" ht="24" customHeight="1">
      <c r="A193" s="33"/>
      <c r="B193" s="167"/>
      <c r="C193" s="168" t="s">
        <v>295</v>
      </c>
      <c r="D193" s="168" t="s">
        <v>177</v>
      </c>
      <c r="E193" s="169" t="s">
        <v>800</v>
      </c>
      <c r="F193" s="170" t="s">
        <v>801</v>
      </c>
      <c r="G193" s="171" t="s">
        <v>245</v>
      </c>
      <c r="H193" s="172">
        <v>10</v>
      </c>
      <c r="I193" s="173"/>
      <c r="J193" s="174">
        <f>ROUND(I193*H193,2)</f>
        <v>0</v>
      </c>
      <c r="K193" s="170" t="s">
        <v>181</v>
      </c>
      <c r="L193" s="34"/>
      <c r="M193" s="175" t="s">
        <v>1</v>
      </c>
      <c r="N193" s="176" t="s">
        <v>42</v>
      </c>
      <c r="O193" s="59"/>
      <c r="P193" s="177">
        <f>O193*H193</f>
        <v>0</v>
      </c>
      <c r="Q193" s="177">
        <v>0.15559000000000001</v>
      </c>
      <c r="R193" s="177">
        <f>Q193*H193</f>
        <v>1.5559000000000001</v>
      </c>
      <c r="S193" s="177">
        <v>0</v>
      </c>
      <c r="T193" s="178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9" t="s">
        <v>182</v>
      </c>
      <c r="AT193" s="179" t="s">
        <v>177</v>
      </c>
      <c r="AU193" s="179" t="s">
        <v>86</v>
      </c>
      <c r="AY193" s="18" t="s">
        <v>175</v>
      </c>
      <c r="BE193" s="180">
        <f>IF(N193="základní",J193,0)</f>
        <v>0</v>
      </c>
      <c r="BF193" s="180">
        <f>IF(N193="snížená",J193,0)</f>
        <v>0</v>
      </c>
      <c r="BG193" s="180">
        <f>IF(N193="zákl. přenesená",J193,0)</f>
        <v>0</v>
      </c>
      <c r="BH193" s="180">
        <f>IF(N193="sníž. přenesená",J193,0)</f>
        <v>0</v>
      </c>
      <c r="BI193" s="180">
        <f>IF(N193="nulová",J193,0)</f>
        <v>0</v>
      </c>
      <c r="BJ193" s="18" t="s">
        <v>84</v>
      </c>
      <c r="BK193" s="180">
        <f>ROUND(I193*H193,2)</f>
        <v>0</v>
      </c>
      <c r="BL193" s="18" t="s">
        <v>182</v>
      </c>
      <c r="BM193" s="179" t="s">
        <v>802</v>
      </c>
    </row>
    <row r="194" spans="1:65" s="2" customFormat="1" ht="72" customHeight="1">
      <c r="A194" s="33"/>
      <c r="B194" s="167"/>
      <c r="C194" s="168" t="s">
        <v>300</v>
      </c>
      <c r="D194" s="168" t="s">
        <v>177</v>
      </c>
      <c r="E194" s="169" t="s">
        <v>803</v>
      </c>
      <c r="F194" s="170" t="s">
        <v>804</v>
      </c>
      <c r="G194" s="171" t="s">
        <v>245</v>
      </c>
      <c r="H194" s="172">
        <v>44</v>
      </c>
      <c r="I194" s="173"/>
      <c r="J194" s="174">
        <f>ROUND(I194*H194,2)</f>
        <v>0</v>
      </c>
      <c r="K194" s="170" t="s">
        <v>181</v>
      </c>
      <c r="L194" s="34"/>
      <c r="M194" s="175" t="s">
        <v>1</v>
      </c>
      <c r="N194" s="176" t="s">
        <v>42</v>
      </c>
      <c r="O194" s="59"/>
      <c r="P194" s="177">
        <f>O194*H194</f>
        <v>0</v>
      </c>
      <c r="Q194" s="177">
        <v>0.10362</v>
      </c>
      <c r="R194" s="177">
        <f>Q194*H194</f>
        <v>4.5592800000000002</v>
      </c>
      <c r="S194" s="177">
        <v>0</v>
      </c>
      <c r="T194" s="17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182</v>
      </c>
      <c r="AT194" s="179" t="s">
        <v>177</v>
      </c>
      <c r="AU194" s="179" t="s">
        <v>86</v>
      </c>
      <c r="AY194" s="18" t="s">
        <v>175</v>
      </c>
      <c r="BE194" s="180">
        <f>IF(N194="základní",J194,0)</f>
        <v>0</v>
      </c>
      <c r="BF194" s="180">
        <f>IF(N194="snížená",J194,0)</f>
        <v>0</v>
      </c>
      <c r="BG194" s="180">
        <f>IF(N194="zákl. přenesená",J194,0)</f>
        <v>0</v>
      </c>
      <c r="BH194" s="180">
        <f>IF(N194="sníž. přenesená",J194,0)</f>
        <v>0</v>
      </c>
      <c r="BI194" s="180">
        <f>IF(N194="nulová",J194,0)</f>
        <v>0</v>
      </c>
      <c r="BJ194" s="18" t="s">
        <v>84</v>
      </c>
      <c r="BK194" s="180">
        <f>ROUND(I194*H194,2)</f>
        <v>0</v>
      </c>
      <c r="BL194" s="18" t="s">
        <v>182</v>
      </c>
      <c r="BM194" s="179" t="s">
        <v>805</v>
      </c>
    </row>
    <row r="195" spans="1:65" s="13" customFormat="1">
      <c r="B195" s="181"/>
      <c r="D195" s="182" t="s">
        <v>184</v>
      </c>
      <c r="E195" s="183" t="s">
        <v>716</v>
      </c>
      <c r="F195" s="184" t="s">
        <v>806</v>
      </c>
      <c r="H195" s="185">
        <v>44</v>
      </c>
      <c r="I195" s="186"/>
      <c r="L195" s="181"/>
      <c r="M195" s="187"/>
      <c r="N195" s="188"/>
      <c r="O195" s="188"/>
      <c r="P195" s="188"/>
      <c r="Q195" s="188"/>
      <c r="R195" s="188"/>
      <c r="S195" s="188"/>
      <c r="T195" s="189"/>
      <c r="AT195" s="183" t="s">
        <v>184</v>
      </c>
      <c r="AU195" s="183" t="s">
        <v>86</v>
      </c>
      <c r="AV195" s="13" t="s">
        <v>86</v>
      </c>
      <c r="AW195" s="13" t="s">
        <v>33</v>
      </c>
      <c r="AX195" s="13" t="s">
        <v>84</v>
      </c>
      <c r="AY195" s="183" t="s">
        <v>175</v>
      </c>
    </row>
    <row r="196" spans="1:65" s="2" customFormat="1" ht="16.5" customHeight="1">
      <c r="A196" s="33"/>
      <c r="B196" s="167"/>
      <c r="C196" s="205" t="s">
        <v>307</v>
      </c>
      <c r="D196" s="205" t="s">
        <v>276</v>
      </c>
      <c r="E196" s="206" t="s">
        <v>807</v>
      </c>
      <c r="F196" s="207" t="s">
        <v>808</v>
      </c>
      <c r="G196" s="208" t="s">
        <v>245</v>
      </c>
      <c r="H196" s="209">
        <v>44.1</v>
      </c>
      <c r="I196" s="210"/>
      <c r="J196" s="211">
        <f>ROUND(I196*H196,2)</f>
        <v>0</v>
      </c>
      <c r="K196" s="207" t="s">
        <v>181</v>
      </c>
      <c r="L196" s="212"/>
      <c r="M196" s="213" t="s">
        <v>1</v>
      </c>
      <c r="N196" s="214" t="s">
        <v>42</v>
      </c>
      <c r="O196" s="59"/>
      <c r="P196" s="177">
        <f>O196*H196</f>
        <v>0</v>
      </c>
      <c r="Q196" s="177">
        <v>0.17599999999999999</v>
      </c>
      <c r="R196" s="177">
        <f>Q196*H196</f>
        <v>7.7615999999999996</v>
      </c>
      <c r="S196" s="177">
        <v>0</v>
      </c>
      <c r="T196" s="178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9" t="s">
        <v>217</v>
      </c>
      <c r="AT196" s="179" t="s">
        <v>276</v>
      </c>
      <c r="AU196" s="179" t="s">
        <v>86</v>
      </c>
      <c r="AY196" s="18" t="s">
        <v>175</v>
      </c>
      <c r="BE196" s="180">
        <f>IF(N196="základní",J196,0)</f>
        <v>0</v>
      </c>
      <c r="BF196" s="180">
        <f>IF(N196="snížená",J196,0)</f>
        <v>0</v>
      </c>
      <c r="BG196" s="180">
        <f>IF(N196="zákl. přenesená",J196,0)</f>
        <v>0</v>
      </c>
      <c r="BH196" s="180">
        <f>IF(N196="sníž. přenesená",J196,0)</f>
        <v>0</v>
      </c>
      <c r="BI196" s="180">
        <f>IF(N196="nulová",J196,0)</f>
        <v>0</v>
      </c>
      <c r="BJ196" s="18" t="s">
        <v>84</v>
      </c>
      <c r="BK196" s="180">
        <f>ROUND(I196*H196,2)</f>
        <v>0</v>
      </c>
      <c r="BL196" s="18" t="s">
        <v>182</v>
      </c>
      <c r="BM196" s="179" t="s">
        <v>809</v>
      </c>
    </row>
    <row r="197" spans="1:65" s="13" customFormat="1">
      <c r="B197" s="181"/>
      <c r="D197" s="182" t="s">
        <v>184</v>
      </c>
      <c r="E197" s="183" t="s">
        <v>1</v>
      </c>
      <c r="F197" s="184" t="s">
        <v>810</v>
      </c>
      <c r="H197" s="185">
        <v>44.1</v>
      </c>
      <c r="I197" s="186"/>
      <c r="L197" s="181"/>
      <c r="M197" s="187"/>
      <c r="N197" s="188"/>
      <c r="O197" s="188"/>
      <c r="P197" s="188"/>
      <c r="Q197" s="188"/>
      <c r="R197" s="188"/>
      <c r="S197" s="188"/>
      <c r="T197" s="189"/>
      <c r="AT197" s="183" t="s">
        <v>184</v>
      </c>
      <c r="AU197" s="183" t="s">
        <v>86</v>
      </c>
      <c r="AV197" s="13" t="s">
        <v>86</v>
      </c>
      <c r="AW197" s="13" t="s">
        <v>33</v>
      </c>
      <c r="AX197" s="13" t="s">
        <v>84</v>
      </c>
      <c r="AY197" s="183" t="s">
        <v>175</v>
      </c>
    </row>
    <row r="198" spans="1:65" s="2" customFormat="1" ht="16.5" customHeight="1">
      <c r="A198" s="33"/>
      <c r="B198" s="167"/>
      <c r="C198" s="205" t="s">
        <v>312</v>
      </c>
      <c r="D198" s="205" t="s">
        <v>276</v>
      </c>
      <c r="E198" s="206" t="s">
        <v>811</v>
      </c>
      <c r="F198" s="207" t="s">
        <v>812</v>
      </c>
      <c r="G198" s="208" t="s">
        <v>245</v>
      </c>
      <c r="H198" s="209">
        <v>1.05</v>
      </c>
      <c r="I198" s="210"/>
      <c r="J198" s="211">
        <f>ROUND(I198*H198,2)</f>
        <v>0</v>
      </c>
      <c r="K198" s="207" t="s">
        <v>1</v>
      </c>
      <c r="L198" s="212"/>
      <c r="M198" s="213" t="s">
        <v>1</v>
      </c>
      <c r="N198" s="214" t="s">
        <v>42</v>
      </c>
      <c r="O198" s="59"/>
      <c r="P198" s="177">
        <f>O198*H198</f>
        <v>0</v>
      </c>
      <c r="Q198" s="177">
        <v>0.13100000000000001</v>
      </c>
      <c r="R198" s="177">
        <f>Q198*H198</f>
        <v>0.13755000000000001</v>
      </c>
      <c r="S198" s="177">
        <v>0</v>
      </c>
      <c r="T198" s="17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217</v>
      </c>
      <c r="AT198" s="179" t="s">
        <v>276</v>
      </c>
      <c r="AU198" s="179" t="s">
        <v>86</v>
      </c>
      <c r="AY198" s="18" t="s">
        <v>175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8" t="s">
        <v>84</v>
      </c>
      <c r="BK198" s="180">
        <f>ROUND(I198*H198,2)</f>
        <v>0</v>
      </c>
      <c r="BL198" s="18" t="s">
        <v>182</v>
      </c>
      <c r="BM198" s="179" t="s">
        <v>813</v>
      </c>
    </row>
    <row r="199" spans="1:65" s="13" customFormat="1">
      <c r="B199" s="181"/>
      <c r="D199" s="182" t="s">
        <v>184</v>
      </c>
      <c r="E199" s="183" t="s">
        <v>1</v>
      </c>
      <c r="F199" s="184" t="s">
        <v>814</v>
      </c>
      <c r="H199" s="185">
        <v>1.05</v>
      </c>
      <c r="I199" s="186"/>
      <c r="L199" s="181"/>
      <c r="M199" s="187"/>
      <c r="N199" s="188"/>
      <c r="O199" s="188"/>
      <c r="P199" s="188"/>
      <c r="Q199" s="188"/>
      <c r="R199" s="188"/>
      <c r="S199" s="188"/>
      <c r="T199" s="189"/>
      <c r="AT199" s="183" t="s">
        <v>184</v>
      </c>
      <c r="AU199" s="183" t="s">
        <v>86</v>
      </c>
      <c r="AV199" s="13" t="s">
        <v>86</v>
      </c>
      <c r="AW199" s="13" t="s">
        <v>33</v>
      </c>
      <c r="AX199" s="13" t="s">
        <v>84</v>
      </c>
      <c r="AY199" s="183" t="s">
        <v>175</v>
      </c>
    </row>
    <row r="200" spans="1:65" s="2" customFormat="1" ht="24" customHeight="1">
      <c r="A200" s="33"/>
      <c r="B200" s="167"/>
      <c r="C200" s="205" t="s">
        <v>316</v>
      </c>
      <c r="D200" s="205" t="s">
        <v>276</v>
      </c>
      <c r="E200" s="206" t="s">
        <v>815</v>
      </c>
      <c r="F200" s="207" t="s">
        <v>816</v>
      </c>
      <c r="G200" s="208" t="s">
        <v>245</v>
      </c>
      <c r="H200" s="209">
        <v>1.05</v>
      </c>
      <c r="I200" s="210"/>
      <c r="J200" s="211">
        <f>ROUND(I200*H200,2)</f>
        <v>0</v>
      </c>
      <c r="K200" s="207" t="s">
        <v>1</v>
      </c>
      <c r="L200" s="212"/>
      <c r="M200" s="213" t="s">
        <v>1</v>
      </c>
      <c r="N200" s="214" t="s">
        <v>42</v>
      </c>
      <c r="O200" s="59"/>
      <c r="P200" s="177">
        <f>O200*H200</f>
        <v>0</v>
      </c>
      <c r="Q200" s="177">
        <v>0.17599999999999999</v>
      </c>
      <c r="R200" s="177">
        <f>Q200*H200</f>
        <v>0.18479999999999999</v>
      </c>
      <c r="S200" s="177">
        <v>0</v>
      </c>
      <c r="T200" s="178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9" t="s">
        <v>217</v>
      </c>
      <c r="AT200" s="179" t="s">
        <v>276</v>
      </c>
      <c r="AU200" s="179" t="s">
        <v>86</v>
      </c>
      <c r="AY200" s="18" t="s">
        <v>175</v>
      </c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18" t="s">
        <v>84</v>
      </c>
      <c r="BK200" s="180">
        <f>ROUND(I200*H200,2)</f>
        <v>0</v>
      </c>
      <c r="BL200" s="18" t="s">
        <v>182</v>
      </c>
      <c r="BM200" s="179" t="s">
        <v>817</v>
      </c>
    </row>
    <row r="201" spans="1:65" s="13" customFormat="1">
      <c r="B201" s="181"/>
      <c r="D201" s="182" t="s">
        <v>184</v>
      </c>
      <c r="E201" s="183" t="s">
        <v>1</v>
      </c>
      <c r="F201" s="184" t="s">
        <v>814</v>
      </c>
      <c r="H201" s="185">
        <v>1.05</v>
      </c>
      <c r="I201" s="186"/>
      <c r="L201" s="181"/>
      <c r="M201" s="187"/>
      <c r="N201" s="188"/>
      <c r="O201" s="188"/>
      <c r="P201" s="188"/>
      <c r="Q201" s="188"/>
      <c r="R201" s="188"/>
      <c r="S201" s="188"/>
      <c r="T201" s="189"/>
      <c r="AT201" s="183" t="s">
        <v>184</v>
      </c>
      <c r="AU201" s="183" t="s">
        <v>86</v>
      </c>
      <c r="AV201" s="13" t="s">
        <v>86</v>
      </c>
      <c r="AW201" s="13" t="s">
        <v>33</v>
      </c>
      <c r="AX201" s="13" t="s">
        <v>84</v>
      </c>
      <c r="AY201" s="183" t="s">
        <v>175</v>
      </c>
    </row>
    <row r="202" spans="1:65" s="2" customFormat="1" ht="24" customHeight="1">
      <c r="A202" s="33"/>
      <c r="B202" s="167"/>
      <c r="C202" s="168" t="s">
        <v>320</v>
      </c>
      <c r="D202" s="168" t="s">
        <v>177</v>
      </c>
      <c r="E202" s="169" t="s">
        <v>818</v>
      </c>
      <c r="F202" s="170" t="s">
        <v>819</v>
      </c>
      <c r="G202" s="171" t="s">
        <v>245</v>
      </c>
      <c r="H202" s="172">
        <v>2</v>
      </c>
      <c r="I202" s="173"/>
      <c r="J202" s="174">
        <f>ROUND(I202*H202,2)</f>
        <v>0</v>
      </c>
      <c r="K202" s="170" t="s">
        <v>181</v>
      </c>
      <c r="L202" s="34"/>
      <c r="M202" s="175" t="s">
        <v>1</v>
      </c>
      <c r="N202" s="176" t="s">
        <v>42</v>
      </c>
      <c r="O202" s="59"/>
      <c r="P202" s="177">
        <f>O202*H202</f>
        <v>0</v>
      </c>
      <c r="Q202" s="177">
        <v>0</v>
      </c>
      <c r="R202" s="177">
        <f>Q202*H202</f>
        <v>0</v>
      </c>
      <c r="S202" s="177">
        <v>0</v>
      </c>
      <c r="T202" s="178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9" t="s">
        <v>182</v>
      </c>
      <c r="AT202" s="179" t="s">
        <v>177</v>
      </c>
      <c r="AU202" s="179" t="s">
        <v>86</v>
      </c>
      <c r="AY202" s="18" t="s">
        <v>175</v>
      </c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18" t="s">
        <v>84</v>
      </c>
      <c r="BK202" s="180">
        <f>ROUND(I202*H202,2)</f>
        <v>0</v>
      </c>
      <c r="BL202" s="18" t="s">
        <v>182</v>
      </c>
      <c r="BM202" s="179" t="s">
        <v>820</v>
      </c>
    </row>
    <row r="203" spans="1:65" s="2" customFormat="1" ht="16.5" customHeight="1">
      <c r="A203" s="33"/>
      <c r="B203" s="167"/>
      <c r="C203" s="168" t="s">
        <v>324</v>
      </c>
      <c r="D203" s="168" t="s">
        <v>177</v>
      </c>
      <c r="E203" s="169" t="s">
        <v>821</v>
      </c>
      <c r="F203" s="170" t="s">
        <v>822</v>
      </c>
      <c r="G203" s="171" t="s">
        <v>285</v>
      </c>
      <c r="H203" s="172">
        <v>20</v>
      </c>
      <c r="I203" s="173"/>
      <c r="J203" s="174">
        <f>ROUND(I203*H203,2)</f>
        <v>0</v>
      </c>
      <c r="K203" s="170" t="s">
        <v>181</v>
      </c>
      <c r="L203" s="34"/>
      <c r="M203" s="175" t="s">
        <v>1</v>
      </c>
      <c r="N203" s="176" t="s">
        <v>42</v>
      </c>
      <c r="O203" s="59"/>
      <c r="P203" s="177">
        <f>O203*H203</f>
        <v>0</v>
      </c>
      <c r="Q203" s="177">
        <v>3.5999999999999999E-3</v>
      </c>
      <c r="R203" s="177">
        <f>Q203*H203</f>
        <v>7.1999999999999995E-2</v>
      </c>
      <c r="S203" s="177">
        <v>0</v>
      </c>
      <c r="T203" s="178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9" t="s">
        <v>182</v>
      </c>
      <c r="AT203" s="179" t="s">
        <v>177</v>
      </c>
      <c r="AU203" s="179" t="s">
        <v>86</v>
      </c>
      <c r="AY203" s="18" t="s">
        <v>175</v>
      </c>
      <c r="BE203" s="180">
        <f>IF(N203="základní",J203,0)</f>
        <v>0</v>
      </c>
      <c r="BF203" s="180">
        <f>IF(N203="snížená",J203,0)</f>
        <v>0</v>
      </c>
      <c r="BG203" s="180">
        <f>IF(N203="zákl. přenesená",J203,0)</f>
        <v>0</v>
      </c>
      <c r="BH203" s="180">
        <f>IF(N203="sníž. přenesená",J203,0)</f>
        <v>0</v>
      </c>
      <c r="BI203" s="180">
        <f>IF(N203="nulová",J203,0)</f>
        <v>0</v>
      </c>
      <c r="BJ203" s="18" t="s">
        <v>84</v>
      </c>
      <c r="BK203" s="180">
        <f>ROUND(I203*H203,2)</f>
        <v>0</v>
      </c>
      <c r="BL203" s="18" t="s">
        <v>182</v>
      </c>
      <c r="BM203" s="179" t="s">
        <v>823</v>
      </c>
    </row>
    <row r="204" spans="1:65" s="12" customFormat="1" ht="22.9" customHeight="1">
      <c r="B204" s="154"/>
      <c r="D204" s="155" t="s">
        <v>76</v>
      </c>
      <c r="E204" s="165" t="s">
        <v>206</v>
      </c>
      <c r="F204" s="165" t="s">
        <v>824</v>
      </c>
      <c r="I204" s="157"/>
      <c r="J204" s="166">
        <f>BK204</f>
        <v>0</v>
      </c>
      <c r="L204" s="154"/>
      <c r="M204" s="159"/>
      <c r="N204" s="160"/>
      <c r="O204" s="160"/>
      <c r="P204" s="161">
        <f>SUM(P205:P207)</f>
        <v>0</v>
      </c>
      <c r="Q204" s="160"/>
      <c r="R204" s="161">
        <f>SUM(R205:R207)</f>
        <v>7.1280000000000001</v>
      </c>
      <c r="S204" s="160"/>
      <c r="T204" s="162">
        <f>SUM(T205:T207)</f>
        <v>0</v>
      </c>
      <c r="AR204" s="155" t="s">
        <v>84</v>
      </c>
      <c r="AT204" s="163" t="s">
        <v>76</v>
      </c>
      <c r="AU204" s="163" t="s">
        <v>84</v>
      </c>
      <c r="AY204" s="155" t="s">
        <v>175</v>
      </c>
      <c r="BK204" s="164">
        <f>SUM(BK205:BK207)</f>
        <v>0</v>
      </c>
    </row>
    <row r="205" spans="1:65" s="2" customFormat="1" ht="16.5" customHeight="1">
      <c r="A205" s="33"/>
      <c r="B205" s="167"/>
      <c r="C205" s="168" t="s">
        <v>328</v>
      </c>
      <c r="D205" s="168" t="s">
        <v>177</v>
      </c>
      <c r="E205" s="169" t="s">
        <v>825</v>
      </c>
      <c r="F205" s="170" t="s">
        <v>826</v>
      </c>
      <c r="G205" s="171" t="s">
        <v>180</v>
      </c>
      <c r="H205" s="172">
        <v>3.6</v>
      </c>
      <c r="I205" s="173"/>
      <c r="J205" s="174">
        <f>ROUND(I205*H205,2)</f>
        <v>0</v>
      </c>
      <c r="K205" s="170" t="s">
        <v>181</v>
      </c>
      <c r="L205" s="34"/>
      <c r="M205" s="175" t="s">
        <v>1</v>
      </c>
      <c r="N205" s="176" t="s">
        <v>42</v>
      </c>
      <c r="O205" s="59"/>
      <c r="P205" s="177">
        <f>O205*H205</f>
        <v>0</v>
      </c>
      <c r="Q205" s="177">
        <v>1.98</v>
      </c>
      <c r="R205" s="177">
        <f>Q205*H205</f>
        <v>7.1280000000000001</v>
      </c>
      <c r="S205" s="177">
        <v>0</v>
      </c>
      <c r="T205" s="178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9" t="s">
        <v>182</v>
      </c>
      <c r="AT205" s="179" t="s">
        <v>177</v>
      </c>
      <c r="AU205" s="179" t="s">
        <v>86</v>
      </c>
      <c r="AY205" s="18" t="s">
        <v>175</v>
      </c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8" t="s">
        <v>84</v>
      </c>
      <c r="BK205" s="180">
        <f>ROUND(I205*H205,2)</f>
        <v>0</v>
      </c>
      <c r="BL205" s="18" t="s">
        <v>182</v>
      </c>
      <c r="BM205" s="179" t="s">
        <v>827</v>
      </c>
    </row>
    <row r="206" spans="1:65" s="14" customFormat="1">
      <c r="B206" s="190"/>
      <c r="D206" s="182" t="s">
        <v>184</v>
      </c>
      <c r="E206" s="191" t="s">
        <v>1</v>
      </c>
      <c r="F206" s="192" t="s">
        <v>828</v>
      </c>
      <c r="H206" s="191" t="s">
        <v>1</v>
      </c>
      <c r="I206" s="193"/>
      <c r="L206" s="190"/>
      <c r="M206" s="194"/>
      <c r="N206" s="195"/>
      <c r="O206" s="195"/>
      <c r="P206" s="195"/>
      <c r="Q206" s="195"/>
      <c r="R206" s="195"/>
      <c r="S206" s="195"/>
      <c r="T206" s="196"/>
      <c r="AT206" s="191" t="s">
        <v>184</v>
      </c>
      <c r="AU206" s="191" t="s">
        <v>86</v>
      </c>
      <c r="AV206" s="14" t="s">
        <v>84</v>
      </c>
      <c r="AW206" s="14" t="s">
        <v>33</v>
      </c>
      <c r="AX206" s="14" t="s">
        <v>77</v>
      </c>
      <c r="AY206" s="191" t="s">
        <v>175</v>
      </c>
    </row>
    <row r="207" spans="1:65" s="13" customFormat="1">
      <c r="B207" s="181"/>
      <c r="D207" s="182" t="s">
        <v>184</v>
      </c>
      <c r="E207" s="183" t="s">
        <v>1</v>
      </c>
      <c r="F207" s="184" t="s">
        <v>829</v>
      </c>
      <c r="H207" s="185">
        <v>3.6</v>
      </c>
      <c r="I207" s="186"/>
      <c r="L207" s="181"/>
      <c r="M207" s="187"/>
      <c r="N207" s="188"/>
      <c r="O207" s="188"/>
      <c r="P207" s="188"/>
      <c r="Q207" s="188"/>
      <c r="R207" s="188"/>
      <c r="S207" s="188"/>
      <c r="T207" s="189"/>
      <c r="AT207" s="183" t="s">
        <v>184</v>
      </c>
      <c r="AU207" s="183" t="s">
        <v>86</v>
      </c>
      <c r="AV207" s="13" t="s">
        <v>86</v>
      </c>
      <c r="AW207" s="13" t="s">
        <v>33</v>
      </c>
      <c r="AX207" s="13" t="s">
        <v>84</v>
      </c>
      <c r="AY207" s="183" t="s">
        <v>175</v>
      </c>
    </row>
    <row r="208" spans="1:65" s="12" customFormat="1" ht="22.9" customHeight="1">
      <c r="B208" s="154"/>
      <c r="D208" s="155" t="s">
        <v>76</v>
      </c>
      <c r="E208" s="165" t="s">
        <v>222</v>
      </c>
      <c r="F208" s="165" t="s">
        <v>281</v>
      </c>
      <c r="I208" s="157"/>
      <c r="J208" s="166">
        <f>BK208</f>
        <v>0</v>
      </c>
      <c r="L208" s="154"/>
      <c r="M208" s="159"/>
      <c r="N208" s="160"/>
      <c r="O208" s="160"/>
      <c r="P208" s="161">
        <f>SUM(P209:P233)</f>
        <v>0</v>
      </c>
      <c r="Q208" s="160"/>
      <c r="R208" s="161">
        <f>SUM(R209:R233)</f>
        <v>67.679252319999989</v>
      </c>
      <c r="S208" s="160"/>
      <c r="T208" s="162">
        <f>SUM(T209:T233)</f>
        <v>0</v>
      </c>
      <c r="AR208" s="155" t="s">
        <v>84</v>
      </c>
      <c r="AT208" s="163" t="s">
        <v>76</v>
      </c>
      <c r="AU208" s="163" t="s">
        <v>84</v>
      </c>
      <c r="AY208" s="155" t="s">
        <v>175</v>
      </c>
      <c r="BK208" s="164">
        <f>SUM(BK209:BK233)</f>
        <v>0</v>
      </c>
    </row>
    <row r="209" spans="1:65" s="2" customFormat="1" ht="24" customHeight="1">
      <c r="A209" s="33"/>
      <c r="B209" s="167"/>
      <c r="C209" s="168" t="s">
        <v>332</v>
      </c>
      <c r="D209" s="168" t="s">
        <v>177</v>
      </c>
      <c r="E209" s="169" t="s">
        <v>830</v>
      </c>
      <c r="F209" s="170" t="s">
        <v>831</v>
      </c>
      <c r="G209" s="171" t="s">
        <v>245</v>
      </c>
      <c r="H209" s="172">
        <v>2</v>
      </c>
      <c r="I209" s="173"/>
      <c r="J209" s="174">
        <f>ROUND(I209*H209,2)</f>
        <v>0</v>
      </c>
      <c r="K209" s="170" t="s">
        <v>181</v>
      </c>
      <c r="L209" s="34"/>
      <c r="M209" s="175" t="s">
        <v>1</v>
      </c>
      <c r="N209" s="176" t="s">
        <v>42</v>
      </c>
      <c r="O209" s="59"/>
      <c r="P209" s="177">
        <f>O209*H209</f>
        <v>0</v>
      </c>
      <c r="Q209" s="177">
        <v>2.5999999999999999E-3</v>
      </c>
      <c r="R209" s="177">
        <f>Q209*H209</f>
        <v>5.1999999999999998E-3</v>
      </c>
      <c r="S209" s="177">
        <v>0</v>
      </c>
      <c r="T209" s="178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9" t="s">
        <v>182</v>
      </c>
      <c r="AT209" s="179" t="s">
        <v>177</v>
      </c>
      <c r="AU209" s="179" t="s">
        <v>86</v>
      </c>
      <c r="AY209" s="18" t="s">
        <v>175</v>
      </c>
      <c r="BE209" s="180">
        <f>IF(N209="základní",J209,0)</f>
        <v>0</v>
      </c>
      <c r="BF209" s="180">
        <f>IF(N209="snížená",J209,0)</f>
        <v>0</v>
      </c>
      <c r="BG209" s="180">
        <f>IF(N209="zákl. přenesená",J209,0)</f>
        <v>0</v>
      </c>
      <c r="BH209" s="180">
        <f>IF(N209="sníž. přenesená",J209,0)</f>
        <v>0</v>
      </c>
      <c r="BI209" s="180">
        <f>IF(N209="nulová",J209,0)</f>
        <v>0</v>
      </c>
      <c r="BJ209" s="18" t="s">
        <v>84</v>
      </c>
      <c r="BK209" s="180">
        <f>ROUND(I209*H209,2)</f>
        <v>0</v>
      </c>
      <c r="BL209" s="18" t="s">
        <v>182</v>
      </c>
      <c r="BM209" s="179" t="s">
        <v>832</v>
      </c>
    </row>
    <row r="210" spans="1:65" s="13" customFormat="1">
      <c r="B210" s="181"/>
      <c r="D210" s="182" t="s">
        <v>184</v>
      </c>
      <c r="E210" s="183" t="s">
        <v>1</v>
      </c>
      <c r="F210" s="184" t="s">
        <v>833</v>
      </c>
      <c r="H210" s="185">
        <v>2</v>
      </c>
      <c r="I210" s="186"/>
      <c r="L210" s="181"/>
      <c r="M210" s="187"/>
      <c r="N210" s="188"/>
      <c r="O210" s="188"/>
      <c r="P210" s="188"/>
      <c r="Q210" s="188"/>
      <c r="R210" s="188"/>
      <c r="S210" s="188"/>
      <c r="T210" s="189"/>
      <c r="AT210" s="183" t="s">
        <v>184</v>
      </c>
      <c r="AU210" s="183" t="s">
        <v>86</v>
      </c>
      <c r="AV210" s="13" t="s">
        <v>86</v>
      </c>
      <c r="AW210" s="13" t="s">
        <v>33</v>
      </c>
      <c r="AX210" s="13" t="s">
        <v>84</v>
      </c>
      <c r="AY210" s="183" t="s">
        <v>175</v>
      </c>
    </row>
    <row r="211" spans="1:65" s="2" customFormat="1" ht="16.5" customHeight="1">
      <c r="A211" s="33"/>
      <c r="B211" s="167"/>
      <c r="C211" s="168" t="s">
        <v>336</v>
      </c>
      <c r="D211" s="168" t="s">
        <v>177</v>
      </c>
      <c r="E211" s="169" t="s">
        <v>834</v>
      </c>
      <c r="F211" s="170" t="s">
        <v>835</v>
      </c>
      <c r="G211" s="171" t="s">
        <v>245</v>
      </c>
      <c r="H211" s="172">
        <v>2</v>
      </c>
      <c r="I211" s="173"/>
      <c r="J211" s="174">
        <f>ROUND(I211*H211,2)</f>
        <v>0</v>
      </c>
      <c r="K211" s="170" t="s">
        <v>181</v>
      </c>
      <c r="L211" s="34"/>
      <c r="M211" s="175" t="s">
        <v>1</v>
      </c>
      <c r="N211" s="176" t="s">
        <v>42</v>
      </c>
      <c r="O211" s="59"/>
      <c r="P211" s="177">
        <f>O211*H211</f>
        <v>0</v>
      </c>
      <c r="Q211" s="177">
        <v>1.0000000000000001E-5</v>
      </c>
      <c r="R211" s="177">
        <f>Q211*H211</f>
        <v>2.0000000000000002E-5</v>
      </c>
      <c r="S211" s="177">
        <v>0</v>
      </c>
      <c r="T211" s="178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9" t="s">
        <v>182</v>
      </c>
      <c r="AT211" s="179" t="s">
        <v>177</v>
      </c>
      <c r="AU211" s="179" t="s">
        <v>86</v>
      </c>
      <c r="AY211" s="18" t="s">
        <v>175</v>
      </c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8" t="s">
        <v>84</v>
      </c>
      <c r="BK211" s="180">
        <f>ROUND(I211*H211,2)</f>
        <v>0</v>
      </c>
      <c r="BL211" s="18" t="s">
        <v>182</v>
      </c>
      <c r="BM211" s="179" t="s">
        <v>836</v>
      </c>
    </row>
    <row r="212" spans="1:65" s="2" customFormat="1" ht="24" customHeight="1">
      <c r="A212" s="33"/>
      <c r="B212" s="167"/>
      <c r="C212" s="168" t="s">
        <v>340</v>
      </c>
      <c r="D212" s="168" t="s">
        <v>177</v>
      </c>
      <c r="E212" s="169" t="s">
        <v>837</v>
      </c>
      <c r="F212" s="170" t="s">
        <v>838</v>
      </c>
      <c r="G212" s="171" t="s">
        <v>285</v>
      </c>
      <c r="H212" s="172">
        <v>21</v>
      </c>
      <c r="I212" s="173"/>
      <c r="J212" s="174">
        <f>ROUND(I212*H212,2)</f>
        <v>0</v>
      </c>
      <c r="K212" s="170" t="s">
        <v>181</v>
      </c>
      <c r="L212" s="34"/>
      <c r="M212" s="175" t="s">
        <v>1</v>
      </c>
      <c r="N212" s="176" t="s">
        <v>42</v>
      </c>
      <c r="O212" s="59"/>
      <c r="P212" s="177">
        <f>O212*H212</f>
        <v>0</v>
      </c>
      <c r="Q212" s="177">
        <v>0.15540000000000001</v>
      </c>
      <c r="R212" s="177">
        <f>Q212*H212</f>
        <v>3.2634000000000003</v>
      </c>
      <c r="S212" s="177">
        <v>0</v>
      </c>
      <c r="T212" s="178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9" t="s">
        <v>182</v>
      </c>
      <c r="AT212" s="179" t="s">
        <v>177</v>
      </c>
      <c r="AU212" s="179" t="s">
        <v>86</v>
      </c>
      <c r="AY212" s="18" t="s">
        <v>175</v>
      </c>
      <c r="BE212" s="180">
        <f>IF(N212="základní",J212,0)</f>
        <v>0</v>
      </c>
      <c r="BF212" s="180">
        <f>IF(N212="snížená",J212,0)</f>
        <v>0</v>
      </c>
      <c r="BG212" s="180">
        <f>IF(N212="zákl. přenesená",J212,0)</f>
        <v>0</v>
      </c>
      <c r="BH212" s="180">
        <f>IF(N212="sníž. přenesená",J212,0)</f>
        <v>0</v>
      </c>
      <c r="BI212" s="180">
        <f>IF(N212="nulová",J212,0)</f>
        <v>0</v>
      </c>
      <c r="BJ212" s="18" t="s">
        <v>84</v>
      </c>
      <c r="BK212" s="180">
        <f>ROUND(I212*H212,2)</f>
        <v>0</v>
      </c>
      <c r="BL212" s="18" t="s">
        <v>182</v>
      </c>
      <c r="BM212" s="179" t="s">
        <v>839</v>
      </c>
    </row>
    <row r="213" spans="1:65" s="13" customFormat="1">
      <c r="B213" s="181"/>
      <c r="D213" s="182" t="s">
        <v>184</v>
      </c>
      <c r="E213" s="183" t="s">
        <v>1</v>
      </c>
      <c r="F213" s="184" t="s">
        <v>840</v>
      </c>
      <c r="H213" s="185">
        <v>13</v>
      </c>
      <c r="I213" s="186"/>
      <c r="L213" s="181"/>
      <c r="M213" s="187"/>
      <c r="N213" s="188"/>
      <c r="O213" s="188"/>
      <c r="P213" s="188"/>
      <c r="Q213" s="188"/>
      <c r="R213" s="188"/>
      <c r="S213" s="188"/>
      <c r="T213" s="189"/>
      <c r="AT213" s="183" t="s">
        <v>184</v>
      </c>
      <c r="AU213" s="183" t="s">
        <v>86</v>
      </c>
      <c r="AV213" s="13" t="s">
        <v>86</v>
      </c>
      <c r="AW213" s="13" t="s">
        <v>33</v>
      </c>
      <c r="AX213" s="13" t="s">
        <v>77</v>
      </c>
      <c r="AY213" s="183" t="s">
        <v>175</v>
      </c>
    </row>
    <row r="214" spans="1:65" s="13" customFormat="1">
      <c r="B214" s="181"/>
      <c r="D214" s="182" t="s">
        <v>184</v>
      </c>
      <c r="E214" s="183" t="s">
        <v>1</v>
      </c>
      <c r="F214" s="184" t="s">
        <v>841</v>
      </c>
      <c r="H214" s="185">
        <v>4</v>
      </c>
      <c r="I214" s="186"/>
      <c r="L214" s="181"/>
      <c r="M214" s="187"/>
      <c r="N214" s="188"/>
      <c r="O214" s="188"/>
      <c r="P214" s="188"/>
      <c r="Q214" s="188"/>
      <c r="R214" s="188"/>
      <c r="S214" s="188"/>
      <c r="T214" s="189"/>
      <c r="AT214" s="183" t="s">
        <v>184</v>
      </c>
      <c r="AU214" s="183" t="s">
        <v>86</v>
      </c>
      <c r="AV214" s="13" t="s">
        <v>86</v>
      </c>
      <c r="AW214" s="13" t="s">
        <v>33</v>
      </c>
      <c r="AX214" s="13" t="s">
        <v>77</v>
      </c>
      <c r="AY214" s="183" t="s">
        <v>175</v>
      </c>
    </row>
    <row r="215" spans="1:65" s="13" customFormat="1">
      <c r="B215" s="181"/>
      <c r="D215" s="182" t="s">
        <v>184</v>
      </c>
      <c r="E215" s="183" t="s">
        <v>1</v>
      </c>
      <c r="F215" s="184" t="s">
        <v>842</v>
      </c>
      <c r="H215" s="185">
        <v>2</v>
      </c>
      <c r="I215" s="186"/>
      <c r="L215" s="181"/>
      <c r="M215" s="187"/>
      <c r="N215" s="188"/>
      <c r="O215" s="188"/>
      <c r="P215" s="188"/>
      <c r="Q215" s="188"/>
      <c r="R215" s="188"/>
      <c r="S215" s="188"/>
      <c r="T215" s="189"/>
      <c r="AT215" s="183" t="s">
        <v>184</v>
      </c>
      <c r="AU215" s="183" t="s">
        <v>86</v>
      </c>
      <c r="AV215" s="13" t="s">
        <v>86</v>
      </c>
      <c r="AW215" s="13" t="s">
        <v>33</v>
      </c>
      <c r="AX215" s="13" t="s">
        <v>77</v>
      </c>
      <c r="AY215" s="183" t="s">
        <v>175</v>
      </c>
    </row>
    <row r="216" spans="1:65" s="13" customFormat="1">
      <c r="B216" s="181"/>
      <c r="D216" s="182" t="s">
        <v>184</v>
      </c>
      <c r="E216" s="183" t="s">
        <v>1</v>
      </c>
      <c r="F216" s="184" t="s">
        <v>843</v>
      </c>
      <c r="H216" s="185">
        <v>2</v>
      </c>
      <c r="I216" s="186"/>
      <c r="L216" s="181"/>
      <c r="M216" s="187"/>
      <c r="N216" s="188"/>
      <c r="O216" s="188"/>
      <c r="P216" s="188"/>
      <c r="Q216" s="188"/>
      <c r="R216" s="188"/>
      <c r="S216" s="188"/>
      <c r="T216" s="189"/>
      <c r="AT216" s="183" t="s">
        <v>184</v>
      </c>
      <c r="AU216" s="183" t="s">
        <v>86</v>
      </c>
      <c r="AV216" s="13" t="s">
        <v>86</v>
      </c>
      <c r="AW216" s="13" t="s">
        <v>33</v>
      </c>
      <c r="AX216" s="13" t="s">
        <v>77</v>
      </c>
      <c r="AY216" s="183" t="s">
        <v>175</v>
      </c>
    </row>
    <row r="217" spans="1:65" s="15" customFormat="1">
      <c r="B217" s="197"/>
      <c r="D217" s="182" t="s">
        <v>184</v>
      </c>
      <c r="E217" s="198" t="s">
        <v>1</v>
      </c>
      <c r="F217" s="199" t="s">
        <v>200</v>
      </c>
      <c r="H217" s="200">
        <v>21</v>
      </c>
      <c r="I217" s="201"/>
      <c r="L217" s="197"/>
      <c r="M217" s="202"/>
      <c r="N217" s="203"/>
      <c r="O217" s="203"/>
      <c r="P217" s="203"/>
      <c r="Q217" s="203"/>
      <c r="R217" s="203"/>
      <c r="S217" s="203"/>
      <c r="T217" s="204"/>
      <c r="AT217" s="198" t="s">
        <v>184</v>
      </c>
      <c r="AU217" s="198" t="s">
        <v>86</v>
      </c>
      <c r="AV217" s="15" t="s">
        <v>182</v>
      </c>
      <c r="AW217" s="15" t="s">
        <v>33</v>
      </c>
      <c r="AX217" s="15" t="s">
        <v>84</v>
      </c>
      <c r="AY217" s="198" t="s">
        <v>175</v>
      </c>
    </row>
    <row r="218" spans="1:65" s="2" customFormat="1" ht="16.5" customHeight="1">
      <c r="A218" s="33"/>
      <c r="B218" s="167"/>
      <c r="C218" s="205" t="s">
        <v>344</v>
      </c>
      <c r="D218" s="205" t="s">
        <v>276</v>
      </c>
      <c r="E218" s="206" t="s">
        <v>844</v>
      </c>
      <c r="F218" s="207" t="s">
        <v>845</v>
      </c>
      <c r="G218" s="208" t="s">
        <v>285</v>
      </c>
      <c r="H218" s="209">
        <v>13.65</v>
      </c>
      <c r="I218" s="210"/>
      <c r="J218" s="211">
        <f>ROUND(I218*H218,2)</f>
        <v>0</v>
      </c>
      <c r="K218" s="207" t="s">
        <v>181</v>
      </c>
      <c r="L218" s="212"/>
      <c r="M218" s="213" t="s">
        <v>1</v>
      </c>
      <c r="N218" s="214" t="s">
        <v>42</v>
      </c>
      <c r="O218" s="59"/>
      <c r="P218" s="177">
        <f>O218*H218</f>
        <v>0</v>
      </c>
      <c r="Q218" s="177">
        <v>8.1000000000000003E-2</v>
      </c>
      <c r="R218" s="177">
        <f>Q218*H218</f>
        <v>1.10565</v>
      </c>
      <c r="S218" s="177">
        <v>0</v>
      </c>
      <c r="T218" s="178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9" t="s">
        <v>217</v>
      </c>
      <c r="AT218" s="179" t="s">
        <v>276</v>
      </c>
      <c r="AU218" s="179" t="s">
        <v>86</v>
      </c>
      <c r="AY218" s="18" t="s">
        <v>175</v>
      </c>
      <c r="BE218" s="180">
        <f>IF(N218="základní",J218,0)</f>
        <v>0</v>
      </c>
      <c r="BF218" s="180">
        <f>IF(N218="snížená",J218,0)</f>
        <v>0</v>
      </c>
      <c r="BG218" s="180">
        <f>IF(N218="zákl. přenesená",J218,0)</f>
        <v>0</v>
      </c>
      <c r="BH218" s="180">
        <f>IF(N218="sníž. přenesená",J218,0)</f>
        <v>0</v>
      </c>
      <c r="BI218" s="180">
        <f>IF(N218="nulová",J218,0)</f>
        <v>0</v>
      </c>
      <c r="BJ218" s="18" t="s">
        <v>84</v>
      </c>
      <c r="BK218" s="180">
        <f>ROUND(I218*H218,2)</f>
        <v>0</v>
      </c>
      <c r="BL218" s="18" t="s">
        <v>182</v>
      </c>
      <c r="BM218" s="179" t="s">
        <v>846</v>
      </c>
    </row>
    <row r="219" spans="1:65" s="13" customFormat="1">
      <c r="B219" s="181"/>
      <c r="D219" s="182" t="s">
        <v>184</v>
      </c>
      <c r="E219" s="183" t="s">
        <v>1</v>
      </c>
      <c r="F219" s="184" t="s">
        <v>847</v>
      </c>
      <c r="H219" s="185">
        <v>13.65</v>
      </c>
      <c r="I219" s="186"/>
      <c r="L219" s="181"/>
      <c r="M219" s="187"/>
      <c r="N219" s="188"/>
      <c r="O219" s="188"/>
      <c r="P219" s="188"/>
      <c r="Q219" s="188"/>
      <c r="R219" s="188"/>
      <c r="S219" s="188"/>
      <c r="T219" s="189"/>
      <c r="AT219" s="183" t="s">
        <v>184</v>
      </c>
      <c r="AU219" s="183" t="s">
        <v>86</v>
      </c>
      <c r="AV219" s="13" t="s">
        <v>86</v>
      </c>
      <c r="AW219" s="13" t="s">
        <v>33</v>
      </c>
      <c r="AX219" s="13" t="s">
        <v>84</v>
      </c>
      <c r="AY219" s="183" t="s">
        <v>175</v>
      </c>
    </row>
    <row r="220" spans="1:65" s="2" customFormat="1" ht="24" customHeight="1">
      <c r="A220" s="33"/>
      <c r="B220" s="167"/>
      <c r="C220" s="205" t="s">
        <v>348</v>
      </c>
      <c r="D220" s="205" t="s">
        <v>276</v>
      </c>
      <c r="E220" s="206" t="s">
        <v>848</v>
      </c>
      <c r="F220" s="207" t="s">
        <v>849</v>
      </c>
      <c r="G220" s="208" t="s">
        <v>285</v>
      </c>
      <c r="H220" s="209">
        <v>4</v>
      </c>
      <c r="I220" s="210"/>
      <c r="J220" s="211">
        <f t="shared" ref="J220:J225" si="0">ROUND(I220*H220,2)</f>
        <v>0</v>
      </c>
      <c r="K220" s="207" t="s">
        <v>181</v>
      </c>
      <c r="L220" s="212"/>
      <c r="M220" s="213" t="s">
        <v>1</v>
      </c>
      <c r="N220" s="214" t="s">
        <v>42</v>
      </c>
      <c r="O220" s="59"/>
      <c r="P220" s="177">
        <f t="shared" ref="P220:P225" si="1">O220*H220</f>
        <v>0</v>
      </c>
      <c r="Q220" s="177">
        <v>4.8300000000000003E-2</v>
      </c>
      <c r="R220" s="177">
        <f t="shared" ref="R220:R225" si="2">Q220*H220</f>
        <v>0.19320000000000001</v>
      </c>
      <c r="S220" s="177">
        <v>0</v>
      </c>
      <c r="T220" s="178">
        <f t="shared" ref="T220:T225" si="3"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9" t="s">
        <v>217</v>
      </c>
      <c r="AT220" s="179" t="s">
        <v>276</v>
      </c>
      <c r="AU220" s="179" t="s">
        <v>86</v>
      </c>
      <c r="AY220" s="18" t="s">
        <v>175</v>
      </c>
      <c r="BE220" s="180">
        <f t="shared" ref="BE220:BE225" si="4">IF(N220="základní",J220,0)</f>
        <v>0</v>
      </c>
      <c r="BF220" s="180">
        <f t="shared" ref="BF220:BF225" si="5">IF(N220="snížená",J220,0)</f>
        <v>0</v>
      </c>
      <c r="BG220" s="180">
        <f t="shared" ref="BG220:BG225" si="6">IF(N220="zákl. přenesená",J220,0)</f>
        <v>0</v>
      </c>
      <c r="BH220" s="180">
        <f t="shared" ref="BH220:BH225" si="7">IF(N220="sníž. přenesená",J220,0)</f>
        <v>0</v>
      </c>
      <c r="BI220" s="180">
        <f t="shared" ref="BI220:BI225" si="8">IF(N220="nulová",J220,0)</f>
        <v>0</v>
      </c>
      <c r="BJ220" s="18" t="s">
        <v>84</v>
      </c>
      <c r="BK220" s="180">
        <f t="shared" ref="BK220:BK225" si="9">ROUND(I220*H220,2)</f>
        <v>0</v>
      </c>
      <c r="BL220" s="18" t="s">
        <v>182</v>
      </c>
      <c r="BM220" s="179" t="s">
        <v>850</v>
      </c>
    </row>
    <row r="221" spans="1:65" s="2" customFormat="1" ht="24" customHeight="1">
      <c r="A221" s="33"/>
      <c r="B221" s="167"/>
      <c r="C221" s="205" t="s">
        <v>352</v>
      </c>
      <c r="D221" s="205" t="s">
        <v>276</v>
      </c>
      <c r="E221" s="206" t="s">
        <v>851</v>
      </c>
      <c r="F221" s="207" t="s">
        <v>852</v>
      </c>
      <c r="G221" s="208" t="s">
        <v>285</v>
      </c>
      <c r="H221" s="209">
        <v>2</v>
      </c>
      <c r="I221" s="210"/>
      <c r="J221" s="211">
        <f t="shared" si="0"/>
        <v>0</v>
      </c>
      <c r="K221" s="207" t="s">
        <v>181</v>
      </c>
      <c r="L221" s="212"/>
      <c r="M221" s="213" t="s">
        <v>1</v>
      </c>
      <c r="N221" s="214" t="s">
        <v>42</v>
      </c>
      <c r="O221" s="59"/>
      <c r="P221" s="177">
        <f t="shared" si="1"/>
        <v>0</v>
      </c>
      <c r="Q221" s="177">
        <v>6.4000000000000001E-2</v>
      </c>
      <c r="R221" s="177">
        <f t="shared" si="2"/>
        <v>0.128</v>
      </c>
      <c r="S221" s="177">
        <v>0</v>
      </c>
      <c r="T221" s="178">
        <f t="shared" si="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9" t="s">
        <v>217</v>
      </c>
      <c r="AT221" s="179" t="s">
        <v>276</v>
      </c>
      <c r="AU221" s="179" t="s">
        <v>86</v>
      </c>
      <c r="AY221" s="18" t="s">
        <v>175</v>
      </c>
      <c r="BE221" s="180">
        <f t="shared" si="4"/>
        <v>0</v>
      </c>
      <c r="BF221" s="180">
        <f t="shared" si="5"/>
        <v>0</v>
      </c>
      <c r="BG221" s="180">
        <f t="shared" si="6"/>
        <v>0</v>
      </c>
      <c r="BH221" s="180">
        <f t="shared" si="7"/>
        <v>0</v>
      </c>
      <c r="BI221" s="180">
        <f t="shared" si="8"/>
        <v>0</v>
      </c>
      <c r="BJ221" s="18" t="s">
        <v>84</v>
      </c>
      <c r="BK221" s="180">
        <f t="shared" si="9"/>
        <v>0</v>
      </c>
      <c r="BL221" s="18" t="s">
        <v>182</v>
      </c>
      <c r="BM221" s="179" t="s">
        <v>853</v>
      </c>
    </row>
    <row r="222" spans="1:65" s="2" customFormat="1" ht="16.5" customHeight="1">
      <c r="A222" s="33"/>
      <c r="B222" s="167"/>
      <c r="C222" s="205" t="s">
        <v>358</v>
      </c>
      <c r="D222" s="205" t="s">
        <v>276</v>
      </c>
      <c r="E222" s="206" t="s">
        <v>854</v>
      </c>
      <c r="F222" s="207" t="s">
        <v>855</v>
      </c>
      <c r="G222" s="208" t="s">
        <v>285</v>
      </c>
      <c r="H222" s="209">
        <v>2</v>
      </c>
      <c r="I222" s="210"/>
      <c r="J222" s="211">
        <f t="shared" si="0"/>
        <v>0</v>
      </c>
      <c r="K222" s="207" t="s">
        <v>181</v>
      </c>
      <c r="L222" s="212"/>
      <c r="M222" s="213" t="s">
        <v>1</v>
      </c>
      <c r="N222" s="214" t="s">
        <v>42</v>
      </c>
      <c r="O222" s="59"/>
      <c r="P222" s="177">
        <f t="shared" si="1"/>
        <v>0</v>
      </c>
      <c r="Q222" s="177">
        <v>7.8200000000000006E-2</v>
      </c>
      <c r="R222" s="177">
        <f t="shared" si="2"/>
        <v>0.15640000000000001</v>
      </c>
      <c r="S222" s="177">
        <v>0</v>
      </c>
      <c r="T222" s="178">
        <f t="shared" si="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9" t="s">
        <v>217</v>
      </c>
      <c r="AT222" s="179" t="s">
        <v>276</v>
      </c>
      <c r="AU222" s="179" t="s">
        <v>86</v>
      </c>
      <c r="AY222" s="18" t="s">
        <v>175</v>
      </c>
      <c r="BE222" s="180">
        <f t="shared" si="4"/>
        <v>0</v>
      </c>
      <c r="BF222" s="180">
        <f t="shared" si="5"/>
        <v>0</v>
      </c>
      <c r="BG222" s="180">
        <f t="shared" si="6"/>
        <v>0</v>
      </c>
      <c r="BH222" s="180">
        <f t="shared" si="7"/>
        <v>0</v>
      </c>
      <c r="BI222" s="180">
        <f t="shared" si="8"/>
        <v>0</v>
      </c>
      <c r="BJ222" s="18" t="s">
        <v>84</v>
      </c>
      <c r="BK222" s="180">
        <f t="shared" si="9"/>
        <v>0</v>
      </c>
      <c r="BL222" s="18" t="s">
        <v>182</v>
      </c>
      <c r="BM222" s="179" t="s">
        <v>856</v>
      </c>
    </row>
    <row r="223" spans="1:65" s="2" customFormat="1" ht="24" customHeight="1">
      <c r="A223" s="33"/>
      <c r="B223" s="167"/>
      <c r="C223" s="168" t="s">
        <v>140</v>
      </c>
      <c r="D223" s="168" t="s">
        <v>177</v>
      </c>
      <c r="E223" s="169" t="s">
        <v>283</v>
      </c>
      <c r="F223" s="170" t="s">
        <v>284</v>
      </c>
      <c r="G223" s="171" t="s">
        <v>285</v>
      </c>
      <c r="H223" s="172">
        <v>12</v>
      </c>
      <c r="I223" s="173"/>
      <c r="J223" s="174">
        <f t="shared" si="0"/>
        <v>0</v>
      </c>
      <c r="K223" s="170" t="s">
        <v>181</v>
      </c>
      <c r="L223" s="34"/>
      <c r="M223" s="175" t="s">
        <v>1</v>
      </c>
      <c r="N223" s="176" t="s">
        <v>42</v>
      </c>
      <c r="O223" s="59"/>
      <c r="P223" s="177">
        <f t="shared" si="1"/>
        <v>0</v>
      </c>
      <c r="Q223" s="177">
        <v>0.1295</v>
      </c>
      <c r="R223" s="177">
        <f t="shared" si="2"/>
        <v>1.554</v>
      </c>
      <c r="S223" s="177">
        <v>0</v>
      </c>
      <c r="T223" s="178">
        <f t="shared" si="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9" t="s">
        <v>182</v>
      </c>
      <c r="AT223" s="179" t="s">
        <v>177</v>
      </c>
      <c r="AU223" s="179" t="s">
        <v>86</v>
      </c>
      <c r="AY223" s="18" t="s">
        <v>175</v>
      </c>
      <c r="BE223" s="180">
        <f t="shared" si="4"/>
        <v>0</v>
      </c>
      <c r="BF223" s="180">
        <f t="shared" si="5"/>
        <v>0</v>
      </c>
      <c r="BG223" s="180">
        <f t="shared" si="6"/>
        <v>0</v>
      </c>
      <c r="BH223" s="180">
        <f t="shared" si="7"/>
        <v>0</v>
      </c>
      <c r="BI223" s="180">
        <f t="shared" si="8"/>
        <v>0</v>
      </c>
      <c r="BJ223" s="18" t="s">
        <v>84</v>
      </c>
      <c r="BK223" s="180">
        <f t="shared" si="9"/>
        <v>0</v>
      </c>
      <c r="BL223" s="18" t="s">
        <v>182</v>
      </c>
      <c r="BM223" s="179" t="s">
        <v>857</v>
      </c>
    </row>
    <row r="224" spans="1:65" s="2" customFormat="1" ht="16.5" customHeight="1">
      <c r="A224" s="33"/>
      <c r="B224" s="167"/>
      <c r="C224" s="205" t="s">
        <v>371</v>
      </c>
      <c r="D224" s="205" t="s">
        <v>276</v>
      </c>
      <c r="E224" s="206" t="s">
        <v>288</v>
      </c>
      <c r="F224" s="207" t="s">
        <v>289</v>
      </c>
      <c r="G224" s="208" t="s">
        <v>285</v>
      </c>
      <c r="H224" s="209">
        <v>12.6</v>
      </c>
      <c r="I224" s="210"/>
      <c r="J224" s="211">
        <f t="shared" si="0"/>
        <v>0</v>
      </c>
      <c r="K224" s="207" t="s">
        <v>181</v>
      </c>
      <c r="L224" s="212"/>
      <c r="M224" s="213" t="s">
        <v>1</v>
      </c>
      <c r="N224" s="214" t="s">
        <v>42</v>
      </c>
      <c r="O224" s="59"/>
      <c r="P224" s="177">
        <f t="shared" si="1"/>
        <v>0</v>
      </c>
      <c r="Q224" s="177">
        <v>5.8000000000000003E-2</v>
      </c>
      <c r="R224" s="177">
        <f t="shared" si="2"/>
        <v>0.73080000000000001</v>
      </c>
      <c r="S224" s="177">
        <v>0</v>
      </c>
      <c r="T224" s="178">
        <f t="shared" si="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9" t="s">
        <v>217</v>
      </c>
      <c r="AT224" s="179" t="s">
        <v>276</v>
      </c>
      <c r="AU224" s="179" t="s">
        <v>86</v>
      </c>
      <c r="AY224" s="18" t="s">
        <v>175</v>
      </c>
      <c r="BE224" s="180">
        <f t="shared" si="4"/>
        <v>0</v>
      </c>
      <c r="BF224" s="180">
        <f t="shared" si="5"/>
        <v>0</v>
      </c>
      <c r="BG224" s="180">
        <f t="shared" si="6"/>
        <v>0</v>
      </c>
      <c r="BH224" s="180">
        <f t="shared" si="7"/>
        <v>0</v>
      </c>
      <c r="BI224" s="180">
        <f t="shared" si="8"/>
        <v>0</v>
      </c>
      <c r="BJ224" s="18" t="s">
        <v>84</v>
      </c>
      <c r="BK224" s="180">
        <f t="shared" si="9"/>
        <v>0</v>
      </c>
      <c r="BL224" s="18" t="s">
        <v>182</v>
      </c>
      <c r="BM224" s="179" t="s">
        <v>858</v>
      </c>
    </row>
    <row r="225" spans="1:65" s="2" customFormat="1" ht="24" customHeight="1">
      <c r="A225" s="33"/>
      <c r="B225" s="167"/>
      <c r="C225" s="168" t="s">
        <v>513</v>
      </c>
      <c r="D225" s="168" t="s">
        <v>177</v>
      </c>
      <c r="E225" s="169" t="s">
        <v>301</v>
      </c>
      <c r="F225" s="170" t="s">
        <v>302</v>
      </c>
      <c r="G225" s="171" t="s">
        <v>180</v>
      </c>
      <c r="H225" s="172">
        <v>1.748</v>
      </c>
      <c r="I225" s="173"/>
      <c r="J225" s="174">
        <f t="shared" si="0"/>
        <v>0</v>
      </c>
      <c r="K225" s="170" t="s">
        <v>181</v>
      </c>
      <c r="L225" s="34"/>
      <c r="M225" s="175" t="s">
        <v>1</v>
      </c>
      <c r="N225" s="176" t="s">
        <v>42</v>
      </c>
      <c r="O225" s="59"/>
      <c r="P225" s="177">
        <f t="shared" si="1"/>
        <v>0</v>
      </c>
      <c r="Q225" s="177">
        <v>2.2563399999999998</v>
      </c>
      <c r="R225" s="177">
        <f t="shared" si="2"/>
        <v>3.9440823199999997</v>
      </c>
      <c r="S225" s="177">
        <v>0</v>
      </c>
      <c r="T225" s="178">
        <f t="shared" si="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9" t="s">
        <v>182</v>
      </c>
      <c r="AT225" s="179" t="s">
        <v>177</v>
      </c>
      <c r="AU225" s="179" t="s">
        <v>86</v>
      </c>
      <c r="AY225" s="18" t="s">
        <v>175</v>
      </c>
      <c r="BE225" s="180">
        <f t="shared" si="4"/>
        <v>0</v>
      </c>
      <c r="BF225" s="180">
        <f t="shared" si="5"/>
        <v>0</v>
      </c>
      <c r="BG225" s="180">
        <f t="shared" si="6"/>
        <v>0</v>
      </c>
      <c r="BH225" s="180">
        <f t="shared" si="7"/>
        <v>0</v>
      </c>
      <c r="BI225" s="180">
        <f t="shared" si="8"/>
        <v>0</v>
      </c>
      <c r="BJ225" s="18" t="s">
        <v>84</v>
      </c>
      <c r="BK225" s="180">
        <f t="shared" si="9"/>
        <v>0</v>
      </c>
      <c r="BL225" s="18" t="s">
        <v>182</v>
      </c>
      <c r="BM225" s="179" t="s">
        <v>859</v>
      </c>
    </row>
    <row r="226" spans="1:65" s="13" customFormat="1">
      <c r="B226" s="181"/>
      <c r="D226" s="182" t="s">
        <v>184</v>
      </c>
      <c r="E226" s="183" t="s">
        <v>1</v>
      </c>
      <c r="F226" s="184" t="s">
        <v>758</v>
      </c>
      <c r="H226" s="185">
        <v>1.1479999999999999</v>
      </c>
      <c r="I226" s="186"/>
      <c r="L226" s="181"/>
      <c r="M226" s="187"/>
      <c r="N226" s="188"/>
      <c r="O226" s="188"/>
      <c r="P226" s="188"/>
      <c r="Q226" s="188"/>
      <c r="R226" s="188"/>
      <c r="S226" s="188"/>
      <c r="T226" s="189"/>
      <c r="AT226" s="183" t="s">
        <v>184</v>
      </c>
      <c r="AU226" s="183" t="s">
        <v>86</v>
      </c>
      <c r="AV226" s="13" t="s">
        <v>86</v>
      </c>
      <c r="AW226" s="13" t="s">
        <v>33</v>
      </c>
      <c r="AX226" s="13" t="s">
        <v>77</v>
      </c>
      <c r="AY226" s="183" t="s">
        <v>175</v>
      </c>
    </row>
    <row r="227" spans="1:65" s="13" customFormat="1">
      <c r="B227" s="181"/>
      <c r="D227" s="182" t="s">
        <v>184</v>
      </c>
      <c r="E227" s="183" t="s">
        <v>1</v>
      </c>
      <c r="F227" s="184" t="s">
        <v>759</v>
      </c>
      <c r="H227" s="185">
        <v>0.24</v>
      </c>
      <c r="I227" s="186"/>
      <c r="L227" s="181"/>
      <c r="M227" s="187"/>
      <c r="N227" s="188"/>
      <c r="O227" s="188"/>
      <c r="P227" s="188"/>
      <c r="Q227" s="188"/>
      <c r="R227" s="188"/>
      <c r="S227" s="188"/>
      <c r="T227" s="189"/>
      <c r="AT227" s="183" t="s">
        <v>184</v>
      </c>
      <c r="AU227" s="183" t="s">
        <v>86</v>
      </c>
      <c r="AV227" s="13" t="s">
        <v>86</v>
      </c>
      <c r="AW227" s="13" t="s">
        <v>33</v>
      </c>
      <c r="AX227" s="13" t="s">
        <v>77</v>
      </c>
      <c r="AY227" s="183" t="s">
        <v>175</v>
      </c>
    </row>
    <row r="228" spans="1:65" s="13" customFormat="1">
      <c r="B228" s="181"/>
      <c r="D228" s="182" t="s">
        <v>184</v>
      </c>
      <c r="E228" s="183" t="s">
        <v>1</v>
      </c>
      <c r="F228" s="184" t="s">
        <v>760</v>
      </c>
      <c r="H228" s="185">
        <v>0.36</v>
      </c>
      <c r="I228" s="186"/>
      <c r="L228" s="181"/>
      <c r="M228" s="187"/>
      <c r="N228" s="188"/>
      <c r="O228" s="188"/>
      <c r="P228" s="188"/>
      <c r="Q228" s="188"/>
      <c r="R228" s="188"/>
      <c r="S228" s="188"/>
      <c r="T228" s="189"/>
      <c r="AT228" s="183" t="s">
        <v>184</v>
      </c>
      <c r="AU228" s="183" t="s">
        <v>86</v>
      </c>
      <c r="AV228" s="13" t="s">
        <v>86</v>
      </c>
      <c r="AW228" s="13" t="s">
        <v>33</v>
      </c>
      <c r="AX228" s="13" t="s">
        <v>77</v>
      </c>
      <c r="AY228" s="183" t="s">
        <v>175</v>
      </c>
    </row>
    <row r="229" spans="1:65" s="15" customFormat="1">
      <c r="B229" s="197"/>
      <c r="D229" s="182" t="s">
        <v>184</v>
      </c>
      <c r="E229" s="198" t="s">
        <v>1</v>
      </c>
      <c r="F229" s="199" t="s">
        <v>200</v>
      </c>
      <c r="H229" s="200">
        <v>1.748</v>
      </c>
      <c r="I229" s="201"/>
      <c r="L229" s="197"/>
      <c r="M229" s="202"/>
      <c r="N229" s="203"/>
      <c r="O229" s="203"/>
      <c r="P229" s="203"/>
      <c r="Q229" s="203"/>
      <c r="R229" s="203"/>
      <c r="S229" s="203"/>
      <c r="T229" s="204"/>
      <c r="AT229" s="198" t="s">
        <v>184</v>
      </c>
      <c r="AU229" s="198" t="s">
        <v>86</v>
      </c>
      <c r="AV229" s="15" t="s">
        <v>182</v>
      </c>
      <c r="AW229" s="15" t="s">
        <v>33</v>
      </c>
      <c r="AX229" s="15" t="s">
        <v>84</v>
      </c>
      <c r="AY229" s="198" t="s">
        <v>175</v>
      </c>
    </row>
    <row r="230" spans="1:65" s="2" customFormat="1" ht="16.5" customHeight="1">
      <c r="A230" s="33"/>
      <c r="B230" s="167"/>
      <c r="C230" s="168" t="s">
        <v>517</v>
      </c>
      <c r="D230" s="168" t="s">
        <v>177</v>
      </c>
      <c r="E230" s="169" t="s">
        <v>860</v>
      </c>
      <c r="F230" s="170" t="s">
        <v>861</v>
      </c>
      <c r="G230" s="171" t="s">
        <v>285</v>
      </c>
      <c r="H230" s="172">
        <v>20</v>
      </c>
      <c r="I230" s="173"/>
      <c r="J230" s="174">
        <f>ROUND(I230*H230,2)</f>
        <v>0</v>
      </c>
      <c r="K230" s="170" t="s">
        <v>181</v>
      </c>
      <c r="L230" s="34"/>
      <c r="M230" s="175" t="s">
        <v>1</v>
      </c>
      <c r="N230" s="176" t="s">
        <v>42</v>
      </c>
      <c r="O230" s="59"/>
      <c r="P230" s="177">
        <f>O230*H230</f>
        <v>0</v>
      </c>
      <c r="Q230" s="177">
        <v>0</v>
      </c>
      <c r="R230" s="177">
        <f>Q230*H230</f>
        <v>0</v>
      </c>
      <c r="S230" s="177">
        <v>0</v>
      </c>
      <c r="T230" s="178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9" t="s">
        <v>182</v>
      </c>
      <c r="AT230" s="179" t="s">
        <v>177</v>
      </c>
      <c r="AU230" s="179" t="s">
        <v>86</v>
      </c>
      <c r="AY230" s="18" t="s">
        <v>175</v>
      </c>
      <c r="BE230" s="180">
        <f>IF(N230="základní",J230,0)</f>
        <v>0</v>
      </c>
      <c r="BF230" s="180">
        <f>IF(N230="snížená",J230,0)</f>
        <v>0</v>
      </c>
      <c r="BG230" s="180">
        <f>IF(N230="zákl. přenesená",J230,0)</f>
        <v>0</v>
      </c>
      <c r="BH230" s="180">
        <f>IF(N230="sníž. přenesená",J230,0)</f>
        <v>0</v>
      </c>
      <c r="BI230" s="180">
        <f>IF(N230="nulová",J230,0)</f>
        <v>0</v>
      </c>
      <c r="BJ230" s="18" t="s">
        <v>84</v>
      </c>
      <c r="BK230" s="180">
        <f>ROUND(I230*H230,2)</f>
        <v>0</v>
      </c>
      <c r="BL230" s="18" t="s">
        <v>182</v>
      </c>
      <c r="BM230" s="179" t="s">
        <v>862</v>
      </c>
    </row>
    <row r="231" spans="1:65" s="2" customFormat="1" ht="24" customHeight="1">
      <c r="A231" s="33"/>
      <c r="B231" s="167"/>
      <c r="C231" s="168" t="s">
        <v>519</v>
      </c>
      <c r="D231" s="168" t="s">
        <v>177</v>
      </c>
      <c r="E231" s="169" t="s">
        <v>863</v>
      </c>
      <c r="F231" s="170" t="s">
        <v>864</v>
      </c>
      <c r="G231" s="171" t="s">
        <v>310</v>
      </c>
      <c r="H231" s="172">
        <v>5</v>
      </c>
      <c r="I231" s="173"/>
      <c r="J231" s="174">
        <f>ROUND(I231*H231,2)</f>
        <v>0</v>
      </c>
      <c r="K231" s="170" t="s">
        <v>1</v>
      </c>
      <c r="L231" s="34"/>
      <c r="M231" s="175" t="s">
        <v>1</v>
      </c>
      <c r="N231" s="176" t="s">
        <v>42</v>
      </c>
      <c r="O231" s="59"/>
      <c r="P231" s="177">
        <f>O231*H231</f>
        <v>0</v>
      </c>
      <c r="Q231" s="177">
        <v>8.0854999999999997</v>
      </c>
      <c r="R231" s="177">
        <f>Q231*H231</f>
        <v>40.427499999999995</v>
      </c>
      <c r="S231" s="177">
        <v>0</v>
      </c>
      <c r="T231" s="178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9" t="s">
        <v>182</v>
      </c>
      <c r="AT231" s="179" t="s">
        <v>177</v>
      </c>
      <c r="AU231" s="179" t="s">
        <v>86</v>
      </c>
      <c r="AY231" s="18" t="s">
        <v>175</v>
      </c>
      <c r="BE231" s="180">
        <f>IF(N231="základní",J231,0)</f>
        <v>0</v>
      </c>
      <c r="BF231" s="180">
        <f>IF(N231="snížená",J231,0)</f>
        <v>0</v>
      </c>
      <c r="BG231" s="180">
        <f>IF(N231="zákl. přenesená",J231,0)</f>
        <v>0</v>
      </c>
      <c r="BH231" s="180">
        <f>IF(N231="sníž. přenesená",J231,0)</f>
        <v>0</v>
      </c>
      <c r="BI231" s="180">
        <f>IF(N231="nulová",J231,0)</f>
        <v>0</v>
      </c>
      <c r="BJ231" s="18" t="s">
        <v>84</v>
      </c>
      <c r="BK231" s="180">
        <f>ROUND(I231*H231,2)</f>
        <v>0</v>
      </c>
      <c r="BL231" s="18" t="s">
        <v>182</v>
      </c>
      <c r="BM231" s="179" t="s">
        <v>865</v>
      </c>
    </row>
    <row r="232" spans="1:65" s="2" customFormat="1" ht="24" customHeight="1">
      <c r="A232" s="33"/>
      <c r="B232" s="167"/>
      <c r="C232" s="168" t="s">
        <v>521</v>
      </c>
      <c r="D232" s="168" t="s">
        <v>177</v>
      </c>
      <c r="E232" s="169" t="s">
        <v>866</v>
      </c>
      <c r="F232" s="170" t="s">
        <v>867</v>
      </c>
      <c r="G232" s="171" t="s">
        <v>310</v>
      </c>
      <c r="H232" s="172">
        <v>1</v>
      </c>
      <c r="I232" s="173"/>
      <c r="J232" s="174">
        <f>ROUND(I232*H232,2)</f>
        <v>0</v>
      </c>
      <c r="K232" s="170" t="s">
        <v>1</v>
      </c>
      <c r="L232" s="34"/>
      <c r="M232" s="175" t="s">
        <v>1</v>
      </c>
      <c r="N232" s="176" t="s">
        <v>42</v>
      </c>
      <c r="O232" s="59"/>
      <c r="P232" s="177">
        <f>O232*H232</f>
        <v>0</v>
      </c>
      <c r="Q232" s="177">
        <v>8.0854999999999997</v>
      </c>
      <c r="R232" s="177">
        <f>Q232*H232</f>
        <v>8.0854999999999997</v>
      </c>
      <c r="S232" s="177">
        <v>0</v>
      </c>
      <c r="T232" s="178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9" t="s">
        <v>182</v>
      </c>
      <c r="AT232" s="179" t="s">
        <v>177</v>
      </c>
      <c r="AU232" s="179" t="s">
        <v>86</v>
      </c>
      <c r="AY232" s="18" t="s">
        <v>175</v>
      </c>
      <c r="BE232" s="180">
        <f>IF(N232="základní",J232,0)</f>
        <v>0</v>
      </c>
      <c r="BF232" s="180">
        <f>IF(N232="snížená",J232,0)</f>
        <v>0</v>
      </c>
      <c r="BG232" s="180">
        <f>IF(N232="zákl. přenesená",J232,0)</f>
        <v>0</v>
      </c>
      <c r="BH232" s="180">
        <f>IF(N232="sníž. přenesená",J232,0)</f>
        <v>0</v>
      </c>
      <c r="BI232" s="180">
        <f>IF(N232="nulová",J232,0)</f>
        <v>0</v>
      </c>
      <c r="BJ232" s="18" t="s">
        <v>84</v>
      </c>
      <c r="BK232" s="180">
        <f>ROUND(I232*H232,2)</f>
        <v>0</v>
      </c>
      <c r="BL232" s="18" t="s">
        <v>182</v>
      </c>
      <c r="BM232" s="179" t="s">
        <v>868</v>
      </c>
    </row>
    <row r="233" spans="1:65" s="2" customFormat="1" ht="24" customHeight="1">
      <c r="A233" s="33"/>
      <c r="B233" s="167"/>
      <c r="C233" s="168" t="s">
        <v>524</v>
      </c>
      <c r="D233" s="168" t="s">
        <v>177</v>
      </c>
      <c r="E233" s="169" t="s">
        <v>869</v>
      </c>
      <c r="F233" s="170" t="s">
        <v>870</v>
      </c>
      <c r="G233" s="171" t="s">
        <v>310</v>
      </c>
      <c r="H233" s="172">
        <v>1</v>
      </c>
      <c r="I233" s="173"/>
      <c r="J233" s="174">
        <f>ROUND(I233*H233,2)</f>
        <v>0</v>
      </c>
      <c r="K233" s="170" t="s">
        <v>1</v>
      </c>
      <c r="L233" s="34"/>
      <c r="M233" s="175" t="s">
        <v>1</v>
      </c>
      <c r="N233" s="176" t="s">
        <v>42</v>
      </c>
      <c r="O233" s="59"/>
      <c r="P233" s="177">
        <f>O233*H233</f>
        <v>0</v>
      </c>
      <c r="Q233" s="177">
        <v>8.0854999999999997</v>
      </c>
      <c r="R233" s="177">
        <f>Q233*H233</f>
        <v>8.0854999999999997</v>
      </c>
      <c r="S233" s="177">
        <v>0</v>
      </c>
      <c r="T233" s="178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9" t="s">
        <v>182</v>
      </c>
      <c r="AT233" s="179" t="s">
        <v>177</v>
      </c>
      <c r="AU233" s="179" t="s">
        <v>86</v>
      </c>
      <c r="AY233" s="18" t="s">
        <v>175</v>
      </c>
      <c r="BE233" s="180">
        <f>IF(N233="základní",J233,0)</f>
        <v>0</v>
      </c>
      <c r="BF233" s="180">
        <f>IF(N233="snížená",J233,0)</f>
        <v>0</v>
      </c>
      <c r="BG233" s="180">
        <f>IF(N233="zákl. přenesená",J233,0)</f>
        <v>0</v>
      </c>
      <c r="BH233" s="180">
        <f>IF(N233="sníž. přenesená",J233,0)</f>
        <v>0</v>
      </c>
      <c r="BI233" s="180">
        <f>IF(N233="nulová",J233,0)</f>
        <v>0</v>
      </c>
      <c r="BJ233" s="18" t="s">
        <v>84</v>
      </c>
      <c r="BK233" s="180">
        <f>ROUND(I233*H233,2)</f>
        <v>0</v>
      </c>
      <c r="BL233" s="18" t="s">
        <v>182</v>
      </c>
      <c r="BM233" s="179" t="s">
        <v>871</v>
      </c>
    </row>
    <row r="234" spans="1:65" s="12" customFormat="1" ht="22.9" customHeight="1">
      <c r="B234" s="154"/>
      <c r="D234" s="155" t="s">
        <v>76</v>
      </c>
      <c r="E234" s="165" t="s">
        <v>872</v>
      </c>
      <c r="F234" s="165" t="s">
        <v>873</v>
      </c>
      <c r="I234" s="157"/>
      <c r="J234" s="166">
        <f>BK234</f>
        <v>0</v>
      </c>
      <c r="L234" s="154"/>
      <c r="M234" s="159"/>
      <c r="N234" s="160"/>
      <c r="O234" s="160"/>
      <c r="P234" s="161">
        <f>SUM(P235:P247)</f>
        <v>0</v>
      </c>
      <c r="Q234" s="160"/>
      <c r="R234" s="161">
        <f>SUM(R235:R247)</f>
        <v>0</v>
      </c>
      <c r="S234" s="160"/>
      <c r="T234" s="162">
        <f>SUM(T235:T247)</f>
        <v>0</v>
      </c>
      <c r="AR234" s="155" t="s">
        <v>84</v>
      </c>
      <c r="AT234" s="163" t="s">
        <v>76</v>
      </c>
      <c r="AU234" s="163" t="s">
        <v>84</v>
      </c>
      <c r="AY234" s="155" t="s">
        <v>175</v>
      </c>
      <c r="BK234" s="164">
        <f>SUM(BK235:BK247)</f>
        <v>0</v>
      </c>
    </row>
    <row r="235" spans="1:65" s="2" customFormat="1" ht="16.5" customHeight="1">
      <c r="A235" s="33"/>
      <c r="B235" s="167"/>
      <c r="C235" s="168" t="s">
        <v>528</v>
      </c>
      <c r="D235" s="168" t="s">
        <v>177</v>
      </c>
      <c r="E235" s="169" t="s">
        <v>874</v>
      </c>
      <c r="F235" s="170" t="s">
        <v>875</v>
      </c>
      <c r="G235" s="171" t="s">
        <v>234</v>
      </c>
      <c r="H235" s="172">
        <v>65.665999999999997</v>
      </c>
      <c r="I235" s="173"/>
      <c r="J235" s="174">
        <f>ROUND(I235*H235,2)</f>
        <v>0</v>
      </c>
      <c r="K235" s="170" t="s">
        <v>181</v>
      </c>
      <c r="L235" s="34"/>
      <c r="M235" s="175" t="s">
        <v>1</v>
      </c>
      <c r="N235" s="176" t="s">
        <v>42</v>
      </c>
      <c r="O235" s="59"/>
      <c r="P235" s="177">
        <f>O235*H235</f>
        <v>0</v>
      </c>
      <c r="Q235" s="177">
        <v>0</v>
      </c>
      <c r="R235" s="177">
        <f>Q235*H235</f>
        <v>0</v>
      </c>
      <c r="S235" s="177">
        <v>0</v>
      </c>
      <c r="T235" s="178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9" t="s">
        <v>182</v>
      </c>
      <c r="AT235" s="179" t="s">
        <v>177</v>
      </c>
      <c r="AU235" s="179" t="s">
        <v>86</v>
      </c>
      <c r="AY235" s="18" t="s">
        <v>175</v>
      </c>
      <c r="BE235" s="180">
        <f>IF(N235="základní",J235,0)</f>
        <v>0</v>
      </c>
      <c r="BF235" s="180">
        <f>IF(N235="snížená",J235,0)</f>
        <v>0</v>
      </c>
      <c r="BG235" s="180">
        <f>IF(N235="zákl. přenesená",J235,0)</f>
        <v>0</v>
      </c>
      <c r="BH235" s="180">
        <f>IF(N235="sníž. přenesená",J235,0)</f>
        <v>0</v>
      </c>
      <c r="BI235" s="180">
        <f>IF(N235="nulová",J235,0)</f>
        <v>0</v>
      </c>
      <c r="BJ235" s="18" t="s">
        <v>84</v>
      </c>
      <c r="BK235" s="180">
        <f>ROUND(I235*H235,2)</f>
        <v>0</v>
      </c>
      <c r="BL235" s="18" t="s">
        <v>182</v>
      </c>
      <c r="BM235" s="179" t="s">
        <v>876</v>
      </c>
    </row>
    <row r="236" spans="1:65" s="13" customFormat="1">
      <c r="B236" s="181"/>
      <c r="D236" s="182" t="s">
        <v>184</v>
      </c>
      <c r="E236" s="183" t="s">
        <v>724</v>
      </c>
      <c r="F236" s="184" t="s">
        <v>725</v>
      </c>
      <c r="H236" s="185">
        <v>65.665999999999997</v>
      </c>
      <c r="I236" s="186"/>
      <c r="L236" s="181"/>
      <c r="M236" s="187"/>
      <c r="N236" s="188"/>
      <c r="O236" s="188"/>
      <c r="P236" s="188"/>
      <c r="Q236" s="188"/>
      <c r="R236" s="188"/>
      <c r="S236" s="188"/>
      <c r="T236" s="189"/>
      <c r="AT236" s="183" t="s">
        <v>184</v>
      </c>
      <c r="AU236" s="183" t="s">
        <v>86</v>
      </c>
      <c r="AV236" s="13" t="s">
        <v>86</v>
      </c>
      <c r="AW236" s="13" t="s">
        <v>33</v>
      </c>
      <c r="AX236" s="13" t="s">
        <v>84</v>
      </c>
      <c r="AY236" s="183" t="s">
        <v>175</v>
      </c>
    </row>
    <row r="237" spans="1:65" s="2" customFormat="1" ht="24" customHeight="1">
      <c r="A237" s="33"/>
      <c r="B237" s="167"/>
      <c r="C237" s="168" t="s">
        <v>532</v>
      </c>
      <c r="D237" s="168" t="s">
        <v>177</v>
      </c>
      <c r="E237" s="169" t="s">
        <v>877</v>
      </c>
      <c r="F237" s="170" t="s">
        <v>878</v>
      </c>
      <c r="G237" s="171" t="s">
        <v>234</v>
      </c>
      <c r="H237" s="172">
        <v>919.32399999999996</v>
      </c>
      <c r="I237" s="173"/>
      <c r="J237" s="174">
        <f>ROUND(I237*H237,2)</f>
        <v>0</v>
      </c>
      <c r="K237" s="170" t="s">
        <v>181</v>
      </c>
      <c r="L237" s="34"/>
      <c r="M237" s="175" t="s">
        <v>1</v>
      </c>
      <c r="N237" s="176" t="s">
        <v>42</v>
      </c>
      <c r="O237" s="59"/>
      <c r="P237" s="177">
        <f>O237*H237</f>
        <v>0</v>
      </c>
      <c r="Q237" s="177">
        <v>0</v>
      </c>
      <c r="R237" s="177">
        <f>Q237*H237</f>
        <v>0</v>
      </c>
      <c r="S237" s="177">
        <v>0</v>
      </c>
      <c r="T237" s="178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9" t="s">
        <v>182</v>
      </c>
      <c r="AT237" s="179" t="s">
        <v>177</v>
      </c>
      <c r="AU237" s="179" t="s">
        <v>86</v>
      </c>
      <c r="AY237" s="18" t="s">
        <v>175</v>
      </c>
      <c r="BE237" s="180">
        <f>IF(N237="základní",J237,0)</f>
        <v>0</v>
      </c>
      <c r="BF237" s="180">
        <f>IF(N237="snížená",J237,0)</f>
        <v>0</v>
      </c>
      <c r="BG237" s="180">
        <f>IF(N237="zákl. přenesená",J237,0)</f>
        <v>0</v>
      </c>
      <c r="BH237" s="180">
        <f>IF(N237="sníž. přenesená",J237,0)</f>
        <v>0</v>
      </c>
      <c r="BI237" s="180">
        <f>IF(N237="nulová",J237,0)</f>
        <v>0</v>
      </c>
      <c r="BJ237" s="18" t="s">
        <v>84</v>
      </c>
      <c r="BK237" s="180">
        <f>ROUND(I237*H237,2)</f>
        <v>0</v>
      </c>
      <c r="BL237" s="18" t="s">
        <v>182</v>
      </c>
      <c r="BM237" s="179" t="s">
        <v>879</v>
      </c>
    </row>
    <row r="238" spans="1:65" s="13" customFormat="1">
      <c r="B238" s="181"/>
      <c r="D238" s="182" t="s">
        <v>184</v>
      </c>
      <c r="E238" s="183" t="s">
        <v>1</v>
      </c>
      <c r="F238" s="184" t="s">
        <v>880</v>
      </c>
      <c r="H238" s="185">
        <v>919.32399999999996</v>
      </c>
      <c r="I238" s="186"/>
      <c r="L238" s="181"/>
      <c r="M238" s="187"/>
      <c r="N238" s="188"/>
      <c r="O238" s="188"/>
      <c r="P238" s="188"/>
      <c r="Q238" s="188"/>
      <c r="R238" s="188"/>
      <c r="S238" s="188"/>
      <c r="T238" s="189"/>
      <c r="AT238" s="183" t="s">
        <v>184</v>
      </c>
      <c r="AU238" s="183" t="s">
        <v>86</v>
      </c>
      <c r="AV238" s="13" t="s">
        <v>86</v>
      </c>
      <c r="AW238" s="13" t="s">
        <v>33</v>
      </c>
      <c r="AX238" s="13" t="s">
        <v>84</v>
      </c>
      <c r="AY238" s="183" t="s">
        <v>175</v>
      </c>
    </row>
    <row r="239" spans="1:65" s="2" customFormat="1" ht="16.5" customHeight="1">
      <c r="A239" s="33"/>
      <c r="B239" s="167"/>
      <c r="C239" s="168" t="s">
        <v>538</v>
      </c>
      <c r="D239" s="168" t="s">
        <v>177</v>
      </c>
      <c r="E239" s="169" t="s">
        <v>881</v>
      </c>
      <c r="F239" s="170" t="s">
        <v>882</v>
      </c>
      <c r="G239" s="171" t="s">
        <v>234</v>
      </c>
      <c r="H239" s="172">
        <v>3.28</v>
      </c>
      <c r="I239" s="173"/>
      <c r="J239" s="174">
        <f>ROUND(I239*H239,2)</f>
        <v>0</v>
      </c>
      <c r="K239" s="170" t="s">
        <v>181</v>
      </c>
      <c r="L239" s="34"/>
      <c r="M239" s="175" t="s">
        <v>1</v>
      </c>
      <c r="N239" s="176" t="s">
        <v>42</v>
      </c>
      <c r="O239" s="59"/>
      <c r="P239" s="177">
        <f>O239*H239</f>
        <v>0</v>
      </c>
      <c r="Q239" s="177">
        <v>0</v>
      </c>
      <c r="R239" s="177">
        <f>Q239*H239</f>
        <v>0</v>
      </c>
      <c r="S239" s="177">
        <v>0</v>
      </c>
      <c r="T239" s="178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9" t="s">
        <v>182</v>
      </c>
      <c r="AT239" s="179" t="s">
        <v>177</v>
      </c>
      <c r="AU239" s="179" t="s">
        <v>86</v>
      </c>
      <c r="AY239" s="18" t="s">
        <v>175</v>
      </c>
      <c r="BE239" s="180">
        <f>IF(N239="základní",J239,0)</f>
        <v>0</v>
      </c>
      <c r="BF239" s="180">
        <f>IF(N239="snížená",J239,0)</f>
        <v>0</v>
      </c>
      <c r="BG239" s="180">
        <f>IF(N239="zákl. přenesená",J239,0)</f>
        <v>0</v>
      </c>
      <c r="BH239" s="180">
        <f>IF(N239="sníž. přenesená",J239,0)</f>
        <v>0</v>
      </c>
      <c r="BI239" s="180">
        <f>IF(N239="nulová",J239,0)</f>
        <v>0</v>
      </c>
      <c r="BJ239" s="18" t="s">
        <v>84</v>
      </c>
      <c r="BK239" s="180">
        <f>ROUND(I239*H239,2)</f>
        <v>0</v>
      </c>
      <c r="BL239" s="18" t="s">
        <v>182</v>
      </c>
      <c r="BM239" s="179" t="s">
        <v>883</v>
      </c>
    </row>
    <row r="240" spans="1:65" s="13" customFormat="1">
      <c r="B240" s="181"/>
      <c r="D240" s="182" t="s">
        <v>184</v>
      </c>
      <c r="E240" s="183" t="s">
        <v>726</v>
      </c>
      <c r="F240" s="184" t="s">
        <v>884</v>
      </c>
      <c r="H240" s="185">
        <v>3.28</v>
      </c>
      <c r="I240" s="186"/>
      <c r="L240" s="181"/>
      <c r="M240" s="187"/>
      <c r="N240" s="188"/>
      <c r="O240" s="188"/>
      <c r="P240" s="188"/>
      <c r="Q240" s="188"/>
      <c r="R240" s="188"/>
      <c r="S240" s="188"/>
      <c r="T240" s="189"/>
      <c r="AT240" s="183" t="s">
        <v>184</v>
      </c>
      <c r="AU240" s="183" t="s">
        <v>86</v>
      </c>
      <c r="AV240" s="13" t="s">
        <v>86</v>
      </c>
      <c r="AW240" s="13" t="s">
        <v>33</v>
      </c>
      <c r="AX240" s="13" t="s">
        <v>84</v>
      </c>
      <c r="AY240" s="183" t="s">
        <v>175</v>
      </c>
    </row>
    <row r="241" spans="1:65" s="2" customFormat="1" ht="24" customHeight="1">
      <c r="A241" s="33"/>
      <c r="B241" s="167"/>
      <c r="C241" s="168" t="s">
        <v>543</v>
      </c>
      <c r="D241" s="168" t="s">
        <v>177</v>
      </c>
      <c r="E241" s="169" t="s">
        <v>885</v>
      </c>
      <c r="F241" s="170" t="s">
        <v>886</v>
      </c>
      <c r="G241" s="171" t="s">
        <v>234</v>
      </c>
      <c r="H241" s="172">
        <v>45.92</v>
      </c>
      <c r="I241" s="173"/>
      <c r="J241" s="174">
        <f>ROUND(I241*H241,2)</f>
        <v>0</v>
      </c>
      <c r="K241" s="170" t="s">
        <v>181</v>
      </c>
      <c r="L241" s="34"/>
      <c r="M241" s="175" t="s">
        <v>1</v>
      </c>
      <c r="N241" s="176" t="s">
        <v>42</v>
      </c>
      <c r="O241" s="59"/>
      <c r="P241" s="177">
        <f>O241*H241</f>
        <v>0</v>
      </c>
      <c r="Q241" s="177">
        <v>0</v>
      </c>
      <c r="R241" s="177">
        <f>Q241*H241</f>
        <v>0</v>
      </c>
      <c r="S241" s="177">
        <v>0</v>
      </c>
      <c r="T241" s="178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9" t="s">
        <v>182</v>
      </c>
      <c r="AT241" s="179" t="s">
        <v>177</v>
      </c>
      <c r="AU241" s="179" t="s">
        <v>86</v>
      </c>
      <c r="AY241" s="18" t="s">
        <v>175</v>
      </c>
      <c r="BE241" s="180">
        <f>IF(N241="základní",J241,0)</f>
        <v>0</v>
      </c>
      <c r="BF241" s="180">
        <f>IF(N241="snížená",J241,0)</f>
        <v>0</v>
      </c>
      <c r="BG241" s="180">
        <f>IF(N241="zákl. přenesená",J241,0)</f>
        <v>0</v>
      </c>
      <c r="BH241" s="180">
        <f>IF(N241="sníž. přenesená",J241,0)</f>
        <v>0</v>
      </c>
      <c r="BI241" s="180">
        <f>IF(N241="nulová",J241,0)</f>
        <v>0</v>
      </c>
      <c r="BJ241" s="18" t="s">
        <v>84</v>
      </c>
      <c r="BK241" s="180">
        <f>ROUND(I241*H241,2)</f>
        <v>0</v>
      </c>
      <c r="BL241" s="18" t="s">
        <v>182</v>
      </c>
      <c r="BM241" s="179" t="s">
        <v>887</v>
      </c>
    </row>
    <row r="242" spans="1:65" s="13" customFormat="1">
      <c r="B242" s="181"/>
      <c r="D242" s="182" t="s">
        <v>184</v>
      </c>
      <c r="E242" s="183" t="s">
        <v>1</v>
      </c>
      <c r="F242" s="184" t="s">
        <v>888</v>
      </c>
      <c r="H242" s="185">
        <v>45.92</v>
      </c>
      <c r="I242" s="186"/>
      <c r="L242" s="181"/>
      <c r="M242" s="187"/>
      <c r="N242" s="188"/>
      <c r="O242" s="188"/>
      <c r="P242" s="188"/>
      <c r="Q242" s="188"/>
      <c r="R242" s="188"/>
      <c r="S242" s="188"/>
      <c r="T242" s="189"/>
      <c r="AT242" s="183" t="s">
        <v>184</v>
      </c>
      <c r="AU242" s="183" t="s">
        <v>86</v>
      </c>
      <c r="AV242" s="13" t="s">
        <v>86</v>
      </c>
      <c r="AW242" s="13" t="s">
        <v>33</v>
      </c>
      <c r="AX242" s="13" t="s">
        <v>84</v>
      </c>
      <c r="AY242" s="183" t="s">
        <v>175</v>
      </c>
    </row>
    <row r="243" spans="1:65" s="2" customFormat="1" ht="24" customHeight="1">
      <c r="A243" s="33"/>
      <c r="B243" s="167"/>
      <c r="C243" s="168" t="s">
        <v>548</v>
      </c>
      <c r="D243" s="168" t="s">
        <v>177</v>
      </c>
      <c r="E243" s="169" t="s">
        <v>889</v>
      </c>
      <c r="F243" s="170" t="s">
        <v>890</v>
      </c>
      <c r="G243" s="171" t="s">
        <v>234</v>
      </c>
      <c r="H243" s="172">
        <v>68.945999999999998</v>
      </c>
      <c r="I243" s="173"/>
      <c r="J243" s="174">
        <f>ROUND(I243*H243,2)</f>
        <v>0</v>
      </c>
      <c r="K243" s="170" t="s">
        <v>181</v>
      </c>
      <c r="L243" s="34"/>
      <c r="M243" s="175" t="s">
        <v>1</v>
      </c>
      <c r="N243" s="176" t="s">
        <v>42</v>
      </c>
      <c r="O243" s="59"/>
      <c r="P243" s="177">
        <f>O243*H243</f>
        <v>0</v>
      </c>
      <c r="Q243" s="177">
        <v>0</v>
      </c>
      <c r="R243" s="177">
        <f>Q243*H243</f>
        <v>0</v>
      </c>
      <c r="S243" s="177">
        <v>0</v>
      </c>
      <c r="T243" s="178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9" t="s">
        <v>182</v>
      </c>
      <c r="AT243" s="179" t="s">
        <v>177</v>
      </c>
      <c r="AU243" s="179" t="s">
        <v>86</v>
      </c>
      <c r="AY243" s="18" t="s">
        <v>175</v>
      </c>
      <c r="BE243" s="180">
        <f>IF(N243="základní",J243,0)</f>
        <v>0</v>
      </c>
      <c r="BF243" s="180">
        <f>IF(N243="snížená",J243,0)</f>
        <v>0</v>
      </c>
      <c r="BG243" s="180">
        <f>IF(N243="zákl. přenesená",J243,0)</f>
        <v>0</v>
      </c>
      <c r="BH243" s="180">
        <f>IF(N243="sníž. přenesená",J243,0)</f>
        <v>0</v>
      </c>
      <c r="BI243" s="180">
        <f>IF(N243="nulová",J243,0)</f>
        <v>0</v>
      </c>
      <c r="BJ243" s="18" t="s">
        <v>84</v>
      </c>
      <c r="BK243" s="180">
        <f>ROUND(I243*H243,2)</f>
        <v>0</v>
      </c>
      <c r="BL243" s="18" t="s">
        <v>182</v>
      </c>
      <c r="BM243" s="179" t="s">
        <v>891</v>
      </c>
    </row>
    <row r="244" spans="1:65" s="2" customFormat="1" ht="36" customHeight="1">
      <c r="A244" s="33"/>
      <c r="B244" s="167"/>
      <c r="C244" s="168" t="s">
        <v>553</v>
      </c>
      <c r="D244" s="168" t="s">
        <v>177</v>
      </c>
      <c r="E244" s="169" t="s">
        <v>892</v>
      </c>
      <c r="F244" s="170" t="s">
        <v>893</v>
      </c>
      <c r="G244" s="171" t="s">
        <v>234</v>
      </c>
      <c r="H244" s="172">
        <v>3.28</v>
      </c>
      <c r="I244" s="173"/>
      <c r="J244" s="174">
        <f>ROUND(I244*H244,2)</f>
        <v>0</v>
      </c>
      <c r="K244" s="170" t="s">
        <v>181</v>
      </c>
      <c r="L244" s="34"/>
      <c r="M244" s="175" t="s">
        <v>1</v>
      </c>
      <c r="N244" s="176" t="s">
        <v>42</v>
      </c>
      <c r="O244" s="59"/>
      <c r="P244" s="177">
        <f>O244*H244</f>
        <v>0</v>
      </c>
      <c r="Q244" s="177">
        <v>0</v>
      </c>
      <c r="R244" s="177">
        <f>Q244*H244</f>
        <v>0</v>
      </c>
      <c r="S244" s="177">
        <v>0</v>
      </c>
      <c r="T244" s="178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9" t="s">
        <v>182</v>
      </c>
      <c r="AT244" s="179" t="s">
        <v>177</v>
      </c>
      <c r="AU244" s="179" t="s">
        <v>86</v>
      </c>
      <c r="AY244" s="18" t="s">
        <v>175</v>
      </c>
      <c r="BE244" s="180">
        <f>IF(N244="základní",J244,0)</f>
        <v>0</v>
      </c>
      <c r="BF244" s="180">
        <f>IF(N244="snížená",J244,0)</f>
        <v>0</v>
      </c>
      <c r="BG244" s="180">
        <f>IF(N244="zákl. přenesená",J244,0)</f>
        <v>0</v>
      </c>
      <c r="BH244" s="180">
        <f>IF(N244="sníž. přenesená",J244,0)</f>
        <v>0</v>
      </c>
      <c r="BI244" s="180">
        <f>IF(N244="nulová",J244,0)</f>
        <v>0</v>
      </c>
      <c r="BJ244" s="18" t="s">
        <v>84</v>
      </c>
      <c r="BK244" s="180">
        <f>ROUND(I244*H244,2)</f>
        <v>0</v>
      </c>
      <c r="BL244" s="18" t="s">
        <v>182</v>
      </c>
      <c r="BM244" s="179" t="s">
        <v>894</v>
      </c>
    </row>
    <row r="245" spans="1:65" s="2" customFormat="1" ht="24" customHeight="1">
      <c r="A245" s="33"/>
      <c r="B245" s="167"/>
      <c r="C245" s="168" t="s">
        <v>558</v>
      </c>
      <c r="D245" s="168" t="s">
        <v>177</v>
      </c>
      <c r="E245" s="169" t="s">
        <v>895</v>
      </c>
      <c r="F245" s="170" t="s">
        <v>896</v>
      </c>
      <c r="G245" s="171" t="s">
        <v>234</v>
      </c>
      <c r="H245" s="172">
        <v>37.945999999999998</v>
      </c>
      <c r="I245" s="173"/>
      <c r="J245" s="174">
        <f>ROUND(I245*H245,2)</f>
        <v>0</v>
      </c>
      <c r="K245" s="170" t="s">
        <v>181</v>
      </c>
      <c r="L245" s="34"/>
      <c r="M245" s="175" t="s">
        <v>1</v>
      </c>
      <c r="N245" s="176" t="s">
        <v>42</v>
      </c>
      <c r="O245" s="59"/>
      <c r="P245" s="177">
        <f>O245*H245</f>
        <v>0</v>
      </c>
      <c r="Q245" s="177">
        <v>0</v>
      </c>
      <c r="R245" s="177">
        <f>Q245*H245</f>
        <v>0</v>
      </c>
      <c r="S245" s="177">
        <v>0</v>
      </c>
      <c r="T245" s="178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9" t="s">
        <v>182</v>
      </c>
      <c r="AT245" s="179" t="s">
        <v>177</v>
      </c>
      <c r="AU245" s="179" t="s">
        <v>86</v>
      </c>
      <c r="AY245" s="18" t="s">
        <v>175</v>
      </c>
      <c r="BE245" s="180">
        <f>IF(N245="základní",J245,0)</f>
        <v>0</v>
      </c>
      <c r="BF245" s="180">
        <f>IF(N245="snížená",J245,0)</f>
        <v>0</v>
      </c>
      <c r="BG245" s="180">
        <f>IF(N245="zákl. přenesená",J245,0)</f>
        <v>0</v>
      </c>
      <c r="BH245" s="180">
        <f>IF(N245="sníž. přenesená",J245,0)</f>
        <v>0</v>
      </c>
      <c r="BI245" s="180">
        <f>IF(N245="nulová",J245,0)</f>
        <v>0</v>
      </c>
      <c r="BJ245" s="18" t="s">
        <v>84</v>
      </c>
      <c r="BK245" s="180">
        <f>ROUND(I245*H245,2)</f>
        <v>0</v>
      </c>
      <c r="BL245" s="18" t="s">
        <v>182</v>
      </c>
      <c r="BM245" s="179" t="s">
        <v>897</v>
      </c>
    </row>
    <row r="246" spans="1:65" s="2" customFormat="1" ht="24" customHeight="1">
      <c r="A246" s="33"/>
      <c r="B246" s="167"/>
      <c r="C246" s="168" t="s">
        <v>563</v>
      </c>
      <c r="D246" s="168" t="s">
        <v>177</v>
      </c>
      <c r="E246" s="169" t="s">
        <v>898</v>
      </c>
      <c r="F246" s="170" t="s">
        <v>899</v>
      </c>
      <c r="G246" s="171" t="s">
        <v>234</v>
      </c>
      <c r="H246" s="172">
        <v>27.72</v>
      </c>
      <c r="I246" s="173"/>
      <c r="J246" s="174">
        <f>ROUND(I246*H246,2)</f>
        <v>0</v>
      </c>
      <c r="K246" s="170" t="s">
        <v>181</v>
      </c>
      <c r="L246" s="34"/>
      <c r="M246" s="175" t="s">
        <v>1</v>
      </c>
      <c r="N246" s="176" t="s">
        <v>42</v>
      </c>
      <c r="O246" s="59"/>
      <c r="P246" s="177">
        <f>O246*H246</f>
        <v>0</v>
      </c>
      <c r="Q246" s="177">
        <v>0</v>
      </c>
      <c r="R246" s="177">
        <f>Q246*H246</f>
        <v>0</v>
      </c>
      <c r="S246" s="177">
        <v>0</v>
      </c>
      <c r="T246" s="178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9" t="s">
        <v>182</v>
      </c>
      <c r="AT246" s="179" t="s">
        <v>177</v>
      </c>
      <c r="AU246" s="179" t="s">
        <v>86</v>
      </c>
      <c r="AY246" s="18" t="s">
        <v>175</v>
      </c>
      <c r="BE246" s="180">
        <f>IF(N246="základní",J246,0)</f>
        <v>0</v>
      </c>
      <c r="BF246" s="180">
        <f>IF(N246="snížená",J246,0)</f>
        <v>0</v>
      </c>
      <c r="BG246" s="180">
        <f>IF(N246="zákl. přenesená",J246,0)</f>
        <v>0</v>
      </c>
      <c r="BH246" s="180">
        <f>IF(N246="sníž. přenesená",J246,0)</f>
        <v>0</v>
      </c>
      <c r="BI246" s="180">
        <f>IF(N246="nulová",J246,0)</f>
        <v>0</v>
      </c>
      <c r="BJ246" s="18" t="s">
        <v>84</v>
      </c>
      <c r="BK246" s="180">
        <f>ROUND(I246*H246,2)</f>
        <v>0</v>
      </c>
      <c r="BL246" s="18" t="s">
        <v>182</v>
      </c>
      <c r="BM246" s="179" t="s">
        <v>900</v>
      </c>
    </row>
    <row r="247" spans="1:65" s="13" customFormat="1">
      <c r="B247" s="181"/>
      <c r="D247" s="182" t="s">
        <v>184</v>
      </c>
      <c r="E247" s="183" t="s">
        <v>1</v>
      </c>
      <c r="F247" s="184" t="s">
        <v>901</v>
      </c>
      <c r="H247" s="185">
        <v>27.72</v>
      </c>
      <c r="I247" s="186"/>
      <c r="L247" s="181"/>
      <c r="M247" s="187"/>
      <c r="N247" s="188"/>
      <c r="O247" s="188"/>
      <c r="P247" s="188"/>
      <c r="Q247" s="188"/>
      <c r="R247" s="188"/>
      <c r="S247" s="188"/>
      <c r="T247" s="189"/>
      <c r="AT247" s="183" t="s">
        <v>184</v>
      </c>
      <c r="AU247" s="183" t="s">
        <v>86</v>
      </c>
      <c r="AV247" s="13" t="s">
        <v>86</v>
      </c>
      <c r="AW247" s="13" t="s">
        <v>33</v>
      </c>
      <c r="AX247" s="13" t="s">
        <v>84</v>
      </c>
      <c r="AY247" s="183" t="s">
        <v>175</v>
      </c>
    </row>
    <row r="248" spans="1:65" s="12" customFormat="1" ht="22.9" customHeight="1">
      <c r="B248" s="154"/>
      <c r="D248" s="155" t="s">
        <v>76</v>
      </c>
      <c r="E248" s="165" t="s">
        <v>356</v>
      </c>
      <c r="F248" s="165" t="s">
        <v>357</v>
      </c>
      <c r="I248" s="157"/>
      <c r="J248" s="166">
        <f>BK248</f>
        <v>0</v>
      </c>
      <c r="L248" s="154"/>
      <c r="M248" s="159"/>
      <c r="N248" s="160"/>
      <c r="O248" s="160"/>
      <c r="P248" s="161">
        <f>P249</f>
        <v>0</v>
      </c>
      <c r="Q248" s="160"/>
      <c r="R248" s="161">
        <f>R249</f>
        <v>0</v>
      </c>
      <c r="S248" s="160"/>
      <c r="T248" s="162">
        <f>T249</f>
        <v>0</v>
      </c>
      <c r="AR248" s="155" t="s">
        <v>84</v>
      </c>
      <c r="AT248" s="163" t="s">
        <v>76</v>
      </c>
      <c r="AU248" s="163" t="s">
        <v>84</v>
      </c>
      <c r="AY248" s="155" t="s">
        <v>175</v>
      </c>
      <c r="BK248" s="164">
        <f>BK249</f>
        <v>0</v>
      </c>
    </row>
    <row r="249" spans="1:65" s="2" customFormat="1" ht="24" customHeight="1">
      <c r="A249" s="33"/>
      <c r="B249" s="167"/>
      <c r="C249" s="168" t="s">
        <v>569</v>
      </c>
      <c r="D249" s="168" t="s">
        <v>177</v>
      </c>
      <c r="E249" s="169" t="s">
        <v>902</v>
      </c>
      <c r="F249" s="170" t="s">
        <v>903</v>
      </c>
      <c r="G249" s="171" t="s">
        <v>234</v>
      </c>
      <c r="H249" s="172">
        <v>181.04900000000001</v>
      </c>
      <c r="I249" s="173"/>
      <c r="J249" s="174">
        <f>ROUND(I249*H249,2)</f>
        <v>0</v>
      </c>
      <c r="K249" s="170" t="s">
        <v>181</v>
      </c>
      <c r="L249" s="34"/>
      <c r="M249" s="175" t="s">
        <v>1</v>
      </c>
      <c r="N249" s="176" t="s">
        <v>42</v>
      </c>
      <c r="O249" s="59"/>
      <c r="P249" s="177">
        <f>O249*H249</f>
        <v>0</v>
      </c>
      <c r="Q249" s="177">
        <v>0</v>
      </c>
      <c r="R249" s="177">
        <f>Q249*H249</f>
        <v>0</v>
      </c>
      <c r="S249" s="177">
        <v>0</v>
      </c>
      <c r="T249" s="178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9" t="s">
        <v>182</v>
      </c>
      <c r="AT249" s="179" t="s">
        <v>177</v>
      </c>
      <c r="AU249" s="179" t="s">
        <v>86</v>
      </c>
      <c r="AY249" s="18" t="s">
        <v>175</v>
      </c>
      <c r="BE249" s="180">
        <f>IF(N249="základní",J249,0)</f>
        <v>0</v>
      </c>
      <c r="BF249" s="180">
        <f>IF(N249="snížená",J249,0)</f>
        <v>0</v>
      </c>
      <c r="BG249" s="180">
        <f>IF(N249="zákl. přenesená",J249,0)</f>
        <v>0</v>
      </c>
      <c r="BH249" s="180">
        <f>IF(N249="sníž. přenesená",J249,0)</f>
        <v>0</v>
      </c>
      <c r="BI249" s="180">
        <f>IF(N249="nulová",J249,0)</f>
        <v>0</v>
      </c>
      <c r="BJ249" s="18" t="s">
        <v>84</v>
      </c>
      <c r="BK249" s="180">
        <f>ROUND(I249*H249,2)</f>
        <v>0</v>
      </c>
      <c r="BL249" s="18" t="s">
        <v>182</v>
      </c>
      <c r="BM249" s="179" t="s">
        <v>904</v>
      </c>
    </row>
    <row r="250" spans="1:65" s="12" customFormat="1" ht="25.9" customHeight="1">
      <c r="B250" s="154"/>
      <c r="D250" s="155" t="s">
        <v>76</v>
      </c>
      <c r="E250" s="156" t="s">
        <v>362</v>
      </c>
      <c r="F250" s="156" t="s">
        <v>363</v>
      </c>
      <c r="I250" s="157"/>
      <c r="J250" s="158">
        <f>BK250</f>
        <v>0</v>
      </c>
      <c r="L250" s="154"/>
      <c r="M250" s="159"/>
      <c r="N250" s="160"/>
      <c r="O250" s="160"/>
      <c r="P250" s="161">
        <f>P251</f>
        <v>0</v>
      </c>
      <c r="Q250" s="160"/>
      <c r="R250" s="161">
        <f>R251</f>
        <v>0</v>
      </c>
      <c r="S250" s="160"/>
      <c r="T250" s="162">
        <f>T251</f>
        <v>0</v>
      </c>
      <c r="AR250" s="155" t="s">
        <v>201</v>
      </c>
      <c r="AT250" s="163" t="s">
        <v>76</v>
      </c>
      <c r="AU250" s="163" t="s">
        <v>77</v>
      </c>
      <c r="AY250" s="155" t="s">
        <v>175</v>
      </c>
      <c r="BK250" s="164">
        <f>BK251</f>
        <v>0</v>
      </c>
    </row>
    <row r="251" spans="1:65" s="12" customFormat="1" ht="22.9" customHeight="1">
      <c r="B251" s="154"/>
      <c r="D251" s="155" t="s">
        <v>76</v>
      </c>
      <c r="E251" s="165" t="s">
        <v>364</v>
      </c>
      <c r="F251" s="165" t="s">
        <v>365</v>
      </c>
      <c r="I251" s="157"/>
      <c r="J251" s="166">
        <f>BK251</f>
        <v>0</v>
      </c>
      <c r="L251" s="154"/>
      <c r="M251" s="159"/>
      <c r="N251" s="160"/>
      <c r="O251" s="160"/>
      <c r="P251" s="161">
        <f>SUM(P252:P253)</f>
        <v>0</v>
      </c>
      <c r="Q251" s="160"/>
      <c r="R251" s="161">
        <f>SUM(R252:R253)</f>
        <v>0</v>
      </c>
      <c r="S251" s="160"/>
      <c r="T251" s="162">
        <f>SUM(T252:T253)</f>
        <v>0</v>
      </c>
      <c r="AR251" s="155" t="s">
        <v>201</v>
      </c>
      <c r="AT251" s="163" t="s">
        <v>76</v>
      </c>
      <c r="AU251" s="163" t="s">
        <v>84</v>
      </c>
      <c r="AY251" s="155" t="s">
        <v>175</v>
      </c>
      <c r="BK251" s="164">
        <f>SUM(BK252:BK253)</f>
        <v>0</v>
      </c>
    </row>
    <row r="252" spans="1:65" s="2" customFormat="1" ht="16.5" customHeight="1">
      <c r="A252" s="33"/>
      <c r="B252" s="167"/>
      <c r="C252" s="168" t="s">
        <v>575</v>
      </c>
      <c r="D252" s="168" t="s">
        <v>177</v>
      </c>
      <c r="E252" s="169" t="s">
        <v>366</v>
      </c>
      <c r="F252" s="170" t="s">
        <v>367</v>
      </c>
      <c r="G252" s="171" t="s">
        <v>368</v>
      </c>
      <c r="H252" s="172">
        <v>1</v>
      </c>
      <c r="I252" s="173"/>
      <c r="J252" s="174">
        <f>ROUND(I252*H252,2)</f>
        <v>0</v>
      </c>
      <c r="K252" s="170" t="s">
        <v>181</v>
      </c>
      <c r="L252" s="34"/>
      <c r="M252" s="175" t="s">
        <v>1</v>
      </c>
      <c r="N252" s="176" t="s">
        <v>42</v>
      </c>
      <c r="O252" s="59"/>
      <c r="P252" s="177">
        <f>O252*H252</f>
        <v>0</v>
      </c>
      <c r="Q252" s="177">
        <v>0</v>
      </c>
      <c r="R252" s="177">
        <f>Q252*H252</f>
        <v>0</v>
      </c>
      <c r="S252" s="177">
        <v>0</v>
      </c>
      <c r="T252" s="178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9" t="s">
        <v>369</v>
      </c>
      <c r="AT252" s="179" t="s">
        <v>177</v>
      </c>
      <c r="AU252" s="179" t="s">
        <v>86</v>
      </c>
      <c r="AY252" s="18" t="s">
        <v>175</v>
      </c>
      <c r="BE252" s="180">
        <f>IF(N252="základní",J252,0)</f>
        <v>0</v>
      </c>
      <c r="BF252" s="180">
        <f>IF(N252="snížená",J252,0)</f>
        <v>0</v>
      </c>
      <c r="BG252" s="180">
        <f>IF(N252="zákl. přenesená",J252,0)</f>
        <v>0</v>
      </c>
      <c r="BH252" s="180">
        <f>IF(N252="sníž. přenesená",J252,0)</f>
        <v>0</v>
      </c>
      <c r="BI252" s="180">
        <f>IF(N252="nulová",J252,0)</f>
        <v>0</v>
      </c>
      <c r="BJ252" s="18" t="s">
        <v>84</v>
      </c>
      <c r="BK252" s="180">
        <f>ROUND(I252*H252,2)</f>
        <v>0</v>
      </c>
      <c r="BL252" s="18" t="s">
        <v>369</v>
      </c>
      <c r="BM252" s="179" t="s">
        <v>905</v>
      </c>
    </row>
    <row r="253" spans="1:65" s="2" customFormat="1" ht="16.5" customHeight="1">
      <c r="A253" s="33"/>
      <c r="B253" s="167"/>
      <c r="C253" s="168" t="s">
        <v>579</v>
      </c>
      <c r="D253" s="168" t="s">
        <v>177</v>
      </c>
      <c r="E253" s="169" t="s">
        <v>372</v>
      </c>
      <c r="F253" s="170" t="s">
        <v>373</v>
      </c>
      <c r="G253" s="171" t="s">
        <v>368</v>
      </c>
      <c r="H253" s="172">
        <v>1</v>
      </c>
      <c r="I253" s="173"/>
      <c r="J253" s="174">
        <f>ROUND(I253*H253,2)</f>
        <v>0</v>
      </c>
      <c r="K253" s="170" t="s">
        <v>181</v>
      </c>
      <c r="L253" s="34"/>
      <c r="M253" s="215" t="s">
        <v>1</v>
      </c>
      <c r="N253" s="216" t="s">
        <v>42</v>
      </c>
      <c r="O253" s="217"/>
      <c r="P253" s="218">
        <f>O253*H253</f>
        <v>0</v>
      </c>
      <c r="Q253" s="218">
        <v>0</v>
      </c>
      <c r="R253" s="218">
        <f>Q253*H253</f>
        <v>0</v>
      </c>
      <c r="S253" s="218">
        <v>0</v>
      </c>
      <c r="T253" s="219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9" t="s">
        <v>369</v>
      </c>
      <c r="AT253" s="179" t="s">
        <v>177</v>
      </c>
      <c r="AU253" s="179" t="s">
        <v>86</v>
      </c>
      <c r="AY253" s="18" t="s">
        <v>175</v>
      </c>
      <c r="BE253" s="180">
        <f>IF(N253="základní",J253,0)</f>
        <v>0</v>
      </c>
      <c r="BF253" s="180">
        <f>IF(N253="snížená",J253,0)</f>
        <v>0</v>
      </c>
      <c r="BG253" s="180">
        <f>IF(N253="zákl. přenesená",J253,0)</f>
        <v>0</v>
      </c>
      <c r="BH253" s="180">
        <f>IF(N253="sníž. přenesená",J253,0)</f>
        <v>0</v>
      </c>
      <c r="BI253" s="180">
        <f>IF(N253="nulová",J253,0)</f>
        <v>0</v>
      </c>
      <c r="BJ253" s="18" t="s">
        <v>84</v>
      </c>
      <c r="BK253" s="180">
        <f>ROUND(I253*H253,2)</f>
        <v>0</v>
      </c>
      <c r="BL253" s="18" t="s">
        <v>369</v>
      </c>
      <c r="BM253" s="179" t="s">
        <v>906</v>
      </c>
    </row>
    <row r="254" spans="1:65" s="2" customFormat="1" ht="6.95" customHeight="1">
      <c r="A254" s="33"/>
      <c r="B254" s="48"/>
      <c r="C254" s="49"/>
      <c r="D254" s="49"/>
      <c r="E254" s="49"/>
      <c r="F254" s="49"/>
      <c r="G254" s="49"/>
      <c r="H254" s="49"/>
      <c r="I254" s="127"/>
      <c r="J254" s="49"/>
      <c r="K254" s="49"/>
      <c r="L254" s="34"/>
      <c r="M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</row>
  </sheetData>
  <autoFilter ref="C128:K253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104</v>
      </c>
      <c r="AZ2" s="100" t="s">
        <v>716</v>
      </c>
      <c r="BA2" s="100" t="s">
        <v>1</v>
      </c>
      <c r="BB2" s="100" t="s">
        <v>1</v>
      </c>
      <c r="BC2" s="100" t="s">
        <v>344</v>
      </c>
      <c r="BD2" s="100" t="s">
        <v>86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  <c r="AZ3" s="100" t="s">
        <v>134</v>
      </c>
      <c r="BA3" s="100" t="s">
        <v>1</v>
      </c>
      <c r="BB3" s="100" t="s">
        <v>1</v>
      </c>
      <c r="BC3" s="100" t="s">
        <v>907</v>
      </c>
      <c r="BD3" s="100" t="s">
        <v>86</v>
      </c>
    </row>
    <row r="4" spans="1:56" s="1" customFormat="1" ht="24.95" customHeight="1">
      <c r="B4" s="21"/>
      <c r="D4" s="22" t="s">
        <v>138</v>
      </c>
      <c r="I4" s="99"/>
      <c r="L4" s="21"/>
      <c r="M4" s="102" t="s">
        <v>10</v>
      </c>
      <c r="AT4" s="18" t="s">
        <v>3</v>
      </c>
      <c r="AZ4" s="100" t="s">
        <v>718</v>
      </c>
      <c r="BA4" s="100" t="s">
        <v>1</v>
      </c>
      <c r="BB4" s="100" t="s">
        <v>1</v>
      </c>
      <c r="BC4" s="100" t="s">
        <v>140</v>
      </c>
      <c r="BD4" s="100" t="s">
        <v>86</v>
      </c>
    </row>
    <row r="5" spans="1:56" s="1" customFormat="1" ht="6.95" customHeight="1">
      <c r="B5" s="21"/>
      <c r="I5" s="99"/>
      <c r="L5" s="21"/>
      <c r="AZ5" s="100" t="s">
        <v>136</v>
      </c>
      <c r="BA5" s="100" t="s">
        <v>1</v>
      </c>
      <c r="BB5" s="100" t="s">
        <v>1</v>
      </c>
      <c r="BC5" s="100" t="s">
        <v>908</v>
      </c>
      <c r="BD5" s="100" t="s">
        <v>86</v>
      </c>
    </row>
    <row r="6" spans="1:56" s="1" customFormat="1" ht="12" customHeight="1">
      <c r="B6" s="21"/>
      <c r="D6" s="28" t="s">
        <v>15</v>
      </c>
      <c r="I6" s="99"/>
      <c r="L6" s="21"/>
      <c r="AZ6" s="100" t="s">
        <v>139</v>
      </c>
      <c r="BA6" s="100" t="s">
        <v>1</v>
      </c>
      <c r="BB6" s="100" t="s">
        <v>1</v>
      </c>
      <c r="BC6" s="100" t="s">
        <v>909</v>
      </c>
      <c r="BD6" s="100" t="s">
        <v>86</v>
      </c>
    </row>
    <row r="7" spans="1:56" s="1" customFormat="1" ht="25.5" customHeight="1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  <c r="AZ7" s="100" t="s">
        <v>142</v>
      </c>
      <c r="BA7" s="100" t="s">
        <v>1</v>
      </c>
      <c r="BB7" s="100" t="s">
        <v>1</v>
      </c>
      <c r="BC7" s="100" t="s">
        <v>910</v>
      </c>
      <c r="BD7" s="100" t="s">
        <v>86</v>
      </c>
    </row>
    <row r="8" spans="1:56" s="1" customFormat="1" ht="12" customHeight="1">
      <c r="B8" s="21"/>
      <c r="D8" s="28" t="s">
        <v>144</v>
      </c>
      <c r="I8" s="99"/>
      <c r="L8" s="21"/>
      <c r="AZ8" s="100" t="s">
        <v>724</v>
      </c>
      <c r="BA8" s="100" t="s">
        <v>1</v>
      </c>
      <c r="BB8" s="100" t="s">
        <v>1</v>
      </c>
      <c r="BC8" s="100" t="s">
        <v>911</v>
      </c>
      <c r="BD8" s="100" t="s">
        <v>86</v>
      </c>
    </row>
    <row r="9" spans="1:56" s="2" customFormat="1" ht="16.5" customHeight="1">
      <c r="A9" s="33"/>
      <c r="B9" s="34"/>
      <c r="C9" s="33"/>
      <c r="D9" s="33"/>
      <c r="E9" s="276" t="s">
        <v>723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0" t="s">
        <v>726</v>
      </c>
      <c r="BA9" s="100" t="s">
        <v>1</v>
      </c>
      <c r="BB9" s="100" t="s">
        <v>1</v>
      </c>
      <c r="BC9" s="100" t="s">
        <v>912</v>
      </c>
      <c r="BD9" s="100" t="s">
        <v>86</v>
      </c>
    </row>
    <row r="10" spans="1:5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58" t="s">
        <v>913</v>
      </c>
      <c r="F11" s="275"/>
      <c r="G11" s="275"/>
      <c r="H11" s="27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104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104" t="s">
        <v>21</v>
      </c>
      <c r="J14" s="56" t="str">
        <f>'Rekapitulace stavby'!AN8</f>
        <v>18. 1. 2019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104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104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8" t="str">
        <f>'Rekapitulace stavby'!E14</f>
        <v>Vyplň údaj</v>
      </c>
      <c r="F20" s="261"/>
      <c r="G20" s="261"/>
      <c r="H20" s="261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24</v>
      </c>
      <c r="J22" s="26" t="s">
        <v>30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104" t="s">
        <v>26</v>
      </c>
      <c r="J23" s="26" t="s">
        <v>32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34</v>
      </c>
      <c r="E25" s="33"/>
      <c r="F25" s="33"/>
      <c r="G25" s="33"/>
      <c r="H25" s="33"/>
      <c r="I25" s="104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35</v>
      </c>
      <c r="F26" s="33"/>
      <c r="G26" s="33"/>
      <c r="H26" s="33"/>
      <c r="I26" s="104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36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5"/>
      <c r="B29" s="106"/>
      <c r="C29" s="105"/>
      <c r="D29" s="105"/>
      <c r="E29" s="265" t="s">
        <v>1</v>
      </c>
      <c r="F29" s="265"/>
      <c r="G29" s="265"/>
      <c r="H29" s="265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0" t="s">
        <v>37</v>
      </c>
      <c r="E32" s="33"/>
      <c r="F32" s="33"/>
      <c r="G32" s="33"/>
      <c r="H32" s="33"/>
      <c r="I32" s="103"/>
      <c r="J32" s="72">
        <f>ROUND(J129,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39</v>
      </c>
      <c r="G34" s="33"/>
      <c r="H34" s="33"/>
      <c r="I34" s="111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2" t="s">
        <v>41</v>
      </c>
      <c r="E35" s="28" t="s">
        <v>42</v>
      </c>
      <c r="F35" s="113">
        <f>ROUND((SUM(BE129:BE237)),  2)</f>
        <v>0</v>
      </c>
      <c r="G35" s="33"/>
      <c r="H35" s="33"/>
      <c r="I35" s="114">
        <v>0.21</v>
      </c>
      <c r="J35" s="113">
        <f>ROUND(((SUM(BE129:BE237))*I35),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43</v>
      </c>
      <c r="F36" s="113">
        <f>ROUND((SUM(BF129:BF237)),  2)</f>
        <v>0</v>
      </c>
      <c r="G36" s="33"/>
      <c r="H36" s="33"/>
      <c r="I36" s="114">
        <v>0.15</v>
      </c>
      <c r="J36" s="113">
        <f>ROUND(((SUM(BF129:BF237))*I36),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13">
        <f>ROUND((SUM(BG129:BG237)),  2)</f>
        <v>0</v>
      </c>
      <c r="G37" s="33"/>
      <c r="H37" s="33"/>
      <c r="I37" s="114">
        <v>0.21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45</v>
      </c>
      <c r="F38" s="113">
        <f>ROUND((SUM(BH129:BH237)),  2)</f>
        <v>0</v>
      </c>
      <c r="G38" s="33"/>
      <c r="H38" s="33"/>
      <c r="I38" s="114">
        <v>0.15</v>
      </c>
      <c r="J38" s="113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46</v>
      </c>
      <c r="F39" s="113">
        <f>ROUND((SUM(BI129:BI237)),  2)</f>
        <v>0</v>
      </c>
      <c r="G39" s="33"/>
      <c r="H39" s="33"/>
      <c r="I39" s="114">
        <v>0</v>
      </c>
      <c r="J39" s="113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5"/>
      <c r="D41" s="116" t="s">
        <v>47</v>
      </c>
      <c r="E41" s="61"/>
      <c r="F41" s="61"/>
      <c r="G41" s="117" t="s">
        <v>48</v>
      </c>
      <c r="H41" s="118" t="s">
        <v>49</v>
      </c>
      <c r="I41" s="119"/>
      <c r="J41" s="120">
        <f>SUM(J32:J39)</f>
        <v>0</v>
      </c>
      <c r="K41" s="12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6" t="s">
        <v>723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8" t="str">
        <f>E11</f>
        <v>02 - Stanoviště G.1.1-2</v>
      </c>
      <c r="F89" s="275"/>
      <c r="G89" s="275"/>
      <c r="H89" s="27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Valašské Meziříčí</v>
      </c>
      <c r="G91" s="33"/>
      <c r="H91" s="33"/>
      <c r="I91" s="104" t="s">
        <v>21</v>
      </c>
      <c r="J91" s="56" t="str">
        <f>IF(J14="","",J14)</f>
        <v>18. 1. 2019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>
      <c r="A93" s="33"/>
      <c r="B93" s="34"/>
      <c r="C93" s="28" t="s">
        <v>23</v>
      </c>
      <c r="D93" s="33"/>
      <c r="E93" s="33"/>
      <c r="F93" s="26" t="str">
        <f>E17</f>
        <v>Město Valašské Meziříčí</v>
      </c>
      <c r="G93" s="33"/>
      <c r="H93" s="33"/>
      <c r="I93" s="104" t="s">
        <v>29</v>
      </c>
      <c r="J93" s="31" t="str">
        <f>E23</f>
        <v>LZ-PROJEKT plus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34</v>
      </c>
      <c r="J94" s="31" t="str">
        <f>E26</f>
        <v>Fajfrová Irena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9" t="s">
        <v>149</v>
      </c>
      <c r="D96" s="115"/>
      <c r="E96" s="115"/>
      <c r="F96" s="115"/>
      <c r="G96" s="115"/>
      <c r="H96" s="115"/>
      <c r="I96" s="130"/>
      <c r="J96" s="131" t="s">
        <v>150</v>
      </c>
      <c r="K96" s="115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2" t="s">
        <v>151</v>
      </c>
      <c r="D98" s="33"/>
      <c r="E98" s="33"/>
      <c r="F98" s="33"/>
      <c r="G98" s="33"/>
      <c r="H98" s="33"/>
      <c r="I98" s="103"/>
      <c r="J98" s="72">
        <f>J129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4.95" customHeight="1">
      <c r="B99" s="133"/>
      <c r="D99" s="134" t="s">
        <v>153</v>
      </c>
      <c r="E99" s="135"/>
      <c r="F99" s="135"/>
      <c r="G99" s="135"/>
      <c r="H99" s="135"/>
      <c r="I99" s="136"/>
      <c r="J99" s="137">
        <f>J130</f>
        <v>0</v>
      </c>
      <c r="L99" s="133"/>
    </row>
    <row r="100" spans="1:47" s="10" customFormat="1" ht="19.899999999999999" customHeight="1">
      <c r="B100" s="138"/>
      <c r="D100" s="139" t="s">
        <v>154</v>
      </c>
      <c r="E100" s="140"/>
      <c r="F100" s="140"/>
      <c r="G100" s="140"/>
      <c r="H100" s="140"/>
      <c r="I100" s="141"/>
      <c r="J100" s="142">
        <f>J131</f>
        <v>0</v>
      </c>
      <c r="L100" s="138"/>
    </row>
    <row r="101" spans="1:47" s="10" customFormat="1" ht="19.899999999999999" customHeight="1">
      <c r="B101" s="138"/>
      <c r="D101" s="139" t="s">
        <v>155</v>
      </c>
      <c r="E101" s="140"/>
      <c r="F101" s="140"/>
      <c r="G101" s="140"/>
      <c r="H101" s="140"/>
      <c r="I101" s="141"/>
      <c r="J101" s="142">
        <f>J173</f>
        <v>0</v>
      </c>
      <c r="L101" s="138"/>
    </row>
    <row r="102" spans="1:47" s="10" customFormat="1" ht="19.899999999999999" customHeight="1">
      <c r="B102" s="138"/>
      <c r="D102" s="139" t="s">
        <v>731</v>
      </c>
      <c r="E102" s="140"/>
      <c r="F102" s="140"/>
      <c r="G102" s="140"/>
      <c r="H102" s="140"/>
      <c r="I102" s="141"/>
      <c r="J102" s="142">
        <f>J191</f>
        <v>0</v>
      </c>
      <c r="L102" s="138"/>
    </row>
    <row r="103" spans="1:47" s="10" customFormat="1" ht="19.899999999999999" customHeight="1">
      <c r="B103" s="138"/>
      <c r="D103" s="139" t="s">
        <v>156</v>
      </c>
      <c r="E103" s="140"/>
      <c r="F103" s="140"/>
      <c r="G103" s="140"/>
      <c r="H103" s="140"/>
      <c r="I103" s="141"/>
      <c r="J103" s="142">
        <f>J195</f>
        <v>0</v>
      </c>
      <c r="L103" s="138"/>
    </row>
    <row r="104" spans="1:47" s="10" customFormat="1" ht="19.899999999999999" customHeight="1">
      <c r="B104" s="138"/>
      <c r="D104" s="139" t="s">
        <v>732</v>
      </c>
      <c r="E104" s="140"/>
      <c r="F104" s="140"/>
      <c r="G104" s="140"/>
      <c r="H104" s="140"/>
      <c r="I104" s="141"/>
      <c r="J104" s="142">
        <f>J218</f>
        <v>0</v>
      </c>
      <c r="L104" s="138"/>
    </row>
    <row r="105" spans="1:47" s="10" customFormat="1" ht="19.899999999999999" customHeight="1">
      <c r="B105" s="138"/>
      <c r="D105" s="139" t="s">
        <v>157</v>
      </c>
      <c r="E105" s="140"/>
      <c r="F105" s="140"/>
      <c r="G105" s="140"/>
      <c r="H105" s="140"/>
      <c r="I105" s="141"/>
      <c r="J105" s="142">
        <f>J232</f>
        <v>0</v>
      </c>
      <c r="L105" s="138"/>
    </row>
    <row r="106" spans="1:47" s="9" customFormat="1" ht="24.95" customHeight="1">
      <c r="B106" s="133"/>
      <c r="D106" s="134" t="s">
        <v>158</v>
      </c>
      <c r="E106" s="135"/>
      <c r="F106" s="135"/>
      <c r="G106" s="135"/>
      <c r="H106" s="135"/>
      <c r="I106" s="136"/>
      <c r="J106" s="137">
        <f>J234</f>
        <v>0</v>
      </c>
      <c r="L106" s="133"/>
    </row>
    <row r="107" spans="1:47" s="10" customFormat="1" ht="19.899999999999999" customHeight="1">
      <c r="B107" s="138"/>
      <c r="D107" s="139" t="s">
        <v>159</v>
      </c>
      <c r="E107" s="140"/>
      <c r="F107" s="140"/>
      <c r="G107" s="140"/>
      <c r="H107" s="140"/>
      <c r="I107" s="141"/>
      <c r="J107" s="142">
        <f>J235</f>
        <v>0</v>
      </c>
      <c r="L107" s="138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10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127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128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5" customHeight="1">
      <c r="A114" s="33"/>
      <c r="B114" s="34"/>
      <c r="C114" s="22" t="s">
        <v>160</v>
      </c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15</v>
      </c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5.5" customHeight="1">
      <c r="A117" s="33"/>
      <c r="B117" s="34"/>
      <c r="C117" s="33"/>
      <c r="D117" s="33"/>
      <c r="E117" s="276" t="str">
        <f>E7</f>
        <v>Regenerace panelového sídliště Křižná-V.etapa,lokalita ul.Křižná,Seifertova,Bratří Čapků,U Apolla</v>
      </c>
      <c r="F117" s="277"/>
      <c r="G117" s="277"/>
      <c r="H117" s="277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144</v>
      </c>
      <c r="I118" s="99"/>
      <c r="L118" s="21"/>
    </row>
    <row r="119" spans="1:31" s="2" customFormat="1" ht="16.5" customHeight="1">
      <c r="A119" s="33"/>
      <c r="B119" s="34"/>
      <c r="C119" s="33"/>
      <c r="D119" s="33"/>
      <c r="E119" s="276" t="s">
        <v>723</v>
      </c>
      <c r="F119" s="275"/>
      <c r="G119" s="275"/>
      <c r="H119" s="275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146</v>
      </c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58" t="str">
        <f>E11</f>
        <v>02 - Stanoviště G.1.1-2</v>
      </c>
      <c r="F121" s="275"/>
      <c r="G121" s="275"/>
      <c r="H121" s="275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19</v>
      </c>
      <c r="D123" s="33"/>
      <c r="E123" s="33"/>
      <c r="F123" s="26" t="str">
        <f>F14</f>
        <v>Valašské Meziříčí</v>
      </c>
      <c r="G123" s="33"/>
      <c r="H123" s="33"/>
      <c r="I123" s="104" t="s">
        <v>21</v>
      </c>
      <c r="J123" s="56" t="str">
        <f>IF(J14="","",J14)</f>
        <v>18. 1. 2019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27.95" customHeight="1">
      <c r="A125" s="33"/>
      <c r="B125" s="34"/>
      <c r="C125" s="28" t="s">
        <v>23</v>
      </c>
      <c r="D125" s="33"/>
      <c r="E125" s="33"/>
      <c r="F125" s="26" t="str">
        <f>E17</f>
        <v>Město Valašské Meziříčí</v>
      </c>
      <c r="G125" s="33"/>
      <c r="H125" s="33"/>
      <c r="I125" s="104" t="s">
        <v>29</v>
      </c>
      <c r="J125" s="31" t="str">
        <f>E23</f>
        <v>LZ-PROJEKT plus s.r.o.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27</v>
      </c>
      <c r="D126" s="33"/>
      <c r="E126" s="33"/>
      <c r="F126" s="26" t="str">
        <f>IF(E20="","",E20)</f>
        <v>Vyplň údaj</v>
      </c>
      <c r="G126" s="33"/>
      <c r="H126" s="33"/>
      <c r="I126" s="104" t="s">
        <v>34</v>
      </c>
      <c r="J126" s="31" t="str">
        <f>E26</f>
        <v>Fajfrová Irena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10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43"/>
      <c r="B128" s="144"/>
      <c r="C128" s="145" t="s">
        <v>161</v>
      </c>
      <c r="D128" s="146" t="s">
        <v>62</v>
      </c>
      <c r="E128" s="146" t="s">
        <v>58</v>
      </c>
      <c r="F128" s="146" t="s">
        <v>59</v>
      </c>
      <c r="G128" s="146" t="s">
        <v>162</v>
      </c>
      <c r="H128" s="146" t="s">
        <v>163</v>
      </c>
      <c r="I128" s="147" t="s">
        <v>164</v>
      </c>
      <c r="J128" s="146" t="s">
        <v>150</v>
      </c>
      <c r="K128" s="148" t="s">
        <v>165</v>
      </c>
      <c r="L128" s="149"/>
      <c r="M128" s="63" t="s">
        <v>1</v>
      </c>
      <c r="N128" s="64" t="s">
        <v>41</v>
      </c>
      <c r="O128" s="64" t="s">
        <v>166</v>
      </c>
      <c r="P128" s="64" t="s">
        <v>167</v>
      </c>
      <c r="Q128" s="64" t="s">
        <v>168</v>
      </c>
      <c r="R128" s="64" t="s">
        <v>169</v>
      </c>
      <c r="S128" s="64" t="s">
        <v>170</v>
      </c>
      <c r="T128" s="65" t="s">
        <v>171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</row>
    <row r="129" spans="1:65" s="2" customFormat="1" ht="22.9" customHeight="1">
      <c r="A129" s="33"/>
      <c r="B129" s="34"/>
      <c r="C129" s="70" t="s">
        <v>172</v>
      </c>
      <c r="D129" s="33"/>
      <c r="E129" s="33"/>
      <c r="F129" s="33"/>
      <c r="G129" s="33"/>
      <c r="H129" s="33"/>
      <c r="I129" s="103"/>
      <c r="J129" s="150">
        <f>BK129</f>
        <v>0</v>
      </c>
      <c r="K129" s="33"/>
      <c r="L129" s="34"/>
      <c r="M129" s="66"/>
      <c r="N129" s="57"/>
      <c r="O129" s="67"/>
      <c r="P129" s="151">
        <f>P130+P234</f>
        <v>0</v>
      </c>
      <c r="Q129" s="67"/>
      <c r="R129" s="151">
        <f>R130+R234</f>
        <v>166.63534901999998</v>
      </c>
      <c r="S129" s="67"/>
      <c r="T129" s="152">
        <f>T130+T234</f>
        <v>19.295999999999999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76</v>
      </c>
      <c r="AU129" s="18" t="s">
        <v>152</v>
      </c>
      <c r="BK129" s="153">
        <f>BK130+BK234</f>
        <v>0</v>
      </c>
    </row>
    <row r="130" spans="1:65" s="12" customFormat="1" ht="25.9" customHeight="1">
      <c r="B130" s="154"/>
      <c r="D130" s="155" t="s">
        <v>76</v>
      </c>
      <c r="E130" s="156" t="s">
        <v>173</v>
      </c>
      <c r="F130" s="156" t="s">
        <v>174</v>
      </c>
      <c r="I130" s="157"/>
      <c r="J130" s="158">
        <f>BK130</f>
        <v>0</v>
      </c>
      <c r="L130" s="154"/>
      <c r="M130" s="159"/>
      <c r="N130" s="160"/>
      <c r="O130" s="160"/>
      <c r="P130" s="161">
        <f>P131+P173+P191+P195+P218+P232</f>
        <v>0</v>
      </c>
      <c r="Q130" s="160"/>
      <c r="R130" s="161">
        <f>R131+R173+R191+R195+R218+R232</f>
        <v>166.63534901999998</v>
      </c>
      <c r="S130" s="160"/>
      <c r="T130" s="162">
        <f>T131+T173+T191+T195+T218+T232</f>
        <v>19.295999999999999</v>
      </c>
      <c r="AR130" s="155" t="s">
        <v>84</v>
      </c>
      <c r="AT130" s="163" t="s">
        <v>76</v>
      </c>
      <c r="AU130" s="163" t="s">
        <v>77</v>
      </c>
      <c r="AY130" s="155" t="s">
        <v>175</v>
      </c>
      <c r="BK130" s="164">
        <f>BK131+BK173+BK191+BK195+BK218+BK232</f>
        <v>0</v>
      </c>
    </row>
    <row r="131" spans="1:65" s="12" customFormat="1" ht="22.9" customHeight="1">
      <c r="B131" s="154"/>
      <c r="D131" s="155" t="s">
        <v>76</v>
      </c>
      <c r="E131" s="165" t="s">
        <v>84</v>
      </c>
      <c r="F131" s="165" t="s">
        <v>176</v>
      </c>
      <c r="I131" s="157"/>
      <c r="J131" s="166">
        <f>BK131</f>
        <v>0</v>
      </c>
      <c r="L131" s="154"/>
      <c r="M131" s="159"/>
      <c r="N131" s="160"/>
      <c r="O131" s="160"/>
      <c r="P131" s="161">
        <f>SUM(P132:P172)</f>
        <v>0</v>
      </c>
      <c r="Q131" s="160"/>
      <c r="R131" s="161">
        <f>SUM(R132:R172)</f>
        <v>61.454239999999999</v>
      </c>
      <c r="S131" s="160"/>
      <c r="T131" s="162">
        <f>SUM(T132:T172)</f>
        <v>19.295999999999999</v>
      </c>
      <c r="AR131" s="155" t="s">
        <v>84</v>
      </c>
      <c r="AT131" s="163" t="s">
        <v>76</v>
      </c>
      <c r="AU131" s="163" t="s">
        <v>84</v>
      </c>
      <c r="AY131" s="155" t="s">
        <v>175</v>
      </c>
      <c r="BK131" s="164">
        <f>SUM(BK132:BK172)</f>
        <v>0</v>
      </c>
    </row>
    <row r="132" spans="1:65" s="2" customFormat="1" ht="24" customHeight="1">
      <c r="A132" s="33"/>
      <c r="B132" s="167"/>
      <c r="C132" s="168" t="s">
        <v>84</v>
      </c>
      <c r="D132" s="168" t="s">
        <v>177</v>
      </c>
      <c r="E132" s="169" t="s">
        <v>914</v>
      </c>
      <c r="F132" s="170" t="s">
        <v>915</v>
      </c>
      <c r="G132" s="171" t="s">
        <v>245</v>
      </c>
      <c r="H132" s="172">
        <v>18</v>
      </c>
      <c r="I132" s="173"/>
      <c r="J132" s="174">
        <f>ROUND(I132*H132,2)</f>
        <v>0</v>
      </c>
      <c r="K132" s="170" t="s">
        <v>181</v>
      </c>
      <c r="L132" s="34"/>
      <c r="M132" s="175" t="s">
        <v>1</v>
      </c>
      <c r="N132" s="176" t="s">
        <v>42</v>
      </c>
      <c r="O132" s="59"/>
      <c r="P132" s="177">
        <f>O132*H132</f>
        <v>0</v>
      </c>
      <c r="Q132" s="177">
        <v>0</v>
      </c>
      <c r="R132" s="177">
        <f>Q132*H132</f>
        <v>0</v>
      </c>
      <c r="S132" s="177">
        <v>0.44</v>
      </c>
      <c r="T132" s="178">
        <f>S132*H132</f>
        <v>7.92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9" t="s">
        <v>182</v>
      </c>
      <c r="AT132" s="179" t="s">
        <v>177</v>
      </c>
      <c r="AU132" s="179" t="s">
        <v>86</v>
      </c>
      <c r="AY132" s="18" t="s">
        <v>175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8" t="s">
        <v>84</v>
      </c>
      <c r="BK132" s="180">
        <f>ROUND(I132*H132,2)</f>
        <v>0</v>
      </c>
      <c r="BL132" s="18" t="s">
        <v>182</v>
      </c>
      <c r="BM132" s="179" t="s">
        <v>916</v>
      </c>
    </row>
    <row r="133" spans="1:65" s="2" customFormat="1" ht="24" customHeight="1">
      <c r="A133" s="33"/>
      <c r="B133" s="167"/>
      <c r="C133" s="168" t="s">
        <v>86</v>
      </c>
      <c r="D133" s="168" t="s">
        <v>177</v>
      </c>
      <c r="E133" s="169" t="s">
        <v>917</v>
      </c>
      <c r="F133" s="170" t="s">
        <v>918</v>
      </c>
      <c r="G133" s="171" t="s">
        <v>245</v>
      </c>
      <c r="H133" s="172">
        <v>18</v>
      </c>
      <c r="I133" s="173"/>
      <c r="J133" s="174">
        <f>ROUND(I133*H133,2)</f>
        <v>0</v>
      </c>
      <c r="K133" s="170" t="s">
        <v>181</v>
      </c>
      <c r="L133" s="34"/>
      <c r="M133" s="175" t="s">
        <v>1</v>
      </c>
      <c r="N133" s="176" t="s">
        <v>42</v>
      </c>
      <c r="O133" s="59"/>
      <c r="P133" s="177">
        <f>O133*H133</f>
        <v>0</v>
      </c>
      <c r="Q133" s="177">
        <v>0</v>
      </c>
      <c r="R133" s="177">
        <f>Q133*H133</f>
        <v>0</v>
      </c>
      <c r="S133" s="177">
        <v>0.316</v>
      </c>
      <c r="T133" s="178">
        <f>S133*H133</f>
        <v>5.6879999999999997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9" t="s">
        <v>182</v>
      </c>
      <c r="AT133" s="179" t="s">
        <v>177</v>
      </c>
      <c r="AU133" s="179" t="s">
        <v>86</v>
      </c>
      <c r="AY133" s="18" t="s">
        <v>175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8" t="s">
        <v>84</v>
      </c>
      <c r="BK133" s="180">
        <f>ROUND(I133*H133,2)</f>
        <v>0</v>
      </c>
      <c r="BL133" s="18" t="s">
        <v>182</v>
      </c>
      <c r="BM133" s="179" t="s">
        <v>919</v>
      </c>
    </row>
    <row r="134" spans="1:65" s="14" customFormat="1">
      <c r="B134" s="190"/>
      <c r="D134" s="182" t="s">
        <v>184</v>
      </c>
      <c r="E134" s="191" t="s">
        <v>1</v>
      </c>
      <c r="F134" s="192" t="s">
        <v>920</v>
      </c>
      <c r="H134" s="191" t="s">
        <v>1</v>
      </c>
      <c r="I134" s="193"/>
      <c r="L134" s="190"/>
      <c r="M134" s="194"/>
      <c r="N134" s="195"/>
      <c r="O134" s="195"/>
      <c r="P134" s="195"/>
      <c r="Q134" s="195"/>
      <c r="R134" s="195"/>
      <c r="S134" s="195"/>
      <c r="T134" s="196"/>
      <c r="AT134" s="191" t="s">
        <v>184</v>
      </c>
      <c r="AU134" s="191" t="s">
        <v>86</v>
      </c>
      <c r="AV134" s="14" t="s">
        <v>84</v>
      </c>
      <c r="AW134" s="14" t="s">
        <v>33</v>
      </c>
      <c r="AX134" s="14" t="s">
        <v>77</v>
      </c>
      <c r="AY134" s="191" t="s">
        <v>175</v>
      </c>
    </row>
    <row r="135" spans="1:65" s="13" customFormat="1">
      <c r="B135" s="181"/>
      <c r="D135" s="182" t="s">
        <v>184</v>
      </c>
      <c r="E135" s="183" t="s">
        <v>1</v>
      </c>
      <c r="F135" s="184" t="s">
        <v>265</v>
      </c>
      <c r="H135" s="185">
        <v>18</v>
      </c>
      <c r="I135" s="186"/>
      <c r="L135" s="181"/>
      <c r="M135" s="187"/>
      <c r="N135" s="188"/>
      <c r="O135" s="188"/>
      <c r="P135" s="188"/>
      <c r="Q135" s="188"/>
      <c r="R135" s="188"/>
      <c r="S135" s="188"/>
      <c r="T135" s="189"/>
      <c r="AT135" s="183" t="s">
        <v>184</v>
      </c>
      <c r="AU135" s="183" t="s">
        <v>86</v>
      </c>
      <c r="AV135" s="13" t="s">
        <v>86</v>
      </c>
      <c r="AW135" s="13" t="s">
        <v>33</v>
      </c>
      <c r="AX135" s="13" t="s">
        <v>84</v>
      </c>
      <c r="AY135" s="183" t="s">
        <v>175</v>
      </c>
    </row>
    <row r="136" spans="1:65" s="2" customFormat="1" ht="24" customHeight="1">
      <c r="A136" s="33"/>
      <c r="B136" s="167"/>
      <c r="C136" s="168" t="s">
        <v>189</v>
      </c>
      <c r="D136" s="168" t="s">
        <v>177</v>
      </c>
      <c r="E136" s="169" t="s">
        <v>741</v>
      </c>
      <c r="F136" s="170" t="s">
        <v>742</v>
      </c>
      <c r="G136" s="171" t="s">
        <v>245</v>
      </c>
      <c r="H136" s="172">
        <v>6</v>
      </c>
      <c r="I136" s="173"/>
      <c r="J136" s="174">
        <f>ROUND(I136*H136,2)</f>
        <v>0</v>
      </c>
      <c r="K136" s="170" t="s">
        <v>181</v>
      </c>
      <c r="L136" s="34"/>
      <c r="M136" s="175" t="s">
        <v>1</v>
      </c>
      <c r="N136" s="176" t="s">
        <v>42</v>
      </c>
      <c r="O136" s="59"/>
      <c r="P136" s="177">
        <f>O136*H136</f>
        <v>0</v>
      </c>
      <c r="Q136" s="177">
        <v>4.0000000000000003E-5</v>
      </c>
      <c r="R136" s="177">
        <f>Q136*H136</f>
        <v>2.4000000000000003E-4</v>
      </c>
      <c r="S136" s="177">
        <v>0.128</v>
      </c>
      <c r="T136" s="178">
        <f>S136*H136</f>
        <v>0.76800000000000002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182</v>
      </c>
      <c r="AT136" s="179" t="s">
        <v>177</v>
      </c>
      <c r="AU136" s="179" t="s">
        <v>86</v>
      </c>
      <c r="AY136" s="18" t="s">
        <v>175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84</v>
      </c>
      <c r="BK136" s="180">
        <f>ROUND(I136*H136,2)</f>
        <v>0</v>
      </c>
      <c r="BL136" s="18" t="s">
        <v>182</v>
      </c>
      <c r="BM136" s="179" t="s">
        <v>921</v>
      </c>
    </row>
    <row r="137" spans="1:65" s="13" customFormat="1">
      <c r="B137" s="181"/>
      <c r="D137" s="182" t="s">
        <v>184</v>
      </c>
      <c r="E137" s="183" t="s">
        <v>1</v>
      </c>
      <c r="F137" s="184" t="s">
        <v>922</v>
      </c>
      <c r="H137" s="185">
        <v>6</v>
      </c>
      <c r="I137" s="186"/>
      <c r="L137" s="181"/>
      <c r="M137" s="187"/>
      <c r="N137" s="188"/>
      <c r="O137" s="188"/>
      <c r="P137" s="188"/>
      <c r="Q137" s="188"/>
      <c r="R137" s="188"/>
      <c r="S137" s="188"/>
      <c r="T137" s="189"/>
      <c r="AT137" s="183" t="s">
        <v>184</v>
      </c>
      <c r="AU137" s="183" t="s">
        <v>86</v>
      </c>
      <c r="AV137" s="13" t="s">
        <v>86</v>
      </c>
      <c r="AW137" s="13" t="s">
        <v>33</v>
      </c>
      <c r="AX137" s="13" t="s">
        <v>84</v>
      </c>
      <c r="AY137" s="183" t="s">
        <v>175</v>
      </c>
    </row>
    <row r="138" spans="1:65" s="2" customFormat="1" ht="16.5" customHeight="1">
      <c r="A138" s="33"/>
      <c r="B138" s="167"/>
      <c r="C138" s="168" t="s">
        <v>182</v>
      </c>
      <c r="D138" s="168" t="s">
        <v>177</v>
      </c>
      <c r="E138" s="169" t="s">
        <v>745</v>
      </c>
      <c r="F138" s="170" t="s">
        <v>746</v>
      </c>
      <c r="G138" s="171" t="s">
        <v>285</v>
      </c>
      <c r="H138" s="172">
        <v>24</v>
      </c>
      <c r="I138" s="173"/>
      <c r="J138" s="174">
        <f>ROUND(I138*H138,2)</f>
        <v>0</v>
      </c>
      <c r="K138" s="170" t="s">
        <v>181</v>
      </c>
      <c r="L138" s="34"/>
      <c r="M138" s="175" t="s">
        <v>1</v>
      </c>
      <c r="N138" s="176" t="s">
        <v>42</v>
      </c>
      <c r="O138" s="59"/>
      <c r="P138" s="177">
        <f>O138*H138</f>
        <v>0</v>
      </c>
      <c r="Q138" s="177">
        <v>0</v>
      </c>
      <c r="R138" s="177">
        <f>Q138*H138</f>
        <v>0</v>
      </c>
      <c r="S138" s="177">
        <v>0.20499999999999999</v>
      </c>
      <c r="T138" s="178">
        <f>S138*H138</f>
        <v>4.92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182</v>
      </c>
      <c r="AT138" s="179" t="s">
        <v>177</v>
      </c>
      <c r="AU138" s="179" t="s">
        <v>86</v>
      </c>
      <c r="AY138" s="18" t="s">
        <v>175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8" t="s">
        <v>84</v>
      </c>
      <c r="BK138" s="180">
        <f>ROUND(I138*H138,2)</f>
        <v>0</v>
      </c>
      <c r="BL138" s="18" t="s">
        <v>182</v>
      </c>
      <c r="BM138" s="179" t="s">
        <v>923</v>
      </c>
    </row>
    <row r="139" spans="1:65" s="2" customFormat="1" ht="16.5" customHeight="1">
      <c r="A139" s="33"/>
      <c r="B139" s="167"/>
      <c r="C139" s="168" t="s">
        <v>201</v>
      </c>
      <c r="D139" s="168" t="s">
        <v>177</v>
      </c>
      <c r="E139" s="169" t="s">
        <v>178</v>
      </c>
      <c r="F139" s="170" t="s">
        <v>179</v>
      </c>
      <c r="G139" s="171" t="s">
        <v>180</v>
      </c>
      <c r="H139" s="172">
        <v>3.9</v>
      </c>
      <c r="I139" s="173"/>
      <c r="J139" s="174">
        <f>ROUND(I139*H139,2)</f>
        <v>0</v>
      </c>
      <c r="K139" s="170" t="s">
        <v>181</v>
      </c>
      <c r="L139" s="34"/>
      <c r="M139" s="175" t="s">
        <v>1</v>
      </c>
      <c r="N139" s="176" t="s">
        <v>42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182</v>
      </c>
      <c r="AT139" s="179" t="s">
        <v>177</v>
      </c>
      <c r="AU139" s="179" t="s">
        <v>86</v>
      </c>
      <c r="AY139" s="18" t="s">
        <v>175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84</v>
      </c>
      <c r="BK139" s="180">
        <f>ROUND(I139*H139,2)</f>
        <v>0</v>
      </c>
      <c r="BL139" s="18" t="s">
        <v>182</v>
      </c>
      <c r="BM139" s="179" t="s">
        <v>924</v>
      </c>
    </row>
    <row r="140" spans="1:65" s="13" customFormat="1">
      <c r="B140" s="181"/>
      <c r="D140" s="182" t="s">
        <v>184</v>
      </c>
      <c r="E140" s="183" t="s">
        <v>139</v>
      </c>
      <c r="F140" s="184" t="s">
        <v>925</v>
      </c>
      <c r="H140" s="185">
        <v>3.9</v>
      </c>
      <c r="I140" s="186"/>
      <c r="L140" s="181"/>
      <c r="M140" s="187"/>
      <c r="N140" s="188"/>
      <c r="O140" s="188"/>
      <c r="P140" s="188"/>
      <c r="Q140" s="188"/>
      <c r="R140" s="188"/>
      <c r="S140" s="188"/>
      <c r="T140" s="189"/>
      <c r="AT140" s="183" t="s">
        <v>184</v>
      </c>
      <c r="AU140" s="183" t="s">
        <v>86</v>
      </c>
      <c r="AV140" s="13" t="s">
        <v>86</v>
      </c>
      <c r="AW140" s="13" t="s">
        <v>33</v>
      </c>
      <c r="AX140" s="13" t="s">
        <v>84</v>
      </c>
      <c r="AY140" s="183" t="s">
        <v>175</v>
      </c>
    </row>
    <row r="141" spans="1:65" s="2" customFormat="1" ht="24" customHeight="1">
      <c r="A141" s="33"/>
      <c r="B141" s="167"/>
      <c r="C141" s="168" t="s">
        <v>206</v>
      </c>
      <c r="D141" s="168" t="s">
        <v>177</v>
      </c>
      <c r="E141" s="169" t="s">
        <v>613</v>
      </c>
      <c r="F141" s="170" t="s">
        <v>614</v>
      </c>
      <c r="G141" s="171" t="s">
        <v>180</v>
      </c>
      <c r="H141" s="172">
        <v>43.308</v>
      </c>
      <c r="I141" s="173"/>
      <c r="J141" s="174">
        <f>ROUND(I141*H141,2)</f>
        <v>0</v>
      </c>
      <c r="K141" s="170" t="s">
        <v>750</v>
      </c>
      <c r="L141" s="34"/>
      <c r="M141" s="175" t="s">
        <v>1</v>
      </c>
      <c r="N141" s="176" t="s">
        <v>42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182</v>
      </c>
      <c r="AT141" s="179" t="s">
        <v>177</v>
      </c>
      <c r="AU141" s="179" t="s">
        <v>86</v>
      </c>
      <c r="AY141" s="18" t="s">
        <v>175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84</v>
      </c>
      <c r="BK141" s="180">
        <f>ROUND(I141*H141,2)</f>
        <v>0</v>
      </c>
      <c r="BL141" s="18" t="s">
        <v>182</v>
      </c>
      <c r="BM141" s="179" t="s">
        <v>926</v>
      </c>
    </row>
    <row r="142" spans="1:65" s="14" customFormat="1">
      <c r="B142" s="190"/>
      <c r="D142" s="182" t="s">
        <v>184</v>
      </c>
      <c r="E142" s="191" t="s">
        <v>1</v>
      </c>
      <c r="F142" s="192" t="s">
        <v>752</v>
      </c>
      <c r="H142" s="191" t="s">
        <v>1</v>
      </c>
      <c r="I142" s="193"/>
      <c r="L142" s="190"/>
      <c r="M142" s="194"/>
      <c r="N142" s="195"/>
      <c r="O142" s="195"/>
      <c r="P142" s="195"/>
      <c r="Q142" s="195"/>
      <c r="R142" s="195"/>
      <c r="S142" s="195"/>
      <c r="T142" s="196"/>
      <c r="AT142" s="191" t="s">
        <v>184</v>
      </c>
      <c r="AU142" s="191" t="s">
        <v>86</v>
      </c>
      <c r="AV142" s="14" t="s">
        <v>84</v>
      </c>
      <c r="AW142" s="14" t="s">
        <v>33</v>
      </c>
      <c r="AX142" s="14" t="s">
        <v>77</v>
      </c>
      <c r="AY142" s="191" t="s">
        <v>175</v>
      </c>
    </row>
    <row r="143" spans="1:65" s="13" customFormat="1">
      <c r="B143" s="181"/>
      <c r="D143" s="182" t="s">
        <v>184</v>
      </c>
      <c r="E143" s="183" t="s">
        <v>718</v>
      </c>
      <c r="F143" s="184" t="s">
        <v>927</v>
      </c>
      <c r="H143" s="185">
        <v>40</v>
      </c>
      <c r="I143" s="186"/>
      <c r="L143" s="181"/>
      <c r="M143" s="187"/>
      <c r="N143" s="188"/>
      <c r="O143" s="188"/>
      <c r="P143" s="188"/>
      <c r="Q143" s="188"/>
      <c r="R143" s="188"/>
      <c r="S143" s="188"/>
      <c r="T143" s="189"/>
      <c r="AT143" s="183" t="s">
        <v>184</v>
      </c>
      <c r="AU143" s="183" t="s">
        <v>86</v>
      </c>
      <c r="AV143" s="13" t="s">
        <v>86</v>
      </c>
      <c r="AW143" s="13" t="s">
        <v>33</v>
      </c>
      <c r="AX143" s="13" t="s">
        <v>77</v>
      </c>
      <c r="AY143" s="183" t="s">
        <v>175</v>
      </c>
    </row>
    <row r="144" spans="1:65" s="14" customFormat="1">
      <c r="B144" s="190"/>
      <c r="D144" s="182" t="s">
        <v>184</v>
      </c>
      <c r="E144" s="191" t="s">
        <v>1</v>
      </c>
      <c r="F144" s="192" t="s">
        <v>754</v>
      </c>
      <c r="H144" s="191" t="s">
        <v>1</v>
      </c>
      <c r="I144" s="193"/>
      <c r="L144" s="190"/>
      <c r="M144" s="194"/>
      <c r="N144" s="195"/>
      <c r="O144" s="195"/>
      <c r="P144" s="195"/>
      <c r="Q144" s="195"/>
      <c r="R144" s="195"/>
      <c r="S144" s="195"/>
      <c r="T144" s="196"/>
      <c r="AT144" s="191" t="s">
        <v>184</v>
      </c>
      <c r="AU144" s="191" t="s">
        <v>86</v>
      </c>
      <c r="AV144" s="14" t="s">
        <v>84</v>
      </c>
      <c r="AW144" s="14" t="s">
        <v>33</v>
      </c>
      <c r="AX144" s="14" t="s">
        <v>77</v>
      </c>
      <c r="AY144" s="191" t="s">
        <v>175</v>
      </c>
    </row>
    <row r="145" spans="1:65" s="13" customFormat="1">
      <c r="B145" s="181"/>
      <c r="D145" s="182" t="s">
        <v>184</v>
      </c>
      <c r="E145" s="183" t="s">
        <v>1</v>
      </c>
      <c r="F145" s="184" t="s">
        <v>755</v>
      </c>
      <c r="H145" s="185">
        <v>3.3079999999999998</v>
      </c>
      <c r="I145" s="186"/>
      <c r="L145" s="181"/>
      <c r="M145" s="187"/>
      <c r="N145" s="188"/>
      <c r="O145" s="188"/>
      <c r="P145" s="188"/>
      <c r="Q145" s="188"/>
      <c r="R145" s="188"/>
      <c r="S145" s="188"/>
      <c r="T145" s="189"/>
      <c r="AT145" s="183" t="s">
        <v>184</v>
      </c>
      <c r="AU145" s="183" t="s">
        <v>86</v>
      </c>
      <c r="AV145" s="13" t="s">
        <v>86</v>
      </c>
      <c r="AW145" s="13" t="s">
        <v>33</v>
      </c>
      <c r="AX145" s="13" t="s">
        <v>77</v>
      </c>
      <c r="AY145" s="183" t="s">
        <v>175</v>
      </c>
    </row>
    <row r="146" spans="1:65" s="15" customFormat="1">
      <c r="B146" s="197"/>
      <c r="D146" s="182" t="s">
        <v>184</v>
      </c>
      <c r="E146" s="198" t="s">
        <v>134</v>
      </c>
      <c r="F146" s="199" t="s">
        <v>200</v>
      </c>
      <c r="H146" s="200">
        <v>43.308</v>
      </c>
      <c r="I146" s="201"/>
      <c r="L146" s="197"/>
      <c r="M146" s="202"/>
      <c r="N146" s="203"/>
      <c r="O146" s="203"/>
      <c r="P146" s="203"/>
      <c r="Q146" s="203"/>
      <c r="R146" s="203"/>
      <c r="S146" s="203"/>
      <c r="T146" s="204"/>
      <c r="AT146" s="198" t="s">
        <v>184</v>
      </c>
      <c r="AU146" s="198" t="s">
        <v>86</v>
      </c>
      <c r="AV146" s="15" t="s">
        <v>182</v>
      </c>
      <c r="AW146" s="15" t="s">
        <v>33</v>
      </c>
      <c r="AX146" s="15" t="s">
        <v>84</v>
      </c>
      <c r="AY146" s="198" t="s">
        <v>175</v>
      </c>
    </row>
    <row r="147" spans="1:65" s="2" customFormat="1" ht="24" customHeight="1">
      <c r="A147" s="33"/>
      <c r="B147" s="167"/>
      <c r="C147" s="168" t="s">
        <v>212</v>
      </c>
      <c r="D147" s="168" t="s">
        <v>177</v>
      </c>
      <c r="E147" s="169" t="s">
        <v>194</v>
      </c>
      <c r="F147" s="170" t="s">
        <v>195</v>
      </c>
      <c r="G147" s="171" t="s">
        <v>180</v>
      </c>
      <c r="H147" s="172">
        <v>1.2529999999999999</v>
      </c>
      <c r="I147" s="173"/>
      <c r="J147" s="174">
        <f>ROUND(I147*H147,2)</f>
        <v>0</v>
      </c>
      <c r="K147" s="170" t="s">
        <v>181</v>
      </c>
      <c r="L147" s="34"/>
      <c r="M147" s="175" t="s">
        <v>1</v>
      </c>
      <c r="N147" s="176" t="s">
        <v>42</v>
      </c>
      <c r="O147" s="59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182</v>
      </c>
      <c r="AT147" s="179" t="s">
        <v>177</v>
      </c>
      <c r="AU147" s="179" t="s">
        <v>86</v>
      </c>
      <c r="AY147" s="18" t="s">
        <v>175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8" t="s">
        <v>84</v>
      </c>
      <c r="BK147" s="180">
        <f>ROUND(I147*H147,2)</f>
        <v>0</v>
      </c>
      <c r="BL147" s="18" t="s">
        <v>182</v>
      </c>
      <c r="BM147" s="179" t="s">
        <v>928</v>
      </c>
    </row>
    <row r="148" spans="1:65" s="14" customFormat="1">
      <c r="B148" s="190"/>
      <c r="D148" s="182" t="s">
        <v>184</v>
      </c>
      <c r="E148" s="191" t="s">
        <v>1</v>
      </c>
      <c r="F148" s="192" t="s">
        <v>757</v>
      </c>
      <c r="H148" s="191" t="s">
        <v>1</v>
      </c>
      <c r="I148" s="193"/>
      <c r="L148" s="190"/>
      <c r="M148" s="194"/>
      <c r="N148" s="195"/>
      <c r="O148" s="195"/>
      <c r="P148" s="195"/>
      <c r="Q148" s="195"/>
      <c r="R148" s="195"/>
      <c r="S148" s="195"/>
      <c r="T148" s="196"/>
      <c r="AT148" s="191" t="s">
        <v>184</v>
      </c>
      <c r="AU148" s="191" t="s">
        <v>86</v>
      </c>
      <c r="AV148" s="14" t="s">
        <v>84</v>
      </c>
      <c r="AW148" s="14" t="s">
        <v>33</v>
      </c>
      <c r="AX148" s="14" t="s">
        <v>77</v>
      </c>
      <c r="AY148" s="191" t="s">
        <v>175</v>
      </c>
    </row>
    <row r="149" spans="1:65" s="13" customFormat="1">
      <c r="B149" s="181"/>
      <c r="D149" s="182" t="s">
        <v>184</v>
      </c>
      <c r="E149" s="183" t="s">
        <v>1</v>
      </c>
      <c r="F149" s="184" t="s">
        <v>929</v>
      </c>
      <c r="H149" s="185">
        <v>1.0129999999999999</v>
      </c>
      <c r="I149" s="186"/>
      <c r="L149" s="181"/>
      <c r="M149" s="187"/>
      <c r="N149" s="188"/>
      <c r="O149" s="188"/>
      <c r="P149" s="188"/>
      <c r="Q149" s="188"/>
      <c r="R149" s="188"/>
      <c r="S149" s="188"/>
      <c r="T149" s="189"/>
      <c r="AT149" s="183" t="s">
        <v>184</v>
      </c>
      <c r="AU149" s="183" t="s">
        <v>86</v>
      </c>
      <c r="AV149" s="13" t="s">
        <v>86</v>
      </c>
      <c r="AW149" s="13" t="s">
        <v>33</v>
      </c>
      <c r="AX149" s="13" t="s">
        <v>77</v>
      </c>
      <c r="AY149" s="183" t="s">
        <v>175</v>
      </c>
    </row>
    <row r="150" spans="1:65" s="13" customFormat="1">
      <c r="B150" s="181"/>
      <c r="D150" s="182" t="s">
        <v>184</v>
      </c>
      <c r="E150" s="183" t="s">
        <v>1</v>
      </c>
      <c r="F150" s="184" t="s">
        <v>759</v>
      </c>
      <c r="H150" s="185">
        <v>0.24</v>
      </c>
      <c r="I150" s="186"/>
      <c r="L150" s="181"/>
      <c r="M150" s="187"/>
      <c r="N150" s="188"/>
      <c r="O150" s="188"/>
      <c r="P150" s="188"/>
      <c r="Q150" s="188"/>
      <c r="R150" s="188"/>
      <c r="S150" s="188"/>
      <c r="T150" s="189"/>
      <c r="AT150" s="183" t="s">
        <v>184</v>
      </c>
      <c r="AU150" s="183" t="s">
        <v>86</v>
      </c>
      <c r="AV150" s="13" t="s">
        <v>86</v>
      </c>
      <c r="AW150" s="13" t="s">
        <v>33</v>
      </c>
      <c r="AX150" s="13" t="s">
        <v>77</v>
      </c>
      <c r="AY150" s="183" t="s">
        <v>175</v>
      </c>
    </row>
    <row r="151" spans="1:65" s="15" customFormat="1">
      <c r="B151" s="197"/>
      <c r="D151" s="182" t="s">
        <v>184</v>
      </c>
      <c r="E151" s="198" t="s">
        <v>142</v>
      </c>
      <c r="F151" s="199" t="s">
        <v>200</v>
      </c>
      <c r="H151" s="200">
        <v>1.2529999999999999</v>
      </c>
      <c r="I151" s="201"/>
      <c r="L151" s="197"/>
      <c r="M151" s="202"/>
      <c r="N151" s="203"/>
      <c r="O151" s="203"/>
      <c r="P151" s="203"/>
      <c r="Q151" s="203"/>
      <c r="R151" s="203"/>
      <c r="S151" s="203"/>
      <c r="T151" s="204"/>
      <c r="AT151" s="198" t="s">
        <v>184</v>
      </c>
      <c r="AU151" s="198" t="s">
        <v>86</v>
      </c>
      <c r="AV151" s="15" t="s">
        <v>182</v>
      </c>
      <c r="AW151" s="15" t="s">
        <v>33</v>
      </c>
      <c r="AX151" s="15" t="s">
        <v>84</v>
      </c>
      <c r="AY151" s="198" t="s">
        <v>175</v>
      </c>
    </row>
    <row r="152" spans="1:65" s="2" customFormat="1" ht="24" customHeight="1">
      <c r="A152" s="33"/>
      <c r="B152" s="167"/>
      <c r="C152" s="168" t="s">
        <v>217</v>
      </c>
      <c r="D152" s="168" t="s">
        <v>177</v>
      </c>
      <c r="E152" s="169" t="s">
        <v>202</v>
      </c>
      <c r="F152" s="170" t="s">
        <v>203</v>
      </c>
      <c r="G152" s="171" t="s">
        <v>180</v>
      </c>
      <c r="H152" s="172">
        <v>0.376</v>
      </c>
      <c r="I152" s="173"/>
      <c r="J152" s="174">
        <f>ROUND(I152*H152,2)</f>
        <v>0</v>
      </c>
      <c r="K152" s="170" t="s">
        <v>181</v>
      </c>
      <c r="L152" s="34"/>
      <c r="M152" s="175" t="s">
        <v>1</v>
      </c>
      <c r="N152" s="176" t="s">
        <v>42</v>
      </c>
      <c r="O152" s="59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9" t="s">
        <v>182</v>
      </c>
      <c r="AT152" s="179" t="s">
        <v>177</v>
      </c>
      <c r="AU152" s="179" t="s">
        <v>86</v>
      </c>
      <c r="AY152" s="18" t="s">
        <v>175</v>
      </c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8" t="s">
        <v>84</v>
      </c>
      <c r="BK152" s="180">
        <f>ROUND(I152*H152,2)</f>
        <v>0</v>
      </c>
      <c r="BL152" s="18" t="s">
        <v>182</v>
      </c>
      <c r="BM152" s="179" t="s">
        <v>930</v>
      </c>
    </row>
    <row r="153" spans="1:65" s="13" customFormat="1">
      <c r="B153" s="181"/>
      <c r="D153" s="182" t="s">
        <v>184</v>
      </c>
      <c r="E153" s="183" t="s">
        <v>1</v>
      </c>
      <c r="F153" s="184" t="s">
        <v>205</v>
      </c>
      <c r="H153" s="185">
        <v>0.376</v>
      </c>
      <c r="I153" s="186"/>
      <c r="L153" s="181"/>
      <c r="M153" s="187"/>
      <c r="N153" s="188"/>
      <c r="O153" s="188"/>
      <c r="P153" s="188"/>
      <c r="Q153" s="188"/>
      <c r="R153" s="188"/>
      <c r="S153" s="188"/>
      <c r="T153" s="189"/>
      <c r="AT153" s="183" t="s">
        <v>184</v>
      </c>
      <c r="AU153" s="183" t="s">
        <v>86</v>
      </c>
      <c r="AV153" s="13" t="s">
        <v>86</v>
      </c>
      <c r="AW153" s="13" t="s">
        <v>33</v>
      </c>
      <c r="AX153" s="13" t="s">
        <v>84</v>
      </c>
      <c r="AY153" s="183" t="s">
        <v>175</v>
      </c>
    </row>
    <row r="154" spans="1:65" s="2" customFormat="1" ht="24" customHeight="1">
      <c r="A154" s="33"/>
      <c r="B154" s="167"/>
      <c r="C154" s="168" t="s">
        <v>222</v>
      </c>
      <c r="D154" s="168" t="s">
        <v>177</v>
      </c>
      <c r="E154" s="169" t="s">
        <v>207</v>
      </c>
      <c r="F154" s="170" t="s">
        <v>208</v>
      </c>
      <c r="G154" s="171" t="s">
        <v>180</v>
      </c>
      <c r="H154" s="172">
        <v>3.9</v>
      </c>
      <c r="I154" s="173"/>
      <c r="J154" s="174">
        <f>ROUND(I154*H154,2)</f>
        <v>0</v>
      </c>
      <c r="K154" s="170" t="s">
        <v>181</v>
      </c>
      <c r="L154" s="34"/>
      <c r="M154" s="175" t="s">
        <v>1</v>
      </c>
      <c r="N154" s="176" t="s">
        <v>42</v>
      </c>
      <c r="O154" s="59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182</v>
      </c>
      <c r="AT154" s="179" t="s">
        <v>177</v>
      </c>
      <c r="AU154" s="179" t="s">
        <v>86</v>
      </c>
      <c r="AY154" s="18" t="s">
        <v>175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8" t="s">
        <v>84</v>
      </c>
      <c r="BK154" s="180">
        <f>ROUND(I154*H154,2)</f>
        <v>0</v>
      </c>
      <c r="BL154" s="18" t="s">
        <v>182</v>
      </c>
      <c r="BM154" s="179" t="s">
        <v>931</v>
      </c>
    </row>
    <row r="155" spans="1:65" s="13" customFormat="1">
      <c r="B155" s="181"/>
      <c r="D155" s="182" t="s">
        <v>184</v>
      </c>
      <c r="E155" s="183" t="s">
        <v>1</v>
      </c>
      <c r="F155" s="184" t="s">
        <v>932</v>
      </c>
      <c r="H155" s="185">
        <v>3.9</v>
      </c>
      <c r="I155" s="186"/>
      <c r="L155" s="181"/>
      <c r="M155" s="187"/>
      <c r="N155" s="188"/>
      <c r="O155" s="188"/>
      <c r="P155" s="188"/>
      <c r="Q155" s="188"/>
      <c r="R155" s="188"/>
      <c r="S155" s="188"/>
      <c r="T155" s="189"/>
      <c r="AT155" s="183" t="s">
        <v>184</v>
      </c>
      <c r="AU155" s="183" t="s">
        <v>86</v>
      </c>
      <c r="AV155" s="13" t="s">
        <v>86</v>
      </c>
      <c r="AW155" s="13" t="s">
        <v>33</v>
      </c>
      <c r="AX155" s="13" t="s">
        <v>84</v>
      </c>
      <c r="AY155" s="183" t="s">
        <v>175</v>
      </c>
    </row>
    <row r="156" spans="1:65" s="2" customFormat="1" ht="24" customHeight="1">
      <c r="A156" s="33"/>
      <c r="B156" s="167"/>
      <c r="C156" s="168" t="s">
        <v>227</v>
      </c>
      <c r="D156" s="168" t="s">
        <v>177</v>
      </c>
      <c r="E156" s="169" t="s">
        <v>213</v>
      </c>
      <c r="F156" s="170" t="s">
        <v>214</v>
      </c>
      <c r="G156" s="171" t="s">
        <v>180</v>
      </c>
      <c r="H156" s="172">
        <v>44.561</v>
      </c>
      <c r="I156" s="173"/>
      <c r="J156" s="174">
        <f>ROUND(I156*H156,2)</f>
        <v>0</v>
      </c>
      <c r="K156" s="170" t="s">
        <v>181</v>
      </c>
      <c r="L156" s="34"/>
      <c r="M156" s="175" t="s">
        <v>1</v>
      </c>
      <c r="N156" s="176" t="s">
        <v>42</v>
      </c>
      <c r="O156" s="59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9" t="s">
        <v>182</v>
      </c>
      <c r="AT156" s="179" t="s">
        <v>177</v>
      </c>
      <c r="AU156" s="179" t="s">
        <v>86</v>
      </c>
      <c r="AY156" s="18" t="s">
        <v>175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8" t="s">
        <v>84</v>
      </c>
      <c r="BK156" s="180">
        <f>ROUND(I156*H156,2)</f>
        <v>0</v>
      </c>
      <c r="BL156" s="18" t="s">
        <v>182</v>
      </c>
      <c r="BM156" s="179" t="s">
        <v>933</v>
      </c>
    </row>
    <row r="157" spans="1:65" s="14" customFormat="1">
      <c r="B157" s="190"/>
      <c r="D157" s="182" t="s">
        <v>184</v>
      </c>
      <c r="E157" s="191" t="s">
        <v>1</v>
      </c>
      <c r="F157" s="192" t="s">
        <v>766</v>
      </c>
      <c r="H157" s="191" t="s">
        <v>1</v>
      </c>
      <c r="I157" s="193"/>
      <c r="L157" s="190"/>
      <c r="M157" s="194"/>
      <c r="N157" s="195"/>
      <c r="O157" s="195"/>
      <c r="P157" s="195"/>
      <c r="Q157" s="195"/>
      <c r="R157" s="195"/>
      <c r="S157" s="195"/>
      <c r="T157" s="196"/>
      <c r="AT157" s="191" t="s">
        <v>184</v>
      </c>
      <c r="AU157" s="191" t="s">
        <v>86</v>
      </c>
      <c r="AV157" s="14" t="s">
        <v>84</v>
      </c>
      <c r="AW157" s="14" t="s">
        <v>33</v>
      </c>
      <c r="AX157" s="14" t="s">
        <v>77</v>
      </c>
      <c r="AY157" s="191" t="s">
        <v>175</v>
      </c>
    </row>
    <row r="158" spans="1:65" s="13" customFormat="1">
      <c r="B158" s="181"/>
      <c r="D158" s="182" t="s">
        <v>184</v>
      </c>
      <c r="E158" s="183" t="s">
        <v>1</v>
      </c>
      <c r="F158" s="184" t="s">
        <v>216</v>
      </c>
      <c r="H158" s="185">
        <v>44.561</v>
      </c>
      <c r="I158" s="186"/>
      <c r="L158" s="181"/>
      <c r="M158" s="187"/>
      <c r="N158" s="188"/>
      <c r="O158" s="188"/>
      <c r="P158" s="188"/>
      <c r="Q158" s="188"/>
      <c r="R158" s="188"/>
      <c r="S158" s="188"/>
      <c r="T158" s="189"/>
      <c r="AT158" s="183" t="s">
        <v>184</v>
      </c>
      <c r="AU158" s="183" t="s">
        <v>86</v>
      </c>
      <c r="AV158" s="13" t="s">
        <v>86</v>
      </c>
      <c r="AW158" s="13" t="s">
        <v>33</v>
      </c>
      <c r="AX158" s="13" t="s">
        <v>77</v>
      </c>
      <c r="AY158" s="183" t="s">
        <v>175</v>
      </c>
    </row>
    <row r="159" spans="1:65" s="15" customFormat="1">
      <c r="B159" s="197"/>
      <c r="D159" s="182" t="s">
        <v>184</v>
      </c>
      <c r="E159" s="198" t="s">
        <v>136</v>
      </c>
      <c r="F159" s="199" t="s">
        <v>200</v>
      </c>
      <c r="H159" s="200">
        <v>44.561</v>
      </c>
      <c r="I159" s="201"/>
      <c r="L159" s="197"/>
      <c r="M159" s="202"/>
      <c r="N159" s="203"/>
      <c r="O159" s="203"/>
      <c r="P159" s="203"/>
      <c r="Q159" s="203"/>
      <c r="R159" s="203"/>
      <c r="S159" s="203"/>
      <c r="T159" s="204"/>
      <c r="AT159" s="198" t="s">
        <v>184</v>
      </c>
      <c r="AU159" s="198" t="s">
        <v>86</v>
      </c>
      <c r="AV159" s="15" t="s">
        <v>182</v>
      </c>
      <c r="AW159" s="15" t="s">
        <v>33</v>
      </c>
      <c r="AX159" s="15" t="s">
        <v>84</v>
      </c>
      <c r="AY159" s="198" t="s">
        <v>175</v>
      </c>
    </row>
    <row r="160" spans="1:65" s="2" customFormat="1" ht="24" customHeight="1">
      <c r="A160" s="33"/>
      <c r="B160" s="167"/>
      <c r="C160" s="168" t="s">
        <v>231</v>
      </c>
      <c r="D160" s="168" t="s">
        <v>177</v>
      </c>
      <c r="E160" s="169" t="s">
        <v>218</v>
      </c>
      <c r="F160" s="170" t="s">
        <v>219</v>
      </c>
      <c r="G160" s="171" t="s">
        <v>180</v>
      </c>
      <c r="H160" s="172">
        <v>222.80500000000001</v>
      </c>
      <c r="I160" s="173"/>
      <c r="J160" s="174">
        <f>ROUND(I160*H160,2)</f>
        <v>0</v>
      </c>
      <c r="K160" s="170" t="s">
        <v>181</v>
      </c>
      <c r="L160" s="34"/>
      <c r="M160" s="175" t="s">
        <v>1</v>
      </c>
      <c r="N160" s="176" t="s">
        <v>42</v>
      </c>
      <c r="O160" s="59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9" t="s">
        <v>182</v>
      </c>
      <c r="AT160" s="179" t="s">
        <v>177</v>
      </c>
      <c r="AU160" s="179" t="s">
        <v>86</v>
      </c>
      <c r="AY160" s="18" t="s">
        <v>175</v>
      </c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8" t="s">
        <v>84</v>
      </c>
      <c r="BK160" s="180">
        <f>ROUND(I160*H160,2)</f>
        <v>0</v>
      </c>
      <c r="BL160" s="18" t="s">
        <v>182</v>
      </c>
      <c r="BM160" s="179" t="s">
        <v>934</v>
      </c>
    </row>
    <row r="161" spans="1:65" s="13" customFormat="1">
      <c r="B161" s="181"/>
      <c r="D161" s="182" t="s">
        <v>184</v>
      </c>
      <c r="E161" s="183" t="s">
        <v>1</v>
      </c>
      <c r="F161" s="184" t="s">
        <v>221</v>
      </c>
      <c r="H161" s="185">
        <v>222.80500000000001</v>
      </c>
      <c r="I161" s="186"/>
      <c r="L161" s="181"/>
      <c r="M161" s="187"/>
      <c r="N161" s="188"/>
      <c r="O161" s="188"/>
      <c r="P161" s="188"/>
      <c r="Q161" s="188"/>
      <c r="R161" s="188"/>
      <c r="S161" s="188"/>
      <c r="T161" s="189"/>
      <c r="AT161" s="183" t="s">
        <v>184</v>
      </c>
      <c r="AU161" s="183" t="s">
        <v>86</v>
      </c>
      <c r="AV161" s="13" t="s">
        <v>86</v>
      </c>
      <c r="AW161" s="13" t="s">
        <v>33</v>
      </c>
      <c r="AX161" s="13" t="s">
        <v>84</v>
      </c>
      <c r="AY161" s="183" t="s">
        <v>175</v>
      </c>
    </row>
    <row r="162" spans="1:65" s="2" customFormat="1" ht="16.5" customHeight="1">
      <c r="A162" s="33"/>
      <c r="B162" s="167"/>
      <c r="C162" s="168" t="s">
        <v>237</v>
      </c>
      <c r="D162" s="168" t="s">
        <v>177</v>
      </c>
      <c r="E162" s="169" t="s">
        <v>228</v>
      </c>
      <c r="F162" s="170" t="s">
        <v>229</v>
      </c>
      <c r="G162" s="171" t="s">
        <v>180</v>
      </c>
      <c r="H162" s="172">
        <v>44.561</v>
      </c>
      <c r="I162" s="173"/>
      <c r="J162" s="174">
        <f>ROUND(I162*H162,2)</f>
        <v>0</v>
      </c>
      <c r="K162" s="170" t="s">
        <v>181</v>
      </c>
      <c r="L162" s="34"/>
      <c r="M162" s="175" t="s">
        <v>1</v>
      </c>
      <c r="N162" s="176" t="s">
        <v>42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182</v>
      </c>
      <c r="AT162" s="179" t="s">
        <v>177</v>
      </c>
      <c r="AU162" s="179" t="s">
        <v>86</v>
      </c>
      <c r="AY162" s="18" t="s">
        <v>175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8" t="s">
        <v>84</v>
      </c>
      <c r="BK162" s="180">
        <f>ROUND(I162*H162,2)</f>
        <v>0</v>
      </c>
      <c r="BL162" s="18" t="s">
        <v>182</v>
      </c>
      <c r="BM162" s="179" t="s">
        <v>935</v>
      </c>
    </row>
    <row r="163" spans="1:65" s="13" customFormat="1">
      <c r="B163" s="181"/>
      <c r="D163" s="182" t="s">
        <v>184</v>
      </c>
      <c r="E163" s="183" t="s">
        <v>1</v>
      </c>
      <c r="F163" s="184" t="s">
        <v>136</v>
      </c>
      <c r="H163" s="185">
        <v>44.561</v>
      </c>
      <c r="I163" s="186"/>
      <c r="L163" s="181"/>
      <c r="M163" s="187"/>
      <c r="N163" s="188"/>
      <c r="O163" s="188"/>
      <c r="P163" s="188"/>
      <c r="Q163" s="188"/>
      <c r="R163" s="188"/>
      <c r="S163" s="188"/>
      <c r="T163" s="189"/>
      <c r="AT163" s="183" t="s">
        <v>184</v>
      </c>
      <c r="AU163" s="183" t="s">
        <v>86</v>
      </c>
      <c r="AV163" s="13" t="s">
        <v>86</v>
      </c>
      <c r="AW163" s="13" t="s">
        <v>33</v>
      </c>
      <c r="AX163" s="13" t="s">
        <v>84</v>
      </c>
      <c r="AY163" s="183" t="s">
        <v>175</v>
      </c>
    </row>
    <row r="164" spans="1:65" s="2" customFormat="1" ht="24" customHeight="1">
      <c r="A164" s="33"/>
      <c r="B164" s="167"/>
      <c r="C164" s="168" t="s">
        <v>242</v>
      </c>
      <c r="D164" s="168" t="s">
        <v>177</v>
      </c>
      <c r="E164" s="169" t="s">
        <v>232</v>
      </c>
      <c r="F164" s="170" t="s">
        <v>233</v>
      </c>
      <c r="G164" s="171" t="s">
        <v>234</v>
      </c>
      <c r="H164" s="172">
        <v>74.417000000000002</v>
      </c>
      <c r="I164" s="173"/>
      <c r="J164" s="174">
        <f>ROUND(I164*H164,2)</f>
        <v>0</v>
      </c>
      <c r="K164" s="170" t="s">
        <v>181</v>
      </c>
      <c r="L164" s="34"/>
      <c r="M164" s="175" t="s">
        <v>1</v>
      </c>
      <c r="N164" s="176" t="s">
        <v>42</v>
      </c>
      <c r="O164" s="59"/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9" t="s">
        <v>182</v>
      </c>
      <c r="AT164" s="179" t="s">
        <v>177</v>
      </c>
      <c r="AU164" s="179" t="s">
        <v>86</v>
      </c>
      <c r="AY164" s="18" t="s">
        <v>175</v>
      </c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8" t="s">
        <v>84</v>
      </c>
      <c r="BK164" s="180">
        <f>ROUND(I164*H164,2)</f>
        <v>0</v>
      </c>
      <c r="BL164" s="18" t="s">
        <v>182</v>
      </c>
      <c r="BM164" s="179" t="s">
        <v>936</v>
      </c>
    </row>
    <row r="165" spans="1:65" s="13" customFormat="1">
      <c r="B165" s="181"/>
      <c r="D165" s="182" t="s">
        <v>184</v>
      </c>
      <c r="E165" s="183" t="s">
        <v>1</v>
      </c>
      <c r="F165" s="184" t="s">
        <v>236</v>
      </c>
      <c r="H165" s="185">
        <v>74.417000000000002</v>
      </c>
      <c r="I165" s="186"/>
      <c r="L165" s="181"/>
      <c r="M165" s="187"/>
      <c r="N165" s="188"/>
      <c r="O165" s="188"/>
      <c r="P165" s="188"/>
      <c r="Q165" s="188"/>
      <c r="R165" s="188"/>
      <c r="S165" s="188"/>
      <c r="T165" s="189"/>
      <c r="AT165" s="183" t="s">
        <v>184</v>
      </c>
      <c r="AU165" s="183" t="s">
        <v>86</v>
      </c>
      <c r="AV165" s="13" t="s">
        <v>86</v>
      </c>
      <c r="AW165" s="13" t="s">
        <v>33</v>
      </c>
      <c r="AX165" s="13" t="s">
        <v>84</v>
      </c>
      <c r="AY165" s="183" t="s">
        <v>175</v>
      </c>
    </row>
    <row r="166" spans="1:65" s="2" customFormat="1" ht="24" customHeight="1">
      <c r="A166" s="33"/>
      <c r="B166" s="167"/>
      <c r="C166" s="168" t="s">
        <v>248</v>
      </c>
      <c r="D166" s="168" t="s">
        <v>177</v>
      </c>
      <c r="E166" s="169" t="s">
        <v>772</v>
      </c>
      <c r="F166" s="170" t="s">
        <v>773</v>
      </c>
      <c r="G166" s="171" t="s">
        <v>180</v>
      </c>
      <c r="H166" s="172">
        <v>30.727</v>
      </c>
      <c r="I166" s="173"/>
      <c r="J166" s="174">
        <f>ROUND(I166*H166,2)</f>
        <v>0</v>
      </c>
      <c r="K166" s="170" t="s">
        <v>750</v>
      </c>
      <c r="L166" s="34"/>
      <c r="M166" s="175" t="s">
        <v>1</v>
      </c>
      <c r="N166" s="176" t="s">
        <v>42</v>
      </c>
      <c r="O166" s="59"/>
      <c r="P166" s="177">
        <f>O166*H166</f>
        <v>0</v>
      </c>
      <c r="Q166" s="177">
        <v>0</v>
      </c>
      <c r="R166" s="177">
        <f>Q166*H166</f>
        <v>0</v>
      </c>
      <c r="S166" s="177">
        <v>0</v>
      </c>
      <c r="T166" s="178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9" t="s">
        <v>182</v>
      </c>
      <c r="AT166" s="179" t="s">
        <v>177</v>
      </c>
      <c r="AU166" s="179" t="s">
        <v>86</v>
      </c>
      <c r="AY166" s="18" t="s">
        <v>175</v>
      </c>
      <c r="BE166" s="180">
        <f>IF(N166="základní",J166,0)</f>
        <v>0</v>
      </c>
      <c r="BF166" s="180">
        <f>IF(N166="snížená",J166,0)</f>
        <v>0</v>
      </c>
      <c r="BG166" s="180">
        <f>IF(N166="zákl. přenesená",J166,0)</f>
        <v>0</v>
      </c>
      <c r="BH166" s="180">
        <f>IF(N166="sníž. přenesená",J166,0)</f>
        <v>0</v>
      </c>
      <c r="BI166" s="180">
        <f>IF(N166="nulová",J166,0)</f>
        <v>0</v>
      </c>
      <c r="BJ166" s="18" t="s">
        <v>84</v>
      </c>
      <c r="BK166" s="180">
        <f>ROUND(I166*H166,2)</f>
        <v>0</v>
      </c>
      <c r="BL166" s="18" t="s">
        <v>182</v>
      </c>
      <c r="BM166" s="179" t="s">
        <v>937</v>
      </c>
    </row>
    <row r="167" spans="1:65" s="14" customFormat="1">
      <c r="B167" s="190"/>
      <c r="D167" s="182" t="s">
        <v>184</v>
      </c>
      <c r="E167" s="191" t="s">
        <v>1</v>
      </c>
      <c r="F167" s="192" t="s">
        <v>775</v>
      </c>
      <c r="H167" s="191" t="s">
        <v>1</v>
      </c>
      <c r="I167" s="193"/>
      <c r="L167" s="190"/>
      <c r="M167" s="194"/>
      <c r="N167" s="195"/>
      <c r="O167" s="195"/>
      <c r="P167" s="195"/>
      <c r="Q167" s="195"/>
      <c r="R167" s="195"/>
      <c r="S167" s="195"/>
      <c r="T167" s="196"/>
      <c r="AT167" s="191" t="s">
        <v>184</v>
      </c>
      <c r="AU167" s="191" t="s">
        <v>86</v>
      </c>
      <c r="AV167" s="14" t="s">
        <v>84</v>
      </c>
      <c r="AW167" s="14" t="s">
        <v>33</v>
      </c>
      <c r="AX167" s="14" t="s">
        <v>77</v>
      </c>
      <c r="AY167" s="191" t="s">
        <v>175</v>
      </c>
    </row>
    <row r="168" spans="1:65" s="13" customFormat="1">
      <c r="B168" s="181"/>
      <c r="D168" s="182" t="s">
        <v>184</v>
      </c>
      <c r="E168" s="183" t="s">
        <v>1</v>
      </c>
      <c r="F168" s="184" t="s">
        <v>718</v>
      </c>
      <c r="H168" s="185">
        <v>40</v>
      </c>
      <c r="I168" s="186"/>
      <c r="L168" s="181"/>
      <c r="M168" s="187"/>
      <c r="N168" s="188"/>
      <c r="O168" s="188"/>
      <c r="P168" s="188"/>
      <c r="Q168" s="188"/>
      <c r="R168" s="188"/>
      <c r="S168" s="188"/>
      <c r="T168" s="189"/>
      <c r="AT168" s="183" t="s">
        <v>184</v>
      </c>
      <c r="AU168" s="183" t="s">
        <v>86</v>
      </c>
      <c r="AV168" s="13" t="s">
        <v>86</v>
      </c>
      <c r="AW168" s="13" t="s">
        <v>33</v>
      </c>
      <c r="AX168" s="13" t="s">
        <v>77</v>
      </c>
      <c r="AY168" s="183" t="s">
        <v>175</v>
      </c>
    </row>
    <row r="169" spans="1:65" s="13" customFormat="1">
      <c r="B169" s="181"/>
      <c r="D169" s="182" t="s">
        <v>184</v>
      </c>
      <c r="E169" s="183" t="s">
        <v>1</v>
      </c>
      <c r="F169" s="184" t="s">
        <v>776</v>
      </c>
      <c r="H169" s="185">
        <v>-9.2729999999999997</v>
      </c>
      <c r="I169" s="186"/>
      <c r="L169" s="181"/>
      <c r="M169" s="187"/>
      <c r="N169" s="188"/>
      <c r="O169" s="188"/>
      <c r="P169" s="188"/>
      <c r="Q169" s="188"/>
      <c r="R169" s="188"/>
      <c r="S169" s="188"/>
      <c r="T169" s="189"/>
      <c r="AT169" s="183" t="s">
        <v>184</v>
      </c>
      <c r="AU169" s="183" t="s">
        <v>86</v>
      </c>
      <c r="AV169" s="13" t="s">
        <v>86</v>
      </c>
      <c r="AW169" s="13" t="s">
        <v>33</v>
      </c>
      <c r="AX169" s="13" t="s">
        <v>77</v>
      </c>
      <c r="AY169" s="183" t="s">
        <v>175</v>
      </c>
    </row>
    <row r="170" spans="1:65" s="15" customFormat="1">
      <c r="B170" s="197"/>
      <c r="D170" s="182" t="s">
        <v>184</v>
      </c>
      <c r="E170" s="198" t="s">
        <v>729</v>
      </c>
      <c r="F170" s="199" t="s">
        <v>200</v>
      </c>
      <c r="H170" s="200">
        <v>30.727</v>
      </c>
      <c r="I170" s="201"/>
      <c r="L170" s="197"/>
      <c r="M170" s="202"/>
      <c r="N170" s="203"/>
      <c r="O170" s="203"/>
      <c r="P170" s="203"/>
      <c r="Q170" s="203"/>
      <c r="R170" s="203"/>
      <c r="S170" s="203"/>
      <c r="T170" s="204"/>
      <c r="AT170" s="198" t="s">
        <v>184</v>
      </c>
      <c r="AU170" s="198" t="s">
        <v>86</v>
      </c>
      <c r="AV170" s="15" t="s">
        <v>182</v>
      </c>
      <c r="AW170" s="15" t="s">
        <v>33</v>
      </c>
      <c r="AX170" s="15" t="s">
        <v>84</v>
      </c>
      <c r="AY170" s="198" t="s">
        <v>175</v>
      </c>
    </row>
    <row r="171" spans="1:65" s="2" customFormat="1" ht="16.5" customHeight="1">
      <c r="A171" s="33"/>
      <c r="B171" s="167"/>
      <c r="C171" s="205" t="s">
        <v>8</v>
      </c>
      <c r="D171" s="205" t="s">
        <v>276</v>
      </c>
      <c r="E171" s="206" t="s">
        <v>777</v>
      </c>
      <c r="F171" s="207" t="s">
        <v>778</v>
      </c>
      <c r="G171" s="208" t="s">
        <v>234</v>
      </c>
      <c r="H171" s="209">
        <v>61.454000000000001</v>
      </c>
      <c r="I171" s="210"/>
      <c r="J171" s="211">
        <f>ROUND(I171*H171,2)</f>
        <v>0</v>
      </c>
      <c r="K171" s="207" t="s">
        <v>181</v>
      </c>
      <c r="L171" s="212"/>
      <c r="M171" s="213" t="s">
        <v>1</v>
      </c>
      <c r="N171" s="214" t="s">
        <v>42</v>
      </c>
      <c r="O171" s="59"/>
      <c r="P171" s="177">
        <f>O171*H171</f>
        <v>0</v>
      </c>
      <c r="Q171" s="177">
        <v>1</v>
      </c>
      <c r="R171" s="177">
        <f>Q171*H171</f>
        <v>61.454000000000001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217</v>
      </c>
      <c r="AT171" s="179" t="s">
        <v>276</v>
      </c>
      <c r="AU171" s="179" t="s">
        <v>86</v>
      </c>
      <c r="AY171" s="18" t="s">
        <v>175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84</v>
      </c>
      <c r="BK171" s="180">
        <f>ROUND(I171*H171,2)</f>
        <v>0</v>
      </c>
      <c r="BL171" s="18" t="s">
        <v>182</v>
      </c>
      <c r="BM171" s="179" t="s">
        <v>938</v>
      </c>
    </row>
    <row r="172" spans="1:65" s="2" customFormat="1" ht="16.5" customHeight="1">
      <c r="A172" s="33"/>
      <c r="B172" s="167"/>
      <c r="C172" s="168" t="s">
        <v>256</v>
      </c>
      <c r="D172" s="168" t="s">
        <v>177</v>
      </c>
      <c r="E172" s="169" t="s">
        <v>249</v>
      </c>
      <c r="F172" s="170" t="s">
        <v>250</v>
      </c>
      <c r="G172" s="171" t="s">
        <v>245</v>
      </c>
      <c r="H172" s="172">
        <v>40</v>
      </c>
      <c r="I172" s="173"/>
      <c r="J172" s="174">
        <f>ROUND(I172*H172,2)</f>
        <v>0</v>
      </c>
      <c r="K172" s="170" t="s">
        <v>181</v>
      </c>
      <c r="L172" s="34"/>
      <c r="M172" s="175" t="s">
        <v>1</v>
      </c>
      <c r="N172" s="176" t="s">
        <v>42</v>
      </c>
      <c r="O172" s="59"/>
      <c r="P172" s="177">
        <f>O172*H172</f>
        <v>0</v>
      </c>
      <c r="Q172" s="177">
        <v>0</v>
      </c>
      <c r="R172" s="177">
        <f>Q172*H172</f>
        <v>0</v>
      </c>
      <c r="S172" s="177">
        <v>0</v>
      </c>
      <c r="T172" s="178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9" t="s">
        <v>182</v>
      </c>
      <c r="AT172" s="179" t="s">
        <v>177</v>
      </c>
      <c r="AU172" s="179" t="s">
        <v>86</v>
      </c>
      <c r="AY172" s="18" t="s">
        <v>175</v>
      </c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18" t="s">
        <v>84</v>
      </c>
      <c r="BK172" s="180">
        <f>ROUND(I172*H172,2)</f>
        <v>0</v>
      </c>
      <c r="BL172" s="18" t="s">
        <v>182</v>
      </c>
      <c r="BM172" s="179" t="s">
        <v>939</v>
      </c>
    </row>
    <row r="173" spans="1:65" s="12" customFormat="1" ht="22.9" customHeight="1">
      <c r="B173" s="154"/>
      <c r="D173" s="155" t="s">
        <v>76</v>
      </c>
      <c r="E173" s="165" t="s">
        <v>201</v>
      </c>
      <c r="F173" s="165" t="s">
        <v>260</v>
      </c>
      <c r="I173" s="157"/>
      <c r="J173" s="166">
        <f>BK173</f>
        <v>0</v>
      </c>
      <c r="L173" s="154"/>
      <c r="M173" s="159"/>
      <c r="N173" s="160"/>
      <c r="O173" s="160"/>
      <c r="P173" s="161">
        <f>SUM(P174:P190)</f>
        <v>0</v>
      </c>
      <c r="Q173" s="160"/>
      <c r="R173" s="161">
        <f>SUM(R174:R190)</f>
        <v>34.257749999999994</v>
      </c>
      <c r="S173" s="160"/>
      <c r="T173" s="162">
        <f>SUM(T174:T190)</f>
        <v>0</v>
      </c>
      <c r="AR173" s="155" t="s">
        <v>84</v>
      </c>
      <c r="AT173" s="163" t="s">
        <v>76</v>
      </c>
      <c r="AU173" s="163" t="s">
        <v>84</v>
      </c>
      <c r="AY173" s="155" t="s">
        <v>175</v>
      </c>
      <c r="BK173" s="164">
        <f>SUM(BK174:BK190)</f>
        <v>0</v>
      </c>
    </row>
    <row r="174" spans="1:65" s="2" customFormat="1" ht="24" customHeight="1">
      <c r="A174" s="33"/>
      <c r="B174" s="167"/>
      <c r="C174" s="168" t="s">
        <v>261</v>
      </c>
      <c r="D174" s="168" t="s">
        <v>177</v>
      </c>
      <c r="E174" s="169" t="s">
        <v>789</v>
      </c>
      <c r="F174" s="170" t="s">
        <v>790</v>
      </c>
      <c r="G174" s="171" t="s">
        <v>245</v>
      </c>
      <c r="H174" s="172">
        <v>36</v>
      </c>
      <c r="I174" s="173"/>
      <c r="J174" s="174">
        <f>ROUND(I174*H174,2)</f>
        <v>0</v>
      </c>
      <c r="K174" s="170" t="s">
        <v>181</v>
      </c>
      <c r="L174" s="34"/>
      <c r="M174" s="175" t="s">
        <v>1</v>
      </c>
      <c r="N174" s="176" t="s">
        <v>42</v>
      </c>
      <c r="O174" s="59"/>
      <c r="P174" s="177">
        <f>O174*H174</f>
        <v>0</v>
      </c>
      <c r="Q174" s="177">
        <v>0.61983999999999995</v>
      </c>
      <c r="R174" s="177">
        <f>Q174*H174</f>
        <v>22.314239999999998</v>
      </c>
      <c r="S174" s="177">
        <v>0</v>
      </c>
      <c r="T174" s="17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9" t="s">
        <v>182</v>
      </c>
      <c r="AT174" s="179" t="s">
        <v>177</v>
      </c>
      <c r="AU174" s="179" t="s">
        <v>86</v>
      </c>
      <c r="AY174" s="18" t="s">
        <v>175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8" t="s">
        <v>84</v>
      </c>
      <c r="BK174" s="180">
        <f>ROUND(I174*H174,2)</f>
        <v>0</v>
      </c>
      <c r="BL174" s="18" t="s">
        <v>182</v>
      </c>
      <c r="BM174" s="179" t="s">
        <v>940</v>
      </c>
    </row>
    <row r="175" spans="1:65" s="13" customFormat="1">
      <c r="B175" s="181"/>
      <c r="D175" s="182" t="s">
        <v>184</v>
      </c>
      <c r="E175" s="183" t="s">
        <v>1</v>
      </c>
      <c r="F175" s="184" t="s">
        <v>716</v>
      </c>
      <c r="H175" s="185">
        <v>36</v>
      </c>
      <c r="I175" s="186"/>
      <c r="L175" s="181"/>
      <c r="M175" s="187"/>
      <c r="N175" s="188"/>
      <c r="O175" s="188"/>
      <c r="P175" s="188"/>
      <c r="Q175" s="188"/>
      <c r="R175" s="188"/>
      <c r="S175" s="188"/>
      <c r="T175" s="189"/>
      <c r="AT175" s="183" t="s">
        <v>184</v>
      </c>
      <c r="AU175" s="183" t="s">
        <v>86</v>
      </c>
      <c r="AV175" s="13" t="s">
        <v>86</v>
      </c>
      <c r="AW175" s="13" t="s">
        <v>33</v>
      </c>
      <c r="AX175" s="13" t="s">
        <v>84</v>
      </c>
      <c r="AY175" s="183" t="s">
        <v>175</v>
      </c>
    </row>
    <row r="176" spans="1:65" s="2" customFormat="1" ht="24" customHeight="1">
      <c r="A176" s="33"/>
      <c r="B176" s="167"/>
      <c r="C176" s="168" t="s">
        <v>265</v>
      </c>
      <c r="D176" s="168" t="s">
        <v>177</v>
      </c>
      <c r="E176" s="169" t="s">
        <v>792</v>
      </c>
      <c r="F176" s="170" t="s">
        <v>793</v>
      </c>
      <c r="G176" s="171" t="s">
        <v>245</v>
      </c>
      <c r="H176" s="172">
        <v>12</v>
      </c>
      <c r="I176" s="173"/>
      <c r="J176" s="174">
        <f>ROUND(I176*H176,2)</f>
        <v>0</v>
      </c>
      <c r="K176" s="170" t="s">
        <v>181</v>
      </c>
      <c r="L176" s="34"/>
      <c r="M176" s="175" t="s">
        <v>1</v>
      </c>
      <c r="N176" s="176" t="s">
        <v>42</v>
      </c>
      <c r="O176" s="59"/>
      <c r="P176" s="177">
        <f>O176*H176</f>
        <v>0</v>
      </c>
      <c r="Q176" s="177">
        <v>7.1000000000000002E-4</v>
      </c>
      <c r="R176" s="177">
        <f>Q176*H176</f>
        <v>8.5199999999999998E-3</v>
      </c>
      <c r="S176" s="177">
        <v>0</v>
      </c>
      <c r="T176" s="17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9" t="s">
        <v>182</v>
      </c>
      <c r="AT176" s="179" t="s">
        <v>177</v>
      </c>
      <c r="AU176" s="179" t="s">
        <v>86</v>
      </c>
      <c r="AY176" s="18" t="s">
        <v>175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8" t="s">
        <v>84</v>
      </c>
      <c r="BK176" s="180">
        <f>ROUND(I176*H176,2)</f>
        <v>0</v>
      </c>
      <c r="BL176" s="18" t="s">
        <v>182</v>
      </c>
      <c r="BM176" s="179" t="s">
        <v>941</v>
      </c>
    </row>
    <row r="177" spans="1:65" s="13" customFormat="1">
      <c r="B177" s="181"/>
      <c r="D177" s="182" t="s">
        <v>184</v>
      </c>
      <c r="E177" s="183" t="s">
        <v>1</v>
      </c>
      <c r="F177" s="184" t="s">
        <v>942</v>
      </c>
      <c r="H177" s="185">
        <v>12</v>
      </c>
      <c r="I177" s="186"/>
      <c r="L177" s="181"/>
      <c r="M177" s="187"/>
      <c r="N177" s="188"/>
      <c r="O177" s="188"/>
      <c r="P177" s="188"/>
      <c r="Q177" s="188"/>
      <c r="R177" s="188"/>
      <c r="S177" s="188"/>
      <c r="T177" s="189"/>
      <c r="AT177" s="183" t="s">
        <v>184</v>
      </c>
      <c r="AU177" s="183" t="s">
        <v>86</v>
      </c>
      <c r="AV177" s="13" t="s">
        <v>86</v>
      </c>
      <c r="AW177" s="13" t="s">
        <v>33</v>
      </c>
      <c r="AX177" s="13" t="s">
        <v>84</v>
      </c>
      <c r="AY177" s="183" t="s">
        <v>175</v>
      </c>
    </row>
    <row r="178" spans="1:65" s="2" customFormat="1" ht="24" customHeight="1">
      <c r="A178" s="33"/>
      <c r="B178" s="167"/>
      <c r="C178" s="168" t="s">
        <v>269</v>
      </c>
      <c r="D178" s="168" t="s">
        <v>177</v>
      </c>
      <c r="E178" s="169" t="s">
        <v>796</v>
      </c>
      <c r="F178" s="170" t="s">
        <v>797</v>
      </c>
      <c r="G178" s="171" t="s">
        <v>245</v>
      </c>
      <c r="H178" s="172">
        <v>6</v>
      </c>
      <c r="I178" s="173"/>
      <c r="J178" s="174">
        <f>ROUND(I178*H178,2)</f>
        <v>0</v>
      </c>
      <c r="K178" s="170" t="s">
        <v>181</v>
      </c>
      <c r="L178" s="34"/>
      <c r="M178" s="175" t="s">
        <v>1</v>
      </c>
      <c r="N178" s="176" t="s">
        <v>42</v>
      </c>
      <c r="O178" s="59"/>
      <c r="P178" s="177">
        <f>O178*H178</f>
        <v>0</v>
      </c>
      <c r="Q178" s="177">
        <v>0.10373</v>
      </c>
      <c r="R178" s="177">
        <f>Q178*H178</f>
        <v>0.62238000000000004</v>
      </c>
      <c r="S178" s="177">
        <v>0</v>
      </c>
      <c r="T178" s="17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9" t="s">
        <v>182</v>
      </c>
      <c r="AT178" s="179" t="s">
        <v>177</v>
      </c>
      <c r="AU178" s="179" t="s">
        <v>86</v>
      </c>
      <c r="AY178" s="18" t="s">
        <v>175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8" t="s">
        <v>84</v>
      </c>
      <c r="BK178" s="180">
        <f>ROUND(I178*H178,2)</f>
        <v>0</v>
      </c>
      <c r="BL178" s="18" t="s">
        <v>182</v>
      </c>
      <c r="BM178" s="179" t="s">
        <v>943</v>
      </c>
    </row>
    <row r="179" spans="1:65" s="13" customFormat="1">
      <c r="B179" s="181"/>
      <c r="D179" s="182" t="s">
        <v>184</v>
      </c>
      <c r="E179" s="183" t="s">
        <v>1</v>
      </c>
      <c r="F179" s="184" t="s">
        <v>944</v>
      </c>
      <c r="H179" s="185">
        <v>6</v>
      </c>
      <c r="I179" s="186"/>
      <c r="L179" s="181"/>
      <c r="M179" s="187"/>
      <c r="N179" s="188"/>
      <c r="O179" s="188"/>
      <c r="P179" s="188"/>
      <c r="Q179" s="188"/>
      <c r="R179" s="188"/>
      <c r="S179" s="188"/>
      <c r="T179" s="189"/>
      <c r="AT179" s="183" t="s">
        <v>184</v>
      </c>
      <c r="AU179" s="183" t="s">
        <v>86</v>
      </c>
      <c r="AV179" s="13" t="s">
        <v>86</v>
      </c>
      <c r="AW179" s="13" t="s">
        <v>33</v>
      </c>
      <c r="AX179" s="13" t="s">
        <v>84</v>
      </c>
      <c r="AY179" s="183" t="s">
        <v>175</v>
      </c>
    </row>
    <row r="180" spans="1:65" s="2" customFormat="1" ht="24" customHeight="1">
      <c r="A180" s="33"/>
      <c r="B180" s="167"/>
      <c r="C180" s="168" t="s">
        <v>135</v>
      </c>
      <c r="D180" s="168" t="s">
        <v>177</v>
      </c>
      <c r="E180" s="169" t="s">
        <v>800</v>
      </c>
      <c r="F180" s="170" t="s">
        <v>801</v>
      </c>
      <c r="G180" s="171" t="s">
        <v>245</v>
      </c>
      <c r="H180" s="172">
        <v>6</v>
      </c>
      <c r="I180" s="173"/>
      <c r="J180" s="174">
        <f>ROUND(I180*H180,2)</f>
        <v>0</v>
      </c>
      <c r="K180" s="170" t="s">
        <v>181</v>
      </c>
      <c r="L180" s="34"/>
      <c r="M180" s="175" t="s">
        <v>1</v>
      </c>
      <c r="N180" s="176" t="s">
        <v>42</v>
      </c>
      <c r="O180" s="59"/>
      <c r="P180" s="177">
        <f>O180*H180</f>
        <v>0</v>
      </c>
      <c r="Q180" s="177">
        <v>0.15559000000000001</v>
      </c>
      <c r="R180" s="177">
        <f>Q180*H180</f>
        <v>0.93354000000000004</v>
      </c>
      <c r="S180" s="177">
        <v>0</v>
      </c>
      <c r="T180" s="178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9" t="s">
        <v>182</v>
      </c>
      <c r="AT180" s="179" t="s">
        <v>177</v>
      </c>
      <c r="AU180" s="179" t="s">
        <v>86</v>
      </c>
      <c r="AY180" s="18" t="s">
        <v>175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8" t="s">
        <v>84</v>
      </c>
      <c r="BK180" s="180">
        <f>ROUND(I180*H180,2)</f>
        <v>0</v>
      </c>
      <c r="BL180" s="18" t="s">
        <v>182</v>
      </c>
      <c r="BM180" s="179" t="s">
        <v>945</v>
      </c>
    </row>
    <row r="181" spans="1:65" s="2" customFormat="1" ht="72" customHeight="1">
      <c r="A181" s="33"/>
      <c r="B181" s="167"/>
      <c r="C181" s="168" t="s">
        <v>7</v>
      </c>
      <c r="D181" s="168" t="s">
        <v>177</v>
      </c>
      <c r="E181" s="169" t="s">
        <v>803</v>
      </c>
      <c r="F181" s="170" t="s">
        <v>804</v>
      </c>
      <c r="G181" s="171" t="s">
        <v>245</v>
      </c>
      <c r="H181" s="172">
        <v>36</v>
      </c>
      <c r="I181" s="173"/>
      <c r="J181" s="174">
        <f>ROUND(I181*H181,2)</f>
        <v>0</v>
      </c>
      <c r="K181" s="170" t="s">
        <v>181</v>
      </c>
      <c r="L181" s="34"/>
      <c r="M181" s="175" t="s">
        <v>1</v>
      </c>
      <c r="N181" s="176" t="s">
        <v>42</v>
      </c>
      <c r="O181" s="59"/>
      <c r="P181" s="177">
        <f>O181*H181</f>
        <v>0</v>
      </c>
      <c r="Q181" s="177">
        <v>0.10362</v>
      </c>
      <c r="R181" s="177">
        <f>Q181*H181</f>
        <v>3.7303200000000003</v>
      </c>
      <c r="S181" s="177">
        <v>0</v>
      </c>
      <c r="T181" s="178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9" t="s">
        <v>182</v>
      </c>
      <c r="AT181" s="179" t="s">
        <v>177</v>
      </c>
      <c r="AU181" s="179" t="s">
        <v>86</v>
      </c>
      <c r="AY181" s="18" t="s">
        <v>175</v>
      </c>
      <c r="BE181" s="180">
        <f>IF(N181="základní",J181,0)</f>
        <v>0</v>
      </c>
      <c r="BF181" s="180">
        <f>IF(N181="snížená",J181,0)</f>
        <v>0</v>
      </c>
      <c r="BG181" s="180">
        <f>IF(N181="zákl. přenesená",J181,0)</f>
        <v>0</v>
      </c>
      <c r="BH181" s="180">
        <f>IF(N181="sníž. přenesená",J181,0)</f>
        <v>0</v>
      </c>
      <c r="BI181" s="180">
        <f>IF(N181="nulová",J181,0)</f>
        <v>0</v>
      </c>
      <c r="BJ181" s="18" t="s">
        <v>84</v>
      </c>
      <c r="BK181" s="180">
        <f>ROUND(I181*H181,2)</f>
        <v>0</v>
      </c>
      <c r="BL181" s="18" t="s">
        <v>182</v>
      </c>
      <c r="BM181" s="179" t="s">
        <v>946</v>
      </c>
    </row>
    <row r="182" spans="1:65" s="13" customFormat="1">
      <c r="B182" s="181"/>
      <c r="D182" s="182" t="s">
        <v>184</v>
      </c>
      <c r="E182" s="183" t="s">
        <v>716</v>
      </c>
      <c r="F182" s="184" t="s">
        <v>947</v>
      </c>
      <c r="H182" s="185">
        <v>36</v>
      </c>
      <c r="I182" s="186"/>
      <c r="L182" s="181"/>
      <c r="M182" s="187"/>
      <c r="N182" s="188"/>
      <c r="O182" s="188"/>
      <c r="P182" s="188"/>
      <c r="Q182" s="188"/>
      <c r="R182" s="188"/>
      <c r="S182" s="188"/>
      <c r="T182" s="189"/>
      <c r="AT182" s="183" t="s">
        <v>184</v>
      </c>
      <c r="AU182" s="183" t="s">
        <v>86</v>
      </c>
      <c r="AV182" s="13" t="s">
        <v>86</v>
      </c>
      <c r="AW182" s="13" t="s">
        <v>33</v>
      </c>
      <c r="AX182" s="13" t="s">
        <v>84</v>
      </c>
      <c r="AY182" s="183" t="s">
        <v>175</v>
      </c>
    </row>
    <row r="183" spans="1:65" s="2" customFormat="1" ht="16.5" customHeight="1">
      <c r="A183" s="33"/>
      <c r="B183" s="167"/>
      <c r="C183" s="205" t="s">
        <v>282</v>
      </c>
      <c r="D183" s="205" t="s">
        <v>276</v>
      </c>
      <c r="E183" s="206" t="s">
        <v>807</v>
      </c>
      <c r="F183" s="207" t="s">
        <v>808</v>
      </c>
      <c r="G183" s="208" t="s">
        <v>245</v>
      </c>
      <c r="H183" s="209">
        <v>35.700000000000003</v>
      </c>
      <c r="I183" s="210"/>
      <c r="J183" s="211">
        <f>ROUND(I183*H183,2)</f>
        <v>0</v>
      </c>
      <c r="K183" s="207" t="s">
        <v>181</v>
      </c>
      <c r="L183" s="212"/>
      <c r="M183" s="213" t="s">
        <v>1</v>
      </c>
      <c r="N183" s="214" t="s">
        <v>42</v>
      </c>
      <c r="O183" s="59"/>
      <c r="P183" s="177">
        <f>O183*H183</f>
        <v>0</v>
      </c>
      <c r="Q183" s="177">
        <v>0.17599999999999999</v>
      </c>
      <c r="R183" s="177">
        <f>Q183*H183</f>
        <v>6.2831999999999999</v>
      </c>
      <c r="S183" s="177">
        <v>0</v>
      </c>
      <c r="T183" s="178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9" t="s">
        <v>217</v>
      </c>
      <c r="AT183" s="179" t="s">
        <v>276</v>
      </c>
      <c r="AU183" s="179" t="s">
        <v>86</v>
      </c>
      <c r="AY183" s="18" t="s">
        <v>175</v>
      </c>
      <c r="BE183" s="180">
        <f>IF(N183="základní",J183,0)</f>
        <v>0</v>
      </c>
      <c r="BF183" s="180">
        <f>IF(N183="snížená",J183,0)</f>
        <v>0</v>
      </c>
      <c r="BG183" s="180">
        <f>IF(N183="zákl. přenesená",J183,0)</f>
        <v>0</v>
      </c>
      <c r="BH183" s="180">
        <f>IF(N183="sníž. přenesená",J183,0)</f>
        <v>0</v>
      </c>
      <c r="BI183" s="180">
        <f>IF(N183="nulová",J183,0)</f>
        <v>0</v>
      </c>
      <c r="BJ183" s="18" t="s">
        <v>84</v>
      </c>
      <c r="BK183" s="180">
        <f>ROUND(I183*H183,2)</f>
        <v>0</v>
      </c>
      <c r="BL183" s="18" t="s">
        <v>182</v>
      </c>
      <c r="BM183" s="179" t="s">
        <v>948</v>
      </c>
    </row>
    <row r="184" spans="1:65" s="13" customFormat="1">
      <c r="B184" s="181"/>
      <c r="D184" s="182" t="s">
        <v>184</v>
      </c>
      <c r="E184" s="183" t="s">
        <v>1</v>
      </c>
      <c r="F184" s="184" t="s">
        <v>949</v>
      </c>
      <c r="H184" s="185">
        <v>35.700000000000003</v>
      </c>
      <c r="I184" s="186"/>
      <c r="L184" s="181"/>
      <c r="M184" s="187"/>
      <c r="N184" s="188"/>
      <c r="O184" s="188"/>
      <c r="P184" s="188"/>
      <c r="Q184" s="188"/>
      <c r="R184" s="188"/>
      <c r="S184" s="188"/>
      <c r="T184" s="189"/>
      <c r="AT184" s="183" t="s">
        <v>184</v>
      </c>
      <c r="AU184" s="183" t="s">
        <v>86</v>
      </c>
      <c r="AV184" s="13" t="s">
        <v>86</v>
      </c>
      <c r="AW184" s="13" t="s">
        <v>33</v>
      </c>
      <c r="AX184" s="13" t="s">
        <v>84</v>
      </c>
      <c r="AY184" s="183" t="s">
        <v>175</v>
      </c>
    </row>
    <row r="185" spans="1:65" s="2" customFormat="1" ht="16.5" customHeight="1">
      <c r="A185" s="33"/>
      <c r="B185" s="167"/>
      <c r="C185" s="205" t="s">
        <v>287</v>
      </c>
      <c r="D185" s="205" t="s">
        <v>276</v>
      </c>
      <c r="E185" s="206" t="s">
        <v>811</v>
      </c>
      <c r="F185" s="207" t="s">
        <v>812</v>
      </c>
      <c r="G185" s="208" t="s">
        <v>245</v>
      </c>
      <c r="H185" s="209">
        <v>1.05</v>
      </c>
      <c r="I185" s="210"/>
      <c r="J185" s="211">
        <f>ROUND(I185*H185,2)</f>
        <v>0</v>
      </c>
      <c r="K185" s="207" t="s">
        <v>1</v>
      </c>
      <c r="L185" s="212"/>
      <c r="M185" s="213" t="s">
        <v>1</v>
      </c>
      <c r="N185" s="214" t="s">
        <v>42</v>
      </c>
      <c r="O185" s="59"/>
      <c r="P185" s="177">
        <f>O185*H185</f>
        <v>0</v>
      </c>
      <c r="Q185" s="177">
        <v>0.13100000000000001</v>
      </c>
      <c r="R185" s="177">
        <f>Q185*H185</f>
        <v>0.13755000000000001</v>
      </c>
      <c r="S185" s="177">
        <v>0</v>
      </c>
      <c r="T185" s="178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9" t="s">
        <v>217</v>
      </c>
      <c r="AT185" s="179" t="s">
        <v>276</v>
      </c>
      <c r="AU185" s="179" t="s">
        <v>86</v>
      </c>
      <c r="AY185" s="18" t="s">
        <v>175</v>
      </c>
      <c r="BE185" s="180">
        <f>IF(N185="základní",J185,0)</f>
        <v>0</v>
      </c>
      <c r="BF185" s="180">
        <f>IF(N185="snížená",J185,0)</f>
        <v>0</v>
      </c>
      <c r="BG185" s="180">
        <f>IF(N185="zákl. přenesená",J185,0)</f>
        <v>0</v>
      </c>
      <c r="BH185" s="180">
        <f>IF(N185="sníž. přenesená",J185,0)</f>
        <v>0</v>
      </c>
      <c r="BI185" s="180">
        <f>IF(N185="nulová",J185,0)</f>
        <v>0</v>
      </c>
      <c r="BJ185" s="18" t="s">
        <v>84</v>
      </c>
      <c r="BK185" s="180">
        <f>ROUND(I185*H185,2)</f>
        <v>0</v>
      </c>
      <c r="BL185" s="18" t="s">
        <v>182</v>
      </c>
      <c r="BM185" s="179" t="s">
        <v>950</v>
      </c>
    </row>
    <row r="186" spans="1:65" s="13" customFormat="1">
      <c r="B186" s="181"/>
      <c r="D186" s="182" t="s">
        <v>184</v>
      </c>
      <c r="E186" s="183" t="s">
        <v>1</v>
      </c>
      <c r="F186" s="184" t="s">
        <v>814</v>
      </c>
      <c r="H186" s="185">
        <v>1.05</v>
      </c>
      <c r="I186" s="186"/>
      <c r="L186" s="181"/>
      <c r="M186" s="187"/>
      <c r="N186" s="188"/>
      <c r="O186" s="188"/>
      <c r="P186" s="188"/>
      <c r="Q186" s="188"/>
      <c r="R186" s="188"/>
      <c r="S186" s="188"/>
      <c r="T186" s="189"/>
      <c r="AT186" s="183" t="s">
        <v>184</v>
      </c>
      <c r="AU186" s="183" t="s">
        <v>86</v>
      </c>
      <c r="AV186" s="13" t="s">
        <v>86</v>
      </c>
      <c r="AW186" s="13" t="s">
        <v>33</v>
      </c>
      <c r="AX186" s="13" t="s">
        <v>84</v>
      </c>
      <c r="AY186" s="183" t="s">
        <v>175</v>
      </c>
    </row>
    <row r="187" spans="1:65" s="2" customFormat="1" ht="24" customHeight="1">
      <c r="A187" s="33"/>
      <c r="B187" s="167"/>
      <c r="C187" s="205" t="s">
        <v>291</v>
      </c>
      <c r="D187" s="205" t="s">
        <v>276</v>
      </c>
      <c r="E187" s="206" t="s">
        <v>815</v>
      </c>
      <c r="F187" s="207" t="s">
        <v>816</v>
      </c>
      <c r="G187" s="208" t="s">
        <v>245</v>
      </c>
      <c r="H187" s="209">
        <v>1.05</v>
      </c>
      <c r="I187" s="210"/>
      <c r="J187" s="211">
        <f>ROUND(I187*H187,2)</f>
        <v>0</v>
      </c>
      <c r="K187" s="207" t="s">
        <v>1</v>
      </c>
      <c r="L187" s="212"/>
      <c r="M187" s="213" t="s">
        <v>1</v>
      </c>
      <c r="N187" s="214" t="s">
        <v>42</v>
      </c>
      <c r="O187" s="59"/>
      <c r="P187" s="177">
        <f>O187*H187</f>
        <v>0</v>
      </c>
      <c r="Q187" s="177">
        <v>0.17599999999999999</v>
      </c>
      <c r="R187" s="177">
        <f>Q187*H187</f>
        <v>0.18479999999999999</v>
      </c>
      <c r="S187" s="177">
        <v>0</v>
      </c>
      <c r="T187" s="17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9" t="s">
        <v>217</v>
      </c>
      <c r="AT187" s="179" t="s">
        <v>276</v>
      </c>
      <c r="AU187" s="179" t="s">
        <v>86</v>
      </c>
      <c r="AY187" s="18" t="s">
        <v>175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8" t="s">
        <v>84</v>
      </c>
      <c r="BK187" s="180">
        <f>ROUND(I187*H187,2)</f>
        <v>0</v>
      </c>
      <c r="BL187" s="18" t="s">
        <v>182</v>
      </c>
      <c r="BM187" s="179" t="s">
        <v>951</v>
      </c>
    </row>
    <row r="188" spans="1:65" s="13" customFormat="1">
      <c r="B188" s="181"/>
      <c r="D188" s="182" t="s">
        <v>184</v>
      </c>
      <c r="E188" s="183" t="s">
        <v>1</v>
      </c>
      <c r="F188" s="184" t="s">
        <v>814</v>
      </c>
      <c r="H188" s="185">
        <v>1.05</v>
      </c>
      <c r="I188" s="186"/>
      <c r="L188" s="181"/>
      <c r="M188" s="187"/>
      <c r="N188" s="188"/>
      <c r="O188" s="188"/>
      <c r="P188" s="188"/>
      <c r="Q188" s="188"/>
      <c r="R188" s="188"/>
      <c r="S188" s="188"/>
      <c r="T188" s="189"/>
      <c r="AT188" s="183" t="s">
        <v>184</v>
      </c>
      <c r="AU188" s="183" t="s">
        <v>86</v>
      </c>
      <c r="AV188" s="13" t="s">
        <v>86</v>
      </c>
      <c r="AW188" s="13" t="s">
        <v>33</v>
      </c>
      <c r="AX188" s="13" t="s">
        <v>84</v>
      </c>
      <c r="AY188" s="183" t="s">
        <v>175</v>
      </c>
    </row>
    <row r="189" spans="1:65" s="2" customFormat="1" ht="24" customHeight="1">
      <c r="A189" s="33"/>
      <c r="B189" s="167"/>
      <c r="C189" s="168" t="s">
        <v>295</v>
      </c>
      <c r="D189" s="168" t="s">
        <v>177</v>
      </c>
      <c r="E189" s="169" t="s">
        <v>818</v>
      </c>
      <c r="F189" s="170" t="s">
        <v>819</v>
      </c>
      <c r="G189" s="171" t="s">
        <v>245</v>
      </c>
      <c r="H189" s="172">
        <v>2</v>
      </c>
      <c r="I189" s="173"/>
      <c r="J189" s="174">
        <f>ROUND(I189*H189,2)</f>
        <v>0</v>
      </c>
      <c r="K189" s="170" t="s">
        <v>181</v>
      </c>
      <c r="L189" s="34"/>
      <c r="M189" s="175" t="s">
        <v>1</v>
      </c>
      <c r="N189" s="176" t="s">
        <v>42</v>
      </c>
      <c r="O189" s="59"/>
      <c r="P189" s="177">
        <f>O189*H189</f>
        <v>0</v>
      </c>
      <c r="Q189" s="177">
        <v>0</v>
      </c>
      <c r="R189" s="177">
        <f>Q189*H189</f>
        <v>0</v>
      </c>
      <c r="S189" s="177">
        <v>0</v>
      </c>
      <c r="T189" s="17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9" t="s">
        <v>182</v>
      </c>
      <c r="AT189" s="179" t="s">
        <v>177</v>
      </c>
      <c r="AU189" s="179" t="s">
        <v>86</v>
      </c>
      <c r="AY189" s="18" t="s">
        <v>175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8" t="s">
        <v>84</v>
      </c>
      <c r="BK189" s="180">
        <f>ROUND(I189*H189,2)</f>
        <v>0</v>
      </c>
      <c r="BL189" s="18" t="s">
        <v>182</v>
      </c>
      <c r="BM189" s="179" t="s">
        <v>952</v>
      </c>
    </row>
    <row r="190" spans="1:65" s="2" customFormat="1" ht="16.5" customHeight="1">
      <c r="A190" s="33"/>
      <c r="B190" s="167"/>
      <c r="C190" s="168" t="s">
        <v>300</v>
      </c>
      <c r="D190" s="168" t="s">
        <v>177</v>
      </c>
      <c r="E190" s="169" t="s">
        <v>821</v>
      </c>
      <c r="F190" s="170" t="s">
        <v>822</v>
      </c>
      <c r="G190" s="171" t="s">
        <v>285</v>
      </c>
      <c r="H190" s="172">
        <v>12</v>
      </c>
      <c r="I190" s="173"/>
      <c r="J190" s="174">
        <f>ROUND(I190*H190,2)</f>
        <v>0</v>
      </c>
      <c r="K190" s="170" t="s">
        <v>181</v>
      </c>
      <c r="L190" s="34"/>
      <c r="M190" s="175" t="s">
        <v>1</v>
      </c>
      <c r="N190" s="176" t="s">
        <v>42</v>
      </c>
      <c r="O190" s="59"/>
      <c r="P190" s="177">
        <f>O190*H190</f>
        <v>0</v>
      </c>
      <c r="Q190" s="177">
        <v>3.5999999999999999E-3</v>
      </c>
      <c r="R190" s="177">
        <f>Q190*H190</f>
        <v>4.3200000000000002E-2</v>
      </c>
      <c r="S190" s="177">
        <v>0</v>
      </c>
      <c r="T190" s="178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9" t="s">
        <v>182</v>
      </c>
      <c r="AT190" s="179" t="s">
        <v>177</v>
      </c>
      <c r="AU190" s="179" t="s">
        <v>86</v>
      </c>
      <c r="AY190" s="18" t="s">
        <v>175</v>
      </c>
      <c r="BE190" s="180">
        <f>IF(N190="základní",J190,0)</f>
        <v>0</v>
      </c>
      <c r="BF190" s="180">
        <f>IF(N190="snížená",J190,0)</f>
        <v>0</v>
      </c>
      <c r="BG190" s="180">
        <f>IF(N190="zákl. přenesená",J190,0)</f>
        <v>0</v>
      </c>
      <c r="BH190" s="180">
        <f>IF(N190="sníž. přenesená",J190,0)</f>
        <v>0</v>
      </c>
      <c r="BI190" s="180">
        <f>IF(N190="nulová",J190,0)</f>
        <v>0</v>
      </c>
      <c r="BJ190" s="18" t="s">
        <v>84</v>
      </c>
      <c r="BK190" s="180">
        <f>ROUND(I190*H190,2)</f>
        <v>0</v>
      </c>
      <c r="BL190" s="18" t="s">
        <v>182</v>
      </c>
      <c r="BM190" s="179" t="s">
        <v>953</v>
      </c>
    </row>
    <row r="191" spans="1:65" s="12" customFormat="1" ht="22.9" customHeight="1">
      <c r="B191" s="154"/>
      <c r="D191" s="155" t="s">
        <v>76</v>
      </c>
      <c r="E191" s="165" t="s">
        <v>206</v>
      </c>
      <c r="F191" s="165" t="s">
        <v>824</v>
      </c>
      <c r="I191" s="157"/>
      <c r="J191" s="166">
        <f>BK191</f>
        <v>0</v>
      </c>
      <c r="L191" s="154"/>
      <c r="M191" s="159"/>
      <c r="N191" s="160"/>
      <c r="O191" s="160"/>
      <c r="P191" s="161">
        <f>SUM(P192:P194)</f>
        <v>0</v>
      </c>
      <c r="Q191" s="160"/>
      <c r="R191" s="161">
        <f>SUM(R192:R194)</f>
        <v>7.1280000000000001</v>
      </c>
      <c r="S191" s="160"/>
      <c r="T191" s="162">
        <f>SUM(T192:T194)</f>
        <v>0</v>
      </c>
      <c r="AR191" s="155" t="s">
        <v>84</v>
      </c>
      <c r="AT191" s="163" t="s">
        <v>76</v>
      </c>
      <c r="AU191" s="163" t="s">
        <v>84</v>
      </c>
      <c r="AY191" s="155" t="s">
        <v>175</v>
      </c>
      <c r="BK191" s="164">
        <f>SUM(BK192:BK194)</f>
        <v>0</v>
      </c>
    </row>
    <row r="192" spans="1:65" s="2" customFormat="1" ht="16.5" customHeight="1">
      <c r="A192" s="33"/>
      <c r="B192" s="167"/>
      <c r="C192" s="168" t="s">
        <v>307</v>
      </c>
      <c r="D192" s="168" t="s">
        <v>177</v>
      </c>
      <c r="E192" s="169" t="s">
        <v>825</v>
      </c>
      <c r="F192" s="170" t="s">
        <v>826</v>
      </c>
      <c r="G192" s="171" t="s">
        <v>180</v>
      </c>
      <c r="H192" s="172">
        <v>3.6</v>
      </c>
      <c r="I192" s="173"/>
      <c r="J192" s="174">
        <f>ROUND(I192*H192,2)</f>
        <v>0</v>
      </c>
      <c r="K192" s="170" t="s">
        <v>181</v>
      </c>
      <c r="L192" s="34"/>
      <c r="M192" s="175" t="s">
        <v>1</v>
      </c>
      <c r="N192" s="176" t="s">
        <v>42</v>
      </c>
      <c r="O192" s="59"/>
      <c r="P192" s="177">
        <f>O192*H192</f>
        <v>0</v>
      </c>
      <c r="Q192" s="177">
        <v>1.98</v>
      </c>
      <c r="R192" s="177">
        <f>Q192*H192</f>
        <v>7.1280000000000001</v>
      </c>
      <c r="S192" s="177">
        <v>0</v>
      </c>
      <c r="T192" s="178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9" t="s">
        <v>182</v>
      </c>
      <c r="AT192" s="179" t="s">
        <v>177</v>
      </c>
      <c r="AU192" s="179" t="s">
        <v>86</v>
      </c>
      <c r="AY192" s="18" t="s">
        <v>175</v>
      </c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8" t="s">
        <v>84</v>
      </c>
      <c r="BK192" s="180">
        <f>ROUND(I192*H192,2)</f>
        <v>0</v>
      </c>
      <c r="BL192" s="18" t="s">
        <v>182</v>
      </c>
      <c r="BM192" s="179" t="s">
        <v>954</v>
      </c>
    </row>
    <row r="193" spans="1:65" s="14" customFormat="1">
      <c r="B193" s="190"/>
      <c r="D193" s="182" t="s">
        <v>184</v>
      </c>
      <c r="E193" s="191" t="s">
        <v>1</v>
      </c>
      <c r="F193" s="192" t="s">
        <v>828</v>
      </c>
      <c r="H193" s="191" t="s">
        <v>1</v>
      </c>
      <c r="I193" s="193"/>
      <c r="L193" s="190"/>
      <c r="M193" s="194"/>
      <c r="N193" s="195"/>
      <c r="O193" s="195"/>
      <c r="P193" s="195"/>
      <c r="Q193" s="195"/>
      <c r="R193" s="195"/>
      <c r="S193" s="195"/>
      <c r="T193" s="196"/>
      <c r="AT193" s="191" t="s">
        <v>184</v>
      </c>
      <c r="AU193" s="191" t="s">
        <v>86</v>
      </c>
      <c r="AV193" s="14" t="s">
        <v>84</v>
      </c>
      <c r="AW193" s="14" t="s">
        <v>33</v>
      </c>
      <c r="AX193" s="14" t="s">
        <v>77</v>
      </c>
      <c r="AY193" s="191" t="s">
        <v>175</v>
      </c>
    </row>
    <row r="194" spans="1:65" s="13" customFormat="1">
      <c r="B194" s="181"/>
      <c r="D194" s="182" t="s">
        <v>184</v>
      </c>
      <c r="E194" s="183" t="s">
        <v>1</v>
      </c>
      <c r="F194" s="184" t="s">
        <v>829</v>
      </c>
      <c r="H194" s="185">
        <v>3.6</v>
      </c>
      <c r="I194" s="186"/>
      <c r="L194" s="181"/>
      <c r="M194" s="187"/>
      <c r="N194" s="188"/>
      <c r="O194" s="188"/>
      <c r="P194" s="188"/>
      <c r="Q194" s="188"/>
      <c r="R194" s="188"/>
      <c r="S194" s="188"/>
      <c r="T194" s="189"/>
      <c r="AT194" s="183" t="s">
        <v>184</v>
      </c>
      <c r="AU194" s="183" t="s">
        <v>86</v>
      </c>
      <c r="AV194" s="13" t="s">
        <v>86</v>
      </c>
      <c r="AW194" s="13" t="s">
        <v>33</v>
      </c>
      <c r="AX194" s="13" t="s">
        <v>84</v>
      </c>
      <c r="AY194" s="183" t="s">
        <v>175</v>
      </c>
    </row>
    <row r="195" spans="1:65" s="12" customFormat="1" ht="22.9" customHeight="1">
      <c r="B195" s="154"/>
      <c r="D195" s="155" t="s">
        <v>76</v>
      </c>
      <c r="E195" s="165" t="s">
        <v>222</v>
      </c>
      <c r="F195" s="165" t="s">
        <v>281</v>
      </c>
      <c r="I195" s="157"/>
      <c r="J195" s="166">
        <f>BK195</f>
        <v>0</v>
      </c>
      <c r="L195" s="154"/>
      <c r="M195" s="159"/>
      <c r="N195" s="160"/>
      <c r="O195" s="160"/>
      <c r="P195" s="161">
        <f>SUM(P196:P217)</f>
        <v>0</v>
      </c>
      <c r="Q195" s="160"/>
      <c r="R195" s="161">
        <f>SUM(R196:R217)</f>
        <v>63.795359019999992</v>
      </c>
      <c r="S195" s="160"/>
      <c r="T195" s="162">
        <f>SUM(T196:T217)</f>
        <v>0</v>
      </c>
      <c r="AR195" s="155" t="s">
        <v>84</v>
      </c>
      <c r="AT195" s="163" t="s">
        <v>76</v>
      </c>
      <c r="AU195" s="163" t="s">
        <v>84</v>
      </c>
      <c r="AY195" s="155" t="s">
        <v>175</v>
      </c>
      <c r="BK195" s="164">
        <f>SUM(BK196:BK217)</f>
        <v>0</v>
      </c>
    </row>
    <row r="196" spans="1:65" s="2" customFormat="1" ht="24" customHeight="1">
      <c r="A196" s="33"/>
      <c r="B196" s="167"/>
      <c r="C196" s="168" t="s">
        <v>312</v>
      </c>
      <c r="D196" s="168" t="s">
        <v>177</v>
      </c>
      <c r="E196" s="169" t="s">
        <v>830</v>
      </c>
      <c r="F196" s="170" t="s">
        <v>831</v>
      </c>
      <c r="G196" s="171" t="s">
        <v>245</v>
      </c>
      <c r="H196" s="172">
        <v>1.5</v>
      </c>
      <c r="I196" s="173"/>
      <c r="J196" s="174">
        <f>ROUND(I196*H196,2)</f>
        <v>0</v>
      </c>
      <c r="K196" s="170" t="s">
        <v>181</v>
      </c>
      <c r="L196" s="34"/>
      <c r="M196" s="175" t="s">
        <v>1</v>
      </c>
      <c r="N196" s="176" t="s">
        <v>42</v>
      </c>
      <c r="O196" s="59"/>
      <c r="P196" s="177">
        <f>O196*H196</f>
        <v>0</v>
      </c>
      <c r="Q196" s="177">
        <v>2.5999999999999999E-3</v>
      </c>
      <c r="R196" s="177">
        <f>Q196*H196</f>
        <v>3.8999999999999998E-3</v>
      </c>
      <c r="S196" s="177">
        <v>0</v>
      </c>
      <c r="T196" s="178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9" t="s">
        <v>182</v>
      </c>
      <c r="AT196" s="179" t="s">
        <v>177</v>
      </c>
      <c r="AU196" s="179" t="s">
        <v>86</v>
      </c>
      <c r="AY196" s="18" t="s">
        <v>175</v>
      </c>
      <c r="BE196" s="180">
        <f>IF(N196="základní",J196,0)</f>
        <v>0</v>
      </c>
      <c r="BF196" s="180">
        <f>IF(N196="snížená",J196,0)</f>
        <v>0</v>
      </c>
      <c r="BG196" s="180">
        <f>IF(N196="zákl. přenesená",J196,0)</f>
        <v>0</v>
      </c>
      <c r="BH196" s="180">
        <f>IF(N196="sníž. přenesená",J196,0)</f>
        <v>0</v>
      </c>
      <c r="BI196" s="180">
        <f>IF(N196="nulová",J196,0)</f>
        <v>0</v>
      </c>
      <c r="BJ196" s="18" t="s">
        <v>84</v>
      </c>
      <c r="BK196" s="180">
        <f>ROUND(I196*H196,2)</f>
        <v>0</v>
      </c>
      <c r="BL196" s="18" t="s">
        <v>182</v>
      </c>
      <c r="BM196" s="179" t="s">
        <v>955</v>
      </c>
    </row>
    <row r="197" spans="1:65" s="13" customFormat="1">
      <c r="B197" s="181"/>
      <c r="D197" s="182" t="s">
        <v>184</v>
      </c>
      <c r="E197" s="183" t="s">
        <v>1</v>
      </c>
      <c r="F197" s="184" t="s">
        <v>956</v>
      </c>
      <c r="H197" s="185">
        <v>1.5</v>
      </c>
      <c r="I197" s="186"/>
      <c r="L197" s="181"/>
      <c r="M197" s="187"/>
      <c r="N197" s="188"/>
      <c r="O197" s="188"/>
      <c r="P197" s="188"/>
      <c r="Q197" s="188"/>
      <c r="R197" s="188"/>
      <c r="S197" s="188"/>
      <c r="T197" s="189"/>
      <c r="AT197" s="183" t="s">
        <v>184</v>
      </c>
      <c r="AU197" s="183" t="s">
        <v>86</v>
      </c>
      <c r="AV197" s="13" t="s">
        <v>86</v>
      </c>
      <c r="AW197" s="13" t="s">
        <v>33</v>
      </c>
      <c r="AX197" s="13" t="s">
        <v>84</v>
      </c>
      <c r="AY197" s="183" t="s">
        <v>175</v>
      </c>
    </row>
    <row r="198" spans="1:65" s="2" customFormat="1" ht="16.5" customHeight="1">
      <c r="A198" s="33"/>
      <c r="B198" s="167"/>
      <c r="C198" s="168" t="s">
        <v>316</v>
      </c>
      <c r="D198" s="168" t="s">
        <v>177</v>
      </c>
      <c r="E198" s="169" t="s">
        <v>834</v>
      </c>
      <c r="F198" s="170" t="s">
        <v>835</v>
      </c>
      <c r="G198" s="171" t="s">
        <v>245</v>
      </c>
      <c r="H198" s="172">
        <v>1.5</v>
      </c>
      <c r="I198" s="173"/>
      <c r="J198" s="174">
        <f>ROUND(I198*H198,2)</f>
        <v>0</v>
      </c>
      <c r="K198" s="170" t="s">
        <v>181</v>
      </c>
      <c r="L198" s="34"/>
      <c r="M198" s="175" t="s">
        <v>1</v>
      </c>
      <c r="N198" s="176" t="s">
        <v>42</v>
      </c>
      <c r="O198" s="59"/>
      <c r="P198" s="177">
        <f>O198*H198</f>
        <v>0</v>
      </c>
      <c r="Q198" s="177">
        <v>1.0000000000000001E-5</v>
      </c>
      <c r="R198" s="177">
        <f>Q198*H198</f>
        <v>1.5000000000000002E-5</v>
      </c>
      <c r="S198" s="177">
        <v>0</v>
      </c>
      <c r="T198" s="17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182</v>
      </c>
      <c r="AT198" s="179" t="s">
        <v>177</v>
      </c>
      <c r="AU198" s="179" t="s">
        <v>86</v>
      </c>
      <c r="AY198" s="18" t="s">
        <v>175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8" t="s">
        <v>84</v>
      </c>
      <c r="BK198" s="180">
        <f>ROUND(I198*H198,2)</f>
        <v>0</v>
      </c>
      <c r="BL198" s="18" t="s">
        <v>182</v>
      </c>
      <c r="BM198" s="179" t="s">
        <v>957</v>
      </c>
    </row>
    <row r="199" spans="1:65" s="2" customFormat="1" ht="24" customHeight="1">
      <c r="A199" s="33"/>
      <c r="B199" s="167"/>
      <c r="C199" s="168" t="s">
        <v>320</v>
      </c>
      <c r="D199" s="168" t="s">
        <v>177</v>
      </c>
      <c r="E199" s="169" t="s">
        <v>837</v>
      </c>
      <c r="F199" s="170" t="s">
        <v>838</v>
      </c>
      <c r="G199" s="171" t="s">
        <v>285</v>
      </c>
      <c r="H199" s="172">
        <v>19</v>
      </c>
      <c r="I199" s="173"/>
      <c r="J199" s="174">
        <f>ROUND(I199*H199,2)</f>
        <v>0</v>
      </c>
      <c r="K199" s="170" t="s">
        <v>181</v>
      </c>
      <c r="L199" s="34"/>
      <c r="M199" s="175" t="s">
        <v>1</v>
      </c>
      <c r="N199" s="176" t="s">
        <v>42</v>
      </c>
      <c r="O199" s="59"/>
      <c r="P199" s="177">
        <f>O199*H199</f>
        <v>0</v>
      </c>
      <c r="Q199" s="177">
        <v>0.15540000000000001</v>
      </c>
      <c r="R199" s="177">
        <f>Q199*H199</f>
        <v>2.9526000000000003</v>
      </c>
      <c r="S199" s="177">
        <v>0</v>
      </c>
      <c r="T199" s="178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9" t="s">
        <v>182</v>
      </c>
      <c r="AT199" s="179" t="s">
        <v>177</v>
      </c>
      <c r="AU199" s="179" t="s">
        <v>86</v>
      </c>
      <c r="AY199" s="18" t="s">
        <v>175</v>
      </c>
      <c r="BE199" s="180">
        <f>IF(N199="základní",J199,0)</f>
        <v>0</v>
      </c>
      <c r="BF199" s="180">
        <f>IF(N199="snížená",J199,0)</f>
        <v>0</v>
      </c>
      <c r="BG199" s="180">
        <f>IF(N199="zákl. přenesená",J199,0)</f>
        <v>0</v>
      </c>
      <c r="BH199" s="180">
        <f>IF(N199="sníž. přenesená",J199,0)</f>
        <v>0</v>
      </c>
      <c r="BI199" s="180">
        <f>IF(N199="nulová",J199,0)</f>
        <v>0</v>
      </c>
      <c r="BJ199" s="18" t="s">
        <v>84</v>
      </c>
      <c r="BK199" s="180">
        <f>ROUND(I199*H199,2)</f>
        <v>0</v>
      </c>
      <c r="BL199" s="18" t="s">
        <v>182</v>
      </c>
      <c r="BM199" s="179" t="s">
        <v>958</v>
      </c>
    </row>
    <row r="200" spans="1:65" s="13" customFormat="1">
      <c r="B200" s="181"/>
      <c r="D200" s="182" t="s">
        <v>184</v>
      </c>
      <c r="E200" s="183" t="s">
        <v>1</v>
      </c>
      <c r="F200" s="184" t="s">
        <v>959</v>
      </c>
      <c r="H200" s="185">
        <v>11</v>
      </c>
      <c r="I200" s="186"/>
      <c r="L200" s="181"/>
      <c r="M200" s="187"/>
      <c r="N200" s="188"/>
      <c r="O200" s="188"/>
      <c r="P200" s="188"/>
      <c r="Q200" s="188"/>
      <c r="R200" s="188"/>
      <c r="S200" s="188"/>
      <c r="T200" s="189"/>
      <c r="AT200" s="183" t="s">
        <v>184</v>
      </c>
      <c r="AU200" s="183" t="s">
        <v>86</v>
      </c>
      <c r="AV200" s="13" t="s">
        <v>86</v>
      </c>
      <c r="AW200" s="13" t="s">
        <v>33</v>
      </c>
      <c r="AX200" s="13" t="s">
        <v>77</v>
      </c>
      <c r="AY200" s="183" t="s">
        <v>175</v>
      </c>
    </row>
    <row r="201" spans="1:65" s="13" customFormat="1">
      <c r="B201" s="181"/>
      <c r="D201" s="182" t="s">
        <v>184</v>
      </c>
      <c r="E201" s="183" t="s">
        <v>1</v>
      </c>
      <c r="F201" s="184" t="s">
        <v>841</v>
      </c>
      <c r="H201" s="185">
        <v>4</v>
      </c>
      <c r="I201" s="186"/>
      <c r="L201" s="181"/>
      <c r="M201" s="187"/>
      <c r="N201" s="188"/>
      <c r="O201" s="188"/>
      <c r="P201" s="188"/>
      <c r="Q201" s="188"/>
      <c r="R201" s="188"/>
      <c r="S201" s="188"/>
      <c r="T201" s="189"/>
      <c r="AT201" s="183" t="s">
        <v>184</v>
      </c>
      <c r="AU201" s="183" t="s">
        <v>86</v>
      </c>
      <c r="AV201" s="13" t="s">
        <v>86</v>
      </c>
      <c r="AW201" s="13" t="s">
        <v>33</v>
      </c>
      <c r="AX201" s="13" t="s">
        <v>77</v>
      </c>
      <c r="AY201" s="183" t="s">
        <v>175</v>
      </c>
    </row>
    <row r="202" spans="1:65" s="13" customFormat="1">
      <c r="B202" s="181"/>
      <c r="D202" s="182" t="s">
        <v>184</v>
      </c>
      <c r="E202" s="183" t="s">
        <v>1</v>
      </c>
      <c r="F202" s="184" t="s">
        <v>842</v>
      </c>
      <c r="H202" s="185">
        <v>2</v>
      </c>
      <c r="I202" s="186"/>
      <c r="L202" s="181"/>
      <c r="M202" s="187"/>
      <c r="N202" s="188"/>
      <c r="O202" s="188"/>
      <c r="P202" s="188"/>
      <c r="Q202" s="188"/>
      <c r="R202" s="188"/>
      <c r="S202" s="188"/>
      <c r="T202" s="189"/>
      <c r="AT202" s="183" t="s">
        <v>184</v>
      </c>
      <c r="AU202" s="183" t="s">
        <v>86</v>
      </c>
      <c r="AV202" s="13" t="s">
        <v>86</v>
      </c>
      <c r="AW202" s="13" t="s">
        <v>33</v>
      </c>
      <c r="AX202" s="13" t="s">
        <v>77</v>
      </c>
      <c r="AY202" s="183" t="s">
        <v>175</v>
      </c>
    </row>
    <row r="203" spans="1:65" s="13" customFormat="1">
      <c r="B203" s="181"/>
      <c r="D203" s="182" t="s">
        <v>184</v>
      </c>
      <c r="E203" s="183" t="s">
        <v>1</v>
      </c>
      <c r="F203" s="184" t="s">
        <v>843</v>
      </c>
      <c r="H203" s="185">
        <v>2</v>
      </c>
      <c r="I203" s="186"/>
      <c r="L203" s="181"/>
      <c r="M203" s="187"/>
      <c r="N203" s="188"/>
      <c r="O203" s="188"/>
      <c r="P203" s="188"/>
      <c r="Q203" s="188"/>
      <c r="R203" s="188"/>
      <c r="S203" s="188"/>
      <c r="T203" s="189"/>
      <c r="AT203" s="183" t="s">
        <v>184</v>
      </c>
      <c r="AU203" s="183" t="s">
        <v>86</v>
      </c>
      <c r="AV203" s="13" t="s">
        <v>86</v>
      </c>
      <c r="AW203" s="13" t="s">
        <v>33</v>
      </c>
      <c r="AX203" s="13" t="s">
        <v>77</v>
      </c>
      <c r="AY203" s="183" t="s">
        <v>175</v>
      </c>
    </row>
    <row r="204" spans="1:65" s="15" customFormat="1">
      <c r="B204" s="197"/>
      <c r="D204" s="182" t="s">
        <v>184</v>
      </c>
      <c r="E204" s="198" t="s">
        <v>1</v>
      </c>
      <c r="F204" s="199" t="s">
        <v>200</v>
      </c>
      <c r="H204" s="200">
        <v>19</v>
      </c>
      <c r="I204" s="201"/>
      <c r="L204" s="197"/>
      <c r="M204" s="202"/>
      <c r="N204" s="203"/>
      <c r="O204" s="203"/>
      <c r="P204" s="203"/>
      <c r="Q204" s="203"/>
      <c r="R204" s="203"/>
      <c r="S204" s="203"/>
      <c r="T204" s="204"/>
      <c r="AT204" s="198" t="s">
        <v>184</v>
      </c>
      <c r="AU204" s="198" t="s">
        <v>86</v>
      </c>
      <c r="AV204" s="15" t="s">
        <v>182</v>
      </c>
      <c r="AW204" s="15" t="s">
        <v>33</v>
      </c>
      <c r="AX204" s="15" t="s">
        <v>84</v>
      </c>
      <c r="AY204" s="198" t="s">
        <v>175</v>
      </c>
    </row>
    <row r="205" spans="1:65" s="2" customFormat="1" ht="16.5" customHeight="1">
      <c r="A205" s="33"/>
      <c r="B205" s="167"/>
      <c r="C205" s="205" t="s">
        <v>324</v>
      </c>
      <c r="D205" s="205" t="s">
        <v>276</v>
      </c>
      <c r="E205" s="206" t="s">
        <v>844</v>
      </c>
      <c r="F205" s="207" t="s">
        <v>845</v>
      </c>
      <c r="G205" s="208" t="s">
        <v>285</v>
      </c>
      <c r="H205" s="209">
        <v>11.55</v>
      </c>
      <c r="I205" s="210"/>
      <c r="J205" s="211">
        <f>ROUND(I205*H205,2)</f>
        <v>0</v>
      </c>
      <c r="K205" s="207" t="s">
        <v>181</v>
      </c>
      <c r="L205" s="212"/>
      <c r="M205" s="213" t="s">
        <v>1</v>
      </c>
      <c r="N205" s="214" t="s">
        <v>42</v>
      </c>
      <c r="O205" s="59"/>
      <c r="P205" s="177">
        <f>O205*H205</f>
        <v>0</v>
      </c>
      <c r="Q205" s="177">
        <v>8.1000000000000003E-2</v>
      </c>
      <c r="R205" s="177">
        <f>Q205*H205</f>
        <v>0.9355500000000001</v>
      </c>
      <c r="S205" s="177">
        <v>0</v>
      </c>
      <c r="T205" s="178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9" t="s">
        <v>217</v>
      </c>
      <c r="AT205" s="179" t="s">
        <v>276</v>
      </c>
      <c r="AU205" s="179" t="s">
        <v>86</v>
      </c>
      <c r="AY205" s="18" t="s">
        <v>175</v>
      </c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8" t="s">
        <v>84</v>
      </c>
      <c r="BK205" s="180">
        <f>ROUND(I205*H205,2)</f>
        <v>0</v>
      </c>
      <c r="BL205" s="18" t="s">
        <v>182</v>
      </c>
      <c r="BM205" s="179" t="s">
        <v>960</v>
      </c>
    </row>
    <row r="206" spans="1:65" s="13" customFormat="1">
      <c r="B206" s="181"/>
      <c r="D206" s="182" t="s">
        <v>184</v>
      </c>
      <c r="E206" s="183" t="s">
        <v>1</v>
      </c>
      <c r="F206" s="184" t="s">
        <v>961</v>
      </c>
      <c r="H206" s="185">
        <v>11.55</v>
      </c>
      <c r="I206" s="186"/>
      <c r="L206" s="181"/>
      <c r="M206" s="187"/>
      <c r="N206" s="188"/>
      <c r="O206" s="188"/>
      <c r="P206" s="188"/>
      <c r="Q206" s="188"/>
      <c r="R206" s="188"/>
      <c r="S206" s="188"/>
      <c r="T206" s="189"/>
      <c r="AT206" s="183" t="s">
        <v>184</v>
      </c>
      <c r="AU206" s="183" t="s">
        <v>86</v>
      </c>
      <c r="AV206" s="13" t="s">
        <v>86</v>
      </c>
      <c r="AW206" s="13" t="s">
        <v>33</v>
      </c>
      <c r="AX206" s="13" t="s">
        <v>84</v>
      </c>
      <c r="AY206" s="183" t="s">
        <v>175</v>
      </c>
    </row>
    <row r="207" spans="1:65" s="2" customFormat="1" ht="24" customHeight="1">
      <c r="A207" s="33"/>
      <c r="B207" s="167"/>
      <c r="C207" s="205" t="s">
        <v>328</v>
      </c>
      <c r="D207" s="205" t="s">
        <v>276</v>
      </c>
      <c r="E207" s="206" t="s">
        <v>848</v>
      </c>
      <c r="F207" s="207" t="s">
        <v>849</v>
      </c>
      <c r="G207" s="208" t="s">
        <v>285</v>
      </c>
      <c r="H207" s="209">
        <v>4</v>
      </c>
      <c r="I207" s="210"/>
      <c r="J207" s="211">
        <f>ROUND(I207*H207,2)</f>
        <v>0</v>
      </c>
      <c r="K207" s="207" t="s">
        <v>181</v>
      </c>
      <c r="L207" s="212"/>
      <c r="M207" s="213" t="s">
        <v>1</v>
      </c>
      <c r="N207" s="214" t="s">
        <v>42</v>
      </c>
      <c r="O207" s="59"/>
      <c r="P207" s="177">
        <f>O207*H207</f>
        <v>0</v>
      </c>
      <c r="Q207" s="177">
        <v>4.8300000000000003E-2</v>
      </c>
      <c r="R207" s="177">
        <f>Q207*H207</f>
        <v>0.19320000000000001</v>
      </c>
      <c r="S207" s="177">
        <v>0</v>
      </c>
      <c r="T207" s="178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9" t="s">
        <v>217</v>
      </c>
      <c r="AT207" s="179" t="s">
        <v>276</v>
      </c>
      <c r="AU207" s="179" t="s">
        <v>86</v>
      </c>
      <c r="AY207" s="18" t="s">
        <v>175</v>
      </c>
      <c r="BE207" s="180">
        <f>IF(N207="základní",J207,0)</f>
        <v>0</v>
      </c>
      <c r="BF207" s="180">
        <f>IF(N207="snížená",J207,0)</f>
        <v>0</v>
      </c>
      <c r="BG207" s="180">
        <f>IF(N207="zákl. přenesená",J207,0)</f>
        <v>0</v>
      </c>
      <c r="BH207" s="180">
        <f>IF(N207="sníž. přenesená",J207,0)</f>
        <v>0</v>
      </c>
      <c r="BI207" s="180">
        <f>IF(N207="nulová",J207,0)</f>
        <v>0</v>
      </c>
      <c r="BJ207" s="18" t="s">
        <v>84</v>
      </c>
      <c r="BK207" s="180">
        <f>ROUND(I207*H207,2)</f>
        <v>0</v>
      </c>
      <c r="BL207" s="18" t="s">
        <v>182</v>
      </c>
      <c r="BM207" s="179" t="s">
        <v>962</v>
      </c>
    </row>
    <row r="208" spans="1:65" s="2" customFormat="1" ht="24" customHeight="1">
      <c r="A208" s="33"/>
      <c r="B208" s="167"/>
      <c r="C208" s="205" t="s">
        <v>332</v>
      </c>
      <c r="D208" s="205" t="s">
        <v>276</v>
      </c>
      <c r="E208" s="206" t="s">
        <v>851</v>
      </c>
      <c r="F208" s="207" t="s">
        <v>852</v>
      </c>
      <c r="G208" s="208" t="s">
        <v>285</v>
      </c>
      <c r="H208" s="209">
        <v>2</v>
      </c>
      <c r="I208" s="210"/>
      <c r="J208" s="211">
        <f>ROUND(I208*H208,2)</f>
        <v>0</v>
      </c>
      <c r="K208" s="207" t="s">
        <v>181</v>
      </c>
      <c r="L208" s="212"/>
      <c r="M208" s="213" t="s">
        <v>1</v>
      </c>
      <c r="N208" s="214" t="s">
        <v>42</v>
      </c>
      <c r="O208" s="59"/>
      <c r="P208" s="177">
        <f>O208*H208</f>
        <v>0</v>
      </c>
      <c r="Q208" s="177">
        <v>6.4000000000000001E-2</v>
      </c>
      <c r="R208" s="177">
        <f>Q208*H208</f>
        <v>0.128</v>
      </c>
      <c r="S208" s="177">
        <v>0</v>
      </c>
      <c r="T208" s="178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9" t="s">
        <v>217</v>
      </c>
      <c r="AT208" s="179" t="s">
        <v>276</v>
      </c>
      <c r="AU208" s="179" t="s">
        <v>86</v>
      </c>
      <c r="AY208" s="18" t="s">
        <v>175</v>
      </c>
      <c r="BE208" s="180">
        <f>IF(N208="základní",J208,0)</f>
        <v>0</v>
      </c>
      <c r="BF208" s="180">
        <f>IF(N208="snížená",J208,0)</f>
        <v>0</v>
      </c>
      <c r="BG208" s="180">
        <f>IF(N208="zákl. přenesená",J208,0)</f>
        <v>0</v>
      </c>
      <c r="BH208" s="180">
        <f>IF(N208="sníž. přenesená",J208,0)</f>
        <v>0</v>
      </c>
      <c r="BI208" s="180">
        <f>IF(N208="nulová",J208,0)</f>
        <v>0</v>
      </c>
      <c r="BJ208" s="18" t="s">
        <v>84</v>
      </c>
      <c r="BK208" s="180">
        <f>ROUND(I208*H208,2)</f>
        <v>0</v>
      </c>
      <c r="BL208" s="18" t="s">
        <v>182</v>
      </c>
      <c r="BM208" s="179" t="s">
        <v>963</v>
      </c>
    </row>
    <row r="209" spans="1:65" s="2" customFormat="1" ht="16.5" customHeight="1">
      <c r="A209" s="33"/>
      <c r="B209" s="167"/>
      <c r="C209" s="205" t="s">
        <v>336</v>
      </c>
      <c r="D209" s="205" t="s">
        <v>276</v>
      </c>
      <c r="E209" s="206" t="s">
        <v>854</v>
      </c>
      <c r="F209" s="207" t="s">
        <v>855</v>
      </c>
      <c r="G209" s="208" t="s">
        <v>285</v>
      </c>
      <c r="H209" s="209">
        <v>2</v>
      </c>
      <c r="I209" s="210"/>
      <c r="J209" s="211">
        <f>ROUND(I209*H209,2)</f>
        <v>0</v>
      </c>
      <c r="K209" s="207" t="s">
        <v>181</v>
      </c>
      <c r="L209" s="212"/>
      <c r="M209" s="213" t="s">
        <v>1</v>
      </c>
      <c r="N209" s="214" t="s">
        <v>42</v>
      </c>
      <c r="O209" s="59"/>
      <c r="P209" s="177">
        <f>O209*H209</f>
        <v>0</v>
      </c>
      <c r="Q209" s="177">
        <v>7.8200000000000006E-2</v>
      </c>
      <c r="R209" s="177">
        <f>Q209*H209</f>
        <v>0.15640000000000001</v>
      </c>
      <c r="S209" s="177">
        <v>0</v>
      </c>
      <c r="T209" s="178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9" t="s">
        <v>217</v>
      </c>
      <c r="AT209" s="179" t="s">
        <v>276</v>
      </c>
      <c r="AU209" s="179" t="s">
        <v>86</v>
      </c>
      <c r="AY209" s="18" t="s">
        <v>175</v>
      </c>
      <c r="BE209" s="180">
        <f>IF(N209="základní",J209,0)</f>
        <v>0</v>
      </c>
      <c r="BF209" s="180">
        <f>IF(N209="snížená",J209,0)</f>
        <v>0</v>
      </c>
      <c r="BG209" s="180">
        <f>IF(N209="zákl. přenesená",J209,0)</f>
        <v>0</v>
      </c>
      <c r="BH209" s="180">
        <f>IF(N209="sníž. přenesená",J209,0)</f>
        <v>0</v>
      </c>
      <c r="BI209" s="180">
        <f>IF(N209="nulová",J209,0)</f>
        <v>0</v>
      </c>
      <c r="BJ209" s="18" t="s">
        <v>84</v>
      </c>
      <c r="BK209" s="180">
        <f>ROUND(I209*H209,2)</f>
        <v>0</v>
      </c>
      <c r="BL209" s="18" t="s">
        <v>182</v>
      </c>
      <c r="BM209" s="179" t="s">
        <v>964</v>
      </c>
    </row>
    <row r="210" spans="1:65" s="2" customFormat="1" ht="24" customHeight="1">
      <c r="A210" s="33"/>
      <c r="B210" s="167"/>
      <c r="C210" s="168" t="s">
        <v>340</v>
      </c>
      <c r="D210" s="168" t="s">
        <v>177</v>
      </c>
      <c r="E210" s="169" t="s">
        <v>301</v>
      </c>
      <c r="F210" s="170" t="s">
        <v>302</v>
      </c>
      <c r="G210" s="171" t="s">
        <v>180</v>
      </c>
      <c r="H210" s="172">
        <v>1.2529999999999999</v>
      </c>
      <c r="I210" s="173"/>
      <c r="J210" s="174">
        <f>ROUND(I210*H210,2)</f>
        <v>0</v>
      </c>
      <c r="K210" s="170" t="s">
        <v>181</v>
      </c>
      <c r="L210" s="34"/>
      <c r="M210" s="175" t="s">
        <v>1</v>
      </c>
      <c r="N210" s="176" t="s">
        <v>42</v>
      </c>
      <c r="O210" s="59"/>
      <c r="P210" s="177">
        <f>O210*H210</f>
        <v>0</v>
      </c>
      <c r="Q210" s="177">
        <v>2.2563399999999998</v>
      </c>
      <c r="R210" s="177">
        <f>Q210*H210</f>
        <v>2.8271940199999994</v>
      </c>
      <c r="S210" s="177">
        <v>0</v>
      </c>
      <c r="T210" s="178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9" t="s">
        <v>182</v>
      </c>
      <c r="AT210" s="179" t="s">
        <v>177</v>
      </c>
      <c r="AU210" s="179" t="s">
        <v>86</v>
      </c>
      <c r="AY210" s="18" t="s">
        <v>175</v>
      </c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18" t="s">
        <v>84</v>
      </c>
      <c r="BK210" s="180">
        <f>ROUND(I210*H210,2)</f>
        <v>0</v>
      </c>
      <c r="BL210" s="18" t="s">
        <v>182</v>
      </c>
      <c r="BM210" s="179" t="s">
        <v>965</v>
      </c>
    </row>
    <row r="211" spans="1:65" s="13" customFormat="1">
      <c r="B211" s="181"/>
      <c r="D211" s="182" t="s">
        <v>184</v>
      </c>
      <c r="E211" s="183" t="s">
        <v>1</v>
      </c>
      <c r="F211" s="184" t="s">
        <v>929</v>
      </c>
      <c r="H211" s="185">
        <v>1.0129999999999999</v>
      </c>
      <c r="I211" s="186"/>
      <c r="L211" s="181"/>
      <c r="M211" s="187"/>
      <c r="N211" s="188"/>
      <c r="O211" s="188"/>
      <c r="P211" s="188"/>
      <c r="Q211" s="188"/>
      <c r="R211" s="188"/>
      <c r="S211" s="188"/>
      <c r="T211" s="189"/>
      <c r="AT211" s="183" t="s">
        <v>184</v>
      </c>
      <c r="AU211" s="183" t="s">
        <v>86</v>
      </c>
      <c r="AV211" s="13" t="s">
        <v>86</v>
      </c>
      <c r="AW211" s="13" t="s">
        <v>33</v>
      </c>
      <c r="AX211" s="13" t="s">
        <v>77</v>
      </c>
      <c r="AY211" s="183" t="s">
        <v>175</v>
      </c>
    </row>
    <row r="212" spans="1:65" s="13" customFormat="1">
      <c r="B212" s="181"/>
      <c r="D212" s="182" t="s">
        <v>184</v>
      </c>
      <c r="E212" s="183" t="s">
        <v>1</v>
      </c>
      <c r="F212" s="184" t="s">
        <v>759</v>
      </c>
      <c r="H212" s="185">
        <v>0.24</v>
      </c>
      <c r="I212" s="186"/>
      <c r="L212" s="181"/>
      <c r="M212" s="187"/>
      <c r="N212" s="188"/>
      <c r="O212" s="188"/>
      <c r="P212" s="188"/>
      <c r="Q212" s="188"/>
      <c r="R212" s="188"/>
      <c r="S212" s="188"/>
      <c r="T212" s="189"/>
      <c r="AT212" s="183" t="s">
        <v>184</v>
      </c>
      <c r="AU212" s="183" t="s">
        <v>86</v>
      </c>
      <c r="AV212" s="13" t="s">
        <v>86</v>
      </c>
      <c r="AW212" s="13" t="s">
        <v>33</v>
      </c>
      <c r="AX212" s="13" t="s">
        <v>77</v>
      </c>
      <c r="AY212" s="183" t="s">
        <v>175</v>
      </c>
    </row>
    <row r="213" spans="1:65" s="15" customFormat="1">
      <c r="B213" s="197"/>
      <c r="D213" s="182" t="s">
        <v>184</v>
      </c>
      <c r="E213" s="198" t="s">
        <v>1</v>
      </c>
      <c r="F213" s="199" t="s">
        <v>200</v>
      </c>
      <c r="H213" s="200">
        <v>1.2529999999999999</v>
      </c>
      <c r="I213" s="201"/>
      <c r="L213" s="197"/>
      <c r="M213" s="202"/>
      <c r="N213" s="203"/>
      <c r="O213" s="203"/>
      <c r="P213" s="203"/>
      <c r="Q213" s="203"/>
      <c r="R213" s="203"/>
      <c r="S213" s="203"/>
      <c r="T213" s="204"/>
      <c r="AT213" s="198" t="s">
        <v>184</v>
      </c>
      <c r="AU213" s="198" t="s">
        <v>86</v>
      </c>
      <c r="AV213" s="15" t="s">
        <v>182</v>
      </c>
      <c r="AW213" s="15" t="s">
        <v>33</v>
      </c>
      <c r="AX213" s="15" t="s">
        <v>84</v>
      </c>
      <c r="AY213" s="198" t="s">
        <v>175</v>
      </c>
    </row>
    <row r="214" spans="1:65" s="2" customFormat="1" ht="16.5" customHeight="1">
      <c r="A214" s="33"/>
      <c r="B214" s="167"/>
      <c r="C214" s="168" t="s">
        <v>344</v>
      </c>
      <c r="D214" s="168" t="s">
        <v>177</v>
      </c>
      <c r="E214" s="169" t="s">
        <v>860</v>
      </c>
      <c r="F214" s="170" t="s">
        <v>861</v>
      </c>
      <c r="G214" s="171" t="s">
        <v>285</v>
      </c>
      <c r="H214" s="172">
        <v>12</v>
      </c>
      <c r="I214" s="173"/>
      <c r="J214" s="174">
        <f>ROUND(I214*H214,2)</f>
        <v>0</v>
      </c>
      <c r="K214" s="170" t="s">
        <v>181</v>
      </c>
      <c r="L214" s="34"/>
      <c r="M214" s="175" t="s">
        <v>1</v>
      </c>
      <c r="N214" s="176" t="s">
        <v>42</v>
      </c>
      <c r="O214" s="59"/>
      <c r="P214" s="177">
        <f>O214*H214</f>
        <v>0</v>
      </c>
      <c r="Q214" s="177">
        <v>0</v>
      </c>
      <c r="R214" s="177">
        <f>Q214*H214</f>
        <v>0</v>
      </c>
      <c r="S214" s="177">
        <v>0</v>
      </c>
      <c r="T214" s="178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9" t="s">
        <v>182</v>
      </c>
      <c r="AT214" s="179" t="s">
        <v>177</v>
      </c>
      <c r="AU214" s="179" t="s">
        <v>86</v>
      </c>
      <c r="AY214" s="18" t="s">
        <v>175</v>
      </c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18" t="s">
        <v>84</v>
      </c>
      <c r="BK214" s="180">
        <f>ROUND(I214*H214,2)</f>
        <v>0</v>
      </c>
      <c r="BL214" s="18" t="s">
        <v>182</v>
      </c>
      <c r="BM214" s="179" t="s">
        <v>966</v>
      </c>
    </row>
    <row r="215" spans="1:65" s="2" customFormat="1" ht="24" customHeight="1">
      <c r="A215" s="33"/>
      <c r="B215" s="167"/>
      <c r="C215" s="168" t="s">
        <v>348</v>
      </c>
      <c r="D215" s="168" t="s">
        <v>177</v>
      </c>
      <c r="E215" s="169" t="s">
        <v>863</v>
      </c>
      <c r="F215" s="170" t="s">
        <v>864</v>
      </c>
      <c r="G215" s="171" t="s">
        <v>310</v>
      </c>
      <c r="H215" s="172">
        <v>5</v>
      </c>
      <c r="I215" s="173"/>
      <c r="J215" s="174">
        <f>ROUND(I215*H215,2)</f>
        <v>0</v>
      </c>
      <c r="K215" s="170" t="s">
        <v>1</v>
      </c>
      <c r="L215" s="34"/>
      <c r="M215" s="175" t="s">
        <v>1</v>
      </c>
      <c r="N215" s="176" t="s">
        <v>42</v>
      </c>
      <c r="O215" s="59"/>
      <c r="P215" s="177">
        <f>O215*H215</f>
        <v>0</v>
      </c>
      <c r="Q215" s="177">
        <v>8.0854999999999997</v>
      </c>
      <c r="R215" s="177">
        <f>Q215*H215</f>
        <v>40.427499999999995</v>
      </c>
      <c r="S215" s="177">
        <v>0</v>
      </c>
      <c r="T215" s="178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9" t="s">
        <v>182</v>
      </c>
      <c r="AT215" s="179" t="s">
        <v>177</v>
      </c>
      <c r="AU215" s="179" t="s">
        <v>86</v>
      </c>
      <c r="AY215" s="18" t="s">
        <v>175</v>
      </c>
      <c r="BE215" s="180">
        <f>IF(N215="základní",J215,0)</f>
        <v>0</v>
      </c>
      <c r="BF215" s="180">
        <f>IF(N215="snížená",J215,0)</f>
        <v>0</v>
      </c>
      <c r="BG215" s="180">
        <f>IF(N215="zákl. přenesená",J215,0)</f>
        <v>0</v>
      </c>
      <c r="BH215" s="180">
        <f>IF(N215="sníž. přenesená",J215,0)</f>
        <v>0</v>
      </c>
      <c r="BI215" s="180">
        <f>IF(N215="nulová",J215,0)</f>
        <v>0</v>
      </c>
      <c r="BJ215" s="18" t="s">
        <v>84</v>
      </c>
      <c r="BK215" s="180">
        <f>ROUND(I215*H215,2)</f>
        <v>0</v>
      </c>
      <c r="BL215" s="18" t="s">
        <v>182</v>
      </c>
      <c r="BM215" s="179" t="s">
        <v>967</v>
      </c>
    </row>
    <row r="216" spans="1:65" s="2" customFormat="1" ht="24" customHeight="1">
      <c r="A216" s="33"/>
      <c r="B216" s="167"/>
      <c r="C216" s="168" t="s">
        <v>352</v>
      </c>
      <c r="D216" s="168" t="s">
        <v>177</v>
      </c>
      <c r="E216" s="169" t="s">
        <v>866</v>
      </c>
      <c r="F216" s="170" t="s">
        <v>867</v>
      </c>
      <c r="G216" s="171" t="s">
        <v>310</v>
      </c>
      <c r="H216" s="172">
        <v>1</v>
      </c>
      <c r="I216" s="173"/>
      <c r="J216" s="174">
        <f>ROUND(I216*H216,2)</f>
        <v>0</v>
      </c>
      <c r="K216" s="170" t="s">
        <v>1</v>
      </c>
      <c r="L216" s="34"/>
      <c r="M216" s="175" t="s">
        <v>1</v>
      </c>
      <c r="N216" s="176" t="s">
        <v>42</v>
      </c>
      <c r="O216" s="59"/>
      <c r="P216" s="177">
        <f>O216*H216</f>
        <v>0</v>
      </c>
      <c r="Q216" s="177">
        <v>8.0854999999999997</v>
      </c>
      <c r="R216" s="177">
        <f>Q216*H216</f>
        <v>8.0854999999999997</v>
      </c>
      <c r="S216" s="177">
        <v>0</v>
      </c>
      <c r="T216" s="178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9" t="s">
        <v>182</v>
      </c>
      <c r="AT216" s="179" t="s">
        <v>177</v>
      </c>
      <c r="AU216" s="179" t="s">
        <v>86</v>
      </c>
      <c r="AY216" s="18" t="s">
        <v>175</v>
      </c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18" t="s">
        <v>84</v>
      </c>
      <c r="BK216" s="180">
        <f>ROUND(I216*H216,2)</f>
        <v>0</v>
      </c>
      <c r="BL216" s="18" t="s">
        <v>182</v>
      </c>
      <c r="BM216" s="179" t="s">
        <v>968</v>
      </c>
    </row>
    <row r="217" spans="1:65" s="2" customFormat="1" ht="24" customHeight="1">
      <c r="A217" s="33"/>
      <c r="B217" s="167"/>
      <c r="C217" s="168" t="s">
        <v>358</v>
      </c>
      <c r="D217" s="168" t="s">
        <v>177</v>
      </c>
      <c r="E217" s="169" t="s">
        <v>869</v>
      </c>
      <c r="F217" s="170" t="s">
        <v>870</v>
      </c>
      <c r="G217" s="171" t="s">
        <v>310</v>
      </c>
      <c r="H217" s="172">
        <v>1</v>
      </c>
      <c r="I217" s="173"/>
      <c r="J217" s="174">
        <f>ROUND(I217*H217,2)</f>
        <v>0</v>
      </c>
      <c r="K217" s="170" t="s">
        <v>1</v>
      </c>
      <c r="L217" s="34"/>
      <c r="M217" s="175" t="s">
        <v>1</v>
      </c>
      <c r="N217" s="176" t="s">
        <v>42</v>
      </c>
      <c r="O217" s="59"/>
      <c r="P217" s="177">
        <f>O217*H217</f>
        <v>0</v>
      </c>
      <c r="Q217" s="177">
        <v>8.0854999999999997</v>
      </c>
      <c r="R217" s="177">
        <f>Q217*H217</f>
        <v>8.0854999999999997</v>
      </c>
      <c r="S217" s="177">
        <v>0</v>
      </c>
      <c r="T217" s="178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9" t="s">
        <v>182</v>
      </c>
      <c r="AT217" s="179" t="s">
        <v>177</v>
      </c>
      <c r="AU217" s="179" t="s">
        <v>86</v>
      </c>
      <c r="AY217" s="18" t="s">
        <v>175</v>
      </c>
      <c r="BE217" s="180">
        <f>IF(N217="základní",J217,0)</f>
        <v>0</v>
      </c>
      <c r="BF217" s="180">
        <f>IF(N217="snížená",J217,0)</f>
        <v>0</v>
      </c>
      <c r="BG217" s="180">
        <f>IF(N217="zákl. přenesená",J217,0)</f>
        <v>0</v>
      </c>
      <c r="BH217" s="180">
        <f>IF(N217="sníž. přenesená",J217,0)</f>
        <v>0</v>
      </c>
      <c r="BI217" s="180">
        <f>IF(N217="nulová",J217,0)</f>
        <v>0</v>
      </c>
      <c r="BJ217" s="18" t="s">
        <v>84</v>
      </c>
      <c r="BK217" s="180">
        <f>ROUND(I217*H217,2)</f>
        <v>0</v>
      </c>
      <c r="BL217" s="18" t="s">
        <v>182</v>
      </c>
      <c r="BM217" s="179" t="s">
        <v>969</v>
      </c>
    </row>
    <row r="218" spans="1:65" s="12" customFormat="1" ht="22.9" customHeight="1">
      <c r="B218" s="154"/>
      <c r="D218" s="155" t="s">
        <v>76</v>
      </c>
      <c r="E218" s="165" t="s">
        <v>872</v>
      </c>
      <c r="F218" s="165" t="s">
        <v>873</v>
      </c>
      <c r="I218" s="157"/>
      <c r="J218" s="166">
        <f>BK218</f>
        <v>0</v>
      </c>
      <c r="L218" s="154"/>
      <c r="M218" s="159"/>
      <c r="N218" s="160"/>
      <c r="O218" s="160"/>
      <c r="P218" s="161">
        <f>SUM(P219:P231)</f>
        <v>0</v>
      </c>
      <c r="Q218" s="160"/>
      <c r="R218" s="161">
        <f>SUM(R219:R231)</f>
        <v>0</v>
      </c>
      <c r="S218" s="160"/>
      <c r="T218" s="162">
        <f>SUM(T219:T231)</f>
        <v>0</v>
      </c>
      <c r="AR218" s="155" t="s">
        <v>84</v>
      </c>
      <c r="AT218" s="163" t="s">
        <v>76</v>
      </c>
      <c r="AU218" s="163" t="s">
        <v>84</v>
      </c>
      <c r="AY218" s="155" t="s">
        <v>175</v>
      </c>
      <c r="BK218" s="164">
        <f>SUM(BK219:BK231)</f>
        <v>0</v>
      </c>
    </row>
    <row r="219" spans="1:65" s="2" customFormat="1" ht="16.5" customHeight="1">
      <c r="A219" s="33"/>
      <c r="B219" s="167"/>
      <c r="C219" s="168" t="s">
        <v>140</v>
      </c>
      <c r="D219" s="168" t="s">
        <v>177</v>
      </c>
      <c r="E219" s="169" t="s">
        <v>874</v>
      </c>
      <c r="F219" s="170" t="s">
        <v>875</v>
      </c>
      <c r="G219" s="171" t="s">
        <v>234</v>
      </c>
      <c r="H219" s="172">
        <v>14.375999999999999</v>
      </c>
      <c r="I219" s="173"/>
      <c r="J219" s="174">
        <f>ROUND(I219*H219,2)</f>
        <v>0</v>
      </c>
      <c r="K219" s="170" t="s">
        <v>181</v>
      </c>
      <c r="L219" s="34"/>
      <c r="M219" s="175" t="s">
        <v>1</v>
      </c>
      <c r="N219" s="176" t="s">
        <v>42</v>
      </c>
      <c r="O219" s="59"/>
      <c r="P219" s="177">
        <f>O219*H219</f>
        <v>0</v>
      </c>
      <c r="Q219" s="177">
        <v>0</v>
      </c>
      <c r="R219" s="177">
        <f>Q219*H219</f>
        <v>0</v>
      </c>
      <c r="S219" s="177">
        <v>0</v>
      </c>
      <c r="T219" s="178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9" t="s">
        <v>182</v>
      </c>
      <c r="AT219" s="179" t="s">
        <v>177</v>
      </c>
      <c r="AU219" s="179" t="s">
        <v>86</v>
      </c>
      <c r="AY219" s="18" t="s">
        <v>175</v>
      </c>
      <c r="BE219" s="180">
        <f>IF(N219="základní",J219,0)</f>
        <v>0</v>
      </c>
      <c r="BF219" s="180">
        <f>IF(N219="snížená",J219,0)</f>
        <v>0</v>
      </c>
      <c r="BG219" s="180">
        <f>IF(N219="zákl. přenesená",J219,0)</f>
        <v>0</v>
      </c>
      <c r="BH219" s="180">
        <f>IF(N219="sníž. přenesená",J219,0)</f>
        <v>0</v>
      </c>
      <c r="BI219" s="180">
        <f>IF(N219="nulová",J219,0)</f>
        <v>0</v>
      </c>
      <c r="BJ219" s="18" t="s">
        <v>84</v>
      </c>
      <c r="BK219" s="180">
        <f>ROUND(I219*H219,2)</f>
        <v>0</v>
      </c>
      <c r="BL219" s="18" t="s">
        <v>182</v>
      </c>
      <c r="BM219" s="179" t="s">
        <v>970</v>
      </c>
    </row>
    <row r="220" spans="1:65" s="13" customFormat="1">
      <c r="B220" s="181"/>
      <c r="D220" s="182" t="s">
        <v>184</v>
      </c>
      <c r="E220" s="183" t="s">
        <v>724</v>
      </c>
      <c r="F220" s="184" t="s">
        <v>911</v>
      </c>
      <c r="H220" s="185">
        <v>14.375999999999999</v>
      </c>
      <c r="I220" s="186"/>
      <c r="L220" s="181"/>
      <c r="M220" s="187"/>
      <c r="N220" s="188"/>
      <c r="O220" s="188"/>
      <c r="P220" s="188"/>
      <c r="Q220" s="188"/>
      <c r="R220" s="188"/>
      <c r="S220" s="188"/>
      <c r="T220" s="189"/>
      <c r="AT220" s="183" t="s">
        <v>184</v>
      </c>
      <c r="AU220" s="183" t="s">
        <v>86</v>
      </c>
      <c r="AV220" s="13" t="s">
        <v>86</v>
      </c>
      <c r="AW220" s="13" t="s">
        <v>33</v>
      </c>
      <c r="AX220" s="13" t="s">
        <v>84</v>
      </c>
      <c r="AY220" s="183" t="s">
        <v>175</v>
      </c>
    </row>
    <row r="221" spans="1:65" s="2" customFormat="1" ht="24" customHeight="1">
      <c r="A221" s="33"/>
      <c r="B221" s="167"/>
      <c r="C221" s="168" t="s">
        <v>371</v>
      </c>
      <c r="D221" s="168" t="s">
        <v>177</v>
      </c>
      <c r="E221" s="169" t="s">
        <v>877</v>
      </c>
      <c r="F221" s="170" t="s">
        <v>878</v>
      </c>
      <c r="G221" s="171" t="s">
        <v>234</v>
      </c>
      <c r="H221" s="172">
        <v>201.26400000000001</v>
      </c>
      <c r="I221" s="173"/>
      <c r="J221" s="174">
        <f>ROUND(I221*H221,2)</f>
        <v>0</v>
      </c>
      <c r="K221" s="170" t="s">
        <v>181</v>
      </c>
      <c r="L221" s="34"/>
      <c r="M221" s="175" t="s">
        <v>1</v>
      </c>
      <c r="N221" s="176" t="s">
        <v>42</v>
      </c>
      <c r="O221" s="59"/>
      <c r="P221" s="177">
        <f>O221*H221</f>
        <v>0</v>
      </c>
      <c r="Q221" s="177">
        <v>0</v>
      </c>
      <c r="R221" s="177">
        <f>Q221*H221</f>
        <v>0</v>
      </c>
      <c r="S221" s="177">
        <v>0</v>
      </c>
      <c r="T221" s="178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9" t="s">
        <v>182</v>
      </c>
      <c r="AT221" s="179" t="s">
        <v>177</v>
      </c>
      <c r="AU221" s="179" t="s">
        <v>86</v>
      </c>
      <c r="AY221" s="18" t="s">
        <v>175</v>
      </c>
      <c r="BE221" s="180">
        <f>IF(N221="základní",J221,0)</f>
        <v>0</v>
      </c>
      <c r="BF221" s="180">
        <f>IF(N221="snížená",J221,0)</f>
        <v>0</v>
      </c>
      <c r="BG221" s="180">
        <f>IF(N221="zákl. přenesená",J221,0)</f>
        <v>0</v>
      </c>
      <c r="BH221" s="180">
        <f>IF(N221="sníž. přenesená",J221,0)</f>
        <v>0</v>
      </c>
      <c r="BI221" s="180">
        <f>IF(N221="nulová",J221,0)</f>
        <v>0</v>
      </c>
      <c r="BJ221" s="18" t="s">
        <v>84</v>
      </c>
      <c r="BK221" s="180">
        <f>ROUND(I221*H221,2)</f>
        <v>0</v>
      </c>
      <c r="BL221" s="18" t="s">
        <v>182</v>
      </c>
      <c r="BM221" s="179" t="s">
        <v>971</v>
      </c>
    </row>
    <row r="222" spans="1:65" s="13" customFormat="1">
      <c r="B222" s="181"/>
      <c r="D222" s="182" t="s">
        <v>184</v>
      </c>
      <c r="E222" s="183" t="s">
        <v>1</v>
      </c>
      <c r="F222" s="184" t="s">
        <v>880</v>
      </c>
      <c r="H222" s="185">
        <v>201.26400000000001</v>
      </c>
      <c r="I222" s="186"/>
      <c r="L222" s="181"/>
      <c r="M222" s="187"/>
      <c r="N222" s="188"/>
      <c r="O222" s="188"/>
      <c r="P222" s="188"/>
      <c r="Q222" s="188"/>
      <c r="R222" s="188"/>
      <c r="S222" s="188"/>
      <c r="T222" s="189"/>
      <c r="AT222" s="183" t="s">
        <v>184</v>
      </c>
      <c r="AU222" s="183" t="s">
        <v>86</v>
      </c>
      <c r="AV222" s="13" t="s">
        <v>86</v>
      </c>
      <c r="AW222" s="13" t="s">
        <v>33</v>
      </c>
      <c r="AX222" s="13" t="s">
        <v>84</v>
      </c>
      <c r="AY222" s="183" t="s">
        <v>175</v>
      </c>
    </row>
    <row r="223" spans="1:65" s="2" customFormat="1" ht="16.5" customHeight="1">
      <c r="A223" s="33"/>
      <c r="B223" s="167"/>
      <c r="C223" s="168" t="s">
        <v>513</v>
      </c>
      <c r="D223" s="168" t="s">
        <v>177</v>
      </c>
      <c r="E223" s="169" t="s">
        <v>881</v>
      </c>
      <c r="F223" s="170" t="s">
        <v>882</v>
      </c>
      <c r="G223" s="171" t="s">
        <v>234</v>
      </c>
      <c r="H223" s="172">
        <v>4.92</v>
      </c>
      <c r="I223" s="173"/>
      <c r="J223" s="174">
        <f>ROUND(I223*H223,2)</f>
        <v>0</v>
      </c>
      <c r="K223" s="170" t="s">
        <v>181</v>
      </c>
      <c r="L223" s="34"/>
      <c r="M223" s="175" t="s">
        <v>1</v>
      </c>
      <c r="N223" s="176" t="s">
        <v>42</v>
      </c>
      <c r="O223" s="59"/>
      <c r="P223" s="177">
        <f>O223*H223</f>
        <v>0</v>
      </c>
      <c r="Q223" s="177">
        <v>0</v>
      </c>
      <c r="R223" s="177">
        <f>Q223*H223</f>
        <v>0</v>
      </c>
      <c r="S223" s="177">
        <v>0</v>
      </c>
      <c r="T223" s="178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9" t="s">
        <v>182</v>
      </c>
      <c r="AT223" s="179" t="s">
        <v>177</v>
      </c>
      <c r="AU223" s="179" t="s">
        <v>86</v>
      </c>
      <c r="AY223" s="18" t="s">
        <v>175</v>
      </c>
      <c r="BE223" s="180">
        <f>IF(N223="základní",J223,0)</f>
        <v>0</v>
      </c>
      <c r="BF223" s="180">
        <f>IF(N223="snížená",J223,0)</f>
        <v>0</v>
      </c>
      <c r="BG223" s="180">
        <f>IF(N223="zákl. přenesená",J223,0)</f>
        <v>0</v>
      </c>
      <c r="BH223" s="180">
        <f>IF(N223="sníž. přenesená",J223,0)</f>
        <v>0</v>
      </c>
      <c r="BI223" s="180">
        <f>IF(N223="nulová",J223,0)</f>
        <v>0</v>
      </c>
      <c r="BJ223" s="18" t="s">
        <v>84</v>
      </c>
      <c r="BK223" s="180">
        <f>ROUND(I223*H223,2)</f>
        <v>0</v>
      </c>
      <c r="BL223" s="18" t="s">
        <v>182</v>
      </c>
      <c r="BM223" s="179" t="s">
        <v>972</v>
      </c>
    </row>
    <row r="224" spans="1:65" s="13" customFormat="1">
      <c r="B224" s="181"/>
      <c r="D224" s="182" t="s">
        <v>184</v>
      </c>
      <c r="E224" s="183" t="s">
        <v>726</v>
      </c>
      <c r="F224" s="184" t="s">
        <v>973</v>
      </c>
      <c r="H224" s="185">
        <v>4.92</v>
      </c>
      <c r="I224" s="186"/>
      <c r="L224" s="181"/>
      <c r="M224" s="187"/>
      <c r="N224" s="188"/>
      <c r="O224" s="188"/>
      <c r="P224" s="188"/>
      <c r="Q224" s="188"/>
      <c r="R224" s="188"/>
      <c r="S224" s="188"/>
      <c r="T224" s="189"/>
      <c r="AT224" s="183" t="s">
        <v>184</v>
      </c>
      <c r="AU224" s="183" t="s">
        <v>86</v>
      </c>
      <c r="AV224" s="13" t="s">
        <v>86</v>
      </c>
      <c r="AW224" s="13" t="s">
        <v>33</v>
      </c>
      <c r="AX224" s="13" t="s">
        <v>84</v>
      </c>
      <c r="AY224" s="183" t="s">
        <v>175</v>
      </c>
    </row>
    <row r="225" spans="1:65" s="2" customFormat="1" ht="24" customHeight="1">
      <c r="A225" s="33"/>
      <c r="B225" s="167"/>
      <c r="C225" s="168" t="s">
        <v>517</v>
      </c>
      <c r="D225" s="168" t="s">
        <v>177</v>
      </c>
      <c r="E225" s="169" t="s">
        <v>885</v>
      </c>
      <c r="F225" s="170" t="s">
        <v>886</v>
      </c>
      <c r="G225" s="171" t="s">
        <v>234</v>
      </c>
      <c r="H225" s="172">
        <v>68.88</v>
      </c>
      <c r="I225" s="173"/>
      <c r="J225" s="174">
        <f>ROUND(I225*H225,2)</f>
        <v>0</v>
      </c>
      <c r="K225" s="170" t="s">
        <v>181</v>
      </c>
      <c r="L225" s="34"/>
      <c r="M225" s="175" t="s">
        <v>1</v>
      </c>
      <c r="N225" s="176" t="s">
        <v>42</v>
      </c>
      <c r="O225" s="59"/>
      <c r="P225" s="177">
        <f>O225*H225</f>
        <v>0</v>
      </c>
      <c r="Q225" s="177">
        <v>0</v>
      </c>
      <c r="R225" s="177">
        <f>Q225*H225</f>
        <v>0</v>
      </c>
      <c r="S225" s="177">
        <v>0</v>
      </c>
      <c r="T225" s="178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9" t="s">
        <v>182</v>
      </c>
      <c r="AT225" s="179" t="s">
        <v>177</v>
      </c>
      <c r="AU225" s="179" t="s">
        <v>86</v>
      </c>
      <c r="AY225" s="18" t="s">
        <v>175</v>
      </c>
      <c r="BE225" s="180">
        <f>IF(N225="základní",J225,0)</f>
        <v>0</v>
      </c>
      <c r="BF225" s="180">
        <f>IF(N225="snížená",J225,0)</f>
        <v>0</v>
      </c>
      <c r="BG225" s="180">
        <f>IF(N225="zákl. přenesená",J225,0)</f>
        <v>0</v>
      </c>
      <c r="BH225" s="180">
        <f>IF(N225="sníž. přenesená",J225,0)</f>
        <v>0</v>
      </c>
      <c r="BI225" s="180">
        <f>IF(N225="nulová",J225,0)</f>
        <v>0</v>
      </c>
      <c r="BJ225" s="18" t="s">
        <v>84</v>
      </c>
      <c r="BK225" s="180">
        <f>ROUND(I225*H225,2)</f>
        <v>0</v>
      </c>
      <c r="BL225" s="18" t="s">
        <v>182</v>
      </c>
      <c r="BM225" s="179" t="s">
        <v>974</v>
      </c>
    </row>
    <row r="226" spans="1:65" s="13" customFormat="1">
      <c r="B226" s="181"/>
      <c r="D226" s="182" t="s">
        <v>184</v>
      </c>
      <c r="E226" s="183" t="s">
        <v>1</v>
      </c>
      <c r="F226" s="184" t="s">
        <v>888</v>
      </c>
      <c r="H226" s="185">
        <v>68.88</v>
      </c>
      <c r="I226" s="186"/>
      <c r="L226" s="181"/>
      <c r="M226" s="187"/>
      <c r="N226" s="188"/>
      <c r="O226" s="188"/>
      <c r="P226" s="188"/>
      <c r="Q226" s="188"/>
      <c r="R226" s="188"/>
      <c r="S226" s="188"/>
      <c r="T226" s="189"/>
      <c r="AT226" s="183" t="s">
        <v>184</v>
      </c>
      <c r="AU226" s="183" t="s">
        <v>86</v>
      </c>
      <c r="AV226" s="13" t="s">
        <v>86</v>
      </c>
      <c r="AW226" s="13" t="s">
        <v>33</v>
      </c>
      <c r="AX226" s="13" t="s">
        <v>84</v>
      </c>
      <c r="AY226" s="183" t="s">
        <v>175</v>
      </c>
    </row>
    <row r="227" spans="1:65" s="2" customFormat="1" ht="24" customHeight="1">
      <c r="A227" s="33"/>
      <c r="B227" s="167"/>
      <c r="C227" s="168" t="s">
        <v>519</v>
      </c>
      <c r="D227" s="168" t="s">
        <v>177</v>
      </c>
      <c r="E227" s="169" t="s">
        <v>889</v>
      </c>
      <c r="F227" s="170" t="s">
        <v>890</v>
      </c>
      <c r="G227" s="171" t="s">
        <v>234</v>
      </c>
      <c r="H227" s="172">
        <v>19.295999999999999</v>
      </c>
      <c r="I227" s="173"/>
      <c r="J227" s="174">
        <f>ROUND(I227*H227,2)</f>
        <v>0</v>
      </c>
      <c r="K227" s="170" t="s">
        <v>181</v>
      </c>
      <c r="L227" s="34"/>
      <c r="M227" s="175" t="s">
        <v>1</v>
      </c>
      <c r="N227" s="176" t="s">
        <v>42</v>
      </c>
      <c r="O227" s="59"/>
      <c r="P227" s="177">
        <f>O227*H227</f>
        <v>0</v>
      </c>
      <c r="Q227" s="177">
        <v>0</v>
      </c>
      <c r="R227" s="177">
        <f>Q227*H227</f>
        <v>0</v>
      </c>
      <c r="S227" s="177">
        <v>0</v>
      </c>
      <c r="T227" s="178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9" t="s">
        <v>182</v>
      </c>
      <c r="AT227" s="179" t="s">
        <v>177</v>
      </c>
      <c r="AU227" s="179" t="s">
        <v>86</v>
      </c>
      <c r="AY227" s="18" t="s">
        <v>175</v>
      </c>
      <c r="BE227" s="180">
        <f>IF(N227="základní",J227,0)</f>
        <v>0</v>
      </c>
      <c r="BF227" s="180">
        <f>IF(N227="snížená",J227,0)</f>
        <v>0</v>
      </c>
      <c r="BG227" s="180">
        <f>IF(N227="zákl. přenesená",J227,0)</f>
        <v>0</v>
      </c>
      <c r="BH227" s="180">
        <f>IF(N227="sníž. přenesená",J227,0)</f>
        <v>0</v>
      </c>
      <c r="BI227" s="180">
        <f>IF(N227="nulová",J227,0)</f>
        <v>0</v>
      </c>
      <c r="BJ227" s="18" t="s">
        <v>84</v>
      </c>
      <c r="BK227" s="180">
        <f>ROUND(I227*H227,2)</f>
        <v>0</v>
      </c>
      <c r="BL227" s="18" t="s">
        <v>182</v>
      </c>
      <c r="BM227" s="179" t="s">
        <v>975</v>
      </c>
    </row>
    <row r="228" spans="1:65" s="2" customFormat="1" ht="36" customHeight="1">
      <c r="A228" s="33"/>
      <c r="B228" s="167"/>
      <c r="C228" s="168" t="s">
        <v>521</v>
      </c>
      <c r="D228" s="168" t="s">
        <v>177</v>
      </c>
      <c r="E228" s="169" t="s">
        <v>892</v>
      </c>
      <c r="F228" s="170" t="s">
        <v>893</v>
      </c>
      <c r="G228" s="171" t="s">
        <v>234</v>
      </c>
      <c r="H228" s="172">
        <v>4.92</v>
      </c>
      <c r="I228" s="173"/>
      <c r="J228" s="174">
        <f>ROUND(I228*H228,2)</f>
        <v>0</v>
      </c>
      <c r="K228" s="170" t="s">
        <v>181</v>
      </c>
      <c r="L228" s="34"/>
      <c r="M228" s="175" t="s">
        <v>1</v>
      </c>
      <c r="N228" s="176" t="s">
        <v>42</v>
      </c>
      <c r="O228" s="59"/>
      <c r="P228" s="177">
        <f>O228*H228</f>
        <v>0</v>
      </c>
      <c r="Q228" s="177">
        <v>0</v>
      </c>
      <c r="R228" s="177">
        <f>Q228*H228</f>
        <v>0</v>
      </c>
      <c r="S228" s="177">
        <v>0</v>
      </c>
      <c r="T228" s="178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9" t="s">
        <v>182</v>
      </c>
      <c r="AT228" s="179" t="s">
        <v>177</v>
      </c>
      <c r="AU228" s="179" t="s">
        <v>86</v>
      </c>
      <c r="AY228" s="18" t="s">
        <v>175</v>
      </c>
      <c r="BE228" s="180">
        <f>IF(N228="základní",J228,0)</f>
        <v>0</v>
      </c>
      <c r="BF228" s="180">
        <f>IF(N228="snížená",J228,0)</f>
        <v>0</v>
      </c>
      <c r="BG228" s="180">
        <f>IF(N228="zákl. přenesená",J228,0)</f>
        <v>0</v>
      </c>
      <c r="BH228" s="180">
        <f>IF(N228="sníž. přenesená",J228,0)</f>
        <v>0</v>
      </c>
      <c r="BI228" s="180">
        <f>IF(N228="nulová",J228,0)</f>
        <v>0</v>
      </c>
      <c r="BJ228" s="18" t="s">
        <v>84</v>
      </c>
      <c r="BK228" s="180">
        <f>ROUND(I228*H228,2)</f>
        <v>0</v>
      </c>
      <c r="BL228" s="18" t="s">
        <v>182</v>
      </c>
      <c r="BM228" s="179" t="s">
        <v>976</v>
      </c>
    </row>
    <row r="229" spans="1:65" s="2" customFormat="1" ht="24" customHeight="1">
      <c r="A229" s="33"/>
      <c r="B229" s="167"/>
      <c r="C229" s="168" t="s">
        <v>524</v>
      </c>
      <c r="D229" s="168" t="s">
        <v>177</v>
      </c>
      <c r="E229" s="169" t="s">
        <v>895</v>
      </c>
      <c r="F229" s="170" t="s">
        <v>896</v>
      </c>
      <c r="G229" s="171" t="s">
        <v>234</v>
      </c>
      <c r="H229" s="172">
        <v>6.4560000000000004</v>
      </c>
      <c r="I229" s="173"/>
      <c r="J229" s="174">
        <f>ROUND(I229*H229,2)</f>
        <v>0</v>
      </c>
      <c r="K229" s="170" t="s">
        <v>181</v>
      </c>
      <c r="L229" s="34"/>
      <c r="M229" s="175" t="s">
        <v>1</v>
      </c>
      <c r="N229" s="176" t="s">
        <v>42</v>
      </c>
      <c r="O229" s="59"/>
      <c r="P229" s="177">
        <f>O229*H229</f>
        <v>0</v>
      </c>
      <c r="Q229" s="177">
        <v>0</v>
      </c>
      <c r="R229" s="177">
        <f>Q229*H229</f>
        <v>0</v>
      </c>
      <c r="S229" s="177">
        <v>0</v>
      </c>
      <c r="T229" s="178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9" t="s">
        <v>182</v>
      </c>
      <c r="AT229" s="179" t="s">
        <v>177</v>
      </c>
      <c r="AU229" s="179" t="s">
        <v>86</v>
      </c>
      <c r="AY229" s="18" t="s">
        <v>175</v>
      </c>
      <c r="BE229" s="180">
        <f>IF(N229="základní",J229,0)</f>
        <v>0</v>
      </c>
      <c r="BF229" s="180">
        <f>IF(N229="snížená",J229,0)</f>
        <v>0</v>
      </c>
      <c r="BG229" s="180">
        <f>IF(N229="zákl. přenesená",J229,0)</f>
        <v>0</v>
      </c>
      <c r="BH229" s="180">
        <f>IF(N229="sníž. přenesená",J229,0)</f>
        <v>0</v>
      </c>
      <c r="BI229" s="180">
        <f>IF(N229="nulová",J229,0)</f>
        <v>0</v>
      </c>
      <c r="BJ229" s="18" t="s">
        <v>84</v>
      </c>
      <c r="BK229" s="180">
        <f>ROUND(I229*H229,2)</f>
        <v>0</v>
      </c>
      <c r="BL229" s="18" t="s">
        <v>182</v>
      </c>
      <c r="BM229" s="179" t="s">
        <v>977</v>
      </c>
    </row>
    <row r="230" spans="1:65" s="2" customFormat="1" ht="24" customHeight="1">
      <c r="A230" s="33"/>
      <c r="B230" s="167"/>
      <c r="C230" s="168" t="s">
        <v>528</v>
      </c>
      <c r="D230" s="168" t="s">
        <v>177</v>
      </c>
      <c r="E230" s="169" t="s">
        <v>898</v>
      </c>
      <c r="F230" s="170" t="s">
        <v>899</v>
      </c>
      <c r="G230" s="171" t="s">
        <v>234</v>
      </c>
      <c r="H230" s="172">
        <v>7.92</v>
      </c>
      <c r="I230" s="173"/>
      <c r="J230" s="174">
        <f>ROUND(I230*H230,2)</f>
        <v>0</v>
      </c>
      <c r="K230" s="170" t="s">
        <v>181</v>
      </c>
      <c r="L230" s="34"/>
      <c r="M230" s="175" t="s">
        <v>1</v>
      </c>
      <c r="N230" s="176" t="s">
        <v>42</v>
      </c>
      <c r="O230" s="59"/>
      <c r="P230" s="177">
        <f>O230*H230</f>
        <v>0</v>
      </c>
      <c r="Q230" s="177">
        <v>0</v>
      </c>
      <c r="R230" s="177">
        <f>Q230*H230</f>
        <v>0</v>
      </c>
      <c r="S230" s="177">
        <v>0</v>
      </c>
      <c r="T230" s="178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9" t="s">
        <v>182</v>
      </c>
      <c r="AT230" s="179" t="s">
        <v>177</v>
      </c>
      <c r="AU230" s="179" t="s">
        <v>86</v>
      </c>
      <c r="AY230" s="18" t="s">
        <v>175</v>
      </c>
      <c r="BE230" s="180">
        <f>IF(N230="základní",J230,0)</f>
        <v>0</v>
      </c>
      <c r="BF230" s="180">
        <f>IF(N230="snížená",J230,0)</f>
        <v>0</v>
      </c>
      <c r="BG230" s="180">
        <f>IF(N230="zákl. přenesená",J230,0)</f>
        <v>0</v>
      </c>
      <c r="BH230" s="180">
        <f>IF(N230="sníž. přenesená",J230,0)</f>
        <v>0</v>
      </c>
      <c r="BI230" s="180">
        <f>IF(N230="nulová",J230,0)</f>
        <v>0</v>
      </c>
      <c r="BJ230" s="18" t="s">
        <v>84</v>
      </c>
      <c r="BK230" s="180">
        <f>ROUND(I230*H230,2)</f>
        <v>0</v>
      </c>
      <c r="BL230" s="18" t="s">
        <v>182</v>
      </c>
      <c r="BM230" s="179" t="s">
        <v>978</v>
      </c>
    </row>
    <row r="231" spans="1:65" s="13" customFormat="1">
      <c r="B231" s="181"/>
      <c r="D231" s="182" t="s">
        <v>184</v>
      </c>
      <c r="E231" s="183" t="s">
        <v>1</v>
      </c>
      <c r="F231" s="184" t="s">
        <v>979</v>
      </c>
      <c r="H231" s="185">
        <v>7.92</v>
      </c>
      <c r="I231" s="186"/>
      <c r="L231" s="181"/>
      <c r="M231" s="187"/>
      <c r="N231" s="188"/>
      <c r="O231" s="188"/>
      <c r="P231" s="188"/>
      <c r="Q231" s="188"/>
      <c r="R231" s="188"/>
      <c r="S231" s="188"/>
      <c r="T231" s="189"/>
      <c r="AT231" s="183" t="s">
        <v>184</v>
      </c>
      <c r="AU231" s="183" t="s">
        <v>86</v>
      </c>
      <c r="AV231" s="13" t="s">
        <v>86</v>
      </c>
      <c r="AW231" s="13" t="s">
        <v>33</v>
      </c>
      <c r="AX231" s="13" t="s">
        <v>84</v>
      </c>
      <c r="AY231" s="183" t="s">
        <v>175</v>
      </c>
    </row>
    <row r="232" spans="1:65" s="12" customFormat="1" ht="22.9" customHeight="1">
      <c r="B232" s="154"/>
      <c r="D232" s="155" t="s">
        <v>76</v>
      </c>
      <c r="E232" s="165" t="s">
        <v>356</v>
      </c>
      <c r="F232" s="165" t="s">
        <v>357</v>
      </c>
      <c r="I232" s="157"/>
      <c r="J232" s="166">
        <f>BK232</f>
        <v>0</v>
      </c>
      <c r="L232" s="154"/>
      <c r="M232" s="159"/>
      <c r="N232" s="160"/>
      <c r="O232" s="160"/>
      <c r="P232" s="161">
        <f>P233</f>
        <v>0</v>
      </c>
      <c r="Q232" s="160"/>
      <c r="R232" s="161">
        <f>R233</f>
        <v>0</v>
      </c>
      <c r="S232" s="160"/>
      <c r="T232" s="162">
        <f>T233</f>
        <v>0</v>
      </c>
      <c r="AR232" s="155" t="s">
        <v>84</v>
      </c>
      <c r="AT232" s="163" t="s">
        <v>76</v>
      </c>
      <c r="AU232" s="163" t="s">
        <v>84</v>
      </c>
      <c r="AY232" s="155" t="s">
        <v>175</v>
      </c>
      <c r="BK232" s="164">
        <f>BK233</f>
        <v>0</v>
      </c>
    </row>
    <row r="233" spans="1:65" s="2" customFormat="1" ht="24" customHeight="1">
      <c r="A233" s="33"/>
      <c r="B233" s="167"/>
      <c r="C233" s="168" t="s">
        <v>532</v>
      </c>
      <c r="D233" s="168" t="s">
        <v>177</v>
      </c>
      <c r="E233" s="169" t="s">
        <v>902</v>
      </c>
      <c r="F233" s="170" t="s">
        <v>903</v>
      </c>
      <c r="G233" s="171" t="s">
        <v>234</v>
      </c>
      <c r="H233" s="172">
        <v>166.63499999999999</v>
      </c>
      <c r="I233" s="173"/>
      <c r="J233" s="174">
        <f>ROUND(I233*H233,2)</f>
        <v>0</v>
      </c>
      <c r="K233" s="170" t="s">
        <v>181</v>
      </c>
      <c r="L233" s="34"/>
      <c r="M233" s="175" t="s">
        <v>1</v>
      </c>
      <c r="N233" s="176" t="s">
        <v>42</v>
      </c>
      <c r="O233" s="59"/>
      <c r="P233" s="177">
        <f>O233*H233</f>
        <v>0</v>
      </c>
      <c r="Q233" s="177">
        <v>0</v>
      </c>
      <c r="R233" s="177">
        <f>Q233*H233</f>
        <v>0</v>
      </c>
      <c r="S233" s="177">
        <v>0</v>
      </c>
      <c r="T233" s="178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9" t="s">
        <v>182</v>
      </c>
      <c r="AT233" s="179" t="s">
        <v>177</v>
      </c>
      <c r="AU233" s="179" t="s">
        <v>86</v>
      </c>
      <c r="AY233" s="18" t="s">
        <v>175</v>
      </c>
      <c r="BE233" s="180">
        <f>IF(N233="základní",J233,0)</f>
        <v>0</v>
      </c>
      <c r="BF233" s="180">
        <f>IF(N233="snížená",J233,0)</f>
        <v>0</v>
      </c>
      <c r="BG233" s="180">
        <f>IF(N233="zákl. přenesená",J233,0)</f>
        <v>0</v>
      </c>
      <c r="BH233" s="180">
        <f>IF(N233="sníž. přenesená",J233,0)</f>
        <v>0</v>
      </c>
      <c r="BI233" s="180">
        <f>IF(N233="nulová",J233,0)</f>
        <v>0</v>
      </c>
      <c r="BJ233" s="18" t="s">
        <v>84</v>
      </c>
      <c r="BK233" s="180">
        <f>ROUND(I233*H233,2)</f>
        <v>0</v>
      </c>
      <c r="BL233" s="18" t="s">
        <v>182</v>
      </c>
      <c r="BM233" s="179" t="s">
        <v>980</v>
      </c>
    </row>
    <row r="234" spans="1:65" s="12" customFormat="1" ht="25.9" customHeight="1">
      <c r="B234" s="154"/>
      <c r="D234" s="155" t="s">
        <v>76</v>
      </c>
      <c r="E234" s="156" t="s">
        <v>362</v>
      </c>
      <c r="F234" s="156" t="s">
        <v>363</v>
      </c>
      <c r="I234" s="157"/>
      <c r="J234" s="158">
        <f>BK234</f>
        <v>0</v>
      </c>
      <c r="L234" s="154"/>
      <c r="M234" s="159"/>
      <c r="N234" s="160"/>
      <c r="O234" s="160"/>
      <c r="P234" s="161">
        <f>P235</f>
        <v>0</v>
      </c>
      <c r="Q234" s="160"/>
      <c r="R234" s="161">
        <f>R235</f>
        <v>0</v>
      </c>
      <c r="S234" s="160"/>
      <c r="T234" s="162">
        <f>T235</f>
        <v>0</v>
      </c>
      <c r="AR234" s="155" t="s">
        <v>201</v>
      </c>
      <c r="AT234" s="163" t="s">
        <v>76</v>
      </c>
      <c r="AU234" s="163" t="s">
        <v>77</v>
      </c>
      <c r="AY234" s="155" t="s">
        <v>175</v>
      </c>
      <c r="BK234" s="164">
        <f>BK235</f>
        <v>0</v>
      </c>
    </row>
    <row r="235" spans="1:65" s="12" customFormat="1" ht="22.9" customHeight="1">
      <c r="B235" s="154"/>
      <c r="D235" s="155" t="s">
        <v>76</v>
      </c>
      <c r="E235" s="165" t="s">
        <v>364</v>
      </c>
      <c r="F235" s="165" t="s">
        <v>365</v>
      </c>
      <c r="I235" s="157"/>
      <c r="J235" s="166">
        <f>BK235</f>
        <v>0</v>
      </c>
      <c r="L235" s="154"/>
      <c r="M235" s="159"/>
      <c r="N235" s="160"/>
      <c r="O235" s="160"/>
      <c r="P235" s="161">
        <f>SUM(P236:P237)</f>
        <v>0</v>
      </c>
      <c r="Q235" s="160"/>
      <c r="R235" s="161">
        <f>SUM(R236:R237)</f>
        <v>0</v>
      </c>
      <c r="S235" s="160"/>
      <c r="T235" s="162">
        <f>SUM(T236:T237)</f>
        <v>0</v>
      </c>
      <c r="AR235" s="155" t="s">
        <v>201</v>
      </c>
      <c r="AT235" s="163" t="s">
        <v>76</v>
      </c>
      <c r="AU235" s="163" t="s">
        <v>84</v>
      </c>
      <c r="AY235" s="155" t="s">
        <v>175</v>
      </c>
      <c r="BK235" s="164">
        <f>SUM(BK236:BK237)</f>
        <v>0</v>
      </c>
    </row>
    <row r="236" spans="1:65" s="2" customFormat="1" ht="16.5" customHeight="1">
      <c r="A236" s="33"/>
      <c r="B236" s="167"/>
      <c r="C236" s="168" t="s">
        <v>538</v>
      </c>
      <c r="D236" s="168" t="s">
        <v>177</v>
      </c>
      <c r="E236" s="169" t="s">
        <v>366</v>
      </c>
      <c r="F236" s="170" t="s">
        <v>367</v>
      </c>
      <c r="G236" s="171" t="s">
        <v>368</v>
      </c>
      <c r="H236" s="172">
        <v>1</v>
      </c>
      <c r="I236" s="173"/>
      <c r="J236" s="174">
        <f>ROUND(I236*H236,2)</f>
        <v>0</v>
      </c>
      <c r="K236" s="170" t="s">
        <v>181</v>
      </c>
      <c r="L236" s="34"/>
      <c r="M236" s="175" t="s">
        <v>1</v>
      </c>
      <c r="N236" s="176" t="s">
        <v>42</v>
      </c>
      <c r="O236" s="59"/>
      <c r="P236" s="177">
        <f>O236*H236</f>
        <v>0</v>
      </c>
      <c r="Q236" s="177">
        <v>0</v>
      </c>
      <c r="R236" s="177">
        <f>Q236*H236</f>
        <v>0</v>
      </c>
      <c r="S236" s="177">
        <v>0</v>
      </c>
      <c r="T236" s="178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9" t="s">
        <v>369</v>
      </c>
      <c r="AT236" s="179" t="s">
        <v>177</v>
      </c>
      <c r="AU236" s="179" t="s">
        <v>86</v>
      </c>
      <c r="AY236" s="18" t="s">
        <v>175</v>
      </c>
      <c r="BE236" s="180">
        <f>IF(N236="základní",J236,0)</f>
        <v>0</v>
      </c>
      <c r="BF236" s="180">
        <f>IF(N236="snížená",J236,0)</f>
        <v>0</v>
      </c>
      <c r="BG236" s="180">
        <f>IF(N236="zákl. přenesená",J236,0)</f>
        <v>0</v>
      </c>
      <c r="BH236" s="180">
        <f>IF(N236="sníž. přenesená",J236,0)</f>
        <v>0</v>
      </c>
      <c r="BI236" s="180">
        <f>IF(N236="nulová",J236,0)</f>
        <v>0</v>
      </c>
      <c r="BJ236" s="18" t="s">
        <v>84</v>
      </c>
      <c r="BK236" s="180">
        <f>ROUND(I236*H236,2)</f>
        <v>0</v>
      </c>
      <c r="BL236" s="18" t="s">
        <v>369</v>
      </c>
      <c r="BM236" s="179" t="s">
        <v>981</v>
      </c>
    </row>
    <row r="237" spans="1:65" s="2" customFormat="1" ht="16.5" customHeight="1">
      <c r="A237" s="33"/>
      <c r="B237" s="167"/>
      <c r="C237" s="168" t="s">
        <v>543</v>
      </c>
      <c r="D237" s="168" t="s">
        <v>177</v>
      </c>
      <c r="E237" s="169" t="s">
        <v>372</v>
      </c>
      <c r="F237" s="170" t="s">
        <v>373</v>
      </c>
      <c r="G237" s="171" t="s">
        <v>368</v>
      </c>
      <c r="H237" s="172">
        <v>1</v>
      </c>
      <c r="I237" s="173"/>
      <c r="J237" s="174">
        <f>ROUND(I237*H237,2)</f>
        <v>0</v>
      </c>
      <c r="K237" s="170" t="s">
        <v>181</v>
      </c>
      <c r="L237" s="34"/>
      <c r="M237" s="215" t="s">
        <v>1</v>
      </c>
      <c r="N237" s="216" t="s">
        <v>42</v>
      </c>
      <c r="O237" s="217"/>
      <c r="P237" s="218">
        <f>O237*H237</f>
        <v>0</v>
      </c>
      <c r="Q237" s="218">
        <v>0</v>
      </c>
      <c r="R237" s="218">
        <f>Q237*H237</f>
        <v>0</v>
      </c>
      <c r="S237" s="218">
        <v>0</v>
      </c>
      <c r="T237" s="219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9" t="s">
        <v>369</v>
      </c>
      <c r="AT237" s="179" t="s">
        <v>177</v>
      </c>
      <c r="AU237" s="179" t="s">
        <v>86</v>
      </c>
      <c r="AY237" s="18" t="s">
        <v>175</v>
      </c>
      <c r="BE237" s="180">
        <f>IF(N237="základní",J237,0)</f>
        <v>0</v>
      </c>
      <c r="BF237" s="180">
        <f>IF(N237="snížená",J237,0)</f>
        <v>0</v>
      </c>
      <c r="BG237" s="180">
        <f>IF(N237="zákl. přenesená",J237,0)</f>
        <v>0</v>
      </c>
      <c r="BH237" s="180">
        <f>IF(N237="sníž. přenesená",J237,0)</f>
        <v>0</v>
      </c>
      <c r="BI237" s="180">
        <f>IF(N237="nulová",J237,0)</f>
        <v>0</v>
      </c>
      <c r="BJ237" s="18" t="s">
        <v>84</v>
      </c>
      <c r="BK237" s="180">
        <f>ROUND(I237*H237,2)</f>
        <v>0</v>
      </c>
      <c r="BL237" s="18" t="s">
        <v>369</v>
      </c>
      <c r="BM237" s="179" t="s">
        <v>982</v>
      </c>
    </row>
    <row r="238" spans="1:65" s="2" customFormat="1" ht="6.95" customHeight="1">
      <c r="A238" s="33"/>
      <c r="B238" s="48"/>
      <c r="C238" s="49"/>
      <c r="D238" s="49"/>
      <c r="E238" s="49"/>
      <c r="F238" s="49"/>
      <c r="G238" s="49"/>
      <c r="H238" s="49"/>
      <c r="I238" s="127"/>
      <c r="J238" s="49"/>
      <c r="K238" s="49"/>
      <c r="L238" s="34"/>
      <c r="M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</row>
  </sheetData>
  <autoFilter ref="C128:K237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106</v>
      </c>
      <c r="AZ2" s="100" t="s">
        <v>716</v>
      </c>
      <c r="BA2" s="100" t="s">
        <v>1</v>
      </c>
      <c r="BB2" s="100" t="s">
        <v>1</v>
      </c>
      <c r="BC2" s="100" t="s">
        <v>340</v>
      </c>
      <c r="BD2" s="100" t="s">
        <v>86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  <c r="AZ3" s="100" t="s">
        <v>134</v>
      </c>
      <c r="BA3" s="100" t="s">
        <v>1</v>
      </c>
      <c r="BB3" s="100" t="s">
        <v>1</v>
      </c>
      <c r="BC3" s="100" t="s">
        <v>983</v>
      </c>
      <c r="BD3" s="100" t="s">
        <v>86</v>
      </c>
    </row>
    <row r="4" spans="1:56" s="1" customFormat="1" ht="24.95" customHeight="1">
      <c r="B4" s="21"/>
      <c r="D4" s="22" t="s">
        <v>138</v>
      </c>
      <c r="I4" s="99"/>
      <c r="L4" s="21"/>
      <c r="M4" s="102" t="s">
        <v>10</v>
      </c>
      <c r="AT4" s="18" t="s">
        <v>3</v>
      </c>
      <c r="AZ4" s="100" t="s">
        <v>718</v>
      </c>
      <c r="BA4" s="100" t="s">
        <v>1</v>
      </c>
      <c r="BB4" s="100" t="s">
        <v>1</v>
      </c>
      <c r="BC4" s="100" t="s">
        <v>532</v>
      </c>
      <c r="BD4" s="100" t="s">
        <v>86</v>
      </c>
    </row>
    <row r="5" spans="1:56" s="1" customFormat="1" ht="6.95" customHeight="1">
      <c r="B5" s="21"/>
      <c r="I5" s="99"/>
      <c r="L5" s="21"/>
      <c r="AZ5" s="100" t="s">
        <v>136</v>
      </c>
      <c r="BA5" s="100" t="s">
        <v>1</v>
      </c>
      <c r="BB5" s="100" t="s">
        <v>1</v>
      </c>
      <c r="BC5" s="100" t="s">
        <v>984</v>
      </c>
      <c r="BD5" s="100" t="s">
        <v>86</v>
      </c>
    </row>
    <row r="6" spans="1:56" s="1" customFormat="1" ht="12" customHeight="1">
      <c r="B6" s="21"/>
      <c r="D6" s="28" t="s">
        <v>15</v>
      </c>
      <c r="I6" s="99"/>
      <c r="L6" s="21"/>
      <c r="AZ6" s="100" t="s">
        <v>139</v>
      </c>
      <c r="BA6" s="100" t="s">
        <v>1</v>
      </c>
      <c r="BB6" s="100" t="s">
        <v>1</v>
      </c>
      <c r="BC6" s="100" t="s">
        <v>985</v>
      </c>
      <c r="BD6" s="100" t="s">
        <v>86</v>
      </c>
    </row>
    <row r="7" spans="1:56" s="1" customFormat="1" ht="25.5" customHeight="1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  <c r="AZ7" s="100" t="s">
        <v>141</v>
      </c>
      <c r="BA7" s="100" t="s">
        <v>1</v>
      </c>
      <c r="BB7" s="100" t="s">
        <v>1</v>
      </c>
      <c r="BC7" s="100" t="s">
        <v>282</v>
      </c>
      <c r="BD7" s="100" t="s">
        <v>86</v>
      </c>
    </row>
    <row r="8" spans="1:56" s="1" customFormat="1" ht="12" customHeight="1">
      <c r="B8" s="21"/>
      <c r="D8" s="28" t="s">
        <v>144</v>
      </c>
      <c r="I8" s="99"/>
      <c r="L8" s="21"/>
      <c r="AZ8" s="100" t="s">
        <v>142</v>
      </c>
      <c r="BA8" s="100" t="s">
        <v>1</v>
      </c>
      <c r="BB8" s="100" t="s">
        <v>1</v>
      </c>
      <c r="BC8" s="100" t="s">
        <v>986</v>
      </c>
      <c r="BD8" s="100" t="s">
        <v>86</v>
      </c>
    </row>
    <row r="9" spans="1:56" s="2" customFormat="1" ht="16.5" customHeight="1">
      <c r="A9" s="33"/>
      <c r="B9" s="34"/>
      <c r="C9" s="33"/>
      <c r="D9" s="33"/>
      <c r="E9" s="276" t="s">
        <v>723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0" t="s">
        <v>729</v>
      </c>
      <c r="BA9" s="100" t="s">
        <v>1</v>
      </c>
      <c r="BB9" s="100" t="s">
        <v>1</v>
      </c>
      <c r="BC9" s="100" t="s">
        <v>987</v>
      </c>
      <c r="BD9" s="100" t="s">
        <v>86</v>
      </c>
    </row>
    <row r="10" spans="1:5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58" t="s">
        <v>988</v>
      </c>
      <c r="F11" s="275"/>
      <c r="G11" s="275"/>
      <c r="H11" s="27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104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104" t="s">
        <v>21</v>
      </c>
      <c r="J14" s="56" t="str">
        <f>'Rekapitulace stavby'!AN8</f>
        <v>18. 1. 2019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104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104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8" t="str">
        <f>'Rekapitulace stavby'!E14</f>
        <v>Vyplň údaj</v>
      </c>
      <c r="F20" s="261"/>
      <c r="G20" s="261"/>
      <c r="H20" s="261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24</v>
      </c>
      <c r="J22" s="26" t="s">
        <v>30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104" t="s">
        <v>26</v>
      </c>
      <c r="J23" s="26" t="s">
        <v>32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34</v>
      </c>
      <c r="E25" s="33"/>
      <c r="F25" s="33"/>
      <c r="G25" s="33"/>
      <c r="H25" s="33"/>
      <c r="I25" s="104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35</v>
      </c>
      <c r="F26" s="33"/>
      <c r="G26" s="33"/>
      <c r="H26" s="33"/>
      <c r="I26" s="104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36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5"/>
      <c r="B29" s="106"/>
      <c r="C29" s="105"/>
      <c r="D29" s="105"/>
      <c r="E29" s="265" t="s">
        <v>1</v>
      </c>
      <c r="F29" s="265"/>
      <c r="G29" s="265"/>
      <c r="H29" s="265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0" t="s">
        <v>37</v>
      </c>
      <c r="E32" s="33"/>
      <c r="F32" s="33"/>
      <c r="G32" s="33"/>
      <c r="H32" s="33"/>
      <c r="I32" s="103"/>
      <c r="J32" s="72">
        <f>ROUND(J128,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39</v>
      </c>
      <c r="G34" s="33"/>
      <c r="H34" s="33"/>
      <c r="I34" s="111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2" t="s">
        <v>41</v>
      </c>
      <c r="E35" s="28" t="s">
        <v>42</v>
      </c>
      <c r="F35" s="113">
        <f>ROUND((SUM(BE128:BE206)),  2)</f>
        <v>0</v>
      </c>
      <c r="G35" s="33"/>
      <c r="H35" s="33"/>
      <c r="I35" s="114">
        <v>0.21</v>
      </c>
      <c r="J35" s="113">
        <f>ROUND(((SUM(BE128:BE206))*I35),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43</v>
      </c>
      <c r="F36" s="113">
        <f>ROUND((SUM(BF128:BF206)),  2)</f>
        <v>0</v>
      </c>
      <c r="G36" s="33"/>
      <c r="H36" s="33"/>
      <c r="I36" s="114">
        <v>0.15</v>
      </c>
      <c r="J36" s="113">
        <f>ROUND(((SUM(BF128:BF206))*I36),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13">
        <f>ROUND((SUM(BG128:BG206)),  2)</f>
        <v>0</v>
      </c>
      <c r="G37" s="33"/>
      <c r="H37" s="33"/>
      <c r="I37" s="114">
        <v>0.21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45</v>
      </c>
      <c r="F38" s="113">
        <f>ROUND((SUM(BH128:BH206)),  2)</f>
        <v>0</v>
      </c>
      <c r="G38" s="33"/>
      <c r="H38" s="33"/>
      <c r="I38" s="114">
        <v>0.15</v>
      </c>
      <c r="J38" s="113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46</v>
      </c>
      <c r="F39" s="113">
        <f>ROUND((SUM(BI128:BI206)),  2)</f>
        <v>0</v>
      </c>
      <c r="G39" s="33"/>
      <c r="H39" s="33"/>
      <c r="I39" s="114">
        <v>0</v>
      </c>
      <c r="J39" s="113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5"/>
      <c r="D41" s="116" t="s">
        <v>47</v>
      </c>
      <c r="E41" s="61"/>
      <c r="F41" s="61"/>
      <c r="G41" s="117" t="s">
        <v>48</v>
      </c>
      <c r="H41" s="118" t="s">
        <v>49</v>
      </c>
      <c r="I41" s="119"/>
      <c r="J41" s="120">
        <f>SUM(J32:J39)</f>
        <v>0</v>
      </c>
      <c r="K41" s="12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6" t="s">
        <v>723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8" t="str">
        <f>E11</f>
        <v>03 - Stanoviště G.1.1-3</v>
      </c>
      <c r="F89" s="275"/>
      <c r="G89" s="275"/>
      <c r="H89" s="27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Valašské Meziříčí</v>
      </c>
      <c r="G91" s="33"/>
      <c r="H91" s="33"/>
      <c r="I91" s="104" t="s">
        <v>21</v>
      </c>
      <c r="J91" s="56" t="str">
        <f>IF(J14="","",J14)</f>
        <v>18. 1. 2019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>
      <c r="A93" s="33"/>
      <c r="B93" s="34"/>
      <c r="C93" s="28" t="s">
        <v>23</v>
      </c>
      <c r="D93" s="33"/>
      <c r="E93" s="33"/>
      <c r="F93" s="26" t="str">
        <f>E17</f>
        <v>Město Valašské Meziříčí</v>
      </c>
      <c r="G93" s="33"/>
      <c r="H93" s="33"/>
      <c r="I93" s="104" t="s">
        <v>29</v>
      </c>
      <c r="J93" s="31" t="str">
        <f>E23</f>
        <v>LZ-PROJEKT plus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34</v>
      </c>
      <c r="J94" s="31" t="str">
        <f>E26</f>
        <v>Fajfrová Irena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9" t="s">
        <v>149</v>
      </c>
      <c r="D96" s="115"/>
      <c r="E96" s="115"/>
      <c r="F96" s="115"/>
      <c r="G96" s="115"/>
      <c r="H96" s="115"/>
      <c r="I96" s="130"/>
      <c r="J96" s="131" t="s">
        <v>150</v>
      </c>
      <c r="K96" s="115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2" t="s">
        <v>151</v>
      </c>
      <c r="D98" s="33"/>
      <c r="E98" s="33"/>
      <c r="F98" s="33"/>
      <c r="G98" s="33"/>
      <c r="H98" s="33"/>
      <c r="I98" s="103"/>
      <c r="J98" s="72">
        <f>J128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4.95" customHeight="1">
      <c r="B99" s="133"/>
      <c r="D99" s="134" t="s">
        <v>153</v>
      </c>
      <c r="E99" s="135"/>
      <c r="F99" s="135"/>
      <c r="G99" s="135"/>
      <c r="H99" s="135"/>
      <c r="I99" s="136"/>
      <c r="J99" s="137">
        <f>J129</f>
        <v>0</v>
      </c>
      <c r="L99" s="133"/>
    </row>
    <row r="100" spans="1:47" s="10" customFormat="1" ht="19.899999999999999" customHeight="1">
      <c r="B100" s="138"/>
      <c r="D100" s="139" t="s">
        <v>154</v>
      </c>
      <c r="E100" s="140"/>
      <c r="F100" s="140"/>
      <c r="G100" s="140"/>
      <c r="H100" s="140"/>
      <c r="I100" s="141"/>
      <c r="J100" s="142">
        <f>J130</f>
        <v>0</v>
      </c>
      <c r="L100" s="138"/>
    </row>
    <row r="101" spans="1:47" s="10" customFormat="1" ht="19.899999999999999" customHeight="1">
      <c r="B101" s="138"/>
      <c r="D101" s="139" t="s">
        <v>155</v>
      </c>
      <c r="E101" s="140"/>
      <c r="F101" s="140"/>
      <c r="G101" s="140"/>
      <c r="H101" s="140"/>
      <c r="I101" s="141"/>
      <c r="J101" s="142">
        <f>J178</f>
        <v>0</v>
      </c>
      <c r="L101" s="138"/>
    </row>
    <row r="102" spans="1:47" s="10" customFormat="1" ht="19.899999999999999" customHeight="1">
      <c r="B102" s="138"/>
      <c r="D102" s="139" t="s">
        <v>731</v>
      </c>
      <c r="E102" s="140"/>
      <c r="F102" s="140"/>
      <c r="G102" s="140"/>
      <c r="H102" s="140"/>
      <c r="I102" s="141"/>
      <c r="J102" s="142">
        <f>J185</f>
        <v>0</v>
      </c>
      <c r="L102" s="138"/>
    </row>
    <row r="103" spans="1:47" s="10" customFormat="1" ht="19.899999999999999" customHeight="1">
      <c r="B103" s="138"/>
      <c r="D103" s="139" t="s">
        <v>156</v>
      </c>
      <c r="E103" s="140"/>
      <c r="F103" s="140"/>
      <c r="G103" s="140"/>
      <c r="H103" s="140"/>
      <c r="I103" s="141"/>
      <c r="J103" s="142">
        <f>J192</f>
        <v>0</v>
      </c>
      <c r="L103" s="138"/>
    </row>
    <row r="104" spans="1:47" s="10" customFormat="1" ht="19.899999999999999" customHeight="1">
      <c r="B104" s="138"/>
      <c r="D104" s="139" t="s">
        <v>157</v>
      </c>
      <c r="E104" s="140"/>
      <c r="F104" s="140"/>
      <c r="G104" s="140"/>
      <c r="H104" s="140"/>
      <c r="I104" s="141"/>
      <c r="J104" s="142">
        <f>J201</f>
        <v>0</v>
      </c>
      <c r="L104" s="138"/>
    </row>
    <row r="105" spans="1:47" s="9" customFormat="1" ht="24.95" customHeight="1">
      <c r="B105" s="133"/>
      <c r="D105" s="134" t="s">
        <v>158</v>
      </c>
      <c r="E105" s="135"/>
      <c r="F105" s="135"/>
      <c r="G105" s="135"/>
      <c r="H105" s="135"/>
      <c r="I105" s="136"/>
      <c r="J105" s="137">
        <f>J203</f>
        <v>0</v>
      </c>
      <c r="L105" s="133"/>
    </row>
    <row r="106" spans="1:47" s="10" customFormat="1" ht="19.899999999999999" customHeight="1">
      <c r="B106" s="138"/>
      <c r="D106" s="139" t="s">
        <v>159</v>
      </c>
      <c r="E106" s="140"/>
      <c r="F106" s="140"/>
      <c r="G106" s="140"/>
      <c r="H106" s="140"/>
      <c r="I106" s="141"/>
      <c r="J106" s="142">
        <f>J204</f>
        <v>0</v>
      </c>
      <c r="L106" s="138"/>
    </row>
    <row r="107" spans="1:47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10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48"/>
      <c r="C108" s="49"/>
      <c r="D108" s="49"/>
      <c r="E108" s="49"/>
      <c r="F108" s="49"/>
      <c r="G108" s="49"/>
      <c r="H108" s="49"/>
      <c r="I108" s="127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6.95" customHeight="1">
      <c r="A112" s="33"/>
      <c r="B112" s="50"/>
      <c r="C112" s="51"/>
      <c r="D112" s="51"/>
      <c r="E112" s="51"/>
      <c r="F112" s="51"/>
      <c r="G112" s="51"/>
      <c r="H112" s="51"/>
      <c r="I112" s="128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160</v>
      </c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15</v>
      </c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25.5" customHeight="1">
      <c r="A116" s="33"/>
      <c r="B116" s="34"/>
      <c r="C116" s="33"/>
      <c r="D116" s="33"/>
      <c r="E116" s="276" t="str">
        <f>E7</f>
        <v>Regenerace panelového sídliště Křižná-V.etapa,lokalita ul.Křižná,Seifertova,Bratří Čapků,U Apolla</v>
      </c>
      <c r="F116" s="277"/>
      <c r="G116" s="277"/>
      <c r="H116" s="277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1" customFormat="1" ht="12" customHeight="1">
      <c r="B117" s="21"/>
      <c r="C117" s="28" t="s">
        <v>144</v>
      </c>
      <c r="I117" s="99"/>
      <c r="L117" s="21"/>
    </row>
    <row r="118" spans="1:63" s="2" customFormat="1" ht="16.5" customHeight="1">
      <c r="A118" s="33"/>
      <c r="B118" s="34"/>
      <c r="C118" s="33"/>
      <c r="D118" s="33"/>
      <c r="E118" s="276" t="s">
        <v>723</v>
      </c>
      <c r="F118" s="275"/>
      <c r="G118" s="275"/>
      <c r="H118" s="275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146</v>
      </c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58" t="str">
        <f>E11</f>
        <v>03 - Stanoviště G.1.1-3</v>
      </c>
      <c r="F120" s="275"/>
      <c r="G120" s="275"/>
      <c r="H120" s="275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19</v>
      </c>
      <c r="D122" s="33"/>
      <c r="E122" s="33"/>
      <c r="F122" s="26" t="str">
        <f>F14</f>
        <v>Valašské Meziříčí</v>
      </c>
      <c r="G122" s="33"/>
      <c r="H122" s="33"/>
      <c r="I122" s="104" t="s">
        <v>21</v>
      </c>
      <c r="J122" s="56" t="str">
        <f>IF(J14="","",J14)</f>
        <v>18. 1. 2019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27.95" customHeight="1">
      <c r="A124" s="33"/>
      <c r="B124" s="34"/>
      <c r="C124" s="28" t="s">
        <v>23</v>
      </c>
      <c r="D124" s="33"/>
      <c r="E124" s="33"/>
      <c r="F124" s="26" t="str">
        <f>E17</f>
        <v>Město Valašské Meziříčí</v>
      </c>
      <c r="G124" s="33"/>
      <c r="H124" s="33"/>
      <c r="I124" s="104" t="s">
        <v>29</v>
      </c>
      <c r="J124" s="31" t="str">
        <f>E23</f>
        <v>LZ-PROJEKT plus s.r.o.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27</v>
      </c>
      <c r="D125" s="33"/>
      <c r="E125" s="33"/>
      <c r="F125" s="26" t="str">
        <f>IF(E20="","",E20)</f>
        <v>Vyplň údaj</v>
      </c>
      <c r="G125" s="33"/>
      <c r="H125" s="33"/>
      <c r="I125" s="104" t="s">
        <v>34</v>
      </c>
      <c r="J125" s="31" t="str">
        <f>E26</f>
        <v>Fajfrová Irena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3"/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43"/>
      <c r="B127" s="144"/>
      <c r="C127" s="145" t="s">
        <v>161</v>
      </c>
      <c r="D127" s="146" t="s">
        <v>62</v>
      </c>
      <c r="E127" s="146" t="s">
        <v>58</v>
      </c>
      <c r="F127" s="146" t="s">
        <v>59</v>
      </c>
      <c r="G127" s="146" t="s">
        <v>162</v>
      </c>
      <c r="H127" s="146" t="s">
        <v>163</v>
      </c>
      <c r="I127" s="147" t="s">
        <v>164</v>
      </c>
      <c r="J127" s="146" t="s">
        <v>150</v>
      </c>
      <c r="K127" s="148" t="s">
        <v>165</v>
      </c>
      <c r="L127" s="149"/>
      <c r="M127" s="63" t="s">
        <v>1</v>
      </c>
      <c r="N127" s="64" t="s">
        <v>41</v>
      </c>
      <c r="O127" s="64" t="s">
        <v>166</v>
      </c>
      <c r="P127" s="64" t="s">
        <v>167</v>
      </c>
      <c r="Q127" s="64" t="s">
        <v>168</v>
      </c>
      <c r="R127" s="64" t="s">
        <v>169</v>
      </c>
      <c r="S127" s="64" t="s">
        <v>170</v>
      </c>
      <c r="T127" s="65" t="s">
        <v>171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</row>
    <row r="128" spans="1:63" s="2" customFormat="1" ht="22.9" customHeight="1">
      <c r="A128" s="33"/>
      <c r="B128" s="34"/>
      <c r="C128" s="70" t="s">
        <v>172</v>
      </c>
      <c r="D128" s="33"/>
      <c r="E128" s="33"/>
      <c r="F128" s="33"/>
      <c r="G128" s="33"/>
      <c r="H128" s="33"/>
      <c r="I128" s="103"/>
      <c r="J128" s="150">
        <f>BK128</f>
        <v>0</v>
      </c>
      <c r="K128" s="33"/>
      <c r="L128" s="34"/>
      <c r="M128" s="66"/>
      <c r="N128" s="57"/>
      <c r="O128" s="67"/>
      <c r="P128" s="151">
        <f>P129+P203</f>
        <v>0</v>
      </c>
      <c r="Q128" s="67"/>
      <c r="R128" s="151">
        <f>R129+R203</f>
        <v>184.49108439999998</v>
      </c>
      <c r="S128" s="67"/>
      <c r="T128" s="152">
        <f>T129+T203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76</v>
      </c>
      <c r="AU128" s="18" t="s">
        <v>152</v>
      </c>
      <c r="BK128" s="153">
        <f>BK129+BK203</f>
        <v>0</v>
      </c>
    </row>
    <row r="129" spans="1:65" s="12" customFormat="1" ht="25.9" customHeight="1">
      <c r="B129" s="154"/>
      <c r="D129" s="155" t="s">
        <v>76</v>
      </c>
      <c r="E129" s="156" t="s">
        <v>173</v>
      </c>
      <c r="F129" s="156" t="s">
        <v>174</v>
      </c>
      <c r="I129" s="157"/>
      <c r="J129" s="158">
        <f>BK129</f>
        <v>0</v>
      </c>
      <c r="L129" s="154"/>
      <c r="M129" s="159"/>
      <c r="N129" s="160"/>
      <c r="O129" s="160"/>
      <c r="P129" s="161">
        <f>P130+P178+P185+P192+P201</f>
        <v>0</v>
      </c>
      <c r="Q129" s="160"/>
      <c r="R129" s="161">
        <f>R130+R178+R185+R192+R201</f>
        <v>184.49108439999998</v>
      </c>
      <c r="S129" s="160"/>
      <c r="T129" s="162">
        <f>T130+T178+T185+T192+T201</f>
        <v>0</v>
      </c>
      <c r="AR129" s="155" t="s">
        <v>84</v>
      </c>
      <c r="AT129" s="163" t="s">
        <v>76</v>
      </c>
      <c r="AU129" s="163" t="s">
        <v>77</v>
      </c>
      <c r="AY129" s="155" t="s">
        <v>175</v>
      </c>
      <c r="BK129" s="164">
        <f>BK130+BK178+BK185+BK192+BK201</f>
        <v>0</v>
      </c>
    </row>
    <row r="130" spans="1:65" s="12" customFormat="1" ht="22.9" customHeight="1">
      <c r="B130" s="154"/>
      <c r="D130" s="155" t="s">
        <v>76</v>
      </c>
      <c r="E130" s="165" t="s">
        <v>84</v>
      </c>
      <c r="F130" s="165" t="s">
        <v>176</v>
      </c>
      <c r="I130" s="157"/>
      <c r="J130" s="166">
        <f>BK130</f>
        <v>0</v>
      </c>
      <c r="L130" s="154"/>
      <c r="M130" s="159"/>
      <c r="N130" s="160"/>
      <c r="O130" s="160"/>
      <c r="P130" s="161">
        <f>SUM(P131:P177)</f>
        <v>0</v>
      </c>
      <c r="Q130" s="160"/>
      <c r="R130" s="161">
        <f>SUM(R131:R177)</f>
        <v>75.212000000000003</v>
      </c>
      <c r="S130" s="160"/>
      <c r="T130" s="162">
        <f>SUM(T131:T177)</f>
        <v>0</v>
      </c>
      <c r="AR130" s="155" t="s">
        <v>84</v>
      </c>
      <c r="AT130" s="163" t="s">
        <v>76</v>
      </c>
      <c r="AU130" s="163" t="s">
        <v>84</v>
      </c>
      <c r="AY130" s="155" t="s">
        <v>175</v>
      </c>
      <c r="BK130" s="164">
        <f>SUM(BK131:BK177)</f>
        <v>0</v>
      </c>
    </row>
    <row r="131" spans="1:65" s="2" customFormat="1" ht="16.5" customHeight="1">
      <c r="A131" s="33"/>
      <c r="B131" s="167"/>
      <c r="C131" s="168" t="s">
        <v>84</v>
      </c>
      <c r="D131" s="168" t="s">
        <v>177</v>
      </c>
      <c r="E131" s="169" t="s">
        <v>178</v>
      </c>
      <c r="F131" s="170" t="s">
        <v>179</v>
      </c>
      <c r="G131" s="171" t="s">
        <v>180</v>
      </c>
      <c r="H131" s="172">
        <v>10.050000000000001</v>
      </c>
      <c r="I131" s="173"/>
      <c r="J131" s="174">
        <f>ROUND(I131*H131,2)</f>
        <v>0</v>
      </c>
      <c r="K131" s="170" t="s">
        <v>181</v>
      </c>
      <c r="L131" s="34"/>
      <c r="M131" s="175" t="s">
        <v>1</v>
      </c>
      <c r="N131" s="176" t="s">
        <v>42</v>
      </c>
      <c r="O131" s="59"/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9" t="s">
        <v>182</v>
      </c>
      <c r="AT131" s="179" t="s">
        <v>177</v>
      </c>
      <c r="AU131" s="179" t="s">
        <v>86</v>
      </c>
      <c r="AY131" s="18" t="s">
        <v>175</v>
      </c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18" t="s">
        <v>84</v>
      </c>
      <c r="BK131" s="180">
        <f>ROUND(I131*H131,2)</f>
        <v>0</v>
      </c>
      <c r="BL131" s="18" t="s">
        <v>182</v>
      </c>
      <c r="BM131" s="179" t="s">
        <v>989</v>
      </c>
    </row>
    <row r="132" spans="1:65" s="13" customFormat="1">
      <c r="B132" s="181"/>
      <c r="D132" s="182" t="s">
        <v>184</v>
      </c>
      <c r="E132" s="183" t="s">
        <v>139</v>
      </c>
      <c r="F132" s="184" t="s">
        <v>990</v>
      </c>
      <c r="H132" s="185">
        <v>10.050000000000001</v>
      </c>
      <c r="I132" s="186"/>
      <c r="L132" s="181"/>
      <c r="M132" s="187"/>
      <c r="N132" s="188"/>
      <c r="O132" s="188"/>
      <c r="P132" s="188"/>
      <c r="Q132" s="188"/>
      <c r="R132" s="188"/>
      <c r="S132" s="188"/>
      <c r="T132" s="189"/>
      <c r="AT132" s="183" t="s">
        <v>184</v>
      </c>
      <c r="AU132" s="183" t="s">
        <v>86</v>
      </c>
      <c r="AV132" s="13" t="s">
        <v>86</v>
      </c>
      <c r="AW132" s="13" t="s">
        <v>33</v>
      </c>
      <c r="AX132" s="13" t="s">
        <v>84</v>
      </c>
      <c r="AY132" s="183" t="s">
        <v>175</v>
      </c>
    </row>
    <row r="133" spans="1:65" s="2" customFormat="1" ht="24" customHeight="1">
      <c r="A133" s="33"/>
      <c r="B133" s="167"/>
      <c r="C133" s="168" t="s">
        <v>86</v>
      </c>
      <c r="D133" s="168" t="s">
        <v>177</v>
      </c>
      <c r="E133" s="169" t="s">
        <v>613</v>
      </c>
      <c r="F133" s="170" t="s">
        <v>614</v>
      </c>
      <c r="G133" s="171" t="s">
        <v>180</v>
      </c>
      <c r="H133" s="172">
        <v>51.584000000000003</v>
      </c>
      <c r="I133" s="173"/>
      <c r="J133" s="174">
        <f>ROUND(I133*H133,2)</f>
        <v>0</v>
      </c>
      <c r="K133" s="170" t="s">
        <v>750</v>
      </c>
      <c r="L133" s="34"/>
      <c r="M133" s="175" t="s">
        <v>1</v>
      </c>
      <c r="N133" s="176" t="s">
        <v>42</v>
      </c>
      <c r="O133" s="59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9" t="s">
        <v>182</v>
      </c>
      <c r="AT133" s="179" t="s">
        <v>177</v>
      </c>
      <c r="AU133" s="179" t="s">
        <v>86</v>
      </c>
      <c r="AY133" s="18" t="s">
        <v>175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8" t="s">
        <v>84</v>
      </c>
      <c r="BK133" s="180">
        <f>ROUND(I133*H133,2)</f>
        <v>0</v>
      </c>
      <c r="BL133" s="18" t="s">
        <v>182</v>
      </c>
      <c r="BM133" s="179" t="s">
        <v>991</v>
      </c>
    </row>
    <row r="134" spans="1:65" s="14" customFormat="1">
      <c r="B134" s="190"/>
      <c r="D134" s="182" t="s">
        <v>184</v>
      </c>
      <c r="E134" s="191" t="s">
        <v>1</v>
      </c>
      <c r="F134" s="192" t="s">
        <v>752</v>
      </c>
      <c r="H134" s="191" t="s">
        <v>1</v>
      </c>
      <c r="I134" s="193"/>
      <c r="L134" s="190"/>
      <c r="M134" s="194"/>
      <c r="N134" s="195"/>
      <c r="O134" s="195"/>
      <c r="P134" s="195"/>
      <c r="Q134" s="195"/>
      <c r="R134" s="195"/>
      <c r="S134" s="195"/>
      <c r="T134" s="196"/>
      <c r="AT134" s="191" t="s">
        <v>184</v>
      </c>
      <c r="AU134" s="191" t="s">
        <v>86</v>
      </c>
      <c r="AV134" s="14" t="s">
        <v>84</v>
      </c>
      <c r="AW134" s="14" t="s">
        <v>33</v>
      </c>
      <c r="AX134" s="14" t="s">
        <v>77</v>
      </c>
      <c r="AY134" s="191" t="s">
        <v>175</v>
      </c>
    </row>
    <row r="135" spans="1:65" s="13" customFormat="1">
      <c r="B135" s="181"/>
      <c r="D135" s="182" t="s">
        <v>184</v>
      </c>
      <c r="E135" s="183" t="s">
        <v>718</v>
      </c>
      <c r="F135" s="184" t="s">
        <v>992</v>
      </c>
      <c r="H135" s="185">
        <v>48</v>
      </c>
      <c r="I135" s="186"/>
      <c r="L135" s="181"/>
      <c r="M135" s="187"/>
      <c r="N135" s="188"/>
      <c r="O135" s="188"/>
      <c r="P135" s="188"/>
      <c r="Q135" s="188"/>
      <c r="R135" s="188"/>
      <c r="S135" s="188"/>
      <c r="T135" s="189"/>
      <c r="AT135" s="183" t="s">
        <v>184</v>
      </c>
      <c r="AU135" s="183" t="s">
        <v>86</v>
      </c>
      <c r="AV135" s="13" t="s">
        <v>86</v>
      </c>
      <c r="AW135" s="13" t="s">
        <v>33</v>
      </c>
      <c r="AX135" s="13" t="s">
        <v>77</v>
      </c>
      <c r="AY135" s="183" t="s">
        <v>175</v>
      </c>
    </row>
    <row r="136" spans="1:65" s="14" customFormat="1">
      <c r="B136" s="190"/>
      <c r="D136" s="182" t="s">
        <v>184</v>
      </c>
      <c r="E136" s="191" t="s">
        <v>1</v>
      </c>
      <c r="F136" s="192" t="s">
        <v>754</v>
      </c>
      <c r="H136" s="191" t="s">
        <v>1</v>
      </c>
      <c r="I136" s="193"/>
      <c r="L136" s="190"/>
      <c r="M136" s="194"/>
      <c r="N136" s="195"/>
      <c r="O136" s="195"/>
      <c r="P136" s="195"/>
      <c r="Q136" s="195"/>
      <c r="R136" s="195"/>
      <c r="S136" s="195"/>
      <c r="T136" s="196"/>
      <c r="AT136" s="191" t="s">
        <v>184</v>
      </c>
      <c r="AU136" s="191" t="s">
        <v>86</v>
      </c>
      <c r="AV136" s="14" t="s">
        <v>84</v>
      </c>
      <c r="AW136" s="14" t="s">
        <v>33</v>
      </c>
      <c r="AX136" s="14" t="s">
        <v>77</v>
      </c>
      <c r="AY136" s="191" t="s">
        <v>175</v>
      </c>
    </row>
    <row r="137" spans="1:65" s="13" customFormat="1">
      <c r="B137" s="181"/>
      <c r="D137" s="182" t="s">
        <v>184</v>
      </c>
      <c r="E137" s="183" t="s">
        <v>1</v>
      </c>
      <c r="F137" s="184" t="s">
        <v>993</v>
      </c>
      <c r="H137" s="185">
        <v>2.6459999999999999</v>
      </c>
      <c r="I137" s="186"/>
      <c r="L137" s="181"/>
      <c r="M137" s="187"/>
      <c r="N137" s="188"/>
      <c r="O137" s="188"/>
      <c r="P137" s="188"/>
      <c r="Q137" s="188"/>
      <c r="R137" s="188"/>
      <c r="S137" s="188"/>
      <c r="T137" s="189"/>
      <c r="AT137" s="183" t="s">
        <v>184</v>
      </c>
      <c r="AU137" s="183" t="s">
        <v>86</v>
      </c>
      <c r="AV137" s="13" t="s">
        <v>86</v>
      </c>
      <c r="AW137" s="13" t="s">
        <v>33</v>
      </c>
      <c r="AX137" s="13" t="s">
        <v>77</v>
      </c>
      <c r="AY137" s="183" t="s">
        <v>175</v>
      </c>
    </row>
    <row r="138" spans="1:65" s="13" customFormat="1">
      <c r="B138" s="181"/>
      <c r="D138" s="182" t="s">
        <v>184</v>
      </c>
      <c r="E138" s="183" t="s">
        <v>1</v>
      </c>
      <c r="F138" s="184" t="s">
        <v>994</v>
      </c>
      <c r="H138" s="185">
        <v>0.93799999999999994</v>
      </c>
      <c r="I138" s="186"/>
      <c r="L138" s="181"/>
      <c r="M138" s="187"/>
      <c r="N138" s="188"/>
      <c r="O138" s="188"/>
      <c r="P138" s="188"/>
      <c r="Q138" s="188"/>
      <c r="R138" s="188"/>
      <c r="S138" s="188"/>
      <c r="T138" s="189"/>
      <c r="AT138" s="183" t="s">
        <v>184</v>
      </c>
      <c r="AU138" s="183" t="s">
        <v>86</v>
      </c>
      <c r="AV138" s="13" t="s">
        <v>86</v>
      </c>
      <c r="AW138" s="13" t="s">
        <v>33</v>
      </c>
      <c r="AX138" s="13" t="s">
        <v>77</v>
      </c>
      <c r="AY138" s="183" t="s">
        <v>175</v>
      </c>
    </row>
    <row r="139" spans="1:65" s="15" customFormat="1">
      <c r="B139" s="197"/>
      <c r="D139" s="182" t="s">
        <v>184</v>
      </c>
      <c r="E139" s="198" t="s">
        <v>134</v>
      </c>
      <c r="F139" s="199" t="s">
        <v>200</v>
      </c>
      <c r="H139" s="200">
        <v>51.584000000000003</v>
      </c>
      <c r="I139" s="201"/>
      <c r="L139" s="197"/>
      <c r="M139" s="202"/>
      <c r="N139" s="203"/>
      <c r="O139" s="203"/>
      <c r="P139" s="203"/>
      <c r="Q139" s="203"/>
      <c r="R139" s="203"/>
      <c r="S139" s="203"/>
      <c r="T139" s="204"/>
      <c r="AT139" s="198" t="s">
        <v>184</v>
      </c>
      <c r="AU139" s="198" t="s">
        <v>86</v>
      </c>
      <c r="AV139" s="15" t="s">
        <v>182</v>
      </c>
      <c r="AW139" s="15" t="s">
        <v>33</v>
      </c>
      <c r="AX139" s="15" t="s">
        <v>84</v>
      </c>
      <c r="AY139" s="198" t="s">
        <v>175</v>
      </c>
    </row>
    <row r="140" spans="1:65" s="2" customFormat="1" ht="24" customHeight="1">
      <c r="A140" s="33"/>
      <c r="B140" s="167"/>
      <c r="C140" s="168" t="s">
        <v>189</v>
      </c>
      <c r="D140" s="168" t="s">
        <v>177</v>
      </c>
      <c r="E140" s="169" t="s">
        <v>194</v>
      </c>
      <c r="F140" s="170" t="s">
        <v>195</v>
      </c>
      <c r="G140" s="171" t="s">
        <v>180</v>
      </c>
      <c r="H140" s="172">
        <v>0.66</v>
      </c>
      <c r="I140" s="173"/>
      <c r="J140" s="174">
        <f>ROUND(I140*H140,2)</f>
        <v>0</v>
      </c>
      <c r="K140" s="170" t="s">
        <v>181</v>
      </c>
      <c r="L140" s="34"/>
      <c r="M140" s="175" t="s">
        <v>1</v>
      </c>
      <c r="N140" s="176" t="s">
        <v>42</v>
      </c>
      <c r="O140" s="59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182</v>
      </c>
      <c r="AT140" s="179" t="s">
        <v>177</v>
      </c>
      <c r="AU140" s="179" t="s">
        <v>86</v>
      </c>
      <c r="AY140" s="18" t="s">
        <v>175</v>
      </c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8" t="s">
        <v>84</v>
      </c>
      <c r="BK140" s="180">
        <f>ROUND(I140*H140,2)</f>
        <v>0</v>
      </c>
      <c r="BL140" s="18" t="s">
        <v>182</v>
      </c>
      <c r="BM140" s="179" t="s">
        <v>995</v>
      </c>
    </row>
    <row r="141" spans="1:65" s="14" customFormat="1">
      <c r="B141" s="190"/>
      <c r="D141" s="182" t="s">
        <v>184</v>
      </c>
      <c r="E141" s="191" t="s">
        <v>1</v>
      </c>
      <c r="F141" s="192" t="s">
        <v>757</v>
      </c>
      <c r="H141" s="191" t="s">
        <v>1</v>
      </c>
      <c r="I141" s="193"/>
      <c r="L141" s="190"/>
      <c r="M141" s="194"/>
      <c r="N141" s="195"/>
      <c r="O141" s="195"/>
      <c r="P141" s="195"/>
      <c r="Q141" s="195"/>
      <c r="R141" s="195"/>
      <c r="S141" s="195"/>
      <c r="T141" s="196"/>
      <c r="AT141" s="191" t="s">
        <v>184</v>
      </c>
      <c r="AU141" s="191" t="s">
        <v>86</v>
      </c>
      <c r="AV141" s="14" t="s">
        <v>84</v>
      </c>
      <c r="AW141" s="14" t="s">
        <v>33</v>
      </c>
      <c r="AX141" s="14" t="s">
        <v>77</v>
      </c>
      <c r="AY141" s="191" t="s">
        <v>175</v>
      </c>
    </row>
    <row r="142" spans="1:65" s="13" customFormat="1">
      <c r="B142" s="181"/>
      <c r="D142" s="182" t="s">
        <v>184</v>
      </c>
      <c r="E142" s="183" t="s">
        <v>1</v>
      </c>
      <c r="F142" s="184" t="s">
        <v>996</v>
      </c>
      <c r="H142" s="185">
        <v>0.66</v>
      </c>
      <c r="I142" s="186"/>
      <c r="L142" s="181"/>
      <c r="M142" s="187"/>
      <c r="N142" s="188"/>
      <c r="O142" s="188"/>
      <c r="P142" s="188"/>
      <c r="Q142" s="188"/>
      <c r="R142" s="188"/>
      <c r="S142" s="188"/>
      <c r="T142" s="189"/>
      <c r="AT142" s="183" t="s">
        <v>184</v>
      </c>
      <c r="AU142" s="183" t="s">
        <v>86</v>
      </c>
      <c r="AV142" s="13" t="s">
        <v>86</v>
      </c>
      <c r="AW142" s="13" t="s">
        <v>33</v>
      </c>
      <c r="AX142" s="13" t="s">
        <v>77</v>
      </c>
      <c r="AY142" s="183" t="s">
        <v>175</v>
      </c>
    </row>
    <row r="143" spans="1:65" s="15" customFormat="1">
      <c r="B143" s="197"/>
      <c r="D143" s="182" t="s">
        <v>184</v>
      </c>
      <c r="E143" s="198" t="s">
        <v>142</v>
      </c>
      <c r="F143" s="199" t="s">
        <v>200</v>
      </c>
      <c r="H143" s="200">
        <v>0.66</v>
      </c>
      <c r="I143" s="201"/>
      <c r="L143" s="197"/>
      <c r="M143" s="202"/>
      <c r="N143" s="203"/>
      <c r="O143" s="203"/>
      <c r="P143" s="203"/>
      <c r="Q143" s="203"/>
      <c r="R143" s="203"/>
      <c r="S143" s="203"/>
      <c r="T143" s="204"/>
      <c r="AT143" s="198" t="s">
        <v>184</v>
      </c>
      <c r="AU143" s="198" t="s">
        <v>86</v>
      </c>
      <c r="AV143" s="15" t="s">
        <v>182</v>
      </c>
      <c r="AW143" s="15" t="s">
        <v>33</v>
      </c>
      <c r="AX143" s="15" t="s">
        <v>84</v>
      </c>
      <c r="AY143" s="198" t="s">
        <v>175</v>
      </c>
    </row>
    <row r="144" spans="1:65" s="2" customFormat="1" ht="24" customHeight="1">
      <c r="A144" s="33"/>
      <c r="B144" s="167"/>
      <c r="C144" s="168" t="s">
        <v>182</v>
      </c>
      <c r="D144" s="168" t="s">
        <v>177</v>
      </c>
      <c r="E144" s="169" t="s">
        <v>202</v>
      </c>
      <c r="F144" s="170" t="s">
        <v>203</v>
      </c>
      <c r="G144" s="171" t="s">
        <v>180</v>
      </c>
      <c r="H144" s="172">
        <v>0.19800000000000001</v>
      </c>
      <c r="I144" s="173"/>
      <c r="J144" s="174">
        <f>ROUND(I144*H144,2)</f>
        <v>0</v>
      </c>
      <c r="K144" s="170" t="s">
        <v>181</v>
      </c>
      <c r="L144" s="34"/>
      <c r="M144" s="175" t="s">
        <v>1</v>
      </c>
      <c r="N144" s="176" t="s">
        <v>42</v>
      </c>
      <c r="O144" s="59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182</v>
      </c>
      <c r="AT144" s="179" t="s">
        <v>177</v>
      </c>
      <c r="AU144" s="179" t="s">
        <v>86</v>
      </c>
      <c r="AY144" s="18" t="s">
        <v>175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8" t="s">
        <v>84</v>
      </c>
      <c r="BK144" s="180">
        <f>ROUND(I144*H144,2)</f>
        <v>0</v>
      </c>
      <c r="BL144" s="18" t="s">
        <v>182</v>
      </c>
      <c r="BM144" s="179" t="s">
        <v>997</v>
      </c>
    </row>
    <row r="145" spans="1:65" s="13" customFormat="1">
      <c r="B145" s="181"/>
      <c r="D145" s="182" t="s">
        <v>184</v>
      </c>
      <c r="E145" s="183" t="s">
        <v>1</v>
      </c>
      <c r="F145" s="184" t="s">
        <v>205</v>
      </c>
      <c r="H145" s="185">
        <v>0.19800000000000001</v>
      </c>
      <c r="I145" s="186"/>
      <c r="L145" s="181"/>
      <c r="M145" s="187"/>
      <c r="N145" s="188"/>
      <c r="O145" s="188"/>
      <c r="P145" s="188"/>
      <c r="Q145" s="188"/>
      <c r="R145" s="188"/>
      <c r="S145" s="188"/>
      <c r="T145" s="189"/>
      <c r="AT145" s="183" t="s">
        <v>184</v>
      </c>
      <c r="AU145" s="183" t="s">
        <v>86</v>
      </c>
      <c r="AV145" s="13" t="s">
        <v>86</v>
      </c>
      <c r="AW145" s="13" t="s">
        <v>33</v>
      </c>
      <c r="AX145" s="13" t="s">
        <v>84</v>
      </c>
      <c r="AY145" s="183" t="s">
        <v>175</v>
      </c>
    </row>
    <row r="146" spans="1:65" s="2" customFormat="1" ht="24" customHeight="1">
      <c r="A146" s="33"/>
      <c r="B146" s="167"/>
      <c r="C146" s="168" t="s">
        <v>201</v>
      </c>
      <c r="D146" s="168" t="s">
        <v>177</v>
      </c>
      <c r="E146" s="169" t="s">
        <v>207</v>
      </c>
      <c r="F146" s="170" t="s">
        <v>208</v>
      </c>
      <c r="G146" s="171" t="s">
        <v>180</v>
      </c>
      <c r="H146" s="172">
        <v>13.35</v>
      </c>
      <c r="I146" s="173"/>
      <c r="J146" s="174">
        <f>ROUND(I146*H146,2)</f>
        <v>0</v>
      </c>
      <c r="K146" s="170" t="s">
        <v>181</v>
      </c>
      <c r="L146" s="34"/>
      <c r="M146" s="175" t="s">
        <v>1</v>
      </c>
      <c r="N146" s="176" t="s">
        <v>42</v>
      </c>
      <c r="O146" s="59"/>
      <c r="P146" s="177">
        <f>O146*H146</f>
        <v>0</v>
      </c>
      <c r="Q146" s="177">
        <v>0</v>
      </c>
      <c r="R146" s="177">
        <f>Q146*H146</f>
        <v>0</v>
      </c>
      <c r="S146" s="177">
        <v>0</v>
      </c>
      <c r="T146" s="17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9" t="s">
        <v>182</v>
      </c>
      <c r="AT146" s="179" t="s">
        <v>177</v>
      </c>
      <c r="AU146" s="179" t="s">
        <v>86</v>
      </c>
      <c r="AY146" s="18" t="s">
        <v>175</v>
      </c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18" t="s">
        <v>84</v>
      </c>
      <c r="BK146" s="180">
        <f>ROUND(I146*H146,2)</f>
        <v>0</v>
      </c>
      <c r="BL146" s="18" t="s">
        <v>182</v>
      </c>
      <c r="BM146" s="179" t="s">
        <v>998</v>
      </c>
    </row>
    <row r="147" spans="1:65" s="13" customFormat="1">
      <c r="B147" s="181"/>
      <c r="D147" s="182" t="s">
        <v>184</v>
      </c>
      <c r="E147" s="183" t="s">
        <v>1</v>
      </c>
      <c r="F147" s="184" t="s">
        <v>763</v>
      </c>
      <c r="H147" s="185">
        <v>10.050000000000001</v>
      </c>
      <c r="I147" s="186"/>
      <c r="L147" s="181"/>
      <c r="M147" s="187"/>
      <c r="N147" s="188"/>
      <c r="O147" s="188"/>
      <c r="P147" s="188"/>
      <c r="Q147" s="188"/>
      <c r="R147" s="188"/>
      <c r="S147" s="188"/>
      <c r="T147" s="189"/>
      <c r="AT147" s="183" t="s">
        <v>184</v>
      </c>
      <c r="AU147" s="183" t="s">
        <v>86</v>
      </c>
      <c r="AV147" s="13" t="s">
        <v>86</v>
      </c>
      <c r="AW147" s="13" t="s">
        <v>33</v>
      </c>
      <c r="AX147" s="13" t="s">
        <v>77</v>
      </c>
      <c r="AY147" s="183" t="s">
        <v>175</v>
      </c>
    </row>
    <row r="148" spans="1:65" s="13" customFormat="1">
      <c r="B148" s="181"/>
      <c r="D148" s="182" t="s">
        <v>184</v>
      </c>
      <c r="E148" s="183" t="s">
        <v>1</v>
      </c>
      <c r="F148" s="184" t="s">
        <v>764</v>
      </c>
      <c r="H148" s="185">
        <v>3.3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184</v>
      </c>
      <c r="AU148" s="183" t="s">
        <v>86</v>
      </c>
      <c r="AV148" s="13" t="s">
        <v>86</v>
      </c>
      <c r="AW148" s="13" t="s">
        <v>33</v>
      </c>
      <c r="AX148" s="13" t="s">
        <v>77</v>
      </c>
      <c r="AY148" s="183" t="s">
        <v>175</v>
      </c>
    </row>
    <row r="149" spans="1:65" s="15" customFormat="1">
      <c r="B149" s="197"/>
      <c r="D149" s="182" t="s">
        <v>184</v>
      </c>
      <c r="E149" s="198" t="s">
        <v>1</v>
      </c>
      <c r="F149" s="199" t="s">
        <v>200</v>
      </c>
      <c r="H149" s="200">
        <v>13.35</v>
      </c>
      <c r="I149" s="201"/>
      <c r="L149" s="197"/>
      <c r="M149" s="202"/>
      <c r="N149" s="203"/>
      <c r="O149" s="203"/>
      <c r="P149" s="203"/>
      <c r="Q149" s="203"/>
      <c r="R149" s="203"/>
      <c r="S149" s="203"/>
      <c r="T149" s="204"/>
      <c r="AT149" s="198" t="s">
        <v>184</v>
      </c>
      <c r="AU149" s="198" t="s">
        <v>86</v>
      </c>
      <c r="AV149" s="15" t="s">
        <v>182</v>
      </c>
      <c r="AW149" s="15" t="s">
        <v>33</v>
      </c>
      <c r="AX149" s="15" t="s">
        <v>84</v>
      </c>
      <c r="AY149" s="198" t="s">
        <v>175</v>
      </c>
    </row>
    <row r="150" spans="1:65" s="2" customFormat="1" ht="24" customHeight="1">
      <c r="A150" s="33"/>
      <c r="B150" s="167"/>
      <c r="C150" s="168" t="s">
        <v>206</v>
      </c>
      <c r="D150" s="168" t="s">
        <v>177</v>
      </c>
      <c r="E150" s="169" t="s">
        <v>213</v>
      </c>
      <c r="F150" s="170" t="s">
        <v>214</v>
      </c>
      <c r="G150" s="171" t="s">
        <v>180</v>
      </c>
      <c r="H150" s="172">
        <v>52.244</v>
      </c>
      <c r="I150" s="173"/>
      <c r="J150" s="174">
        <f>ROUND(I150*H150,2)</f>
        <v>0</v>
      </c>
      <c r="K150" s="170" t="s">
        <v>181</v>
      </c>
      <c r="L150" s="34"/>
      <c r="M150" s="175" t="s">
        <v>1</v>
      </c>
      <c r="N150" s="176" t="s">
        <v>42</v>
      </c>
      <c r="O150" s="59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9" t="s">
        <v>182</v>
      </c>
      <c r="AT150" s="179" t="s">
        <v>177</v>
      </c>
      <c r="AU150" s="179" t="s">
        <v>86</v>
      </c>
      <c r="AY150" s="18" t="s">
        <v>175</v>
      </c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18" t="s">
        <v>84</v>
      </c>
      <c r="BK150" s="180">
        <f>ROUND(I150*H150,2)</f>
        <v>0</v>
      </c>
      <c r="BL150" s="18" t="s">
        <v>182</v>
      </c>
      <c r="BM150" s="179" t="s">
        <v>999</v>
      </c>
    </row>
    <row r="151" spans="1:65" s="14" customFormat="1">
      <c r="B151" s="190"/>
      <c r="D151" s="182" t="s">
        <v>184</v>
      </c>
      <c r="E151" s="191" t="s">
        <v>1</v>
      </c>
      <c r="F151" s="192" t="s">
        <v>766</v>
      </c>
      <c r="H151" s="191" t="s">
        <v>1</v>
      </c>
      <c r="I151" s="193"/>
      <c r="L151" s="190"/>
      <c r="M151" s="194"/>
      <c r="N151" s="195"/>
      <c r="O151" s="195"/>
      <c r="P151" s="195"/>
      <c r="Q151" s="195"/>
      <c r="R151" s="195"/>
      <c r="S151" s="195"/>
      <c r="T151" s="196"/>
      <c r="AT151" s="191" t="s">
        <v>184</v>
      </c>
      <c r="AU151" s="191" t="s">
        <v>86</v>
      </c>
      <c r="AV151" s="14" t="s">
        <v>84</v>
      </c>
      <c r="AW151" s="14" t="s">
        <v>33</v>
      </c>
      <c r="AX151" s="14" t="s">
        <v>77</v>
      </c>
      <c r="AY151" s="191" t="s">
        <v>175</v>
      </c>
    </row>
    <row r="152" spans="1:65" s="13" customFormat="1">
      <c r="B152" s="181"/>
      <c r="D152" s="182" t="s">
        <v>184</v>
      </c>
      <c r="E152" s="183" t="s">
        <v>1</v>
      </c>
      <c r="F152" s="184" t="s">
        <v>216</v>
      </c>
      <c r="H152" s="185">
        <v>52.244</v>
      </c>
      <c r="I152" s="186"/>
      <c r="L152" s="181"/>
      <c r="M152" s="187"/>
      <c r="N152" s="188"/>
      <c r="O152" s="188"/>
      <c r="P152" s="188"/>
      <c r="Q152" s="188"/>
      <c r="R152" s="188"/>
      <c r="S152" s="188"/>
      <c r="T152" s="189"/>
      <c r="AT152" s="183" t="s">
        <v>184</v>
      </c>
      <c r="AU152" s="183" t="s">
        <v>86</v>
      </c>
      <c r="AV152" s="13" t="s">
        <v>86</v>
      </c>
      <c r="AW152" s="13" t="s">
        <v>33</v>
      </c>
      <c r="AX152" s="13" t="s">
        <v>77</v>
      </c>
      <c r="AY152" s="183" t="s">
        <v>175</v>
      </c>
    </row>
    <row r="153" spans="1:65" s="15" customFormat="1">
      <c r="B153" s="197"/>
      <c r="D153" s="182" t="s">
        <v>184</v>
      </c>
      <c r="E153" s="198" t="s">
        <v>136</v>
      </c>
      <c r="F153" s="199" t="s">
        <v>200</v>
      </c>
      <c r="H153" s="200">
        <v>52.244</v>
      </c>
      <c r="I153" s="201"/>
      <c r="L153" s="197"/>
      <c r="M153" s="202"/>
      <c r="N153" s="203"/>
      <c r="O153" s="203"/>
      <c r="P153" s="203"/>
      <c r="Q153" s="203"/>
      <c r="R153" s="203"/>
      <c r="S153" s="203"/>
      <c r="T153" s="204"/>
      <c r="AT153" s="198" t="s">
        <v>184</v>
      </c>
      <c r="AU153" s="198" t="s">
        <v>86</v>
      </c>
      <c r="AV153" s="15" t="s">
        <v>182</v>
      </c>
      <c r="AW153" s="15" t="s">
        <v>33</v>
      </c>
      <c r="AX153" s="15" t="s">
        <v>84</v>
      </c>
      <c r="AY153" s="198" t="s">
        <v>175</v>
      </c>
    </row>
    <row r="154" spans="1:65" s="2" customFormat="1" ht="24" customHeight="1">
      <c r="A154" s="33"/>
      <c r="B154" s="167"/>
      <c r="C154" s="168" t="s">
        <v>212</v>
      </c>
      <c r="D154" s="168" t="s">
        <v>177</v>
      </c>
      <c r="E154" s="169" t="s">
        <v>218</v>
      </c>
      <c r="F154" s="170" t="s">
        <v>219</v>
      </c>
      <c r="G154" s="171" t="s">
        <v>180</v>
      </c>
      <c r="H154" s="172">
        <v>261.22000000000003</v>
      </c>
      <c r="I154" s="173"/>
      <c r="J154" s="174">
        <f>ROUND(I154*H154,2)</f>
        <v>0</v>
      </c>
      <c r="K154" s="170" t="s">
        <v>181</v>
      </c>
      <c r="L154" s="34"/>
      <c r="M154" s="175" t="s">
        <v>1</v>
      </c>
      <c r="N154" s="176" t="s">
        <v>42</v>
      </c>
      <c r="O154" s="59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182</v>
      </c>
      <c r="AT154" s="179" t="s">
        <v>177</v>
      </c>
      <c r="AU154" s="179" t="s">
        <v>86</v>
      </c>
      <c r="AY154" s="18" t="s">
        <v>175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8" t="s">
        <v>84</v>
      </c>
      <c r="BK154" s="180">
        <f>ROUND(I154*H154,2)</f>
        <v>0</v>
      </c>
      <c r="BL154" s="18" t="s">
        <v>182</v>
      </c>
      <c r="BM154" s="179" t="s">
        <v>1000</v>
      </c>
    </row>
    <row r="155" spans="1:65" s="13" customFormat="1">
      <c r="B155" s="181"/>
      <c r="D155" s="182" t="s">
        <v>184</v>
      </c>
      <c r="E155" s="183" t="s">
        <v>1</v>
      </c>
      <c r="F155" s="184" t="s">
        <v>221</v>
      </c>
      <c r="H155" s="185">
        <v>261.22000000000003</v>
      </c>
      <c r="I155" s="186"/>
      <c r="L155" s="181"/>
      <c r="M155" s="187"/>
      <c r="N155" s="188"/>
      <c r="O155" s="188"/>
      <c r="P155" s="188"/>
      <c r="Q155" s="188"/>
      <c r="R155" s="188"/>
      <c r="S155" s="188"/>
      <c r="T155" s="189"/>
      <c r="AT155" s="183" t="s">
        <v>184</v>
      </c>
      <c r="AU155" s="183" t="s">
        <v>86</v>
      </c>
      <c r="AV155" s="13" t="s">
        <v>86</v>
      </c>
      <c r="AW155" s="13" t="s">
        <v>33</v>
      </c>
      <c r="AX155" s="13" t="s">
        <v>84</v>
      </c>
      <c r="AY155" s="183" t="s">
        <v>175</v>
      </c>
    </row>
    <row r="156" spans="1:65" s="2" customFormat="1" ht="16.5" customHeight="1">
      <c r="A156" s="33"/>
      <c r="B156" s="167"/>
      <c r="C156" s="168" t="s">
        <v>217</v>
      </c>
      <c r="D156" s="168" t="s">
        <v>177</v>
      </c>
      <c r="E156" s="169" t="s">
        <v>223</v>
      </c>
      <c r="F156" s="170" t="s">
        <v>224</v>
      </c>
      <c r="G156" s="171" t="s">
        <v>180</v>
      </c>
      <c r="H156" s="172">
        <v>3.3</v>
      </c>
      <c r="I156" s="173"/>
      <c r="J156" s="174">
        <f>ROUND(I156*H156,2)</f>
        <v>0</v>
      </c>
      <c r="K156" s="170" t="s">
        <v>181</v>
      </c>
      <c r="L156" s="34"/>
      <c r="M156" s="175" t="s">
        <v>1</v>
      </c>
      <c r="N156" s="176" t="s">
        <v>42</v>
      </c>
      <c r="O156" s="59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9" t="s">
        <v>182</v>
      </c>
      <c r="AT156" s="179" t="s">
        <v>177</v>
      </c>
      <c r="AU156" s="179" t="s">
        <v>86</v>
      </c>
      <c r="AY156" s="18" t="s">
        <v>175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8" t="s">
        <v>84</v>
      </c>
      <c r="BK156" s="180">
        <f>ROUND(I156*H156,2)</f>
        <v>0</v>
      </c>
      <c r="BL156" s="18" t="s">
        <v>182</v>
      </c>
      <c r="BM156" s="179" t="s">
        <v>1001</v>
      </c>
    </row>
    <row r="157" spans="1:65" s="13" customFormat="1">
      <c r="B157" s="181"/>
      <c r="D157" s="182" t="s">
        <v>184</v>
      </c>
      <c r="E157" s="183" t="s">
        <v>1</v>
      </c>
      <c r="F157" s="184" t="s">
        <v>769</v>
      </c>
      <c r="H157" s="185">
        <v>3.3</v>
      </c>
      <c r="I157" s="186"/>
      <c r="L157" s="181"/>
      <c r="M157" s="187"/>
      <c r="N157" s="188"/>
      <c r="O157" s="188"/>
      <c r="P157" s="188"/>
      <c r="Q157" s="188"/>
      <c r="R157" s="188"/>
      <c r="S157" s="188"/>
      <c r="T157" s="189"/>
      <c r="AT157" s="183" t="s">
        <v>184</v>
      </c>
      <c r="AU157" s="183" t="s">
        <v>86</v>
      </c>
      <c r="AV157" s="13" t="s">
        <v>86</v>
      </c>
      <c r="AW157" s="13" t="s">
        <v>33</v>
      </c>
      <c r="AX157" s="13" t="s">
        <v>84</v>
      </c>
      <c r="AY157" s="183" t="s">
        <v>175</v>
      </c>
    </row>
    <row r="158" spans="1:65" s="2" customFormat="1" ht="16.5" customHeight="1">
      <c r="A158" s="33"/>
      <c r="B158" s="167"/>
      <c r="C158" s="168" t="s">
        <v>222</v>
      </c>
      <c r="D158" s="168" t="s">
        <v>177</v>
      </c>
      <c r="E158" s="169" t="s">
        <v>228</v>
      </c>
      <c r="F158" s="170" t="s">
        <v>229</v>
      </c>
      <c r="G158" s="171" t="s">
        <v>180</v>
      </c>
      <c r="H158" s="172">
        <v>52.244</v>
      </c>
      <c r="I158" s="173"/>
      <c r="J158" s="174">
        <f>ROUND(I158*H158,2)</f>
        <v>0</v>
      </c>
      <c r="K158" s="170" t="s">
        <v>181</v>
      </c>
      <c r="L158" s="34"/>
      <c r="M158" s="175" t="s">
        <v>1</v>
      </c>
      <c r="N158" s="176" t="s">
        <v>42</v>
      </c>
      <c r="O158" s="59"/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9" t="s">
        <v>182</v>
      </c>
      <c r="AT158" s="179" t="s">
        <v>177</v>
      </c>
      <c r="AU158" s="179" t="s">
        <v>86</v>
      </c>
      <c r="AY158" s="18" t="s">
        <v>175</v>
      </c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18" t="s">
        <v>84</v>
      </c>
      <c r="BK158" s="180">
        <f>ROUND(I158*H158,2)</f>
        <v>0</v>
      </c>
      <c r="BL158" s="18" t="s">
        <v>182</v>
      </c>
      <c r="BM158" s="179" t="s">
        <v>1002</v>
      </c>
    </row>
    <row r="159" spans="1:65" s="13" customFormat="1">
      <c r="B159" s="181"/>
      <c r="D159" s="182" t="s">
        <v>184</v>
      </c>
      <c r="E159" s="183" t="s">
        <v>1</v>
      </c>
      <c r="F159" s="184" t="s">
        <v>136</v>
      </c>
      <c r="H159" s="185">
        <v>52.244</v>
      </c>
      <c r="I159" s="186"/>
      <c r="L159" s="181"/>
      <c r="M159" s="187"/>
      <c r="N159" s="188"/>
      <c r="O159" s="188"/>
      <c r="P159" s="188"/>
      <c r="Q159" s="188"/>
      <c r="R159" s="188"/>
      <c r="S159" s="188"/>
      <c r="T159" s="189"/>
      <c r="AT159" s="183" t="s">
        <v>184</v>
      </c>
      <c r="AU159" s="183" t="s">
        <v>86</v>
      </c>
      <c r="AV159" s="13" t="s">
        <v>86</v>
      </c>
      <c r="AW159" s="13" t="s">
        <v>33</v>
      </c>
      <c r="AX159" s="13" t="s">
        <v>84</v>
      </c>
      <c r="AY159" s="183" t="s">
        <v>175</v>
      </c>
    </row>
    <row r="160" spans="1:65" s="2" customFormat="1" ht="24" customHeight="1">
      <c r="A160" s="33"/>
      <c r="B160" s="167"/>
      <c r="C160" s="168" t="s">
        <v>227</v>
      </c>
      <c r="D160" s="168" t="s">
        <v>177</v>
      </c>
      <c r="E160" s="169" t="s">
        <v>232</v>
      </c>
      <c r="F160" s="170" t="s">
        <v>233</v>
      </c>
      <c r="G160" s="171" t="s">
        <v>234</v>
      </c>
      <c r="H160" s="172">
        <v>87.247</v>
      </c>
      <c r="I160" s="173"/>
      <c r="J160" s="174">
        <f>ROUND(I160*H160,2)</f>
        <v>0</v>
      </c>
      <c r="K160" s="170" t="s">
        <v>181</v>
      </c>
      <c r="L160" s="34"/>
      <c r="M160" s="175" t="s">
        <v>1</v>
      </c>
      <c r="N160" s="176" t="s">
        <v>42</v>
      </c>
      <c r="O160" s="59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9" t="s">
        <v>182</v>
      </c>
      <c r="AT160" s="179" t="s">
        <v>177</v>
      </c>
      <c r="AU160" s="179" t="s">
        <v>86</v>
      </c>
      <c r="AY160" s="18" t="s">
        <v>175</v>
      </c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8" t="s">
        <v>84</v>
      </c>
      <c r="BK160" s="180">
        <f>ROUND(I160*H160,2)</f>
        <v>0</v>
      </c>
      <c r="BL160" s="18" t="s">
        <v>182</v>
      </c>
      <c r="BM160" s="179" t="s">
        <v>1003</v>
      </c>
    </row>
    <row r="161" spans="1:65" s="13" customFormat="1">
      <c r="B161" s="181"/>
      <c r="D161" s="182" t="s">
        <v>184</v>
      </c>
      <c r="E161" s="183" t="s">
        <v>1</v>
      </c>
      <c r="F161" s="184" t="s">
        <v>236</v>
      </c>
      <c r="H161" s="185">
        <v>87.247</v>
      </c>
      <c r="I161" s="186"/>
      <c r="L161" s="181"/>
      <c r="M161" s="187"/>
      <c r="N161" s="188"/>
      <c r="O161" s="188"/>
      <c r="P161" s="188"/>
      <c r="Q161" s="188"/>
      <c r="R161" s="188"/>
      <c r="S161" s="188"/>
      <c r="T161" s="189"/>
      <c r="AT161" s="183" t="s">
        <v>184</v>
      </c>
      <c r="AU161" s="183" t="s">
        <v>86</v>
      </c>
      <c r="AV161" s="13" t="s">
        <v>86</v>
      </c>
      <c r="AW161" s="13" t="s">
        <v>33</v>
      </c>
      <c r="AX161" s="13" t="s">
        <v>84</v>
      </c>
      <c r="AY161" s="183" t="s">
        <v>175</v>
      </c>
    </row>
    <row r="162" spans="1:65" s="2" customFormat="1" ht="24" customHeight="1">
      <c r="A162" s="33"/>
      <c r="B162" s="167"/>
      <c r="C162" s="168" t="s">
        <v>231</v>
      </c>
      <c r="D162" s="168" t="s">
        <v>177</v>
      </c>
      <c r="E162" s="169" t="s">
        <v>772</v>
      </c>
      <c r="F162" s="170" t="s">
        <v>773</v>
      </c>
      <c r="G162" s="171" t="s">
        <v>180</v>
      </c>
      <c r="H162" s="172">
        <v>37.606000000000002</v>
      </c>
      <c r="I162" s="173"/>
      <c r="J162" s="174">
        <f>ROUND(I162*H162,2)</f>
        <v>0</v>
      </c>
      <c r="K162" s="170" t="s">
        <v>750</v>
      </c>
      <c r="L162" s="34"/>
      <c r="M162" s="175" t="s">
        <v>1</v>
      </c>
      <c r="N162" s="176" t="s">
        <v>42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182</v>
      </c>
      <c r="AT162" s="179" t="s">
        <v>177</v>
      </c>
      <c r="AU162" s="179" t="s">
        <v>86</v>
      </c>
      <c r="AY162" s="18" t="s">
        <v>175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8" t="s">
        <v>84</v>
      </c>
      <c r="BK162" s="180">
        <f>ROUND(I162*H162,2)</f>
        <v>0</v>
      </c>
      <c r="BL162" s="18" t="s">
        <v>182</v>
      </c>
      <c r="BM162" s="179" t="s">
        <v>1004</v>
      </c>
    </row>
    <row r="163" spans="1:65" s="14" customFormat="1">
      <c r="B163" s="190"/>
      <c r="D163" s="182" t="s">
        <v>184</v>
      </c>
      <c r="E163" s="191" t="s">
        <v>1</v>
      </c>
      <c r="F163" s="192" t="s">
        <v>775</v>
      </c>
      <c r="H163" s="191" t="s">
        <v>1</v>
      </c>
      <c r="I163" s="193"/>
      <c r="L163" s="190"/>
      <c r="M163" s="194"/>
      <c r="N163" s="195"/>
      <c r="O163" s="195"/>
      <c r="P163" s="195"/>
      <c r="Q163" s="195"/>
      <c r="R163" s="195"/>
      <c r="S163" s="195"/>
      <c r="T163" s="196"/>
      <c r="AT163" s="191" t="s">
        <v>184</v>
      </c>
      <c r="AU163" s="191" t="s">
        <v>86</v>
      </c>
      <c r="AV163" s="14" t="s">
        <v>84</v>
      </c>
      <c r="AW163" s="14" t="s">
        <v>33</v>
      </c>
      <c r="AX163" s="14" t="s">
        <v>77</v>
      </c>
      <c r="AY163" s="191" t="s">
        <v>175</v>
      </c>
    </row>
    <row r="164" spans="1:65" s="13" customFormat="1">
      <c r="B164" s="181"/>
      <c r="D164" s="182" t="s">
        <v>184</v>
      </c>
      <c r="E164" s="183" t="s">
        <v>1</v>
      </c>
      <c r="F164" s="184" t="s">
        <v>718</v>
      </c>
      <c r="H164" s="185">
        <v>48</v>
      </c>
      <c r="I164" s="186"/>
      <c r="L164" s="181"/>
      <c r="M164" s="187"/>
      <c r="N164" s="188"/>
      <c r="O164" s="188"/>
      <c r="P164" s="188"/>
      <c r="Q164" s="188"/>
      <c r="R164" s="188"/>
      <c r="S164" s="188"/>
      <c r="T164" s="189"/>
      <c r="AT164" s="183" t="s">
        <v>184</v>
      </c>
      <c r="AU164" s="183" t="s">
        <v>86</v>
      </c>
      <c r="AV164" s="13" t="s">
        <v>86</v>
      </c>
      <c r="AW164" s="13" t="s">
        <v>33</v>
      </c>
      <c r="AX164" s="13" t="s">
        <v>77</v>
      </c>
      <c r="AY164" s="183" t="s">
        <v>175</v>
      </c>
    </row>
    <row r="165" spans="1:65" s="13" customFormat="1">
      <c r="B165" s="181"/>
      <c r="D165" s="182" t="s">
        <v>184</v>
      </c>
      <c r="E165" s="183" t="s">
        <v>1</v>
      </c>
      <c r="F165" s="184" t="s">
        <v>1005</v>
      </c>
      <c r="H165" s="185">
        <v>-7.4180000000000001</v>
      </c>
      <c r="I165" s="186"/>
      <c r="L165" s="181"/>
      <c r="M165" s="187"/>
      <c r="N165" s="188"/>
      <c r="O165" s="188"/>
      <c r="P165" s="188"/>
      <c r="Q165" s="188"/>
      <c r="R165" s="188"/>
      <c r="S165" s="188"/>
      <c r="T165" s="189"/>
      <c r="AT165" s="183" t="s">
        <v>184</v>
      </c>
      <c r="AU165" s="183" t="s">
        <v>86</v>
      </c>
      <c r="AV165" s="13" t="s">
        <v>86</v>
      </c>
      <c r="AW165" s="13" t="s">
        <v>33</v>
      </c>
      <c r="AX165" s="13" t="s">
        <v>77</v>
      </c>
      <c r="AY165" s="183" t="s">
        <v>175</v>
      </c>
    </row>
    <row r="166" spans="1:65" s="13" customFormat="1">
      <c r="B166" s="181"/>
      <c r="D166" s="182" t="s">
        <v>184</v>
      </c>
      <c r="E166" s="183" t="s">
        <v>1</v>
      </c>
      <c r="F166" s="184" t="s">
        <v>1006</v>
      </c>
      <c r="H166" s="185">
        <v>-2.976</v>
      </c>
      <c r="I166" s="186"/>
      <c r="L166" s="181"/>
      <c r="M166" s="187"/>
      <c r="N166" s="188"/>
      <c r="O166" s="188"/>
      <c r="P166" s="188"/>
      <c r="Q166" s="188"/>
      <c r="R166" s="188"/>
      <c r="S166" s="188"/>
      <c r="T166" s="189"/>
      <c r="AT166" s="183" t="s">
        <v>184</v>
      </c>
      <c r="AU166" s="183" t="s">
        <v>86</v>
      </c>
      <c r="AV166" s="13" t="s">
        <v>86</v>
      </c>
      <c r="AW166" s="13" t="s">
        <v>33</v>
      </c>
      <c r="AX166" s="13" t="s">
        <v>77</v>
      </c>
      <c r="AY166" s="183" t="s">
        <v>175</v>
      </c>
    </row>
    <row r="167" spans="1:65" s="15" customFormat="1">
      <c r="B167" s="197"/>
      <c r="D167" s="182" t="s">
        <v>184</v>
      </c>
      <c r="E167" s="198" t="s">
        <v>729</v>
      </c>
      <c r="F167" s="199" t="s">
        <v>200</v>
      </c>
      <c r="H167" s="200">
        <v>37.606000000000002</v>
      </c>
      <c r="I167" s="201"/>
      <c r="L167" s="197"/>
      <c r="M167" s="202"/>
      <c r="N167" s="203"/>
      <c r="O167" s="203"/>
      <c r="P167" s="203"/>
      <c r="Q167" s="203"/>
      <c r="R167" s="203"/>
      <c r="S167" s="203"/>
      <c r="T167" s="204"/>
      <c r="AT167" s="198" t="s">
        <v>184</v>
      </c>
      <c r="AU167" s="198" t="s">
        <v>86</v>
      </c>
      <c r="AV167" s="15" t="s">
        <v>182</v>
      </c>
      <c r="AW167" s="15" t="s">
        <v>33</v>
      </c>
      <c r="AX167" s="15" t="s">
        <v>84</v>
      </c>
      <c r="AY167" s="198" t="s">
        <v>175</v>
      </c>
    </row>
    <row r="168" spans="1:65" s="2" customFormat="1" ht="16.5" customHeight="1">
      <c r="A168" s="33"/>
      <c r="B168" s="167"/>
      <c r="C168" s="205" t="s">
        <v>237</v>
      </c>
      <c r="D168" s="205" t="s">
        <v>276</v>
      </c>
      <c r="E168" s="206" t="s">
        <v>777</v>
      </c>
      <c r="F168" s="207" t="s">
        <v>778</v>
      </c>
      <c r="G168" s="208" t="s">
        <v>234</v>
      </c>
      <c r="H168" s="209">
        <v>75.212000000000003</v>
      </c>
      <c r="I168" s="210"/>
      <c r="J168" s="211">
        <f>ROUND(I168*H168,2)</f>
        <v>0</v>
      </c>
      <c r="K168" s="207" t="s">
        <v>181</v>
      </c>
      <c r="L168" s="212"/>
      <c r="M168" s="213" t="s">
        <v>1</v>
      </c>
      <c r="N168" s="214" t="s">
        <v>42</v>
      </c>
      <c r="O168" s="59"/>
      <c r="P168" s="177">
        <f>O168*H168</f>
        <v>0</v>
      </c>
      <c r="Q168" s="177">
        <v>1</v>
      </c>
      <c r="R168" s="177">
        <f>Q168*H168</f>
        <v>75.212000000000003</v>
      </c>
      <c r="S168" s="177">
        <v>0</v>
      </c>
      <c r="T168" s="178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9" t="s">
        <v>217</v>
      </c>
      <c r="AT168" s="179" t="s">
        <v>276</v>
      </c>
      <c r="AU168" s="179" t="s">
        <v>86</v>
      </c>
      <c r="AY168" s="18" t="s">
        <v>175</v>
      </c>
      <c r="BE168" s="180">
        <f>IF(N168="základní",J168,0)</f>
        <v>0</v>
      </c>
      <c r="BF168" s="180">
        <f>IF(N168="snížená",J168,0)</f>
        <v>0</v>
      </c>
      <c r="BG168" s="180">
        <f>IF(N168="zákl. přenesená",J168,0)</f>
        <v>0</v>
      </c>
      <c r="BH168" s="180">
        <f>IF(N168="sníž. přenesená",J168,0)</f>
        <v>0</v>
      </c>
      <c r="BI168" s="180">
        <f>IF(N168="nulová",J168,0)</f>
        <v>0</v>
      </c>
      <c r="BJ168" s="18" t="s">
        <v>84</v>
      </c>
      <c r="BK168" s="180">
        <f>ROUND(I168*H168,2)</f>
        <v>0</v>
      </c>
      <c r="BL168" s="18" t="s">
        <v>182</v>
      </c>
      <c r="BM168" s="179" t="s">
        <v>1007</v>
      </c>
    </row>
    <row r="169" spans="1:65" s="2" customFormat="1" ht="16.5" customHeight="1">
      <c r="A169" s="33"/>
      <c r="B169" s="167"/>
      <c r="C169" s="168" t="s">
        <v>242</v>
      </c>
      <c r="D169" s="168" t="s">
        <v>177</v>
      </c>
      <c r="E169" s="169" t="s">
        <v>238</v>
      </c>
      <c r="F169" s="170" t="s">
        <v>239</v>
      </c>
      <c r="G169" s="171" t="s">
        <v>180</v>
      </c>
      <c r="H169" s="172">
        <v>3.3</v>
      </c>
      <c r="I169" s="173"/>
      <c r="J169" s="174">
        <f>ROUND(I169*H169,2)</f>
        <v>0</v>
      </c>
      <c r="K169" s="170" t="s">
        <v>1</v>
      </c>
      <c r="L169" s="34"/>
      <c r="M169" s="175" t="s">
        <v>1</v>
      </c>
      <c r="N169" s="176" t="s">
        <v>42</v>
      </c>
      <c r="O169" s="59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182</v>
      </c>
      <c r="AT169" s="179" t="s">
        <v>177</v>
      </c>
      <c r="AU169" s="179" t="s">
        <v>86</v>
      </c>
      <c r="AY169" s="18" t="s">
        <v>175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8" t="s">
        <v>84</v>
      </c>
      <c r="BK169" s="180">
        <f>ROUND(I169*H169,2)</f>
        <v>0</v>
      </c>
      <c r="BL169" s="18" t="s">
        <v>182</v>
      </c>
      <c r="BM169" s="179" t="s">
        <v>1008</v>
      </c>
    </row>
    <row r="170" spans="1:65" s="13" customFormat="1">
      <c r="B170" s="181"/>
      <c r="D170" s="182" t="s">
        <v>184</v>
      </c>
      <c r="E170" s="183" t="s">
        <v>1</v>
      </c>
      <c r="F170" s="184" t="s">
        <v>781</v>
      </c>
      <c r="H170" s="185">
        <v>3.3</v>
      </c>
      <c r="I170" s="186"/>
      <c r="L170" s="181"/>
      <c r="M170" s="187"/>
      <c r="N170" s="188"/>
      <c r="O170" s="188"/>
      <c r="P170" s="188"/>
      <c r="Q170" s="188"/>
      <c r="R170" s="188"/>
      <c r="S170" s="188"/>
      <c r="T170" s="189"/>
      <c r="AT170" s="183" t="s">
        <v>184</v>
      </c>
      <c r="AU170" s="183" t="s">
        <v>86</v>
      </c>
      <c r="AV170" s="13" t="s">
        <v>86</v>
      </c>
      <c r="AW170" s="13" t="s">
        <v>33</v>
      </c>
      <c r="AX170" s="13" t="s">
        <v>84</v>
      </c>
      <c r="AY170" s="183" t="s">
        <v>175</v>
      </c>
    </row>
    <row r="171" spans="1:65" s="2" customFormat="1" ht="24" customHeight="1">
      <c r="A171" s="33"/>
      <c r="B171" s="167"/>
      <c r="C171" s="168" t="s">
        <v>248</v>
      </c>
      <c r="D171" s="168" t="s">
        <v>177</v>
      </c>
      <c r="E171" s="169" t="s">
        <v>782</v>
      </c>
      <c r="F171" s="170" t="s">
        <v>783</v>
      </c>
      <c r="G171" s="171" t="s">
        <v>245</v>
      </c>
      <c r="H171" s="172">
        <v>22</v>
      </c>
      <c r="I171" s="173"/>
      <c r="J171" s="174">
        <f>ROUND(I171*H171,2)</f>
        <v>0</v>
      </c>
      <c r="K171" s="170" t="s">
        <v>181</v>
      </c>
      <c r="L171" s="34"/>
      <c r="M171" s="175" t="s">
        <v>1</v>
      </c>
      <c r="N171" s="176" t="s">
        <v>42</v>
      </c>
      <c r="O171" s="59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182</v>
      </c>
      <c r="AT171" s="179" t="s">
        <v>177</v>
      </c>
      <c r="AU171" s="179" t="s">
        <v>86</v>
      </c>
      <c r="AY171" s="18" t="s">
        <v>175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84</v>
      </c>
      <c r="BK171" s="180">
        <f>ROUND(I171*H171,2)</f>
        <v>0</v>
      </c>
      <c r="BL171" s="18" t="s">
        <v>182</v>
      </c>
      <c r="BM171" s="179" t="s">
        <v>1009</v>
      </c>
    </row>
    <row r="172" spans="1:65" s="13" customFormat="1">
      <c r="B172" s="181"/>
      <c r="D172" s="182" t="s">
        <v>184</v>
      </c>
      <c r="E172" s="183" t="s">
        <v>141</v>
      </c>
      <c r="F172" s="184" t="s">
        <v>1010</v>
      </c>
      <c r="H172" s="185">
        <v>22</v>
      </c>
      <c r="I172" s="186"/>
      <c r="L172" s="181"/>
      <c r="M172" s="187"/>
      <c r="N172" s="188"/>
      <c r="O172" s="188"/>
      <c r="P172" s="188"/>
      <c r="Q172" s="188"/>
      <c r="R172" s="188"/>
      <c r="S172" s="188"/>
      <c r="T172" s="189"/>
      <c r="AT172" s="183" t="s">
        <v>184</v>
      </c>
      <c r="AU172" s="183" t="s">
        <v>86</v>
      </c>
      <c r="AV172" s="13" t="s">
        <v>86</v>
      </c>
      <c r="AW172" s="13" t="s">
        <v>33</v>
      </c>
      <c r="AX172" s="13" t="s">
        <v>84</v>
      </c>
      <c r="AY172" s="183" t="s">
        <v>175</v>
      </c>
    </row>
    <row r="173" spans="1:65" s="2" customFormat="1" ht="16.5" customHeight="1">
      <c r="A173" s="33"/>
      <c r="B173" s="167"/>
      <c r="C173" s="168" t="s">
        <v>8</v>
      </c>
      <c r="D173" s="168" t="s">
        <v>177</v>
      </c>
      <c r="E173" s="169" t="s">
        <v>249</v>
      </c>
      <c r="F173" s="170" t="s">
        <v>250</v>
      </c>
      <c r="G173" s="171" t="s">
        <v>245</v>
      </c>
      <c r="H173" s="172">
        <v>40</v>
      </c>
      <c r="I173" s="173"/>
      <c r="J173" s="174">
        <f>ROUND(I173*H173,2)</f>
        <v>0</v>
      </c>
      <c r="K173" s="170" t="s">
        <v>181</v>
      </c>
      <c r="L173" s="34"/>
      <c r="M173" s="175" t="s">
        <v>1</v>
      </c>
      <c r="N173" s="176" t="s">
        <v>42</v>
      </c>
      <c r="O173" s="59"/>
      <c r="P173" s="177">
        <f>O173*H173</f>
        <v>0</v>
      </c>
      <c r="Q173" s="177">
        <v>0</v>
      </c>
      <c r="R173" s="177">
        <f>Q173*H173</f>
        <v>0</v>
      </c>
      <c r="S173" s="177">
        <v>0</v>
      </c>
      <c r="T173" s="17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9" t="s">
        <v>182</v>
      </c>
      <c r="AT173" s="179" t="s">
        <v>177</v>
      </c>
      <c r="AU173" s="179" t="s">
        <v>86</v>
      </c>
      <c r="AY173" s="18" t="s">
        <v>175</v>
      </c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18" t="s">
        <v>84</v>
      </c>
      <c r="BK173" s="180">
        <f>ROUND(I173*H173,2)</f>
        <v>0</v>
      </c>
      <c r="BL173" s="18" t="s">
        <v>182</v>
      </c>
      <c r="BM173" s="179" t="s">
        <v>1011</v>
      </c>
    </row>
    <row r="174" spans="1:65" s="2" customFormat="1" ht="16.5" customHeight="1">
      <c r="A174" s="33"/>
      <c r="B174" s="167"/>
      <c r="C174" s="168" t="s">
        <v>256</v>
      </c>
      <c r="D174" s="168" t="s">
        <v>177</v>
      </c>
      <c r="E174" s="169" t="s">
        <v>253</v>
      </c>
      <c r="F174" s="170" t="s">
        <v>254</v>
      </c>
      <c r="G174" s="171" t="s">
        <v>245</v>
      </c>
      <c r="H174" s="172">
        <v>22</v>
      </c>
      <c r="I174" s="173"/>
      <c r="J174" s="174">
        <f>ROUND(I174*H174,2)</f>
        <v>0</v>
      </c>
      <c r="K174" s="170" t="s">
        <v>181</v>
      </c>
      <c r="L174" s="34"/>
      <c r="M174" s="175" t="s">
        <v>1</v>
      </c>
      <c r="N174" s="176" t="s">
        <v>42</v>
      </c>
      <c r="O174" s="59"/>
      <c r="P174" s="177">
        <f>O174*H174</f>
        <v>0</v>
      </c>
      <c r="Q174" s="177">
        <v>0</v>
      </c>
      <c r="R174" s="177">
        <f>Q174*H174</f>
        <v>0</v>
      </c>
      <c r="S174" s="177">
        <v>0</v>
      </c>
      <c r="T174" s="17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9" t="s">
        <v>182</v>
      </c>
      <c r="AT174" s="179" t="s">
        <v>177</v>
      </c>
      <c r="AU174" s="179" t="s">
        <v>86</v>
      </c>
      <c r="AY174" s="18" t="s">
        <v>175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8" t="s">
        <v>84</v>
      </c>
      <c r="BK174" s="180">
        <f>ROUND(I174*H174,2)</f>
        <v>0</v>
      </c>
      <c r="BL174" s="18" t="s">
        <v>182</v>
      </c>
      <c r="BM174" s="179" t="s">
        <v>1012</v>
      </c>
    </row>
    <row r="175" spans="1:65" s="13" customFormat="1">
      <c r="B175" s="181"/>
      <c r="D175" s="182" t="s">
        <v>184</v>
      </c>
      <c r="E175" s="183" t="s">
        <v>1</v>
      </c>
      <c r="F175" s="184" t="s">
        <v>141</v>
      </c>
      <c r="H175" s="185">
        <v>22</v>
      </c>
      <c r="I175" s="186"/>
      <c r="L175" s="181"/>
      <c r="M175" s="187"/>
      <c r="N175" s="188"/>
      <c r="O175" s="188"/>
      <c r="P175" s="188"/>
      <c r="Q175" s="188"/>
      <c r="R175" s="188"/>
      <c r="S175" s="188"/>
      <c r="T175" s="189"/>
      <c r="AT175" s="183" t="s">
        <v>184</v>
      </c>
      <c r="AU175" s="183" t="s">
        <v>86</v>
      </c>
      <c r="AV175" s="13" t="s">
        <v>86</v>
      </c>
      <c r="AW175" s="13" t="s">
        <v>33</v>
      </c>
      <c r="AX175" s="13" t="s">
        <v>84</v>
      </c>
      <c r="AY175" s="183" t="s">
        <v>175</v>
      </c>
    </row>
    <row r="176" spans="1:65" s="2" customFormat="1" ht="16.5" customHeight="1">
      <c r="A176" s="33"/>
      <c r="B176" s="167"/>
      <c r="C176" s="168" t="s">
        <v>261</v>
      </c>
      <c r="D176" s="168" t="s">
        <v>177</v>
      </c>
      <c r="E176" s="169" t="s">
        <v>257</v>
      </c>
      <c r="F176" s="170" t="s">
        <v>258</v>
      </c>
      <c r="G176" s="171" t="s">
        <v>245</v>
      </c>
      <c r="H176" s="172">
        <v>22</v>
      </c>
      <c r="I176" s="173"/>
      <c r="J176" s="174">
        <f>ROUND(I176*H176,2)</f>
        <v>0</v>
      </c>
      <c r="K176" s="170" t="s">
        <v>1</v>
      </c>
      <c r="L176" s="34"/>
      <c r="M176" s="175" t="s">
        <v>1</v>
      </c>
      <c r="N176" s="176" t="s">
        <v>42</v>
      </c>
      <c r="O176" s="59"/>
      <c r="P176" s="177">
        <f>O176*H176</f>
        <v>0</v>
      </c>
      <c r="Q176" s="177">
        <v>0</v>
      </c>
      <c r="R176" s="177">
        <f>Q176*H176</f>
        <v>0</v>
      </c>
      <c r="S176" s="177">
        <v>0</v>
      </c>
      <c r="T176" s="17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9" t="s">
        <v>182</v>
      </c>
      <c r="AT176" s="179" t="s">
        <v>177</v>
      </c>
      <c r="AU176" s="179" t="s">
        <v>86</v>
      </c>
      <c r="AY176" s="18" t="s">
        <v>175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8" t="s">
        <v>84</v>
      </c>
      <c r="BK176" s="180">
        <f>ROUND(I176*H176,2)</f>
        <v>0</v>
      </c>
      <c r="BL176" s="18" t="s">
        <v>182</v>
      </c>
      <c r="BM176" s="179" t="s">
        <v>1013</v>
      </c>
    </row>
    <row r="177" spans="1:65" s="13" customFormat="1">
      <c r="B177" s="181"/>
      <c r="D177" s="182" t="s">
        <v>184</v>
      </c>
      <c r="E177" s="183" t="s">
        <v>1</v>
      </c>
      <c r="F177" s="184" t="s">
        <v>141</v>
      </c>
      <c r="H177" s="185">
        <v>22</v>
      </c>
      <c r="I177" s="186"/>
      <c r="L177" s="181"/>
      <c r="M177" s="187"/>
      <c r="N177" s="188"/>
      <c r="O177" s="188"/>
      <c r="P177" s="188"/>
      <c r="Q177" s="188"/>
      <c r="R177" s="188"/>
      <c r="S177" s="188"/>
      <c r="T177" s="189"/>
      <c r="AT177" s="183" t="s">
        <v>184</v>
      </c>
      <c r="AU177" s="183" t="s">
        <v>86</v>
      </c>
      <c r="AV177" s="13" t="s">
        <v>86</v>
      </c>
      <c r="AW177" s="13" t="s">
        <v>33</v>
      </c>
      <c r="AX177" s="13" t="s">
        <v>84</v>
      </c>
      <c r="AY177" s="183" t="s">
        <v>175</v>
      </c>
    </row>
    <row r="178" spans="1:65" s="12" customFormat="1" ht="22.9" customHeight="1">
      <c r="B178" s="154"/>
      <c r="D178" s="155" t="s">
        <v>76</v>
      </c>
      <c r="E178" s="165" t="s">
        <v>201</v>
      </c>
      <c r="F178" s="165" t="s">
        <v>260</v>
      </c>
      <c r="I178" s="157"/>
      <c r="J178" s="166">
        <f>BK178</f>
        <v>0</v>
      </c>
      <c r="L178" s="154"/>
      <c r="M178" s="159"/>
      <c r="N178" s="160"/>
      <c r="O178" s="160"/>
      <c r="P178" s="161">
        <f>SUM(P179:P184)</f>
        <v>0</v>
      </c>
      <c r="Q178" s="160"/>
      <c r="R178" s="161">
        <f>SUM(R179:R184)</f>
        <v>31.789099999999998</v>
      </c>
      <c r="S178" s="160"/>
      <c r="T178" s="162">
        <f>SUM(T179:T184)</f>
        <v>0</v>
      </c>
      <c r="AR178" s="155" t="s">
        <v>84</v>
      </c>
      <c r="AT178" s="163" t="s">
        <v>76</v>
      </c>
      <c r="AU178" s="163" t="s">
        <v>84</v>
      </c>
      <c r="AY178" s="155" t="s">
        <v>175</v>
      </c>
      <c r="BK178" s="164">
        <f>SUM(BK179:BK184)</f>
        <v>0</v>
      </c>
    </row>
    <row r="179" spans="1:65" s="2" customFormat="1" ht="24" customHeight="1">
      <c r="A179" s="33"/>
      <c r="B179" s="167"/>
      <c r="C179" s="168" t="s">
        <v>265</v>
      </c>
      <c r="D179" s="168" t="s">
        <v>177</v>
      </c>
      <c r="E179" s="169" t="s">
        <v>789</v>
      </c>
      <c r="F179" s="170" t="s">
        <v>790</v>
      </c>
      <c r="G179" s="171" t="s">
        <v>245</v>
      </c>
      <c r="H179" s="172">
        <v>35</v>
      </c>
      <c r="I179" s="173"/>
      <c r="J179" s="174">
        <f>ROUND(I179*H179,2)</f>
        <v>0</v>
      </c>
      <c r="K179" s="170" t="s">
        <v>181</v>
      </c>
      <c r="L179" s="34"/>
      <c r="M179" s="175" t="s">
        <v>1</v>
      </c>
      <c r="N179" s="176" t="s">
        <v>42</v>
      </c>
      <c r="O179" s="59"/>
      <c r="P179" s="177">
        <f>O179*H179</f>
        <v>0</v>
      </c>
      <c r="Q179" s="177">
        <v>0.61983999999999995</v>
      </c>
      <c r="R179" s="177">
        <f>Q179*H179</f>
        <v>21.694399999999998</v>
      </c>
      <c r="S179" s="177">
        <v>0</v>
      </c>
      <c r="T179" s="178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9" t="s">
        <v>182</v>
      </c>
      <c r="AT179" s="179" t="s">
        <v>177</v>
      </c>
      <c r="AU179" s="179" t="s">
        <v>86</v>
      </c>
      <c r="AY179" s="18" t="s">
        <v>175</v>
      </c>
      <c r="BE179" s="180">
        <f>IF(N179="základní",J179,0)</f>
        <v>0</v>
      </c>
      <c r="BF179" s="180">
        <f>IF(N179="snížená",J179,0)</f>
        <v>0</v>
      </c>
      <c r="BG179" s="180">
        <f>IF(N179="zákl. přenesená",J179,0)</f>
        <v>0</v>
      </c>
      <c r="BH179" s="180">
        <f>IF(N179="sníž. přenesená",J179,0)</f>
        <v>0</v>
      </c>
      <c r="BI179" s="180">
        <f>IF(N179="nulová",J179,0)</f>
        <v>0</v>
      </c>
      <c r="BJ179" s="18" t="s">
        <v>84</v>
      </c>
      <c r="BK179" s="180">
        <f>ROUND(I179*H179,2)</f>
        <v>0</v>
      </c>
      <c r="BL179" s="18" t="s">
        <v>182</v>
      </c>
      <c r="BM179" s="179" t="s">
        <v>1014</v>
      </c>
    </row>
    <row r="180" spans="1:65" s="13" customFormat="1">
      <c r="B180" s="181"/>
      <c r="D180" s="182" t="s">
        <v>184</v>
      </c>
      <c r="E180" s="183" t="s">
        <v>1</v>
      </c>
      <c r="F180" s="184" t="s">
        <v>716</v>
      </c>
      <c r="H180" s="185">
        <v>35</v>
      </c>
      <c r="I180" s="186"/>
      <c r="L180" s="181"/>
      <c r="M180" s="187"/>
      <c r="N180" s="188"/>
      <c r="O180" s="188"/>
      <c r="P180" s="188"/>
      <c r="Q180" s="188"/>
      <c r="R180" s="188"/>
      <c r="S180" s="188"/>
      <c r="T180" s="189"/>
      <c r="AT180" s="183" t="s">
        <v>184</v>
      </c>
      <c r="AU180" s="183" t="s">
        <v>86</v>
      </c>
      <c r="AV180" s="13" t="s">
        <v>86</v>
      </c>
      <c r="AW180" s="13" t="s">
        <v>33</v>
      </c>
      <c r="AX180" s="13" t="s">
        <v>84</v>
      </c>
      <c r="AY180" s="183" t="s">
        <v>175</v>
      </c>
    </row>
    <row r="181" spans="1:65" s="2" customFormat="1" ht="72" customHeight="1">
      <c r="A181" s="33"/>
      <c r="B181" s="167"/>
      <c r="C181" s="168" t="s">
        <v>269</v>
      </c>
      <c r="D181" s="168" t="s">
        <v>177</v>
      </c>
      <c r="E181" s="169" t="s">
        <v>803</v>
      </c>
      <c r="F181" s="170" t="s">
        <v>804</v>
      </c>
      <c r="G181" s="171" t="s">
        <v>245</v>
      </c>
      <c r="H181" s="172">
        <v>35</v>
      </c>
      <c r="I181" s="173"/>
      <c r="J181" s="174">
        <f>ROUND(I181*H181,2)</f>
        <v>0</v>
      </c>
      <c r="K181" s="170" t="s">
        <v>181</v>
      </c>
      <c r="L181" s="34"/>
      <c r="M181" s="175" t="s">
        <v>1</v>
      </c>
      <c r="N181" s="176" t="s">
        <v>42</v>
      </c>
      <c r="O181" s="59"/>
      <c r="P181" s="177">
        <f>O181*H181</f>
        <v>0</v>
      </c>
      <c r="Q181" s="177">
        <v>0.10362</v>
      </c>
      <c r="R181" s="177">
        <f>Q181*H181</f>
        <v>3.6267</v>
      </c>
      <c r="S181" s="177">
        <v>0</v>
      </c>
      <c r="T181" s="178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9" t="s">
        <v>182</v>
      </c>
      <c r="AT181" s="179" t="s">
        <v>177</v>
      </c>
      <c r="AU181" s="179" t="s">
        <v>86</v>
      </c>
      <c r="AY181" s="18" t="s">
        <v>175</v>
      </c>
      <c r="BE181" s="180">
        <f>IF(N181="základní",J181,0)</f>
        <v>0</v>
      </c>
      <c r="BF181" s="180">
        <f>IF(N181="snížená",J181,0)</f>
        <v>0</v>
      </c>
      <c r="BG181" s="180">
        <f>IF(N181="zákl. přenesená",J181,0)</f>
        <v>0</v>
      </c>
      <c r="BH181" s="180">
        <f>IF(N181="sníž. přenesená",J181,0)</f>
        <v>0</v>
      </c>
      <c r="BI181" s="180">
        <f>IF(N181="nulová",J181,0)</f>
        <v>0</v>
      </c>
      <c r="BJ181" s="18" t="s">
        <v>84</v>
      </c>
      <c r="BK181" s="180">
        <f>ROUND(I181*H181,2)</f>
        <v>0</v>
      </c>
      <c r="BL181" s="18" t="s">
        <v>182</v>
      </c>
      <c r="BM181" s="179" t="s">
        <v>1015</v>
      </c>
    </row>
    <row r="182" spans="1:65" s="13" customFormat="1">
      <c r="B182" s="181"/>
      <c r="D182" s="182" t="s">
        <v>184</v>
      </c>
      <c r="E182" s="183" t="s">
        <v>716</v>
      </c>
      <c r="F182" s="184" t="s">
        <v>340</v>
      </c>
      <c r="H182" s="185">
        <v>35</v>
      </c>
      <c r="I182" s="186"/>
      <c r="L182" s="181"/>
      <c r="M182" s="187"/>
      <c r="N182" s="188"/>
      <c r="O182" s="188"/>
      <c r="P182" s="188"/>
      <c r="Q182" s="188"/>
      <c r="R182" s="188"/>
      <c r="S182" s="188"/>
      <c r="T182" s="189"/>
      <c r="AT182" s="183" t="s">
        <v>184</v>
      </c>
      <c r="AU182" s="183" t="s">
        <v>86</v>
      </c>
      <c r="AV182" s="13" t="s">
        <v>86</v>
      </c>
      <c r="AW182" s="13" t="s">
        <v>33</v>
      </c>
      <c r="AX182" s="13" t="s">
        <v>84</v>
      </c>
      <c r="AY182" s="183" t="s">
        <v>175</v>
      </c>
    </row>
    <row r="183" spans="1:65" s="2" customFormat="1" ht="16.5" customHeight="1">
      <c r="A183" s="33"/>
      <c r="B183" s="167"/>
      <c r="C183" s="205" t="s">
        <v>135</v>
      </c>
      <c r="D183" s="205" t="s">
        <v>276</v>
      </c>
      <c r="E183" s="206" t="s">
        <v>807</v>
      </c>
      <c r="F183" s="207" t="s">
        <v>808</v>
      </c>
      <c r="G183" s="208" t="s">
        <v>245</v>
      </c>
      <c r="H183" s="209">
        <v>36.75</v>
      </c>
      <c r="I183" s="210"/>
      <c r="J183" s="211">
        <f>ROUND(I183*H183,2)</f>
        <v>0</v>
      </c>
      <c r="K183" s="207" t="s">
        <v>181</v>
      </c>
      <c r="L183" s="212"/>
      <c r="M183" s="213" t="s">
        <v>1</v>
      </c>
      <c r="N183" s="214" t="s">
        <v>42</v>
      </c>
      <c r="O183" s="59"/>
      <c r="P183" s="177">
        <f>O183*H183</f>
        <v>0</v>
      </c>
      <c r="Q183" s="177">
        <v>0.17599999999999999</v>
      </c>
      <c r="R183" s="177">
        <f>Q183*H183</f>
        <v>6.468</v>
      </c>
      <c r="S183" s="177">
        <v>0</v>
      </c>
      <c r="T183" s="178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9" t="s">
        <v>217</v>
      </c>
      <c r="AT183" s="179" t="s">
        <v>276</v>
      </c>
      <c r="AU183" s="179" t="s">
        <v>86</v>
      </c>
      <c r="AY183" s="18" t="s">
        <v>175</v>
      </c>
      <c r="BE183" s="180">
        <f>IF(N183="základní",J183,0)</f>
        <v>0</v>
      </c>
      <c r="BF183" s="180">
        <f>IF(N183="snížená",J183,0)</f>
        <v>0</v>
      </c>
      <c r="BG183" s="180">
        <f>IF(N183="zákl. přenesená",J183,0)</f>
        <v>0</v>
      </c>
      <c r="BH183" s="180">
        <f>IF(N183="sníž. přenesená",J183,0)</f>
        <v>0</v>
      </c>
      <c r="BI183" s="180">
        <f>IF(N183="nulová",J183,0)</f>
        <v>0</v>
      </c>
      <c r="BJ183" s="18" t="s">
        <v>84</v>
      </c>
      <c r="BK183" s="180">
        <f>ROUND(I183*H183,2)</f>
        <v>0</v>
      </c>
      <c r="BL183" s="18" t="s">
        <v>182</v>
      </c>
      <c r="BM183" s="179" t="s">
        <v>1016</v>
      </c>
    </row>
    <row r="184" spans="1:65" s="13" customFormat="1">
      <c r="B184" s="181"/>
      <c r="D184" s="182" t="s">
        <v>184</v>
      </c>
      <c r="E184" s="183" t="s">
        <v>1</v>
      </c>
      <c r="F184" s="184" t="s">
        <v>1017</v>
      </c>
      <c r="H184" s="185">
        <v>36.75</v>
      </c>
      <c r="I184" s="186"/>
      <c r="L184" s="181"/>
      <c r="M184" s="187"/>
      <c r="N184" s="188"/>
      <c r="O184" s="188"/>
      <c r="P184" s="188"/>
      <c r="Q184" s="188"/>
      <c r="R184" s="188"/>
      <c r="S184" s="188"/>
      <c r="T184" s="189"/>
      <c r="AT184" s="183" t="s">
        <v>184</v>
      </c>
      <c r="AU184" s="183" t="s">
        <v>86</v>
      </c>
      <c r="AV184" s="13" t="s">
        <v>86</v>
      </c>
      <c r="AW184" s="13" t="s">
        <v>33</v>
      </c>
      <c r="AX184" s="13" t="s">
        <v>84</v>
      </c>
      <c r="AY184" s="183" t="s">
        <v>175</v>
      </c>
    </row>
    <row r="185" spans="1:65" s="12" customFormat="1" ht="22.9" customHeight="1">
      <c r="B185" s="154"/>
      <c r="D185" s="155" t="s">
        <v>76</v>
      </c>
      <c r="E185" s="165" t="s">
        <v>206</v>
      </c>
      <c r="F185" s="165" t="s">
        <v>824</v>
      </c>
      <c r="I185" s="157"/>
      <c r="J185" s="166">
        <f>BK185</f>
        <v>0</v>
      </c>
      <c r="L185" s="154"/>
      <c r="M185" s="159"/>
      <c r="N185" s="160"/>
      <c r="O185" s="160"/>
      <c r="P185" s="161">
        <f>SUM(P186:P191)</f>
        <v>0</v>
      </c>
      <c r="Q185" s="160"/>
      <c r="R185" s="161">
        <f>SUM(R186:R191)</f>
        <v>7.1280000000000001</v>
      </c>
      <c r="S185" s="160"/>
      <c r="T185" s="162">
        <f>SUM(T186:T191)</f>
        <v>0</v>
      </c>
      <c r="AR185" s="155" t="s">
        <v>84</v>
      </c>
      <c r="AT185" s="163" t="s">
        <v>76</v>
      </c>
      <c r="AU185" s="163" t="s">
        <v>84</v>
      </c>
      <c r="AY185" s="155" t="s">
        <v>175</v>
      </c>
      <c r="BK185" s="164">
        <f>SUM(BK186:BK191)</f>
        <v>0</v>
      </c>
    </row>
    <row r="186" spans="1:65" s="2" customFormat="1" ht="16.5" customHeight="1">
      <c r="A186" s="33"/>
      <c r="B186" s="167"/>
      <c r="C186" s="168" t="s">
        <v>7</v>
      </c>
      <c r="D186" s="168" t="s">
        <v>177</v>
      </c>
      <c r="E186" s="169" t="s">
        <v>825</v>
      </c>
      <c r="F186" s="170" t="s">
        <v>826</v>
      </c>
      <c r="G186" s="171" t="s">
        <v>180</v>
      </c>
      <c r="H186" s="172">
        <v>3.6</v>
      </c>
      <c r="I186" s="173"/>
      <c r="J186" s="174">
        <f>ROUND(I186*H186,2)</f>
        <v>0</v>
      </c>
      <c r="K186" s="170" t="s">
        <v>181</v>
      </c>
      <c r="L186" s="34"/>
      <c r="M186" s="175" t="s">
        <v>1</v>
      </c>
      <c r="N186" s="176" t="s">
        <v>42</v>
      </c>
      <c r="O186" s="59"/>
      <c r="P186" s="177">
        <f>O186*H186</f>
        <v>0</v>
      </c>
      <c r="Q186" s="177">
        <v>1.98</v>
      </c>
      <c r="R186" s="177">
        <f>Q186*H186</f>
        <v>7.1280000000000001</v>
      </c>
      <c r="S186" s="177">
        <v>0</v>
      </c>
      <c r="T186" s="17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182</v>
      </c>
      <c r="AT186" s="179" t="s">
        <v>177</v>
      </c>
      <c r="AU186" s="179" t="s">
        <v>86</v>
      </c>
      <c r="AY186" s="18" t="s">
        <v>175</v>
      </c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8" t="s">
        <v>84</v>
      </c>
      <c r="BK186" s="180">
        <f>ROUND(I186*H186,2)</f>
        <v>0</v>
      </c>
      <c r="BL186" s="18" t="s">
        <v>182</v>
      </c>
      <c r="BM186" s="179" t="s">
        <v>1018</v>
      </c>
    </row>
    <row r="187" spans="1:65" s="14" customFormat="1">
      <c r="B187" s="190"/>
      <c r="D187" s="182" t="s">
        <v>184</v>
      </c>
      <c r="E187" s="191" t="s">
        <v>1</v>
      </c>
      <c r="F187" s="192" t="s">
        <v>828</v>
      </c>
      <c r="H187" s="191" t="s">
        <v>1</v>
      </c>
      <c r="I187" s="193"/>
      <c r="L187" s="190"/>
      <c r="M187" s="194"/>
      <c r="N187" s="195"/>
      <c r="O187" s="195"/>
      <c r="P187" s="195"/>
      <c r="Q187" s="195"/>
      <c r="R187" s="195"/>
      <c r="S187" s="195"/>
      <c r="T187" s="196"/>
      <c r="AT187" s="191" t="s">
        <v>184</v>
      </c>
      <c r="AU187" s="191" t="s">
        <v>86</v>
      </c>
      <c r="AV187" s="14" t="s">
        <v>84</v>
      </c>
      <c r="AW187" s="14" t="s">
        <v>33</v>
      </c>
      <c r="AX187" s="14" t="s">
        <v>77</v>
      </c>
      <c r="AY187" s="191" t="s">
        <v>175</v>
      </c>
    </row>
    <row r="188" spans="1:65" s="13" customFormat="1">
      <c r="B188" s="181"/>
      <c r="D188" s="182" t="s">
        <v>184</v>
      </c>
      <c r="E188" s="183" t="s">
        <v>1</v>
      </c>
      <c r="F188" s="184" t="s">
        <v>993</v>
      </c>
      <c r="H188" s="185">
        <v>2.6459999999999999</v>
      </c>
      <c r="I188" s="186"/>
      <c r="L188" s="181"/>
      <c r="M188" s="187"/>
      <c r="N188" s="188"/>
      <c r="O188" s="188"/>
      <c r="P188" s="188"/>
      <c r="Q188" s="188"/>
      <c r="R188" s="188"/>
      <c r="S188" s="188"/>
      <c r="T188" s="189"/>
      <c r="AT188" s="183" t="s">
        <v>184</v>
      </c>
      <c r="AU188" s="183" t="s">
        <v>86</v>
      </c>
      <c r="AV188" s="13" t="s">
        <v>86</v>
      </c>
      <c r="AW188" s="13" t="s">
        <v>33</v>
      </c>
      <c r="AX188" s="13" t="s">
        <v>77</v>
      </c>
      <c r="AY188" s="183" t="s">
        <v>175</v>
      </c>
    </row>
    <row r="189" spans="1:65" s="13" customFormat="1">
      <c r="B189" s="181"/>
      <c r="D189" s="182" t="s">
        <v>184</v>
      </c>
      <c r="E189" s="183" t="s">
        <v>1</v>
      </c>
      <c r="F189" s="184" t="s">
        <v>994</v>
      </c>
      <c r="H189" s="185">
        <v>0.93799999999999994</v>
      </c>
      <c r="I189" s="186"/>
      <c r="L189" s="181"/>
      <c r="M189" s="187"/>
      <c r="N189" s="188"/>
      <c r="O189" s="188"/>
      <c r="P189" s="188"/>
      <c r="Q189" s="188"/>
      <c r="R189" s="188"/>
      <c r="S189" s="188"/>
      <c r="T189" s="189"/>
      <c r="AT189" s="183" t="s">
        <v>184</v>
      </c>
      <c r="AU189" s="183" t="s">
        <v>86</v>
      </c>
      <c r="AV189" s="13" t="s">
        <v>86</v>
      </c>
      <c r="AW189" s="13" t="s">
        <v>33</v>
      </c>
      <c r="AX189" s="13" t="s">
        <v>77</v>
      </c>
      <c r="AY189" s="183" t="s">
        <v>175</v>
      </c>
    </row>
    <row r="190" spans="1:65" s="15" customFormat="1">
      <c r="B190" s="197"/>
      <c r="D190" s="182" t="s">
        <v>184</v>
      </c>
      <c r="E190" s="198" t="s">
        <v>1</v>
      </c>
      <c r="F190" s="199" t="s">
        <v>200</v>
      </c>
      <c r="H190" s="200">
        <v>3.5839999999999996</v>
      </c>
      <c r="I190" s="201"/>
      <c r="L190" s="197"/>
      <c r="M190" s="202"/>
      <c r="N190" s="203"/>
      <c r="O190" s="203"/>
      <c r="P190" s="203"/>
      <c r="Q190" s="203"/>
      <c r="R190" s="203"/>
      <c r="S190" s="203"/>
      <c r="T190" s="204"/>
      <c r="AT190" s="198" t="s">
        <v>184</v>
      </c>
      <c r="AU190" s="198" t="s">
        <v>86</v>
      </c>
      <c r="AV190" s="15" t="s">
        <v>182</v>
      </c>
      <c r="AW190" s="15" t="s">
        <v>33</v>
      </c>
      <c r="AX190" s="15" t="s">
        <v>77</v>
      </c>
      <c r="AY190" s="198" t="s">
        <v>175</v>
      </c>
    </row>
    <row r="191" spans="1:65" s="13" customFormat="1">
      <c r="B191" s="181"/>
      <c r="D191" s="182" t="s">
        <v>184</v>
      </c>
      <c r="E191" s="183" t="s">
        <v>1</v>
      </c>
      <c r="F191" s="184" t="s">
        <v>829</v>
      </c>
      <c r="H191" s="185">
        <v>3.6</v>
      </c>
      <c r="I191" s="186"/>
      <c r="L191" s="181"/>
      <c r="M191" s="187"/>
      <c r="N191" s="188"/>
      <c r="O191" s="188"/>
      <c r="P191" s="188"/>
      <c r="Q191" s="188"/>
      <c r="R191" s="188"/>
      <c r="S191" s="188"/>
      <c r="T191" s="189"/>
      <c r="AT191" s="183" t="s">
        <v>184</v>
      </c>
      <c r="AU191" s="183" t="s">
        <v>86</v>
      </c>
      <c r="AV191" s="13" t="s">
        <v>86</v>
      </c>
      <c r="AW191" s="13" t="s">
        <v>33</v>
      </c>
      <c r="AX191" s="13" t="s">
        <v>84</v>
      </c>
      <c r="AY191" s="183" t="s">
        <v>175</v>
      </c>
    </row>
    <row r="192" spans="1:65" s="12" customFormat="1" ht="22.9" customHeight="1">
      <c r="B192" s="154"/>
      <c r="D192" s="155" t="s">
        <v>76</v>
      </c>
      <c r="E192" s="165" t="s">
        <v>222</v>
      </c>
      <c r="F192" s="165" t="s">
        <v>281</v>
      </c>
      <c r="I192" s="157"/>
      <c r="J192" s="166">
        <f>BK192</f>
        <v>0</v>
      </c>
      <c r="L192" s="154"/>
      <c r="M192" s="159"/>
      <c r="N192" s="160"/>
      <c r="O192" s="160"/>
      <c r="P192" s="161">
        <f>SUM(P193:P200)</f>
        <v>0</v>
      </c>
      <c r="Q192" s="160"/>
      <c r="R192" s="161">
        <f>SUM(R193:R200)</f>
        <v>70.361984399999983</v>
      </c>
      <c r="S192" s="160"/>
      <c r="T192" s="162">
        <f>SUM(T193:T200)</f>
        <v>0</v>
      </c>
      <c r="AR192" s="155" t="s">
        <v>84</v>
      </c>
      <c r="AT192" s="163" t="s">
        <v>76</v>
      </c>
      <c r="AU192" s="163" t="s">
        <v>84</v>
      </c>
      <c r="AY192" s="155" t="s">
        <v>175</v>
      </c>
      <c r="BK192" s="164">
        <f>SUM(BK193:BK200)</f>
        <v>0</v>
      </c>
    </row>
    <row r="193" spans="1:65" s="2" customFormat="1" ht="24" customHeight="1">
      <c r="A193" s="33"/>
      <c r="B193" s="167"/>
      <c r="C193" s="168" t="s">
        <v>282</v>
      </c>
      <c r="D193" s="168" t="s">
        <v>177</v>
      </c>
      <c r="E193" s="169" t="s">
        <v>283</v>
      </c>
      <c r="F193" s="170" t="s">
        <v>284</v>
      </c>
      <c r="G193" s="171" t="s">
        <v>285</v>
      </c>
      <c r="H193" s="172">
        <v>22</v>
      </c>
      <c r="I193" s="173"/>
      <c r="J193" s="174">
        <f>ROUND(I193*H193,2)</f>
        <v>0</v>
      </c>
      <c r="K193" s="170" t="s">
        <v>181</v>
      </c>
      <c r="L193" s="34"/>
      <c r="M193" s="175" t="s">
        <v>1</v>
      </c>
      <c r="N193" s="176" t="s">
        <v>42</v>
      </c>
      <c r="O193" s="59"/>
      <c r="P193" s="177">
        <f>O193*H193</f>
        <v>0</v>
      </c>
      <c r="Q193" s="177">
        <v>0.1295</v>
      </c>
      <c r="R193" s="177">
        <f>Q193*H193</f>
        <v>2.8490000000000002</v>
      </c>
      <c r="S193" s="177">
        <v>0</v>
      </c>
      <c r="T193" s="178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9" t="s">
        <v>182</v>
      </c>
      <c r="AT193" s="179" t="s">
        <v>177</v>
      </c>
      <c r="AU193" s="179" t="s">
        <v>86</v>
      </c>
      <c r="AY193" s="18" t="s">
        <v>175</v>
      </c>
      <c r="BE193" s="180">
        <f>IF(N193="základní",J193,0)</f>
        <v>0</v>
      </c>
      <c r="BF193" s="180">
        <f>IF(N193="snížená",J193,0)</f>
        <v>0</v>
      </c>
      <c r="BG193" s="180">
        <f>IF(N193="zákl. přenesená",J193,0)</f>
        <v>0</v>
      </c>
      <c r="BH193" s="180">
        <f>IF(N193="sníž. přenesená",J193,0)</f>
        <v>0</v>
      </c>
      <c r="BI193" s="180">
        <f>IF(N193="nulová",J193,0)</f>
        <v>0</v>
      </c>
      <c r="BJ193" s="18" t="s">
        <v>84</v>
      </c>
      <c r="BK193" s="180">
        <f>ROUND(I193*H193,2)</f>
        <v>0</v>
      </c>
      <c r="BL193" s="18" t="s">
        <v>182</v>
      </c>
      <c r="BM193" s="179" t="s">
        <v>1019</v>
      </c>
    </row>
    <row r="194" spans="1:65" s="2" customFormat="1" ht="16.5" customHeight="1">
      <c r="A194" s="33"/>
      <c r="B194" s="167"/>
      <c r="C194" s="205" t="s">
        <v>287</v>
      </c>
      <c r="D194" s="205" t="s">
        <v>276</v>
      </c>
      <c r="E194" s="206" t="s">
        <v>288</v>
      </c>
      <c r="F194" s="207" t="s">
        <v>289</v>
      </c>
      <c r="G194" s="208" t="s">
        <v>285</v>
      </c>
      <c r="H194" s="209">
        <v>23.1</v>
      </c>
      <c r="I194" s="210"/>
      <c r="J194" s="211">
        <f>ROUND(I194*H194,2)</f>
        <v>0</v>
      </c>
      <c r="K194" s="207" t="s">
        <v>181</v>
      </c>
      <c r="L194" s="212"/>
      <c r="M194" s="213" t="s">
        <v>1</v>
      </c>
      <c r="N194" s="214" t="s">
        <v>42</v>
      </c>
      <c r="O194" s="59"/>
      <c r="P194" s="177">
        <f>O194*H194</f>
        <v>0</v>
      </c>
      <c r="Q194" s="177">
        <v>5.8000000000000003E-2</v>
      </c>
      <c r="R194" s="177">
        <f>Q194*H194</f>
        <v>1.3398000000000001</v>
      </c>
      <c r="S194" s="177">
        <v>0</v>
      </c>
      <c r="T194" s="17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217</v>
      </c>
      <c r="AT194" s="179" t="s">
        <v>276</v>
      </c>
      <c r="AU194" s="179" t="s">
        <v>86</v>
      </c>
      <c r="AY194" s="18" t="s">
        <v>175</v>
      </c>
      <c r="BE194" s="180">
        <f>IF(N194="základní",J194,0)</f>
        <v>0</v>
      </c>
      <c r="BF194" s="180">
        <f>IF(N194="snížená",J194,0)</f>
        <v>0</v>
      </c>
      <c r="BG194" s="180">
        <f>IF(N194="zákl. přenesená",J194,0)</f>
        <v>0</v>
      </c>
      <c r="BH194" s="180">
        <f>IF(N194="sníž. přenesená",J194,0)</f>
        <v>0</v>
      </c>
      <c r="BI194" s="180">
        <f>IF(N194="nulová",J194,0)</f>
        <v>0</v>
      </c>
      <c r="BJ194" s="18" t="s">
        <v>84</v>
      </c>
      <c r="BK194" s="180">
        <f>ROUND(I194*H194,2)</f>
        <v>0</v>
      </c>
      <c r="BL194" s="18" t="s">
        <v>182</v>
      </c>
      <c r="BM194" s="179" t="s">
        <v>1020</v>
      </c>
    </row>
    <row r="195" spans="1:65" s="2" customFormat="1" ht="24" customHeight="1">
      <c r="A195" s="33"/>
      <c r="B195" s="167"/>
      <c r="C195" s="168" t="s">
        <v>291</v>
      </c>
      <c r="D195" s="168" t="s">
        <v>177</v>
      </c>
      <c r="E195" s="169" t="s">
        <v>301</v>
      </c>
      <c r="F195" s="170" t="s">
        <v>302</v>
      </c>
      <c r="G195" s="171" t="s">
        <v>180</v>
      </c>
      <c r="H195" s="172">
        <v>0.66</v>
      </c>
      <c r="I195" s="173"/>
      <c r="J195" s="174">
        <f>ROUND(I195*H195,2)</f>
        <v>0</v>
      </c>
      <c r="K195" s="170" t="s">
        <v>181</v>
      </c>
      <c r="L195" s="34"/>
      <c r="M195" s="175" t="s">
        <v>1</v>
      </c>
      <c r="N195" s="176" t="s">
        <v>42</v>
      </c>
      <c r="O195" s="59"/>
      <c r="P195" s="177">
        <f>O195*H195</f>
        <v>0</v>
      </c>
      <c r="Q195" s="177">
        <v>2.2563399999999998</v>
      </c>
      <c r="R195" s="177">
        <f>Q195*H195</f>
        <v>1.4891843999999999</v>
      </c>
      <c r="S195" s="177">
        <v>0</v>
      </c>
      <c r="T195" s="178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9" t="s">
        <v>182</v>
      </c>
      <c r="AT195" s="179" t="s">
        <v>177</v>
      </c>
      <c r="AU195" s="179" t="s">
        <v>86</v>
      </c>
      <c r="AY195" s="18" t="s">
        <v>175</v>
      </c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18" t="s">
        <v>84</v>
      </c>
      <c r="BK195" s="180">
        <f>ROUND(I195*H195,2)</f>
        <v>0</v>
      </c>
      <c r="BL195" s="18" t="s">
        <v>182</v>
      </c>
      <c r="BM195" s="179" t="s">
        <v>1021</v>
      </c>
    </row>
    <row r="196" spans="1:65" s="13" customFormat="1">
      <c r="B196" s="181"/>
      <c r="D196" s="182" t="s">
        <v>184</v>
      </c>
      <c r="E196" s="183" t="s">
        <v>1</v>
      </c>
      <c r="F196" s="184" t="s">
        <v>996</v>
      </c>
      <c r="H196" s="185">
        <v>0.66</v>
      </c>
      <c r="I196" s="186"/>
      <c r="L196" s="181"/>
      <c r="M196" s="187"/>
      <c r="N196" s="188"/>
      <c r="O196" s="188"/>
      <c r="P196" s="188"/>
      <c r="Q196" s="188"/>
      <c r="R196" s="188"/>
      <c r="S196" s="188"/>
      <c r="T196" s="189"/>
      <c r="AT196" s="183" t="s">
        <v>184</v>
      </c>
      <c r="AU196" s="183" t="s">
        <v>86</v>
      </c>
      <c r="AV196" s="13" t="s">
        <v>86</v>
      </c>
      <c r="AW196" s="13" t="s">
        <v>33</v>
      </c>
      <c r="AX196" s="13" t="s">
        <v>84</v>
      </c>
      <c r="AY196" s="183" t="s">
        <v>175</v>
      </c>
    </row>
    <row r="197" spans="1:65" s="2" customFormat="1" ht="24" customHeight="1">
      <c r="A197" s="33"/>
      <c r="B197" s="167"/>
      <c r="C197" s="168" t="s">
        <v>295</v>
      </c>
      <c r="D197" s="168" t="s">
        <v>177</v>
      </c>
      <c r="E197" s="169" t="s">
        <v>1022</v>
      </c>
      <c r="F197" s="170" t="s">
        <v>1023</v>
      </c>
      <c r="G197" s="171" t="s">
        <v>310</v>
      </c>
      <c r="H197" s="172">
        <v>1</v>
      </c>
      <c r="I197" s="173"/>
      <c r="J197" s="174">
        <f>ROUND(I197*H197,2)</f>
        <v>0</v>
      </c>
      <c r="K197" s="170" t="s">
        <v>1</v>
      </c>
      <c r="L197" s="34"/>
      <c r="M197" s="175" t="s">
        <v>1</v>
      </c>
      <c r="N197" s="176" t="s">
        <v>42</v>
      </c>
      <c r="O197" s="59"/>
      <c r="P197" s="177">
        <f>O197*H197</f>
        <v>0</v>
      </c>
      <c r="Q197" s="177">
        <v>8.0854999999999997</v>
      </c>
      <c r="R197" s="177">
        <f>Q197*H197</f>
        <v>8.0854999999999997</v>
      </c>
      <c r="S197" s="177">
        <v>0</v>
      </c>
      <c r="T197" s="178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9" t="s">
        <v>182</v>
      </c>
      <c r="AT197" s="179" t="s">
        <v>177</v>
      </c>
      <c r="AU197" s="179" t="s">
        <v>86</v>
      </c>
      <c r="AY197" s="18" t="s">
        <v>175</v>
      </c>
      <c r="BE197" s="180">
        <f>IF(N197="základní",J197,0)</f>
        <v>0</v>
      </c>
      <c r="BF197" s="180">
        <f>IF(N197="snížená",J197,0)</f>
        <v>0</v>
      </c>
      <c r="BG197" s="180">
        <f>IF(N197="zákl. přenesená",J197,0)</f>
        <v>0</v>
      </c>
      <c r="BH197" s="180">
        <f>IF(N197="sníž. přenesená",J197,0)</f>
        <v>0</v>
      </c>
      <c r="BI197" s="180">
        <f>IF(N197="nulová",J197,0)</f>
        <v>0</v>
      </c>
      <c r="BJ197" s="18" t="s">
        <v>84</v>
      </c>
      <c r="BK197" s="180">
        <f>ROUND(I197*H197,2)</f>
        <v>0</v>
      </c>
      <c r="BL197" s="18" t="s">
        <v>182</v>
      </c>
      <c r="BM197" s="179" t="s">
        <v>1024</v>
      </c>
    </row>
    <row r="198" spans="1:65" s="2" customFormat="1" ht="24" customHeight="1">
      <c r="A198" s="33"/>
      <c r="B198" s="167"/>
      <c r="C198" s="168" t="s">
        <v>300</v>
      </c>
      <c r="D198" s="168" t="s">
        <v>177</v>
      </c>
      <c r="E198" s="169" t="s">
        <v>863</v>
      </c>
      <c r="F198" s="170" t="s">
        <v>864</v>
      </c>
      <c r="G198" s="171" t="s">
        <v>310</v>
      </c>
      <c r="H198" s="172">
        <v>5</v>
      </c>
      <c r="I198" s="173"/>
      <c r="J198" s="174">
        <f>ROUND(I198*H198,2)</f>
        <v>0</v>
      </c>
      <c r="K198" s="170" t="s">
        <v>1</v>
      </c>
      <c r="L198" s="34"/>
      <c r="M198" s="175" t="s">
        <v>1</v>
      </c>
      <c r="N198" s="176" t="s">
        <v>42</v>
      </c>
      <c r="O198" s="59"/>
      <c r="P198" s="177">
        <f>O198*H198</f>
        <v>0</v>
      </c>
      <c r="Q198" s="177">
        <v>8.0854999999999997</v>
      </c>
      <c r="R198" s="177">
        <f>Q198*H198</f>
        <v>40.427499999999995</v>
      </c>
      <c r="S198" s="177">
        <v>0</v>
      </c>
      <c r="T198" s="17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182</v>
      </c>
      <c r="AT198" s="179" t="s">
        <v>177</v>
      </c>
      <c r="AU198" s="179" t="s">
        <v>86</v>
      </c>
      <c r="AY198" s="18" t="s">
        <v>175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8" t="s">
        <v>84</v>
      </c>
      <c r="BK198" s="180">
        <f>ROUND(I198*H198,2)</f>
        <v>0</v>
      </c>
      <c r="BL198" s="18" t="s">
        <v>182</v>
      </c>
      <c r="BM198" s="179" t="s">
        <v>1025</v>
      </c>
    </row>
    <row r="199" spans="1:65" s="2" customFormat="1" ht="24" customHeight="1">
      <c r="A199" s="33"/>
      <c r="B199" s="167"/>
      <c r="C199" s="168" t="s">
        <v>307</v>
      </c>
      <c r="D199" s="168" t="s">
        <v>177</v>
      </c>
      <c r="E199" s="169" t="s">
        <v>866</v>
      </c>
      <c r="F199" s="170" t="s">
        <v>867</v>
      </c>
      <c r="G199" s="171" t="s">
        <v>310</v>
      </c>
      <c r="H199" s="172">
        <v>1</v>
      </c>
      <c r="I199" s="173"/>
      <c r="J199" s="174">
        <f>ROUND(I199*H199,2)</f>
        <v>0</v>
      </c>
      <c r="K199" s="170" t="s">
        <v>1</v>
      </c>
      <c r="L199" s="34"/>
      <c r="M199" s="175" t="s">
        <v>1</v>
      </c>
      <c r="N199" s="176" t="s">
        <v>42</v>
      </c>
      <c r="O199" s="59"/>
      <c r="P199" s="177">
        <f>O199*H199</f>
        <v>0</v>
      </c>
      <c r="Q199" s="177">
        <v>8.0854999999999997</v>
      </c>
      <c r="R199" s="177">
        <f>Q199*H199</f>
        <v>8.0854999999999997</v>
      </c>
      <c r="S199" s="177">
        <v>0</v>
      </c>
      <c r="T199" s="178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9" t="s">
        <v>182</v>
      </c>
      <c r="AT199" s="179" t="s">
        <v>177</v>
      </c>
      <c r="AU199" s="179" t="s">
        <v>86</v>
      </c>
      <c r="AY199" s="18" t="s">
        <v>175</v>
      </c>
      <c r="BE199" s="180">
        <f>IF(N199="základní",J199,0)</f>
        <v>0</v>
      </c>
      <c r="BF199" s="180">
        <f>IF(N199="snížená",J199,0)</f>
        <v>0</v>
      </c>
      <c r="BG199" s="180">
        <f>IF(N199="zákl. přenesená",J199,0)</f>
        <v>0</v>
      </c>
      <c r="BH199" s="180">
        <f>IF(N199="sníž. přenesená",J199,0)</f>
        <v>0</v>
      </c>
      <c r="BI199" s="180">
        <f>IF(N199="nulová",J199,0)</f>
        <v>0</v>
      </c>
      <c r="BJ199" s="18" t="s">
        <v>84</v>
      </c>
      <c r="BK199" s="180">
        <f>ROUND(I199*H199,2)</f>
        <v>0</v>
      </c>
      <c r="BL199" s="18" t="s">
        <v>182</v>
      </c>
      <c r="BM199" s="179" t="s">
        <v>1026</v>
      </c>
    </row>
    <row r="200" spans="1:65" s="2" customFormat="1" ht="24" customHeight="1">
      <c r="A200" s="33"/>
      <c r="B200" s="167"/>
      <c r="C200" s="168" t="s">
        <v>312</v>
      </c>
      <c r="D200" s="168" t="s">
        <v>177</v>
      </c>
      <c r="E200" s="169" t="s">
        <v>869</v>
      </c>
      <c r="F200" s="170" t="s">
        <v>870</v>
      </c>
      <c r="G200" s="171" t="s">
        <v>310</v>
      </c>
      <c r="H200" s="172">
        <v>1</v>
      </c>
      <c r="I200" s="173"/>
      <c r="J200" s="174">
        <f>ROUND(I200*H200,2)</f>
        <v>0</v>
      </c>
      <c r="K200" s="170" t="s">
        <v>1</v>
      </c>
      <c r="L200" s="34"/>
      <c r="M200" s="175" t="s">
        <v>1</v>
      </c>
      <c r="N200" s="176" t="s">
        <v>42</v>
      </c>
      <c r="O200" s="59"/>
      <c r="P200" s="177">
        <f>O200*H200</f>
        <v>0</v>
      </c>
      <c r="Q200" s="177">
        <v>8.0854999999999997</v>
      </c>
      <c r="R200" s="177">
        <f>Q200*H200</f>
        <v>8.0854999999999997</v>
      </c>
      <c r="S200" s="177">
        <v>0</v>
      </c>
      <c r="T200" s="178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9" t="s">
        <v>182</v>
      </c>
      <c r="AT200" s="179" t="s">
        <v>177</v>
      </c>
      <c r="AU200" s="179" t="s">
        <v>86</v>
      </c>
      <c r="AY200" s="18" t="s">
        <v>175</v>
      </c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18" t="s">
        <v>84</v>
      </c>
      <c r="BK200" s="180">
        <f>ROUND(I200*H200,2)</f>
        <v>0</v>
      </c>
      <c r="BL200" s="18" t="s">
        <v>182</v>
      </c>
      <c r="BM200" s="179" t="s">
        <v>1027</v>
      </c>
    </row>
    <row r="201" spans="1:65" s="12" customFormat="1" ht="22.9" customHeight="1">
      <c r="B201" s="154"/>
      <c r="D201" s="155" t="s">
        <v>76</v>
      </c>
      <c r="E201" s="165" t="s">
        <v>356</v>
      </c>
      <c r="F201" s="165" t="s">
        <v>357</v>
      </c>
      <c r="I201" s="157"/>
      <c r="J201" s="166">
        <f>BK201</f>
        <v>0</v>
      </c>
      <c r="L201" s="154"/>
      <c r="M201" s="159"/>
      <c r="N201" s="160"/>
      <c r="O201" s="160"/>
      <c r="P201" s="161">
        <f>P202</f>
        <v>0</v>
      </c>
      <c r="Q201" s="160"/>
      <c r="R201" s="161">
        <f>R202</f>
        <v>0</v>
      </c>
      <c r="S201" s="160"/>
      <c r="T201" s="162">
        <f>T202</f>
        <v>0</v>
      </c>
      <c r="AR201" s="155" t="s">
        <v>84</v>
      </c>
      <c r="AT201" s="163" t="s">
        <v>76</v>
      </c>
      <c r="AU201" s="163" t="s">
        <v>84</v>
      </c>
      <c r="AY201" s="155" t="s">
        <v>175</v>
      </c>
      <c r="BK201" s="164">
        <f>BK202</f>
        <v>0</v>
      </c>
    </row>
    <row r="202" spans="1:65" s="2" customFormat="1" ht="24" customHeight="1">
      <c r="A202" s="33"/>
      <c r="B202" s="167"/>
      <c r="C202" s="168" t="s">
        <v>316</v>
      </c>
      <c r="D202" s="168" t="s">
        <v>177</v>
      </c>
      <c r="E202" s="169" t="s">
        <v>902</v>
      </c>
      <c r="F202" s="170" t="s">
        <v>903</v>
      </c>
      <c r="G202" s="171" t="s">
        <v>234</v>
      </c>
      <c r="H202" s="172">
        <v>184.49100000000001</v>
      </c>
      <c r="I202" s="173"/>
      <c r="J202" s="174">
        <f>ROUND(I202*H202,2)</f>
        <v>0</v>
      </c>
      <c r="K202" s="170" t="s">
        <v>181</v>
      </c>
      <c r="L202" s="34"/>
      <c r="M202" s="175" t="s">
        <v>1</v>
      </c>
      <c r="N202" s="176" t="s">
        <v>42</v>
      </c>
      <c r="O202" s="59"/>
      <c r="P202" s="177">
        <f>O202*H202</f>
        <v>0</v>
      </c>
      <c r="Q202" s="177">
        <v>0</v>
      </c>
      <c r="R202" s="177">
        <f>Q202*H202</f>
        <v>0</v>
      </c>
      <c r="S202" s="177">
        <v>0</v>
      </c>
      <c r="T202" s="178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9" t="s">
        <v>182</v>
      </c>
      <c r="AT202" s="179" t="s">
        <v>177</v>
      </c>
      <c r="AU202" s="179" t="s">
        <v>86</v>
      </c>
      <c r="AY202" s="18" t="s">
        <v>175</v>
      </c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18" t="s">
        <v>84</v>
      </c>
      <c r="BK202" s="180">
        <f>ROUND(I202*H202,2)</f>
        <v>0</v>
      </c>
      <c r="BL202" s="18" t="s">
        <v>182</v>
      </c>
      <c r="BM202" s="179" t="s">
        <v>1028</v>
      </c>
    </row>
    <row r="203" spans="1:65" s="12" customFormat="1" ht="25.9" customHeight="1">
      <c r="B203" s="154"/>
      <c r="D203" s="155" t="s">
        <v>76</v>
      </c>
      <c r="E203" s="156" t="s">
        <v>362</v>
      </c>
      <c r="F203" s="156" t="s">
        <v>363</v>
      </c>
      <c r="I203" s="157"/>
      <c r="J203" s="158">
        <f>BK203</f>
        <v>0</v>
      </c>
      <c r="L203" s="154"/>
      <c r="M203" s="159"/>
      <c r="N203" s="160"/>
      <c r="O203" s="160"/>
      <c r="P203" s="161">
        <f>P204</f>
        <v>0</v>
      </c>
      <c r="Q203" s="160"/>
      <c r="R203" s="161">
        <f>R204</f>
        <v>0</v>
      </c>
      <c r="S203" s="160"/>
      <c r="T203" s="162">
        <f>T204</f>
        <v>0</v>
      </c>
      <c r="AR203" s="155" t="s">
        <v>201</v>
      </c>
      <c r="AT203" s="163" t="s">
        <v>76</v>
      </c>
      <c r="AU203" s="163" t="s">
        <v>77</v>
      </c>
      <c r="AY203" s="155" t="s">
        <v>175</v>
      </c>
      <c r="BK203" s="164">
        <f>BK204</f>
        <v>0</v>
      </c>
    </row>
    <row r="204" spans="1:65" s="12" customFormat="1" ht="22.9" customHeight="1">
      <c r="B204" s="154"/>
      <c r="D204" s="155" t="s">
        <v>76</v>
      </c>
      <c r="E204" s="165" t="s">
        <v>364</v>
      </c>
      <c r="F204" s="165" t="s">
        <v>365</v>
      </c>
      <c r="I204" s="157"/>
      <c r="J204" s="166">
        <f>BK204</f>
        <v>0</v>
      </c>
      <c r="L204" s="154"/>
      <c r="M204" s="159"/>
      <c r="N204" s="160"/>
      <c r="O204" s="160"/>
      <c r="P204" s="161">
        <f>SUM(P205:P206)</f>
        <v>0</v>
      </c>
      <c r="Q204" s="160"/>
      <c r="R204" s="161">
        <f>SUM(R205:R206)</f>
        <v>0</v>
      </c>
      <c r="S204" s="160"/>
      <c r="T204" s="162">
        <f>SUM(T205:T206)</f>
        <v>0</v>
      </c>
      <c r="AR204" s="155" t="s">
        <v>201</v>
      </c>
      <c r="AT204" s="163" t="s">
        <v>76</v>
      </c>
      <c r="AU204" s="163" t="s">
        <v>84</v>
      </c>
      <c r="AY204" s="155" t="s">
        <v>175</v>
      </c>
      <c r="BK204" s="164">
        <f>SUM(BK205:BK206)</f>
        <v>0</v>
      </c>
    </row>
    <row r="205" spans="1:65" s="2" customFormat="1" ht="16.5" customHeight="1">
      <c r="A205" s="33"/>
      <c r="B205" s="167"/>
      <c r="C205" s="168" t="s">
        <v>320</v>
      </c>
      <c r="D205" s="168" t="s">
        <v>177</v>
      </c>
      <c r="E205" s="169" t="s">
        <v>366</v>
      </c>
      <c r="F205" s="170" t="s">
        <v>367</v>
      </c>
      <c r="G205" s="171" t="s">
        <v>368</v>
      </c>
      <c r="H205" s="172">
        <v>1</v>
      </c>
      <c r="I205" s="173"/>
      <c r="J205" s="174">
        <f>ROUND(I205*H205,2)</f>
        <v>0</v>
      </c>
      <c r="K205" s="170" t="s">
        <v>181</v>
      </c>
      <c r="L205" s="34"/>
      <c r="M205" s="175" t="s">
        <v>1</v>
      </c>
      <c r="N205" s="176" t="s">
        <v>42</v>
      </c>
      <c r="O205" s="59"/>
      <c r="P205" s="177">
        <f>O205*H205</f>
        <v>0</v>
      </c>
      <c r="Q205" s="177">
        <v>0</v>
      </c>
      <c r="R205" s="177">
        <f>Q205*H205</f>
        <v>0</v>
      </c>
      <c r="S205" s="177">
        <v>0</v>
      </c>
      <c r="T205" s="178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9" t="s">
        <v>369</v>
      </c>
      <c r="AT205" s="179" t="s">
        <v>177</v>
      </c>
      <c r="AU205" s="179" t="s">
        <v>86</v>
      </c>
      <c r="AY205" s="18" t="s">
        <v>175</v>
      </c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8" t="s">
        <v>84</v>
      </c>
      <c r="BK205" s="180">
        <f>ROUND(I205*H205,2)</f>
        <v>0</v>
      </c>
      <c r="BL205" s="18" t="s">
        <v>369</v>
      </c>
      <c r="BM205" s="179" t="s">
        <v>1029</v>
      </c>
    </row>
    <row r="206" spans="1:65" s="2" customFormat="1" ht="16.5" customHeight="1">
      <c r="A206" s="33"/>
      <c r="B206" s="167"/>
      <c r="C206" s="168" t="s">
        <v>324</v>
      </c>
      <c r="D206" s="168" t="s">
        <v>177</v>
      </c>
      <c r="E206" s="169" t="s">
        <v>372</v>
      </c>
      <c r="F206" s="170" t="s">
        <v>373</v>
      </c>
      <c r="G206" s="171" t="s">
        <v>368</v>
      </c>
      <c r="H206" s="172">
        <v>1</v>
      </c>
      <c r="I206" s="173"/>
      <c r="J206" s="174">
        <f>ROUND(I206*H206,2)</f>
        <v>0</v>
      </c>
      <c r="K206" s="170" t="s">
        <v>181</v>
      </c>
      <c r="L206" s="34"/>
      <c r="M206" s="215" t="s">
        <v>1</v>
      </c>
      <c r="N206" s="216" t="s">
        <v>42</v>
      </c>
      <c r="O206" s="217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9" t="s">
        <v>369</v>
      </c>
      <c r="AT206" s="179" t="s">
        <v>177</v>
      </c>
      <c r="AU206" s="179" t="s">
        <v>86</v>
      </c>
      <c r="AY206" s="18" t="s">
        <v>175</v>
      </c>
      <c r="BE206" s="180">
        <f>IF(N206="základní",J206,0)</f>
        <v>0</v>
      </c>
      <c r="BF206" s="180">
        <f>IF(N206="snížená",J206,0)</f>
        <v>0</v>
      </c>
      <c r="BG206" s="180">
        <f>IF(N206="zákl. přenesená",J206,0)</f>
        <v>0</v>
      </c>
      <c r="BH206" s="180">
        <f>IF(N206="sníž. přenesená",J206,0)</f>
        <v>0</v>
      </c>
      <c r="BI206" s="180">
        <f>IF(N206="nulová",J206,0)</f>
        <v>0</v>
      </c>
      <c r="BJ206" s="18" t="s">
        <v>84</v>
      </c>
      <c r="BK206" s="180">
        <f>ROUND(I206*H206,2)</f>
        <v>0</v>
      </c>
      <c r="BL206" s="18" t="s">
        <v>369</v>
      </c>
      <c r="BM206" s="179" t="s">
        <v>1030</v>
      </c>
    </row>
    <row r="207" spans="1:65" s="2" customFormat="1" ht="6.95" customHeight="1">
      <c r="A207" s="33"/>
      <c r="B207" s="48"/>
      <c r="C207" s="49"/>
      <c r="D207" s="49"/>
      <c r="E207" s="49"/>
      <c r="F207" s="49"/>
      <c r="G207" s="49"/>
      <c r="H207" s="49"/>
      <c r="I207" s="127"/>
      <c r="J207" s="49"/>
      <c r="K207" s="49"/>
      <c r="L207" s="34"/>
      <c r="M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</row>
  </sheetData>
  <autoFilter ref="C127:K206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0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109</v>
      </c>
      <c r="AZ2" s="100" t="s">
        <v>718</v>
      </c>
      <c r="BA2" s="100" t="s">
        <v>1</v>
      </c>
      <c r="BB2" s="100" t="s">
        <v>1</v>
      </c>
      <c r="BC2" s="100" t="s">
        <v>1031</v>
      </c>
      <c r="BD2" s="100" t="s">
        <v>86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  <c r="AZ3" s="100" t="s">
        <v>136</v>
      </c>
      <c r="BA3" s="100" t="s">
        <v>1</v>
      </c>
      <c r="BB3" s="100" t="s">
        <v>1</v>
      </c>
      <c r="BC3" s="100" t="s">
        <v>1032</v>
      </c>
      <c r="BD3" s="100" t="s">
        <v>86</v>
      </c>
    </row>
    <row r="4" spans="1:56" s="1" customFormat="1" ht="24.95" customHeight="1">
      <c r="B4" s="21"/>
      <c r="D4" s="22" t="s">
        <v>138</v>
      </c>
      <c r="I4" s="99"/>
      <c r="L4" s="21"/>
      <c r="M4" s="102" t="s">
        <v>10</v>
      </c>
      <c r="AT4" s="18" t="s">
        <v>3</v>
      </c>
      <c r="AZ4" s="100" t="s">
        <v>139</v>
      </c>
      <c r="BA4" s="100" t="s">
        <v>1</v>
      </c>
      <c r="BB4" s="100" t="s">
        <v>1</v>
      </c>
      <c r="BC4" s="100" t="s">
        <v>1033</v>
      </c>
      <c r="BD4" s="100" t="s">
        <v>86</v>
      </c>
    </row>
    <row r="5" spans="1:56" s="1" customFormat="1" ht="6.95" customHeight="1">
      <c r="B5" s="21"/>
      <c r="I5" s="99"/>
      <c r="L5" s="21"/>
      <c r="AZ5" s="100" t="s">
        <v>141</v>
      </c>
      <c r="BA5" s="100" t="s">
        <v>1</v>
      </c>
      <c r="BB5" s="100" t="s">
        <v>1</v>
      </c>
      <c r="BC5" s="100" t="s">
        <v>1034</v>
      </c>
      <c r="BD5" s="100" t="s">
        <v>86</v>
      </c>
    </row>
    <row r="6" spans="1:56" s="1" customFormat="1" ht="12" customHeight="1">
      <c r="B6" s="21"/>
      <c r="D6" s="28" t="s">
        <v>15</v>
      </c>
      <c r="I6" s="99"/>
      <c r="L6" s="21"/>
      <c r="AZ6" s="100" t="s">
        <v>142</v>
      </c>
      <c r="BA6" s="100" t="s">
        <v>1</v>
      </c>
      <c r="BB6" s="100" t="s">
        <v>1</v>
      </c>
      <c r="BC6" s="100" t="s">
        <v>1035</v>
      </c>
      <c r="BD6" s="100" t="s">
        <v>86</v>
      </c>
    </row>
    <row r="7" spans="1:56" s="1" customFormat="1" ht="25.5" customHeight="1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  <c r="AZ7" s="100" t="s">
        <v>1036</v>
      </c>
      <c r="BA7" s="100" t="s">
        <v>1</v>
      </c>
      <c r="BB7" s="100" t="s">
        <v>1</v>
      </c>
      <c r="BC7" s="100" t="s">
        <v>1037</v>
      </c>
      <c r="BD7" s="100" t="s">
        <v>86</v>
      </c>
    </row>
    <row r="8" spans="1:56" s="2" customFormat="1" ht="12" customHeight="1">
      <c r="A8" s="33"/>
      <c r="B8" s="34"/>
      <c r="C8" s="33"/>
      <c r="D8" s="28" t="s">
        <v>144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100" t="s">
        <v>724</v>
      </c>
      <c r="BA8" s="100" t="s">
        <v>1</v>
      </c>
      <c r="BB8" s="100" t="s">
        <v>1</v>
      </c>
      <c r="BC8" s="100" t="s">
        <v>1038</v>
      </c>
      <c r="BD8" s="100" t="s">
        <v>86</v>
      </c>
    </row>
    <row r="9" spans="1:56" s="2" customFormat="1" ht="16.5" customHeight="1">
      <c r="A9" s="33"/>
      <c r="B9" s="34"/>
      <c r="C9" s="33"/>
      <c r="D9" s="33"/>
      <c r="E9" s="258" t="s">
        <v>1039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0" t="s">
        <v>726</v>
      </c>
      <c r="BA9" s="100" t="s">
        <v>1</v>
      </c>
      <c r="BB9" s="100" t="s">
        <v>1</v>
      </c>
      <c r="BC9" s="100" t="s">
        <v>1040</v>
      </c>
      <c r="BD9" s="100" t="s">
        <v>86</v>
      </c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104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104" t="s">
        <v>21</v>
      </c>
      <c r="J12" s="56" t="str">
        <f>'Rekapitulace stavby'!AN8</f>
        <v>18. 1. 2019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104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104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8" t="str">
        <f>'Rekapitulace stavby'!E14</f>
        <v>Vyplň údaj</v>
      </c>
      <c r="F18" s="261"/>
      <c r="G18" s="261"/>
      <c r="H18" s="261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24</v>
      </c>
      <c r="J20" s="26" t="s">
        <v>30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104" t="s">
        <v>26</v>
      </c>
      <c r="J21" s="26" t="s">
        <v>32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104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104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5"/>
      <c r="B27" s="106"/>
      <c r="C27" s="105"/>
      <c r="D27" s="105"/>
      <c r="E27" s="265" t="s">
        <v>1</v>
      </c>
      <c r="F27" s="265"/>
      <c r="G27" s="265"/>
      <c r="H27" s="265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10" t="s">
        <v>37</v>
      </c>
      <c r="E30" s="33"/>
      <c r="F30" s="33"/>
      <c r="G30" s="33"/>
      <c r="H30" s="33"/>
      <c r="I30" s="103"/>
      <c r="J30" s="72">
        <f>ROUND(J128,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111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12" t="s">
        <v>41</v>
      </c>
      <c r="E33" s="28" t="s">
        <v>42</v>
      </c>
      <c r="F33" s="113">
        <f>ROUND((SUM(BE128:BE259)),  2)</f>
        <v>0</v>
      </c>
      <c r="G33" s="33"/>
      <c r="H33" s="33"/>
      <c r="I33" s="114">
        <v>0.21</v>
      </c>
      <c r="J33" s="113">
        <f>ROUND(((SUM(BE128:BE259))*I33),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13">
        <f>ROUND((SUM(BF128:BF259)),  2)</f>
        <v>0</v>
      </c>
      <c r="G34" s="33"/>
      <c r="H34" s="33"/>
      <c r="I34" s="114">
        <v>0.15</v>
      </c>
      <c r="J34" s="113">
        <f>ROUND(((SUM(BF128:BF259))*I34),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13">
        <f>ROUND((SUM(BG128:BG259)),  2)</f>
        <v>0</v>
      </c>
      <c r="G35" s="33"/>
      <c r="H35" s="33"/>
      <c r="I35" s="114">
        <v>0.21</v>
      </c>
      <c r="J35" s="113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13">
        <f>ROUND((SUM(BH128:BH259)),  2)</f>
        <v>0</v>
      </c>
      <c r="G36" s="33"/>
      <c r="H36" s="33"/>
      <c r="I36" s="114">
        <v>0.15</v>
      </c>
      <c r="J36" s="113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13">
        <f>ROUND((SUM(BI128:BI259)),  2)</f>
        <v>0</v>
      </c>
      <c r="G37" s="33"/>
      <c r="H37" s="33"/>
      <c r="I37" s="114">
        <v>0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5"/>
      <c r="D39" s="116" t="s">
        <v>47</v>
      </c>
      <c r="E39" s="61"/>
      <c r="F39" s="61"/>
      <c r="G39" s="117" t="s">
        <v>48</v>
      </c>
      <c r="H39" s="118" t="s">
        <v>49</v>
      </c>
      <c r="I39" s="119"/>
      <c r="J39" s="120">
        <f>SUM(J30:J37)</f>
        <v>0</v>
      </c>
      <c r="K39" s="12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9"/>
      <c r="L41" s="21"/>
    </row>
    <row r="42" spans="1:31" s="1" customFormat="1" ht="14.45" customHeight="1">
      <c r="B42" s="21"/>
      <c r="I42" s="99"/>
      <c r="L42" s="21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5.5" customHeight="1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144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8" t="str">
        <f>E9</f>
        <v>003 - SO 03 Komunikace pro pěší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Valašské Meziříčí</v>
      </c>
      <c r="G89" s="33"/>
      <c r="H89" s="33"/>
      <c r="I89" s="104" t="s">
        <v>21</v>
      </c>
      <c r="J89" s="56" t="str">
        <f>IF(J12="","",J12)</f>
        <v>18. 1. 2019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Valašské Meziříčí</v>
      </c>
      <c r="G91" s="33"/>
      <c r="H91" s="33"/>
      <c r="I91" s="104" t="s">
        <v>29</v>
      </c>
      <c r="J91" s="31" t="str">
        <f>E21</f>
        <v>LZ-PROJEKT plus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34</v>
      </c>
      <c r="J92" s="31" t="str">
        <f>E24</f>
        <v>Fajfrová Irena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9" t="s">
        <v>149</v>
      </c>
      <c r="D94" s="115"/>
      <c r="E94" s="115"/>
      <c r="F94" s="115"/>
      <c r="G94" s="115"/>
      <c r="H94" s="115"/>
      <c r="I94" s="130"/>
      <c r="J94" s="131" t="s">
        <v>150</v>
      </c>
      <c r="K94" s="115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2" t="s">
        <v>151</v>
      </c>
      <c r="D96" s="33"/>
      <c r="E96" s="33"/>
      <c r="F96" s="33"/>
      <c r="G96" s="33"/>
      <c r="H96" s="33"/>
      <c r="I96" s="103"/>
      <c r="J96" s="72">
        <f>J128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152</v>
      </c>
    </row>
    <row r="97" spans="1:31" s="9" customFormat="1" ht="24.95" customHeight="1">
      <c r="B97" s="133"/>
      <c r="D97" s="134" t="s">
        <v>153</v>
      </c>
      <c r="E97" s="135"/>
      <c r="F97" s="135"/>
      <c r="G97" s="135"/>
      <c r="H97" s="135"/>
      <c r="I97" s="136"/>
      <c r="J97" s="137">
        <f>J129</f>
        <v>0</v>
      </c>
      <c r="L97" s="133"/>
    </row>
    <row r="98" spans="1:31" s="10" customFormat="1" ht="19.899999999999999" customHeight="1">
      <c r="B98" s="138"/>
      <c r="D98" s="139" t="s">
        <v>154</v>
      </c>
      <c r="E98" s="140"/>
      <c r="F98" s="140"/>
      <c r="G98" s="140"/>
      <c r="H98" s="140"/>
      <c r="I98" s="141"/>
      <c r="J98" s="142">
        <f>J130</f>
        <v>0</v>
      </c>
      <c r="L98" s="138"/>
    </row>
    <row r="99" spans="1:31" s="10" customFormat="1" ht="19.899999999999999" customHeight="1">
      <c r="B99" s="138"/>
      <c r="D99" s="139" t="s">
        <v>155</v>
      </c>
      <c r="E99" s="140"/>
      <c r="F99" s="140"/>
      <c r="G99" s="140"/>
      <c r="H99" s="140"/>
      <c r="I99" s="141"/>
      <c r="J99" s="142">
        <f>J184</f>
        <v>0</v>
      </c>
      <c r="L99" s="138"/>
    </row>
    <row r="100" spans="1:31" s="10" customFormat="1" ht="19.899999999999999" customHeight="1">
      <c r="B100" s="138"/>
      <c r="D100" s="139" t="s">
        <v>386</v>
      </c>
      <c r="E100" s="140"/>
      <c r="F100" s="140"/>
      <c r="G100" s="140"/>
      <c r="H100" s="140"/>
      <c r="I100" s="141"/>
      <c r="J100" s="142">
        <f>J212</f>
        <v>0</v>
      </c>
      <c r="L100" s="138"/>
    </row>
    <row r="101" spans="1:31" s="10" customFormat="1" ht="19.899999999999999" customHeight="1">
      <c r="B101" s="138"/>
      <c r="D101" s="139" t="s">
        <v>156</v>
      </c>
      <c r="E101" s="140"/>
      <c r="F101" s="140"/>
      <c r="G101" s="140"/>
      <c r="H101" s="140"/>
      <c r="I101" s="141"/>
      <c r="J101" s="142">
        <f>J214</f>
        <v>0</v>
      </c>
      <c r="L101" s="138"/>
    </row>
    <row r="102" spans="1:31" s="10" customFormat="1" ht="19.899999999999999" customHeight="1">
      <c r="B102" s="138"/>
      <c r="D102" s="139" t="s">
        <v>732</v>
      </c>
      <c r="E102" s="140"/>
      <c r="F102" s="140"/>
      <c r="G102" s="140"/>
      <c r="H102" s="140"/>
      <c r="I102" s="141"/>
      <c r="J102" s="142">
        <f>J235</f>
        <v>0</v>
      </c>
      <c r="L102" s="138"/>
    </row>
    <row r="103" spans="1:31" s="10" customFormat="1" ht="19.899999999999999" customHeight="1">
      <c r="B103" s="138"/>
      <c r="D103" s="139" t="s">
        <v>157</v>
      </c>
      <c r="E103" s="140"/>
      <c r="F103" s="140"/>
      <c r="G103" s="140"/>
      <c r="H103" s="140"/>
      <c r="I103" s="141"/>
      <c r="J103" s="142">
        <f>J249</f>
        <v>0</v>
      </c>
      <c r="L103" s="138"/>
    </row>
    <row r="104" spans="1:31" s="9" customFormat="1" ht="24.95" customHeight="1">
      <c r="B104" s="133"/>
      <c r="D104" s="134" t="s">
        <v>387</v>
      </c>
      <c r="E104" s="135"/>
      <c r="F104" s="135"/>
      <c r="G104" s="135"/>
      <c r="H104" s="135"/>
      <c r="I104" s="136"/>
      <c r="J104" s="137">
        <f>J251</f>
        <v>0</v>
      </c>
      <c r="L104" s="133"/>
    </row>
    <row r="105" spans="1:31" s="10" customFormat="1" ht="19.899999999999999" customHeight="1">
      <c r="B105" s="138"/>
      <c r="D105" s="139" t="s">
        <v>1041</v>
      </c>
      <c r="E105" s="140"/>
      <c r="F105" s="140"/>
      <c r="G105" s="140"/>
      <c r="H105" s="140"/>
      <c r="I105" s="141"/>
      <c r="J105" s="142">
        <f>J252</f>
        <v>0</v>
      </c>
      <c r="L105" s="138"/>
    </row>
    <row r="106" spans="1:31" s="9" customFormat="1" ht="24.95" customHeight="1">
      <c r="B106" s="133"/>
      <c r="D106" s="134" t="s">
        <v>158</v>
      </c>
      <c r="E106" s="135"/>
      <c r="F106" s="135"/>
      <c r="G106" s="135"/>
      <c r="H106" s="135"/>
      <c r="I106" s="136"/>
      <c r="J106" s="137">
        <f>J254</f>
        <v>0</v>
      </c>
      <c r="L106" s="133"/>
    </row>
    <row r="107" spans="1:31" s="10" customFormat="1" ht="19.899999999999999" customHeight="1">
      <c r="B107" s="138"/>
      <c r="D107" s="139" t="s">
        <v>159</v>
      </c>
      <c r="E107" s="140"/>
      <c r="F107" s="140"/>
      <c r="G107" s="140"/>
      <c r="H107" s="140"/>
      <c r="I107" s="141"/>
      <c r="J107" s="142">
        <f>J255</f>
        <v>0</v>
      </c>
      <c r="L107" s="138"/>
    </row>
    <row r="108" spans="1:31" s="10" customFormat="1" ht="19.899999999999999" customHeight="1">
      <c r="B108" s="138"/>
      <c r="D108" s="139" t="s">
        <v>1042</v>
      </c>
      <c r="E108" s="140"/>
      <c r="F108" s="140"/>
      <c r="G108" s="140"/>
      <c r="H108" s="140"/>
      <c r="I108" s="141"/>
      <c r="J108" s="142">
        <f>J258</f>
        <v>0</v>
      </c>
      <c r="L108" s="138"/>
    </row>
    <row r="109" spans="1:31" s="2" customFormat="1" ht="21.75" customHeight="1">
      <c r="A109" s="33"/>
      <c r="B109" s="34"/>
      <c r="C109" s="33"/>
      <c r="D109" s="33"/>
      <c r="E109" s="33"/>
      <c r="F109" s="33"/>
      <c r="G109" s="33"/>
      <c r="H109" s="33"/>
      <c r="I109" s="10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48"/>
      <c r="C110" s="49"/>
      <c r="D110" s="49"/>
      <c r="E110" s="49"/>
      <c r="F110" s="49"/>
      <c r="G110" s="49"/>
      <c r="H110" s="49"/>
      <c r="I110" s="127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6.95" customHeight="1">
      <c r="A114" s="33"/>
      <c r="B114" s="50"/>
      <c r="C114" s="51"/>
      <c r="D114" s="51"/>
      <c r="E114" s="51"/>
      <c r="F114" s="51"/>
      <c r="G114" s="51"/>
      <c r="H114" s="51"/>
      <c r="I114" s="128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5" customHeight="1">
      <c r="A115" s="33"/>
      <c r="B115" s="34"/>
      <c r="C115" s="22" t="s">
        <v>160</v>
      </c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15</v>
      </c>
      <c r="D117" s="33"/>
      <c r="E117" s="33"/>
      <c r="F117" s="33"/>
      <c r="G117" s="33"/>
      <c r="H117" s="3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25.5" customHeight="1">
      <c r="A118" s="33"/>
      <c r="B118" s="34"/>
      <c r="C118" s="33"/>
      <c r="D118" s="33"/>
      <c r="E118" s="276" t="str">
        <f>E7</f>
        <v>Regenerace panelového sídliště Křižná-V.etapa,lokalita ul.Křižná,Seifertova,Bratří Čapků,U Apolla</v>
      </c>
      <c r="F118" s="277"/>
      <c r="G118" s="277"/>
      <c r="H118" s="277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144</v>
      </c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58" t="str">
        <f>E9</f>
        <v>003 - SO 03 Komunikace pro pěší</v>
      </c>
      <c r="F120" s="275"/>
      <c r="G120" s="275"/>
      <c r="H120" s="275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19</v>
      </c>
      <c r="D122" s="33"/>
      <c r="E122" s="33"/>
      <c r="F122" s="26" t="str">
        <f>F12</f>
        <v>Valašské Meziříčí</v>
      </c>
      <c r="G122" s="33"/>
      <c r="H122" s="33"/>
      <c r="I122" s="104" t="s">
        <v>21</v>
      </c>
      <c r="J122" s="56" t="str">
        <f>IF(J12="","",J12)</f>
        <v>18. 1. 2019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27.95" customHeight="1">
      <c r="A124" s="33"/>
      <c r="B124" s="34"/>
      <c r="C124" s="28" t="s">
        <v>23</v>
      </c>
      <c r="D124" s="33"/>
      <c r="E124" s="33"/>
      <c r="F124" s="26" t="str">
        <f>E15</f>
        <v>Město Valašské Meziříčí</v>
      </c>
      <c r="G124" s="33"/>
      <c r="H124" s="33"/>
      <c r="I124" s="104" t="s">
        <v>29</v>
      </c>
      <c r="J124" s="31" t="str">
        <f>E21</f>
        <v>LZ-PROJEKT plus s.r.o.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27</v>
      </c>
      <c r="D125" s="33"/>
      <c r="E125" s="33"/>
      <c r="F125" s="26" t="str">
        <f>IF(E18="","",E18)</f>
        <v>Vyplň údaj</v>
      </c>
      <c r="G125" s="33"/>
      <c r="H125" s="33"/>
      <c r="I125" s="104" t="s">
        <v>34</v>
      </c>
      <c r="J125" s="31" t="str">
        <f>E24</f>
        <v>Fajfrová Irena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3"/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43"/>
      <c r="B127" s="144"/>
      <c r="C127" s="145" t="s">
        <v>161</v>
      </c>
      <c r="D127" s="146" t="s">
        <v>62</v>
      </c>
      <c r="E127" s="146" t="s">
        <v>58</v>
      </c>
      <c r="F127" s="146" t="s">
        <v>59</v>
      </c>
      <c r="G127" s="146" t="s">
        <v>162</v>
      </c>
      <c r="H127" s="146" t="s">
        <v>163</v>
      </c>
      <c r="I127" s="147" t="s">
        <v>164</v>
      </c>
      <c r="J127" s="146" t="s">
        <v>150</v>
      </c>
      <c r="K127" s="148" t="s">
        <v>165</v>
      </c>
      <c r="L127" s="149"/>
      <c r="M127" s="63" t="s">
        <v>1</v>
      </c>
      <c r="N127" s="64" t="s">
        <v>41</v>
      </c>
      <c r="O127" s="64" t="s">
        <v>166</v>
      </c>
      <c r="P127" s="64" t="s">
        <v>167</v>
      </c>
      <c r="Q127" s="64" t="s">
        <v>168</v>
      </c>
      <c r="R127" s="64" t="s">
        <v>169</v>
      </c>
      <c r="S127" s="64" t="s">
        <v>170</v>
      </c>
      <c r="T127" s="65" t="s">
        <v>171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</row>
    <row r="128" spans="1:63" s="2" customFormat="1" ht="22.9" customHeight="1">
      <c r="A128" s="33"/>
      <c r="B128" s="34"/>
      <c r="C128" s="70" t="s">
        <v>172</v>
      </c>
      <c r="D128" s="33"/>
      <c r="E128" s="33"/>
      <c r="F128" s="33"/>
      <c r="G128" s="33"/>
      <c r="H128" s="33"/>
      <c r="I128" s="103"/>
      <c r="J128" s="150">
        <f>BK128</f>
        <v>0</v>
      </c>
      <c r="K128" s="33"/>
      <c r="L128" s="34"/>
      <c r="M128" s="66"/>
      <c r="N128" s="57"/>
      <c r="O128" s="67"/>
      <c r="P128" s="151">
        <f>P129+P251+P254</f>
        <v>0</v>
      </c>
      <c r="Q128" s="67"/>
      <c r="R128" s="151">
        <f>R129+R251+R254</f>
        <v>469.01697971999999</v>
      </c>
      <c r="S128" s="67"/>
      <c r="T128" s="152">
        <f>T129+T251+T254</f>
        <v>5.7875999999999994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76</v>
      </c>
      <c r="AU128" s="18" t="s">
        <v>152</v>
      </c>
      <c r="BK128" s="153">
        <f>BK129+BK251+BK254</f>
        <v>0</v>
      </c>
    </row>
    <row r="129" spans="1:65" s="12" customFormat="1" ht="25.9" customHeight="1">
      <c r="B129" s="154"/>
      <c r="D129" s="155" t="s">
        <v>76</v>
      </c>
      <c r="E129" s="156" t="s">
        <v>173</v>
      </c>
      <c r="F129" s="156" t="s">
        <v>174</v>
      </c>
      <c r="I129" s="157"/>
      <c r="J129" s="158">
        <f>BK129</f>
        <v>0</v>
      </c>
      <c r="L129" s="154"/>
      <c r="M129" s="159"/>
      <c r="N129" s="160"/>
      <c r="O129" s="160"/>
      <c r="P129" s="161">
        <f>P130+P184+P212+P214+P235+P249</f>
        <v>0</v>
      </c>
      <c r="Q129" s="160"/>
      <c r="R129" s="161">
        <f>R130+R184+R212+R214+R235+R249</f>
        <v>469.01697971999999</v>
      </c>
      <c r="S129" s="160"/>
      <c r="T129" s="162">
        <f>T130+T184+T212+T214+T235+T249</f>
        <v>5.7875999999999994</v>
      </c>
      <c r="AR129" s="155" t="s">
        <v>84</v>
      </c>
      <c r="AT129" s="163" t="s">
        <v>76</v>
      </c>
      <c r="AU129" s="163" t="s">
        <v>77</v>
      </c>
      <c r="AY129" s="155" t="s">
        <v>175</v>
      </c>
      <c r="BK129" s="164">
        <f>BK130+BK184+BK212+BK214+BK235+BK249</f>
        <v>0</v>
      </c>
    </row>
    <row r="130" spans="1:65" s="12" customFormat="1" ht="22.9" customHeight="1">
      <c r="B130" s="154"/>
      <c r="D130" s="155" t="s">
        <v>76</v>
      </c>
      <c r="E130" s="165" t="s">
        <v>84</v>
      </c>
      <c r="F130" s="165" t="s">
        <v>176</v>
      </c>
      <c r="I130" s="157"/>
      <c r="J130" s="166">
        <f>BK130</f>
        <v>0</v>
      </c>
      <c r="L130" s="154"/>
      <c r="M130" s="159"/>
      <c r="N130" s="160"/>
      <c r="O130" s="160"/>
      <c r="P130" s="161">
        <f>SUM(P131:P183)</f>
        <v>0</v>
      </c>
      <c r="Q130" s="160"/>
      <c r="R130" s="161">
        <f>SUM(R131:R183)</f>
        <v>19.200559999999999</v>
      </c>
      <c r="S130" s="160"/>
      <c r="T130" s="162">
        <f>SUM(T131:T183)</f>
        <v>5.7875999999999994</v>
      </c>
      <c r="AR130" s="155" t="s">
        <v>84</v>
      </c>
      <c r="AT130" s="163" t="s">
        <v>76</v>
      </c>
      <c r="AU130" s="163" t="s">
        <v>84</v>
      </c>
      <c r="AY130" s="155" t="s">
        <v>175</v>
      </c>
      <c r="BK130" s="164">
        <f>SUM(BK131:BK183)</f>
        <v>0</v>
      </c>
    </row>
    <row r="131" spans="1:65" s="2" customFormat="1" ht="24" customHeight="1">
      <c r="A131" s="33"/>
      <c r="B131" s="167"/>
      <c r="C131" s="168" t="s">
        <v>84</v>
      </c>
      <c r="D131" s="168" t="s">
        <v>177</v>
      </c>
      <c r="E131" s="169" t="s">
        <v>1043</v>
      </c>
      <c r="F131" s="170" t="s">
        <v>1044</v>
      </c>
      <c r="G131" s="171" t="s">
        <v>245</v>
      </c>
      <c r="H131" s="172">
        <v>4.2</v>
      </c>
      <c r="I131" s="173"/>
      <c r="J131" s="174">
        <f>ROUND(I131*H131,2)</f>
        <v>0</v>
      </c>
      <c r="K131" s="170" t="s">
        <v>181</v>
      </c>
      <c r="L131" s="34"/>
      <c r="M131" s="175" t="s">
        <v>1</v>
      </c>
      <c r="N131" s="176" t="s">
        <v>42</v>
      </c>
      <c r="O131" s="59"/>
      <c r="P131" s="177">
        <f>O131*H131</f>
        <v>0</v>
      </c>
      <c r="Q131" s="177">
        <v>0</v>
      </c>
      <c r="R131" s="177">
        <f>Q131*H131</f>
        <v>0</v>
      </c>
      <c r="S131" s="177">
        <v>0.17</v>
      </c>
      <c r="T131" s="178">
        <f>S131*H131</f>
        <v>0.71400000000000008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9" t="s">
        <v>182</v>
      </c>
      <c r="AT131" s="179" t="s">
        <v>177</v>
      </c>
      <c r="AU131" s="179" t="s">
        <v>86</v>
      </c>
      <c r="AY131" s="18" t="s">
        <v>175</v>
      </c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18" t="s">
        <v>84</v>
      </c>
      <c r="BK131" s="180">
        <f>ROUND(I131*H131,2)</f>
        <v>0</v>
      </c>
      <c r="BL131" s="18" t="s">
        <v>182</v>
      </c>
      <c r="BM131" s="179" t="s">
        <v>1045</v>
      </c>
    </row>
    <row r="132" spans="1:65" s="2" customFormat="1" ht="24" customHeight="1">
      <c r="A132" s="33"/>
      <c r="B132" s="167"/>
      <c r="C132" s="168" t="s">
        <v>86</v>
      </c>
      <c r="D132" s="168" t="s">
        <v>177</v>
      </c>
      <c r="E132" s="169" t="s">
        <v>1046</v>
      </c>
      <c r="F132" s="170" t="s">
        <v>1047</v>
      </c>
      <c r="G132" s="171" t="s">
        <v>245</v>
      </c>
      <c r="H132" s="172">
        <v>4.2</v>
      </c>
      <c r="I132" s="173"/>
      <c r="J132" s="174">
        <f>ROUND(I132*H132,2)</f>
        <v>0</v>
      </c>
      <c r="K132" s="170" t="s">
        <v>181</v>
      </c>
      <c r="L132" s="34"/>
      <c r="M132" s="175" t="s">
        <v>1</v>
      </c>
      <c r="N132" s="176" t="s">
        <v>42</v>
      </c>
      <c r="O132" s="59"/>
      <c r="P132" s="177">
        <f>O132*H132</f>
        <v>0</v>
      </c>
      <c r="Q132" s="177">
        <v>0</v>
      </c>
      <c r="R132" s="177">
        <f>Q132*H132</f>
        <v>0</v>
      </c>
      <c r="S132" s="177">
        <v>9.8000000000000004E-2</v>
      </c>
      <c r="T132" s="178">
        <f>S132*H132</f>
        <v>0.41160000000000002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9" t="s">
        <v>182</v>
      </c>
      <c r="AT132" s="179" t="s">
        <v>177</v>
      </c>
      <c r="AU132" s="179" t="s">
        <v>86</v>
      </c>
      <c r="AY132" s="18" t="s">
        <v>175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8" t="s">
        <v>84</v>
      </c>
      <c r="BK132" s="180">
        <f>ROUND(I132*H132,2)</f>
        <v>0</v>
      </c>
      <c r="BL132" s="18" t="s">
        <v>182</v>
      </c>
      <c r="BM132" s="179" t="s">
        <v>1048</v>
      </c>
    </row>
    <row r="133" spans="1:65" s="13" customFormat="1">
      <c r="B133" s="181"/>
      <c r="D133" s="182" t="s">
        <v>184</v>
      </c>
      <c r="E133" s="183" t="s">
        <v>1</v>
      </c>
      <c r="F133" s="184" t="s">
        <v>1049</v>
      </c>
      <c r="H133" s="185">
        <v>4.2</v>
      </c>
      <c r="I133" s="186"/>
      <c r="L133" s="181"/>
      <c r="M133" s="187"/>
      <c r="N133" s="188"/>
      <c r="O133" s="188"/>
      <c r="P133" s="188"/>
      <c r="Q133" s="188"/>
      <c r="R133" s="188"/>
      <c r="S133" s="188"/>
      <c r="T133" s="189"/>
      <c r="AT133" s="183" t="s">
        <v>184</v>
      </c>
      <c r="AU133" s="183" t="s">
        <v>86</v>
      </c>
      <c r="AV133" s="13" t="s">
        <v>86</v>
      </c>
      <c r="AW133" s="13" t="s">
        <v>33</v>
      </c>
      <c r="AX133" s="13" t="s">
        <v>84</v>
      </c>
      <c r="AY133" s="183" t="s">
        <v>175</v>
      </c>
    </row>
    <row r="134" spans="1:65" s="2" customFormat="1" ht="24" customHeight="1">
      <c r="A134" s="33"/>
      <c r="B134" s="167"/>
      <c r="C134" s="168" t="s">
        <v>189</v>
      </c>
      <c r="D134" s="168" t="s">
        <v>177</v>
      </c>
      <c r="E134" s="169" t="s">
        <v>1050</v>
      </c>
      <c r="F134" s="170" t="s">
        <v>1051</v>
      </c>
      <c r="G134" s="171" t="s">
        <v>245</v>
      </c>
      <c r="H134" s="172">
        <v>7</v>
      </c>
      <c r="I134" s="173"/>
      <c r="J134" s="174">
        <f>ROUND(I134*H134,2)</f>
        <v>0</v>
      </c>
      <c r="K134" s="170" t="s">
        <v>181</v>
      </c>
      <c r="L134" s="34"/>
      <c r="M134" s="175" t="s">
        <v>1</v>
      </c>
      <c r="N134" s="176" t="s">
        <v>42</v>
      </c>
      <c r="O134" s="59"/>
      <c r="P134" s="177">
        <f>O134*H134</f>
        <v>0</v>
      </c>
      <c r="Q134" s="177">
        <v>8.0000000000000007E-5</v>
      </c>
      <c r="R134" s="177">
        <f>Q134*H134</f>
        <v>5.6000000000000006E-4</v>
      </c>
      <c r="S134" s="177">
        <v>0.25600000000000001</v>
      </c>
      <c r="T134" s="178">
        <f>S134*H134</f>
        <v>1.792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9" t="s">
        <v>182</v>
      </c>
      <c r="AT134" s="179" t="s">
        <v>177</v>
      </c>
      <c r="AU134" s="179" t="s">
        <v>86</v>
      </c>
      <c r="AY134" s="18" t="s">
        <v>175</v>
      </c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8" t="s">
        <v>84</v>
      </c>
      <c r="BK134" s="180">
        <f>ROUND(I134*H134,2)</f>
        <v>0</v>
      </c>
      <c r="BL134" s="18" t="s">
        <v>182</v>
      </c>
      <c r="BM134" s="179" t="s">
        <v>1052</v>
      </c>
    </row>
    <row r="135" spans="1:65" s="13" customFormat="1">
      <c r="B135" s="181"/>
      <c r="D135" s="182" t="s">
        <v>184</v>
      </c>
      <c r="E135" s="183" t="s">
        <v>1</v>
      </c>
      <c r="F135" s="184" t="s">
        <v>1053</v>
      </c>
      <c r="H135" s="185">
        <v>7</v>
      </c>
      <c r="I135" s="186"/>
      <c r="L135" s="181"/>
      <c r="M135" s="187"/>
      <c r="N135" s="188"/>
      <c r="O135" s="188"/>
      <c r="P135" s="188"/>
      <c r="Q135" s="188"/>
      <c r="R135" s="188"/>
      <c r="S135" s="188"/>
      <c r="T135" s="189"/>
      <c r="AT135" s="183" t="s">
        <v>184</v>
      </c>
      <c r="AU135" s="183" t="s">
        <v>86</v>
      </c>
      <c r="AV135" s="13" t="s">
        <v>86</v>
      </c>
      <c r="AW135" s="13" t="s">
        <v>33</v>
      </c>
      <c r="AX135" s="13" t="s">
        <v>84</v>
      </c>
      <c r="AY135" s="183" t="s">
        <v>175</v>
      </c>
    </row>
    <row r="136" spans="1:65" s="2" customFormat="1" ht="16.5" customHeight="1">
      <c r="A136" s="33"/>
      <c r="B136" s="167"/>
      <c r="C136" s="168" t="s">
        <v>182</v>
      </c>
      <c r="D136" s="168" t="s">
        <v>177</v>
      </c>
      <c r="E136" s="169" t="s">
        <v>745</v>
      </c>
      <c r="F136" s="170" t="s">
        <v>746</v>
      </c>
      <c r="G136" s="171" t="s">
        <v>285</v>
      </c>
      <c r="H136" s="172">
        <v>14</v>
      </c>
      <c r="I136" s="173"/>
      <c r="J136" s="174">
        <f>ROUND(I136*H136,2)</f>
        <v>0</v>
      </c>
      <c r="K136" s="170" t="s">
        <v>181</v>
      </c>
      <c r="L136" s="34"/>
      <c r="M136" s="175" t="s">
        <v>1</v>
      </c>
      <c r="N136" s="176" t="s">
        <v>42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0.20499999999999999</v>
      </c>
      <c r="T136" s="178">
        <f>S136*H136</f>
        <v>2.8699999999999997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182</v>
      </c>
      <c r="AT136" s="179" t="s">
        <v>177</v>
      </c>
      <c r="AU136" s="179" t="s">
        <v>86</v>
      </c>
      <c r="AY136" s="18" t="s">
        <v>175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84</v>
      </c>
      <c r="BK136" s="180">
        <f>ROUND(I136*H136,2)</f>
        <v>0</v>
      </c>
      <c r="BL136" s="18" t="s">
        <v>182</v>
      </c>
      <c r="BM136" s="179" t="s">
        <v>1054</v>
      </c>
    </row>
    <row r="137" spans="1:65" s="2" customFormat="1" ht="16.5" customHeight="1">
      <c r="A137" s="33"/>
      <c r="B137" s="167"/>
      <c r="C137" s="168" t="s">
        <v>201</v>
      </c>
      <c r="D137" s="168" t="s">
        <v>177</v>
      </c>
      <c r="E137" s="169" t="s">
        <v>178</v>
      </c>
      <c r="F137" s="170" t="s">
        <v>179</v>
      </c>
      <c r="G137" s="171" t="s">
        <v>180</v>
      </c>
      <c r="H137" s="172">
        <v>72</v>
      </c>
      <c r="I137" s="173"/>
      <c r="J137" s="174">
        <f>ROUND(I137*H137,2)</f>
        <v>0</v>
      </c>
      <c r="K137" s="170" t="s">
        <v>181</v>
      </c>
      <c r="L137" s="34"/>
      <c r="M137" s="175" t="s">
        <v>1</v>
      </c>
      <c r="N137" s="176" t="s">
        <v>42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182</v>
      </c>
      <c r="AT137" s="179" t="s">
        <v>177</v>
      </c>
      <c r="AU137" s="179" t="s">
        <v>86</v>
      </c>
      <c r="AY137" s="18" t="s">
        <v>175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8" t="s">
        <v>84</v>
      </c>
      <c r="BK137" s="180">
        <f>ROUND(I137*H137,2)</f>
        <v>0</v>
      </c>
      <c r="BL137" s="18" t="s">
        <v>182</v>
      </c>
      <c r="BM137" s="179" t="s">
        <v>1055</v>
      </c>
    </row>
    <row r="138" spans="1:65" s="13" customFormat="1">
      <c r="B138" s="181"/>
      <c r="D138" s="182" t="s">
        <v>184</v>
      </c>
      <c r="E138" s="183" t="s">
        <v>139</v>
      </c>
      <c r="F138" s="184" t="s">
        <v>1056</v>
      </c>
      <c r="H138" s="185">
        <v>72</v>
      </c>
      <c r="I138" s="186"/>
      <c r="L138" s="181"/>
      <c r="M138" s="187"/>
      <c r="N138" s="188"/>
      <c r="O138" s="188"/>
      <c r="P138" s="188"/>
      <c r="Q138" s="188"/>
      <c r="R138" s="188"/>
      <c r="S138" s="188"/>
      <c r="T138" s="189"/>
      <c r="AT138" s="183" t="s">
        <v>184</v>
      </c>
      <c r="AU138" s="183" t="s">
        <v>86</v>
      </c>
      <c r="AV138" s="13" t="s">
        <v>86</v>
      </c>
      <c r="AW138" s="13" t="s">
        <v>33</v>
      </c>
      <c r="AX138" s="13" t="s">
        <v>84</v>
      </c>
      <c r="AY138" s="183" t="s">
        <v>175</v>
      </c>
    </row>
    <row r="139" spans="1:65" s="2" customFormat="1" ht="24" customHeight="1">
      <c r="A139" s="33"/>
      <c r="B139" s="167"/>
      <c r="C139" s="168" t="s">
        <v>206</v>
      </c>
      <c r="D139" s="168" t="s">
        <v>177</v>
      </c>
      <c r="E139" s="169" t="s">
        <v>1057</v>
      </c>
      <c r="F139" s="170" t="s">
        <v>1058</v>
      </c>
      <c r="G139" s="171" t="s">
        <v>180</v>
      </c>
      <c r="H139" s="172">
        <v>92</v>
      </c>
      <c r="I139" s="173"/>
      <c r="J139" s="174">
        <f>ROUND(I139*H139,2)</f>
        <v>0</v>
      </c>
      <c r="K139" s="170" t="s">
        <v>181</v>
      </c>
      <c r="L139" s="34"/>
      <c r="M139" s="175" t="s">
        <v>1</v>
      </c>
      <c r="N139" s="176" t="s">
        <v>42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182</v>
      </c>
      <c r="AT139" s="179" t="s">
        <v>177</v>
      </c>
      <c r="AU139" s="179" t="s">
        <v>86</v>
      </c>
      <c r="AY139" s="18" t="s">
        <v>175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84</v>
      </c>
      <c r="BK139" s="180">
        <f>ROUND(I139*H139,2)</f>
        <v>0</v>
      </c>
      <c r="BL139" s="18" t="s">
        <v>182</v>
      </c>
      <c r="BM139" s="179" t="s">
        <v>1059</v>
      </c>
    </row>
    <row r="140" spans="1:65" s="13" customFormat="1">
      <c r="B140" s="181"/>
      <c r="D140" s="182" t="s">
        <v>184</v>
      </c>
      <c r="E140" s="183" t="s">
        <v>718</v>
      </c>
      <c r="F140" s="184" t="s">
        <v>1060</v>
      </c>
      <c r="H140" s="185">
        <v>92</v>
      </c>
      <c r="I140" s="186"/>
      <c r="L140" s="181"/>
      <c r="M140" s="187"/>
      <c r="N140" s="188"/>
      <c r="O140" s="188"/>
      <c r="P140" s="188"/>
      <c r="Q140" s="188"/>
      <c r="R140" s="188"/>
      <c r="S140" s="188"/>
      <c r="T140" s="189"/>
      <c r="AT140" s="183" t="s">
        <v>184</v>
      </c>
      <c r="AU140" s="183" t="s">
        <v>86</v>
      </c>
      <c r="AV140" s="13" t="s">
        <v>86</v>
      </c>
      <c r="AW140" s="13" t="s">
        <v>33</v>
      </c>
      <c r="AX140" s="13" t="s">
        <v>84</v>
      </c>
      <c r="AY140" s="183" t="s">
        <v>175</v>
      </c>
    </row>
    <row r="141" spans="1:65" s="2" customFormat="1" ht="24" customHeight="1">
      <c r="A141" s="33"/>
      <c r="B141" s="167"/>
      <c r="C141" s="168" t="s">
        <v>212</v>
      </c>
      <c r="D141" s="168" t="s">
        <v>177</v>
      </c>
      <c r="E141" s="169" t="s">
        <v>1061</v>
      </c>
      <c r="F141" s="170" t="s">
        <v>1062</v>
      </c>
      <c r="G141" s="171" t="s">
        <v>180</v>
      </c>
      <c r="H141" s="172">
        <v>27.6</v>
      </c>
      <c r="I141" s="173"/>
      <c r="J141" s="174">
        <f>ROUND(I141*H141,2)</f>
        <v>0</v>
      </c>
      <c r="K141" s="170" t="s">
        <v>181</v>
      </c>
      <c r="L141" s="34"/>
      <c r="M141" s="175" t="s">
        <v>1</v>
      </c>
      <c r="N141" s="176" t="s">
        <v>42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182</v>
      </c>
      <c r="AT141" s="179" t="s">
        <v>177</v>
      </c>
      <c r="AU141" s="179" t="s">
        <v>86</v>
      </c>
      <c r="AY141" s="18" t="s">
        <v>175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84</v>
      </c>
      <c r="BK141" s="180">
        <f>ROUND(I141*H141,2)</f>
        <v>0</v>
      </c>
      <c r="BL141" s="18" t="s">
        <v>182</v>
      </c>
      <c r="BM141" s="179" t="s">
        <v>1063</v>
      </c>
    </row>
    <row r="142" spans="1:65" s="13" customFormat="1">
      <c r="B142" s="181"/>
      <c r="D142" s="182" t="s">
        <v>184</v>
      </c>
      <c r="E142" s="183" t="s">
        <v>1</v>
      </c>
      <c r="F142" s="184" t="s">
        <v>1064</v>
      </c>
      <c r="H142" s="185">
        <v>27.6</v>
      </c>
      <c r="I142" s="186"/>
      <c r="L142" s="181"/>
      <c r="M142" s="187"/>
      <c r="N142" s="188"/>
      <c r="O142" s="188"/>
      <c r="P142" s="188"/>
      <c r="Q142" s="188"/>
      <c r="R142" s="188"/>
      <c r="S142" s="188"/>
      <c r="T142" s="189"/>
      <c r="AT142" s="183" t="s">
        <v>184</v>
      </c>
      <c r="AU142" s="183" t="s">
        <v>86</v>
      </c>
      <c r="AV142" s="13" t="s">
        <v>86</v>
      </c>
      <c r="AW142" s="13" t="s">
        <v>33</v>
      </c>
      <c r="AX142" s="13" t="s">
        <v>84</v>
      </c>
      <c r="AY142" s="183" t="s">
        <v>175</v>
      </c>
    </row>
    <row r="143" spans="1:65" s="2" customFormat="1" ht="24" customHeight="1">
      <c r="A143" s="33"/>
      <c r="B143" s="167"/>
      <c r="C143" s="168" t="s">
        <v>217</v>
      </c>
      <c r="D143" s="168" t="s">
        <v>177</v>
      </c>
      <c r="E143" s="169" t="s">
        <v>194</v>
      </c>
      <c r="F143" s="170" t="s">
        <v>195</v>
      </c>
      <c r="G143" s="171" t="s">
        <v>180</v>
      </c>
      <c r="H143" s="172">
        <v>19.957999999999998</v>
      </c>
      <c r="I143" s="173"/>
      <c r="J143" s="174">
        <f>ROUND(I143*H143,2)</f>
        <v>0</v>
      </c>
      <c r="K143" s="170" t="s">
        <v>181</v>
      </c>
      <c r="L143" s="34"/>
      <c r="M143" s="175" t="s">
        <v>1</v>
      </c>
      <c r="N143" s="176" t="s">
        <v>42</v>
      </c>
      <c r="O143" s="59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182</v>
      </c>
      <c r="AT143" s="179" t="s">
        <v>177</v>
      </c>
      <c r="AU143" s="179" t="s">
        <v>86</v>
      </c>
      <c r="AY143" s="18" t="s">
        <v>175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8" t="s">
        <v>84</v>
      </c>
      <c r="BK143" s="180">
        <f>ROUND(I143*H143,2)</f>
        <v>0</v>
      </c>
      <c r="BL143" s="18" t="s">
        <v>182</v>
      </c>
      <c r="BM143" s="179" t="s">
        <v>1065</v>
      </c>
    </row>
    <row r="144" spans="1:65" s="14" customFormat="1">
      <c r="B144" s="190"/>
      <c r="D144" s="182" t="s">
        <v>184</v>
      </c>
      <c r="E144" s="191" t="s">
        <v>1</v>
      </c>
      <c r="F144" s="192" t="s">
        <v>757</v>
      </c>
      <c r="H144" s="191" t="s">
        <v>1</v>
      </c>
      <c r="I144" s="193"/>
      <c r="L144" s="190"/>
      <c r="M144" s="194"/>
      <c r="N144" s="195"/>
      <c r="O144" s="195"/>
      <c r="P144" s="195"/>
      <c r="Q144" s="195"/>
      <c r="R144" s="195"/>
      <c r="S144" s="195"/>
      <c r="T144" s="196"/>
      <c r="AT144" s="191" t="s">
        <v>184</v>
      </c>
      <c r="AU144" s="191" t="s">
        <v>86</v>
      </c>
      <c r="AV144" s="14" t="s">
        <v>84</v>
      </c>
      <c r="AW144" s="14" t="s">
        <v>33</v>
      </c>
      <c r="AX144" s="14" t="s">
        <v>77</v>
      </c>
      <c r="AY144" s="191" t="s">
        <v>175</v>
      </c>
    </row>
    <row r="145" spans="1:65" s="13" customFormat="1">
      <c r="B145" s="181"/>
      <c r="D145" s="182" t="s">
        <v>184</v>
      </c>
      <c r="E145" s="183" t="s">
        <v>1</v>
      </c>
      <c r="F145" s="184" t="s">
        <v>1066</v>
      </c>
      <c r="H145" s="185">
        <v>0.878</v>
      </c>
      <c r="I145" s="186"/>
      <c r="L145" s="181"/>
      <c r="M145" s="187"/>
      <c r="N145" s="188"/>
      <c r="O145" s="188"/>
      <c r="P145" s="188"/>
      <c r="Q145" s="188"/>
      <c r="R145" s="188"/>
      <c r="S145" s="188"/>
      <c r="T145" s="189"/>
      <c r="AT145" s="183" t="s">
        <v>184</v>
      </c>
      <c r="AU145" s="183" t="s">
        <v>86</v>
      </c>
      <c r="AV145" s="13" t="s">
        <v>86</v>
      </c>
      <c r="AW145" s="13" t="s">
        <v>33</v>
      </c>
      <c r="AX145" s="13" t="s">
        <v>77</v>
      </c>
      <c r="AY145" s="183" t="s">
        <v>175</v>
      </c>
    </row>
    <row r="146" spans="1:65" s="13" customFormat="1">
      <c r="B146" s="181"/>
      <c r="D146" s="182" t="s">
        <v>184</v>
      </c>
      <c r="E146" s="183" t="s">
        <v>1</v>
      </c>
      <c r="F146" s="184" t="s">
        <v>1067</v>
      </c>
      <c r="H146" s="185">
        <v>0.12</v>
      </c>
      <c r="I146" s="186"/>
      <c r="L146" s="181"/>
      <c r="M146" s="187"/>
      <c r="N146" s="188"/>
      <c r="O146" s="188"/>
      <c r="P146" s="188"/>
      <c r="Q146" s="188"/>
      <c r="R146" s="188"/>
      <c r="S146" s="188"/>
      <c r="T146" s="189"/>
      <c r="AT146" s="183" t="s">
        <v>184</v>
      </c>
      <c r="AU146" s="183" t="s">
        <v>86</v>
      </c>
      <c r="AV146" s="13" t="s">
        <v>86</v>
      </c>
      <c r="AW146" s="13" t="s">
        <v>33</v>
      </c>
      <c r="AX146" s="13" t="s">
        <v>77</v>
      </c>
      <c r="AY146" s="183" t="s">
        <v>175</v>
      </c>
    </row>
    <row r="147" spans="1:65" s="13" customFormat="1">
      <c r="B147" s="181"/>
      <c r="D147" s="182" t="s">
        <v>184</v>
      </c>
      <c r="E147" s="183" t="s">
        <v>1</v>
      </c>
      <c r="F147" s="184" t="s">
        <v>1068</v>
      </c>
      <c r="H147" s="185">
        <v>9.36</v>
      </c>
      <c r="I147" s="186"/>
      <c r="L147" s="181"/>
      <c r="M147" s="187"/>
      <c r="N147" s="188"/>
      <c r="O147" s="188"/>
      <c r="P147" s="188"/>
      <c r="Q147" s="188"/>
      <c r="R147" s="188"/>
      <c r="S147" s="188"/>
      <c r="T147" s="189"/>
      <c r="AT147" s="183" t="s">
        <v>184</v>
      </c>
      <c r="AU147" s="183" t="s">
        <v>86</v>
      </c>
      <c r="AV147" s="13" t="s">
        <v>86</v>
      </c>
      <c r="AW147" s="13" t="s">
        <v>33</v>
      </c>
      <c r="AX147" s="13" t="s">
        <v>77</v>
      </c>
      <c r="AY147" s="183" t="s">
        <v>175</v>
      </c>
    </row>
    <row r="148" spans="1:65" s="16" customFormat="1">
      <c r="B148" s="221"/>
      <c r="D148" s="182" t="s">
        <v>184</v>
      </c>
      <c r="E148" s="222" t="s">
        <v>1</v>
      </c>
      <c r="F148" s="223" t="s">
        <v>600</v>
      </c>
      <c r="H148" s="224">
        <v>10.358000000000001</v>
      </c>
      <c r="I148" s="225"/>
      <c r="L148" s="221"/>
      <c r="M148" s="226"/>
      <c r="N148" s="227"/>
      <c r="O148" s="227"/>
      <c r="P148" s="227"/>
      <c r="Q148" s="227"/>
      <c r="R148" s="227"/>
      <c r="S148" s="227"/>
      <c r="T148" s="228"/>
      <c r="AT148" s="222" t="s">
        <v>184</v>
      </c>
      <c r="AU148" s="222" t="s">
        <v>86</v>
      </c>
      <c r="AV148" s="16" t="s">
        <v>189</v>
      </c>
      <c r="AW148" s="16" t="s">
        <v>33</v>
      </c>
      <c r="AX148" s="16" t="s">
        <v>77</v>
      </c>
      <c r="AY148" s="222" t="s">
        <v>175</v>
      </c>
    </row>
    <row r="149" spans="1:65" s="14" customFormat="1">
      <c r="B149" s="190"/>
      <c r="D149" s="182" t="s">
        <v>184</v>
      </c>
      <c r="E149" s="191" t="s">
        <v>1</v>
      </c>
      <c r="F149" s="192" t="s">
        <v>1069</v>
      </c>
      <c r="H149" s="191" t="s">
        <v>1</v>
      </c>
      <c r="I149" s="193"/>
      <c r="L149" s="190"/>
      <c r="M149" s="194"/>
      <c r="N149" s="195"/>
      <c r="O149" s="195"/>
      <c r="P149" s="195"/>
      <c r="Q149" s="195"/>
      <c r="R149" s="195"/>
      <c r="S149" s="195"/>
      <c r="T149" s="196"/>
      <c r="AT149" s="191" t="s">
        <v>184</v>
      </c>
      <c r="AU149" s="191" t="s">
        <v>86</v>
      </c>
      <c r="AV149" s="14" t="s">
        <v>84</v>
      </c>
      <c r="AW149" s="14" t="s">
        <v>33</v>
      </c>
      <c r="AX149" s="14" t="s">
        <v>77</v>
      </c>
      <c r="AY149" s="191" t="s">
        <v>175</v>
      </c>
    </row>
    <row r="150" spans="1:65" s="13" customFormat="1">
      <c r="B150" s="181"/>
      <c r="D150" s="182" t="s">
        <v>184</v>
      </c>
      <c r="E150" s="183" t="s">
        <v>1036</v>
      </c>
      <c r="F150" s="184" t="s">
        <v>1070</v>
      </c>
      <c r="H150" s="185">
        <v>9.6</v>
      </c>
      <c r="I150" s="186"/>
      <c r="L150" s="181"/>
      <c r="M150" s="187"/>
      <c r="N150" s="188"/>
      <c r="O150" s="188"/>
      <c r="P150" s="188"/>
      <c r="Q150" s="188"/>
      <c r="R150" s="188"/>
      <c r="S150" s="188"/>
      <c r="T150" s="189"/>
      <c r="AT150" s="183" t="s">
        <v>184</v>
      </c>
      <c r="AU150" s="183" t="s">
        <v>86</v>
      </c>
      <c r="AV150" s="13" t="s">
        <v>86</v>
      </c>
      <c r="AW150" s="13" t="s">
        <v>33</v>
      </c>
      <c r="AX150" s="13" t="s">
        <v>77</v>
      </c>
      <c r="AY150" s="183" t="s">
        <v>175</v>
      </c>
    </row>
    <row r="151" spans="1:65" s="15" customFormat="1">
      <c r="B151" s="197"/>
      <c r="D151" s="182" t="s">
        <v>184</v>
      </c>
      <c r="E151" s="198" t="s">
        <v>142</v>
      </c>
      <c r="F151" s="199" t="s">
        <v>200</v>
      </c>
      <c r="H151" s="200">
        <v>19.957999999999998</v>
      </c>
      <c r="I151" s="201"/>
      <c r="L151" s="197"/>
      <c r="M151" s="202"/>
      <c r="N151" s="203"/>
      <c r="O151" s="203"/>
      <c r="P151" s="203"/>
      <c r="Q151" s="203"/>
      <c r="R151" s="203"/>
      <c r="S151" s="203"/>
      <c r="T151" s="204"/>
      <c r="AT151" s="198" t="s">
        <v>184</v>
      </c>
      <c r="AU151" s="198" t="s">
        <v>86</v>
      </c>
      <c r="AV151" s="15" t="s">
        <v>182</v>
      </c>
      <c r="AW151" s="15" t="s">
        <v>33</v>
      </c>
      <c r="AX151" s="15" t="s">
        <v>84</v>
      </c>
      <c r="AY151" s="198" t="s">
        <v>175</v>
      </c>
    </row>
    <row r="152" spans="1:65" s="2" customFormat="1" ht="24" customHeight="1">
      <c r="A152" s="33"/>
      <c r="B152" s="167"/>
      <c r="C152" s="168" t="s">
        <v>222</v>
      </c>
      <c r="D152" s="168" t="s">
        <v>177</v>
      </c>
      <c r="E152" s="169" t="s">
        <v>202</v>
      </c>
      <c r="F152" s="170" t="s">
        <v>203</v>
      </c>
      <c r="G152" s="171" t="s">
        <v>180</v>
      </c>
      <c r="H152" s="172">
        <v>5.9870000000000001</v>
      </c>
      <c r="I152" s="173"/>
      <c r="J152" s="174">
        <f>ROUND(I152*H152,2)</f>
        <v>0</v>
      </c>
      <c r="K152" s="170" t="s">
        <v>181</v>
      </c>
      <c r="L152" s="34"/>
      <c r="M152" s="175" t="s">
        <v>1</v>
      </c>
      <c r="N152" s="176" t="s">
        <v>42</v>
      </c>
      <c r="O152" s="59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9" t="s">
        <v>182</v>
      </c>
      <c r="AT152" s="179" t="s">
        <v>177</v>
      </c>
      <c r="AU152" s="179" t="s">
        <v>86</v>
      </c>
      <c r="AY152" s="18" t="s">
        <v>175</v>
      </c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8" t="s">
        <v>84</v>
      </c>
      <c r="BK152" s="180">
        <f>ROUND(I152*H152,2)</f>
        <v>0</v>
      </c>
      <c r="BL152" s="18" t="s">
        <v>182</v>
      </c>
      <c r="BM152" s="179" t="s">
        <v>1071</v>
      </c>
    </row>
    <row r="153" spans="1:65" s="13" customFormat="1">
      <c r="B153" s="181"/>
      <c r="D153" s="182" t="s">
        <v>184</v>
      </c>
      <c r="E153" s="183" t="s">
        <v>1</v>
      </c>
      <c r="F153" s="184" t="s">
        <v>205</v>
      </c>
      <c r="H153" s="185">
        <v>5.9870000000000001</v>
      </c>
      <c r="I153" s="186"/>
      <c r="L153" s="181"/>
      <c r="M153" s="187"/>
      <c r="N153" s="188"/>
      <c r="O153" s="188"/>
      <c r="P153" s="188"/>
      <c r="Q153" s="188"/>
      <c r="R153" s="188"/>
      <c r="S153" s="188"/>
      <c r="T153" s="189"/>
      <c r="AT153" s="183" t="s">
        <v>184</v>
      </c>
      <c r="AU153" s="183" t="s">
        <v>86</v>
      </c>
      <c r="AV153" s="13" t="s">
        <v>86</v>
      </c>
      <c r="AW153" s="13" t="s">
        <v>33</v>
      </c>
      <c r="AX153" s="13" t="s">
        <v>84</v>
      </c>
      <c r="AY153" s="183" t="s">
        <v>175</v>
      </c>
    </row>
    <row r="154" spans="1:65" s="2" customFormat="1" ht="24" customHeight="1">
      <c r="A154" s="33"/>
      <c r="B154" s="167"/>
      <c r="C154" s="168" t="s">
        <v>227</v>
      </c>
      <c r="D154" s="168" t="s">
        <v>177</v>
      </c>
      <c r="E154" s="169" t="s">
        <v>207</v>
      </c>
      <c r="F154" s="170" t="s">
        <v>208</v>
      </c>
      <c r="G154" s="171" t="s">
        <v>180</v>
      </c>
      <c r="H154" s="172">
        <v>118.8</v>
      </c>
      <c r="I154" s="173"/>
      <c r="J154" s="174">
        <f>ROUND(I154*H154,2)</f>
        <v>0</v>
      </c>
      <c r="K154" s="170" t="s">
        <v>181</v>
      </c>
      <c r="L154" s="34"/>
      <c r="M154" s="175" t="s">
        <v>1</v>
      </c>
      <c r="N154" s="176" t="s">
        <v>42</v>
      </c>
      <c r="O154" s="59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182</v>
      </c>
      <c r="AT154" s="179" t="s">
        <v>177</v>
      </c>
      <c r="AU154" s="179" t="s">
        <v>86</v>
      </c>
      <c r="AY154" s="18" t="s">
        <v>175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8" t="s">
        <v>84</v>
      </c>
      <c r="BK154" s="180">
        <f>ROUND(I154*H154,2)</f>
        <v>0</v>
      </c>
      <c r="BL154" s="18" t="s">
        <v>182</v>
      </c>
      <c r="BM154" s="179" t="s">
        <v>1072</v>
      </c>
    </row>
    <row r="155" spans="1:65" s="13" customFormat="1">
      <c r="B155" s="181"/>
      <c r="D155" s="182" t="s">
        <v>184</v>
      </c>
      <c r="E155" s="183" t="s">
        <v>1</v>
      </c>
      <c r="F155" s="184" t="s">
        <v>763</v>
      </c>
      <c r="H155" s="185">
        <v>72</v>
      </c>
      <c r="I155" s="186"/>
      <c r="L155" s="181"/>
      <c r="M155" s="187"/>
      <c r="N155" s="188"/>
      <c r="O155" s="188"/>
      <c r="P155" s="188"/>
      <c r="Q155" s="188"/>
      <c r="R155" s="188"/>
      <c r="S155" s="188"/>
      <c r="T155" s="189"/>
      <c r="AT155" s="183" t="s">
        <v>184</v>
      </c>
      <c r="AU155" s="183" t="s">
        <v>86</v>
      </c>
      <c r="AV155" s="13" t="s">
        <v>86</v>
      </c>
      <c r="AW155" s="13" t="s">
        <v>33</v>
      </c>
      <c r="AX155" s="13" t="s">
        <v>77</v>
      </c>
      <c r="AY155" s="183" t="s">
        <v>175</v>
      </c>
    </row>
    <row r="156" spans="1:65" s="13" customFormat="1">
      <c r="B156" s="181"/>
      <c r="D156" s="182" t="s">
        <v>184</v>
      </c>
      <c r="E156" s="183" t="s">
        <v>1</v>
      </c>
      <c r="F156" s="184" t="s">
        <v>764</v>
      </c>
      <c r="H156" s="185">
        <v>46.8</v>
      </c>
      <c r="I156" s="186"/>
      <c r="L156" s="181"/>
      <c r="M156" s="187"/>
      <c r="N156" s="188"/>
      <c r="O156" s="188"/>
      <c r="P156" s="188"/>
      <c r="Q156" s="188"/>
      <c r="R156" s="188"/>
      <c r="S156" s="188"/>
      <c r="T156" s="189"/>
      <c r="AT156" s="183" t="s">
        <v>184</v>
      </c>
      <c r="AU156" s="183" t="s">
        <v>86</v>
      </c>
      <c r="AV156" s="13" t="s">
        <v>86</v>
      </c>
      <c r="AW156" s="13" t="s">
        <v>33</v>
      </c>
      <c r="AX156" s="13" t="s">
        <v>77</v>
      </c>
      <c r="AY156" s="183" t="s">
        <v>175</v>
      </c>
    </row>
    <row r="157" spans="1:65" s="15" customFormat="1">
      <c r="B157" s="197"/>
      <c r="D157" s="182" t="s">
        <v>184</v>
      </c>
      <c r="E157" s="198" t="s">
        <v>1</v>
      </c>
      <c r="F157" s="199" t="s">
        <v>200</v>
      </c>
      <c r="H157" s="200">
        <v>118.8</v>
      </c>
      <c r="I157" s="201"/>
      <c r="L157" s="197"/>
      <c r="M157" s="202"/>
      <c r="N157" s="203"/>
      <c r="O157" s="203"/>
      <c r="P157" s="203"/>
      <c r="Q157" s="203"/>
      <c r="R157" s="203"/>
      <c r="S157" s="203"/>
      <c r="T157" s="204"/>
      <c r="AT157" s="198" t="s">
        <v>184</v>
      </c>
      <c r="AU157" s="198" t="s">
        <v>86</v>
      </c>
      <c r="AV157" s="15" t="s">
        <v>182</v>
      </c>
      <c r="AW157" s="15" t="s">
        <v>33</v>
      </c>
      <c r="AX157" s="15" t="s">
        <v>84</v>
      </c>
      <c r="AY157" s="198" t="s">
        <v>175</v>
      </c>
    </row>
    <row r="158" spans="1:65" s="2" customFormat="1" ht="24" customHeight="1">
      <c r="A158" s="33"/>
      <c r="B158" s="167"/>
      <c r="C158" s="168" t="s">
        <v>231</v>
      </c>
      <c r="D158" s="168" t="s">
        <v>177</v>
      </c>
      <c r="E158" s="169" t="s">
        <v>213</v>
      </c>
      <c r="F158" s="170" t="s">
        <v>214</v>
      </c>
      <c r="G158" s="171" t="s">
        <v>180</v>
      </c>
      <c r="H158" s="172">
        <v>111.958</v>
      </c>
      <c r="I158" s="173"/>
      <c r="J158" s="174">
        <f>ROUND(I158*H158,2)</f>
        <v>0</v>
      </c>
      <c r="K158" s="170" t="s">
        <v>181</v>
      </c>
      <c r="L158" s="34"/>
      <c r="M158" s="175" t="s">
        <v>1</v>
      </c>
      <c r="N158" s="176" t="s">
        <v>42</v>
      </c>
      <c r="O158" s="59"/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9" t="s">
        <v>182</v>
      </c>
      <c r="AT158" s="179" t="s">
        <v>177</v>
      </c>
      <c r="AU158" s="179" t="s">
        <v>86</v>
      </c>
      <c r="AY158" s="18" t="s">
        <v>175</v>
      </c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18" t="s">
        <v>84</v>
      </c>
      <c r="BK158" s="180">
        <f>ROUND(I158*H158,2)</f>
        <v>0</v>
      </c>
      <c r="BL158" s="18" t="s">
        <v>182</v>
      </c>
      <c r="BM158" s="179" t="s">
        <v>1073</v>
      </c>
    </row>
    <row r="159" spans="1:65" s="14" customFormat="1">
      <c r="B159" s="190"/>
      <c r="D159" s="182" t="s">
        <v>184</v>
      </c>
      <c r="E159" s="191" t="s">
        <v>1</v>
      </c>
      <c r="F159" s="192" t="s">
        <v>766</v>
      </c>
      <c r="H159" s="191" t="s">
        <v>1</v>
      </c>
      <c r="I159" s="193"/>
      <c r="L159" s="190"/>
      <c r="M159" s="194"/>
      <c r="N159" s="195"/>
      <c r="O159" s="195"/>
      <c r="P159" s="195"/>
      <c r="Q159" s="195"/>
      <c r="R159" s="195"/>
      <c r="S159" s="195"/>
      <c r="T159" s="196"/>
      <c r="AT159" s="191" t="s">
        <v>184</v>
      </c>
      <c r="AU159" s="191" t="s">
        <v>86</v>
      </c>
      <c r="AV159" s="14" t="s">
        <v>84</v>
      </c>
      <c r="AW159" s="14" t="s">
        <v>33</v>
      </c>
      <c r="AX159" s="14" t="s">
        <v>77</v>
      </c>
      <c r="AY159" s="191" t="s">
        <v>175</v>
      </c>
    </row>
    <row r="160" spans="1:65" s="13" customFormat="1">
      <c r="B160" s="181"/>
      <c r="D160" s="182" t="s">
        <v>184</v>
      </c>
      <c r="E160" s="183" t="s">
        <v>1</v>
      </c>
      <c r="F160" s="184" t="s">
        <v>1074</v>
      </c>
      <c r="H160" s="185">
        <v>111.958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184</v>
      </c>
      <c r="AU160" s="183" t="s">
        <v>86</v>
      </c>
      <c r="AV160" s="13" t="s">
        <v>86</v>
      </c>
      <c r="AW160" s="13" t="s">
        <v>33</v>
      </c>
      <c r="AX160" s="13" t="s">
        <v>77</v>
      </c>
      <c r="AY160" s="183" t="s">
        <v>175</v>
      </c>
    </row>
    <row r="161" spans="1:65" s="15" customFormat="1">
      <c r="B161" s="197"/>
      <c r="D161" s="182" t="s">
        <v>184</v>
      </c>
      <c r="E161" s="198" t="s">
        <v>136</v>
      </c>
      <c r="F161" s="199" t="s">
        <v>200</v>
      </c>
      <c r="H161" s="200">
        <v>111.958</v>
      </c>
      <c r="I161" s="201"/>
      <c r="L161" s="197"/>
      <c r="M161" s="202"/>
      <c r="N161" s="203"/>
      <c r="O161" s="203"/>
      <c r="P161" s="203"/>
      <c r="Q161" s="203"/>
      <c r="R161" s="203"/>
      <c r="S161" s="203"/>
      <c r="T161" s="204"/>
      <c r="AT161" s="198" t="s">
        <v>184</v>
      </c>
      <c r="AU161" s="198" t="s">
        <v>86</v>
      </c>
      <c r="AV161" s="15" t="s">
        <v>182</v>
      </c>
      <c r="AW161" s="15" t="s">
        <v>33</v>
      </c>
      <c r="AX161" s="15" t="s">
        <v>84</v>
      </c>
      <c r="AY161" s="198" t="s">
        <v>175</v>
      </c>
    </row>
    <row r="162" spans="1:65" s="2" customFormat="1" ht="24" customHeight="1">
      <c r="A162" s="33"/>
      <c r="B162" s="167"/>
      <c r="C162" s="168" t="s">
        <v>237</v>
      </c>
      <c r="D162" s="168" t="s">
        <v>177</v>
      </c>
      <c r="E162" s="169" t="s">
        <v>218</v>
      </c>
      <c r="F162" s="170" t="s">
        <v>219</v>
      </c>
      <c r="G162" s="171" t="s">
        <v>180</v>
      </c>
      <c r="H162" s="172">
        <v>559.79</v>
      </c>
      <c r="I162" s="173"/>
      <c r="J162" s="174">
        <f>ROUND(I162*H162,2)</f>
        <v>0</v>
      </c>
      <c r="K162" s="170" t="s">
        <v>181</v>
      </c>
      <c r="L162" s="34"/>
      <c r="M162" s="175" t="s">
        <v>1</v>
      </c>
      <c r="N162" s="176" t="s">
        <v>42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182</v>
      </c>
      <c r="AT162" s="179" t="s">
        <v>177</v>
      </c>
      <c r="AU162" s="179" t="s">
        <v>86</v>
      </c>
      <c r="AY162" s="18" t="s">
        <v>175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8" t="s">
        <v>84</v>
      </c>
      <c r="BK162" s="180">
        <f>ROUND(I162*H162,2)</f>
        <v>0</v>
      </c>
      <c r="BL162" s="18" t="s">
        <v>182</v>
      </c>
      <c r="BM162" s="179" t="s">
        <v>1075</v>
      </c>
    </row>
    <row r="163" spans="1:65" s="13" customFormat="1">
      <c r="B163" s="181"/>
      <c r="D163" s="182" t="s">
        <v>184</v>
      </c>
      <c r="E163" s="183" t="s">
        <v>1</v>
      </c>
      <c r="F163" s="184" t="s">
        <v>221</v>
      </c>
      <c r="H163" s="185">
        <v>559.79</v>
      </c>
      <c r="I163" s="186"/>
      <c r="L163" s="181"/>
      <c r="M163" s="187"/>
      <c r="N163" s="188"/>
      <c r="O163" s="188"/>
      <c r="P163" s="188"/>
      <c r="Q163" s="188"/>
      <c r="R163" s="188"/>
      <c r="S163" s="188"/>
      <c r="T163" s="189"/>
      <c r="AT163" s="183" t="s">
        <v>184</v>
      </c>
      <c r="AU163" s="183" t="s">
        <v>86</v>
      </c>
      <c r="AV163" s="13" t="s">
        <v>86</v>
      </c>
      <c r="AW163" s="13" t="s">
        <v>33</v>
      </c>
      <c r="AX163" s="13" t="s">
        <v>84</v>
      </c>
      <c r="AY163" s="183" t="s">
        <v>175</v>
      </c>
    </row>
    <row r="164" spans="1:65" s="2" customFormat="1" ht="16.5" customHeight="1">
      <c r="A164" s="33"/>
      <c r="B164" s="167"/>
      <c r="C164" s="168" t="s">
        <v>242</v>
      </c>
      <c r="D164" s="168" t="s">
        <v>177</v>
      </c>
      <c r="E164" s="169" t="s">
        <v>223</v>
      </c>
      <c r="F164" s="170" t="s">
        <v>224</v>
      </c>
      <c r="G164" s="171" t="s">
        <v>180</v>
      </c>
      <c r="H164" s="172">
        <v>46.8</v>
      </c>
      <c r="I164" s="173"/>
      <c r="J164" s="174">
        <f>ROUND(I164*H164,2)</f>
        <v>0</v>
      </c>
      <c r="K164" s="170" t="s">
        <v>181</v>
      </c>
      <c r="L164" s="34"/>
      <c r="M164" s="175" t="s">
        <v>1</v>
      </c>
      <c r="N164" s="176" t="s">
        <v>42</v>
      </c>
      <c r="O164" s="59"/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9" t="s">
        <v>182</v>
      </c>
      <c r="AT164" s="179" t="s">
        <v>177</v>
      </c>
      <c r="AU164" s="179" t="s">
        <v>86</v>
      </c>
      <c r="AY164" s="18" t="s">
        <v>175</v>
      </c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8" t="s">
        <v>84</v>
      </c>
      <c r="BK164" s="180">
        <f>ROUND(I164*H164,2)</f>
        <v>0</v>
      </c>
      <c r="BL164" s="18" t="s">
        <v>182</v>
      </c>
      <c r="BM164" s="179" t="s">
        <v>1076</v>
      </c>
    </row>
    <row r="165" spans="1:65" s="13" customFormat="1">
      <c r="B165" s="181"/>
      <c r="D165" s="182" t="s">
        <v>184</v>
      </c>
      <c r="E165" s="183" t="s">
        <v>1</v>
      </c>
      <c r="F165" s="184" t="s">
        <v>769</v>
      </c>
      <c r="H165" s="185">
        <v>46.8</v>
      </c>
      <c r="I165" s="186"/>
      <c r="L165" s="181"/>
      <c r="M165" s="187"/>
      <c r="N165" s="188"/>
      <c r="O165" s="188"/>
      <c r="P165" s="188"/>
      <c r="Q165" s="188"/>
      <c r="R165" s="188"/>
      <c r="S165" s="188"/>
      <c r="T165" s="189"/>
      <c r="AT165" s="183" t="s">
        <v>184</v>
      </c>
      <c r="AU165" s="183" t="s">
        <v>86</v>
      </c>
      <c r="AV165" s="13" t="s">
        <v>86</v>
      </c>
      <c r="AW165" s="13" t="s">
        <v>33</v>
      </c>
      <c r="AX165" s="13" t="s">
        <v>84</v>
      </c>
      <c r="AY165" s="183" t="s">
        <v>175</v>
      </c>
    </row>
    <row r="166" spans="1:65" s="2" customFormat="1" ht="16.5" customHeight="1">
      <c r="A166" s="33"/>
      <c r="B166" s="167"/>
      <c r="C166" s="168" t="s">
        <v>248</v>
      </c>
      <c r="D166" s="168" t="s">
        <v>177</v>
      </c>
      <c r="E166" s="169" t="s">
        <v>228</v>
      </c>
      <c r="F166" s="170" t="s">
        <v>229</v>
      </c>
      <c r="G166" s="171" t="s">
        <v>180</v>
      </c>
      <c r="H166" s="172">
        <v>111.958</v>
      </c>
      <c r="I166" s="173"/>
      <c r="J166" s="174">
        <f>ROUND(I166*H166,2)</f>
        <v>0</v>
      </c>
      <c r="K166" s="170" t="s">
        <v>181</v>
      </c>
      <c r="L166" s="34"/>
      <c r="M166" s="175" t="s">
        <v>1</v>
      </c>
      <c r="N166" s="176" t="s">
        <v>42</v>
      </c>
      <c r="O166" s="59"/>
      <c r="P166" s="177">
        <f>O166*H166</f>
        <v>0</v>
      </c>
      <c r="Q166" s="177">
        <v>0</v>
      </c>
      <c r="R166" s="177">
        <f>Q166*H166</f>
        <v>0</v>
      </c>
      <c r="S166" s="177">
        <v>0</v>
      </c>
      <c r="T166" s="178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9" t="s">
        <v>182</v>
      </c>
      <c r="AT166" s="179" t="s">
        <v>177</v>
      </c>
      <c r="AU166" s="179" t="s">
        <v>86</v>
      </c>
      <c r="AY166" s="18" t="s">
        <v>175</v>
      </c>
      <c r="BE166" s="180">
        <f>IF(N166="základní",J166,0)</f>
        <v>0</v>
      </c>
      <c r="BF166" s="180">
        <f>IF(N166="snížená",J166,0)</f>
        <v>0</v>
      </c>
      <c r="BG166" s="180">
        <f>IF(N166="zákl. přenesená",J166,0)</f>
        <v>0</v>
      </c>
      <c r="BH166" s="180">
        <f>IF(N166="sníž. přenesená",J166,0)</f>
        <v>0</v>
      </c>
      <c r="BI166" s="180">
        <f>IF(N166="nulová",J166,0)</f>
        <v>0</v>
      </c>
      <c r="BJ166" s="18" t="s">
        <v>84</v>
      </c>
      <c r="BK166" s="180">
        <f>ROUND(I166*H166,2)</f>
        <v>0</v>
      </c>
      <c r="BL166" s="18" t="s">
        <v>182</v>
      </c>
      <c r="BM166" s="179" t="s">
        <v>1077</v>
      </c>
    </row>
    <row r="167" spans="1:65" s="13" customFormat="1">
      <c r="B167" s="181"/>
      <c r="D167" s="182" t="s">
        <v>184</v>
      </c>
      <c r="E167" s="183" t="s">
        <v>1</v>
      </c>
      <c r="F167" s="184" t="s">
        <v>136</v>
      </c>
      <c r="H167" s="185">
        <v>111.958</v>
      </c>
      <c r="I167" s="186"/>
      <c r="L167" s="181"/>
      <c r="M167" s="187"/>
      <c r="N167" s="188"/>
      <c r="O167" s="188"/>
      <c r="P167" s="188"/>
      <c r="Q167" s="188"/>
      <c r="R167" s="188"/>
      <c r="S167" s="188"/>
      <c r="T167" s="189"/>
      <c r="AT167" s="183" t="s">
        <v>184</v>
      </c>
      <c r="AU167" s="183" t="s">
        <v>86</v>
      </c>
      <c r="AV167" s="13" t="s">
        <v>86</v>
      </c>
      <c r="AW167" s="13" t="s">
        <v>33</v>
      </c>
      <c r="AX167" s="13" t="s">
        <v>84</v>
      </c>
      <c r="AY167" s="183" t="s">
        <v>175</v>
      </c>
    </row>
    <row r="168" spans="1:65" s="2" customFormat="1" ht="24" customHeight="1">
      <c r="A168" s="33"/>
      <c r="B168" s="167"/>
      <c r="C168" s="168" t="s">
        <v>8</v>
      </c>
      <c r="D168" s="168" t="s">
        <v>177</v>
      </c>
      <c r="E168" s="169" t="s">
        <v>232</v>
      </c>
      <c r="F168" s="170" t="s">
        <v>233</v>
      </c>
      <c r="G168" s="171" t="s">
        <v>234</v>
      </c>
      <c r="H168" s="172">
        <v>186.97</v>
      </c>
      <c r="I168" s="173"/>
      <c r="J168" s="174">
        <f>ROUND(I168*H168,2)</f>
        <v>0</v>
      </c>
      <c r="K168" s="170" t="s">
        <v>181</v>
      </c>
      <c r="L168" s="34"/>
      <c r="M168" s="175" t="s">
        <v>1</v>
      </c>
      <c r="N168" s="176" t="s">
        <v>42</v>
      </c>
      <c r="O168" s="59"/>
      <c r="P168" s="177">
        <f>O168*H168</f>
        <v>0</v>
      </c>
      <c r="Q168" s="177">
        <v>0</v>
      </c>
      <c r="R168" s="177">
        <f>Q168*H168</f>
        <v>0</v>
      </c>
      <c r="S168" s="177">
        <v>0</v>
      </c>
      <c r="T168" s="178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9" t="s">
        <v>182</v>
      </c>
      <c r="AT168" s="179" t="s">
        <v>177</v>
      </c>
      <c r="AU168" s="179" t="s">
        <v>86</v>
      </c>
      <c r="AY168" s="18" t="s">
        <v>175</v>
      </c>
      <c r="BE168" s="180">
        <f>IF(N168="základní",J168,0)</f>
        <v>0</v>
      </c>
      <c r="BF168" s="180">
        <f>IF(N168="snížená",J168,0)</f>
        <v>0</v>
      </c>
      <c r="BG168" s="180">
        <f>IF(N168="zákl. přenesená",J168,0)</f>
        <v>0</v>
      </c>
      <c r="BH168" s="180">
        <f>IF(N168="sníž. přenesená",J168,0)</f>
        <v>0</v>
      </c>
      <c r="BI168" s="180">
        <f>IF(N168="nulová",J168,0)</f>
        <v>0</v>
      </c>
      <c r="BJ168" s="18" t="s">
        <v>84</v>
      </c>
      <c r="BK168" s="180">
        <f>ROUND(I168*H168,2)</f>
        <v>0</v>
      </c>
      <c r="BL168" s="18" t="s">
        <v>182</v>
      </c>
      <c r="BM168" s="179" t="s">
        <v>1078</v>
      </c>
    </row>
    <row r="169" spans="1:65" s="13" customFormat="1">
      <c r="B169" s="181"/>
      <c r="D169" s="182" t="s">
        <v>184</v>
      </c>
      <c r="E169" s="183" t="s">
        <v>1</v>
      </c>
      <c r="F169" s="184" t="s">
        <v>236</v>
      </c>
      <c r="H169" s="185">
        <v>186.97</v>
      </c>
      <c r="I169" s="186"/>
      <c r="L169" s="181"/>
      <c r="M169" s="187"/>
      <c r="N169" s="188"/>
      <c r="O169" s="188"/>
      <c r="P169" s="188"/>
      <c r="Q169" s="188"/>
      <c r="R169" s="188"/>
      <c r="S169" s="188"/>
      <c r="T169" s="189"/>
      <c r="AT169" s="183" t="s">
        <v>184</v>
      </c>
      <c r="AU169" s="183" t="s">
        <v>86</v>
      </c>
      <c r="AV169" s="13" t="s">
        <v>86</v>
      </c>
      <c r="AW169" s="13" t="s">
        <v>33</v>
      </c>
      <c r="AX169" s="13" t="s">
        <v>84</v>
      </c>
      <c r="AY169" s="183" t="s">
        <v>175</v>
      </c>
    </row>
    <row r="170" spans="1:65" s="2" customFormat="1" ht="16.5" customHeight="1">
      <c r="A170" s="33"/>
      <c r="B170" s="167"/>
      <c r="C170" s="168" t="s">
        <v>256</v>
      </c>
      <c r="D170" s="168" t="s">
        <v>177</v>
      </c>
      <c r="E170" s="169" t="s">
        <v>238</v>
      </c>
      <c r="F170" s="170" t="s">
        <v>239</v>
      </c>
      <c r="G170" s="171" t="s">
        <v>180</v>
      </c>
      <c r="H170" s="172">
        <v>46.8</v>
      </c>
      <c r="I170" s="173"/>
      <c r="J170" s="174">
        <f>ROUND(I170*H170,2)</f>
        <v>0</v>
      </c>
      <c r="K170" s="170" t="s">
        <v>1</v>
      </c>
      <c r="L170" s="34"/>
      <c r="M170" s="175" t="s">
        <v>1</v>
      </c>
      <c r="N170" s="176" t="s">
        <v>42</v>
      </c>
      <c r="O170" s="59"/>
      <c r="P170" s="177">
        <f>O170*H170</f>
        <v>0</v>
      </c>
      <c r="Q170" s="177">
        <v>0</v>
      </c>
      <c r="R170" s="177">
        <f>Q170*H170</f>
        <v>0</v>
      </c>
      <c r="S170" s="177">
        <v>0</v>
      </c>
      <c r="T170" s="17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9" t="s">
        <v>182</v>
      </c>
      <c r="AT170" s="179" t="s">
        <v>177</v>
      </c>
      <c r="AU170" s="179" t="s">
        <v>86</v>
      </c>
      <c r="AY170" s="18" t="s">
        <v>175</v>
      </c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8" t="s">
        <v>84</v>
      </c>
      <c r="BK170" s="180">
        <f>ROUND(I170*H170,2)</f>
        <v>0</v>
      </c>
      <c r="BL170" s="18" t="s">
        <v>182</v>
      </c>
      <c r="BM170" s="179" t="s">
        <v>1079</v>
      </c>
    </row>
    <row r="171" spans="1:65" s="13" customFormat="1">
      <c r="B171" s="181"/>
      <c r="D171" s="182" t="s">
        <v>184</v>
      </c>
      <c r="E171" s="183" t="s">
        <v>1</v>
      </c>
      <c r="F171" s="184" t="s">
        <v>781</v>
      </c>
      <c r="H171" s="185">
        <v>46.8</v>
      </c>
      <c r="I171" s="186"/>
      <c r="L171" s="181"/>
      <c r="M171" s="187"/>
      <c r="N171" s="188"/>
      <c r="O171" s="188"/>
      <c r="P171" s="188"/>
      <c r="Q171" s="188"/>
      <c r="R171" s="188"/>
      <c r="S171" s="188"/>
      <c r="T171" s="189"/>
      <c r="AT171" s="183" t="s">
        <v>184</v>
      </c>
      <c r="AU171" s="183" t="s">
        <v>86</v>
      </c>
      <c r="AV171" s="13" t="s">
        <v>86</v>
      </c>
      <c r="AW171" s="13" t="s">
        <v>33</v>
      </c>
      <c r="AX171" s="13" t="s">
        <v>84</v>
      </c>
      <c r="AY171" s="183" t="s">
        <v>175</v>
      </c>
    </row>
    <row r="172" spans="1:65" s="2" customFormat="1" ht="24" customHeight="1">
      <c r="A172" s="33"/>
      <c r="B172" s="167"/>
      <c r="C172" s="168" t="s">
        <v>261</v>
      </c>
      <c r="D172" s="168" t="s">
        <v>177</v>
      </c>
      <c r="E172" s="169" t="s">
        <v>1080</v>
      </c>
      <c r="F172" s="170" t="s">
        <v>1081</v>
      </c>
      <c r="G172" s="171" t="s">
        <v>180</v>
      </c>
      <c r="H172" s="172">
        <v>9.6</v>
      </c>
      <c r="I172" s="173"/>
      <c r="J172" s="174">
        <f>ROUND(I172*H172,2)</f>
        <v>0</v>
      </c>
      <c r="K172" s="170" t="s">
        <v>181</v>
      </c>
      <c r="L172" s="34"/>
      <c r="M172" s="175" t="s">
        <v>1</v>
      </c>
      <c r="N172" s="176" t="s">
        <v>42</v>
      </c>
      <c r="O172" s="59"/>
      <c r="P172" s="177">
        <f>O172*H172</f>
        <v>0</v>
      </c>
      <c r="Q172" s="177">
        <v>0</v>
      </c>
      <c r="R172" s="177">
        <f>Q172*H172</f>
        <v>0</v>
      </c>
      <c r="S172" s="177">
        <v>0</v>
      </c>
      <c r="T172" s="178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9" t="s">
        <v>182</v>
      </c>
      <c r="AT172" s="179" t="s">
        <v>177</v>
      </c>
      <c r="AU172" s="179" t="s">
        <v>86</v>
      </c>
      <c r="AY172" s="18" t="s">
        <v>175</v>
      </c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18" t="s">
        <v>84</v>
      </c>
      <c r="BK172" s="180">
        <f>ROUND(I172*H172,2)</f>
        <v>0</v>
      </c>
      <c r="BL172" s="18" t="s">
        <v>182</v>
      </c>
      <c r="BM172" s="179" t="s">
        <v>1082</v>
      </c>
    </row>
    <row r="173" spans="1:65" s="13" customFormat="1">
      <c r="B173" s="181"/>
      <c r="D173" s="182" t="s">
        <v>184</v>
      </c>
      <c r="E173" s="183" t="s">
        <v>1</v>
      </c>
      <c r="F173" s="184" t="s">
        <v>1036</v>
      </c>
      <c r="H173" s="185">
        <v>9.6</v>
      </c>
      <c r="I173" s="186"/>
      <c r="L173" s="181"/>
      <c r="M173" s="187"/>
      <c r="N173" s="188"/>
      <c r="O173" s="188"/>
      <c r="P173" s="188"/>
      <c r="Q173" s="188"/>
      <c r="R173" s="188"/>
      <c r="S173" s="188"/>
      <c r="T173" s="189"/>
      <c r="AT173" s="183" t="s">
        <v>184</v>
      </c>
      <c r="AU173" s="183" t="s">
        <v>86</v>
      </c>
      <c r="AV173" s="13" t="s">
        <v>86</v>
      </c>
      <c r="AW173" s="13" t="s">
        <v>33</v>
      </c>
      <c r="AX173" s="13" t="s">
        <v>84</v>
      </c>
      <c r="AY173" s="183" t="s">
        <v>175</v>
      </c>
    </row>
    <row r="174" spans="1:65" s="2" customFormat="1" ht="16.5" customHeight="1">
      <c r="A174" s="33"/>
      <c r="B174" s="167"/>
      <c r="C174" s="205" t="s">
        <v>265</v>
      </c>
      <c r="D174" s="205" t="s">
        <v>276</v>
      </c>
      <c r="E174" s="206" t="s">
        <v>1083</v>
      </c>
      <c r="F174" s="207" t="s">
        <v>1084</v>
      </c>
      <c r="G174" s="208" t="s">
        <v>234</v>
      </c>
      <c r="H174" s="209">
        <v>19.2</v>
      </c>
      <c r="I174" s="210"/>
      <c r="J174" s="211">
        <f>ROUND(I174*H174,2)</f>
        <v>0</v>
      </c>
      <c r="K174" s="207" t="s">
        <v>181</v>
      </c>
      <c r="L174" s="212"/>
      <c r="M174" s="213" t="s">
        <v>1</v>
      </c>
      <c r="N174" s="214" t="s">
        <v>42</v>
      </c>
      <c r="O174" s="59"/>
      <c r="P174" s="177">
        <f>O174*H174</f>
        <v>0</v>
      </c>
      <c r="Q174" s="177">
        <v>1</v>
      </c>
      <c r="R174" s="177">
        <f>Q174*H174</f>
        <v>19.2</v>
      </c>
      <c r="S174" s="177">
        <v>0</v>
      </c>
      <c r="T174" s="17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9" t="s">
        <v>217</v>
      </c>
      <c r="AT174" s="179" t="s">
        <v>276</v>
      </c>
      <c r="AU174" s="179" t="s">
        <v>86</v>
      </c>
      <c r="AY174" s="18" t="s">
        <v>175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8" t="s">
        <v>84</v>
      </c>
      <c r="BK174" s="180">
        <f>ROUND(I174*H174,2)</f>
        <v>0</v>
      </c>
      <c r="BL174" s="18" t="s">
        <v>182</v>
      </c>
      <c r="BM174" s="179" t="s">
        <v>1085</v>
      </c>
    </row>
    <row r="175" spans="1:65" s="13" customFormat="1">
      <c r="B175" s="181"/>
      <c r="D175" s="182" t="s">
        <v>184</v>
      </c>
      <c r="F175" s="184" t="s">
        <v>1086</v>
      </c>
      <c r="H175" s="185">
        <v>19.2</v>
      </c>
      <c r="I175" s="186"/>
      <c r="L175" s="181"/>
      <c r="M175" s="187"/>
      <c r="N175" s="188"/>
      <c r="O175" s="188"/>
      <c r="P175" s="188"/>
      <c r="Q175" s="188"/>
      <c r="R175" s="188"/>
      <c r="S175" s="188"/>
      <c r="T175" s="189"/>
      <c r="AT175" s="183" t="s">
        <v>184</v>
      </c>
      <c r="AU175" s="183" t="s">
        <v>86</v>
      </c>
      <c r="AV175" s="13" t="s">
        <v>86</v>
      </c>
      <c r="AW175" s="13" t="s">
        <v>3</v>
      </c>
      <c r="AX175" s="13" t="s">
        <v>84</v>
      </c>
      <c r="AY175" s="183" t="s">
        <v>175</v>
      </c>
    </row>
    <row r="176" spans="1:65" s="2" customFormat="1" ht="24" customHeight="1">
      <c r="A176" s="33"/>
      <c r="B176" s="167"/>
      <c r="C176" s="168" t="s">
        <v>269</v>
      </c>
      <c r="D176" s="168" t="s">
        <v>177</v>
      </c>
      <c r="E176" s="169" t="s">
        <v>782</v>
      </c>
      <c r="F176" s="170" t="s">
        <v>783</v>
      </c>
      <c r="G176" s="171" t="s">
        <v>245</v>
      </c>
      <c r="H176" s="172">
        <v>312</v>
      </c>
      <c r="I176" s="173"/>
      <c r="J176" s="174">
        <f>ROUND(I176*H176,2)</f>
        <v>0</v>
      </c>
      <c r="K176" s="170" t="s">
        <v>181</v>
      </c>
      <c r="L176" s="34"/>
      <c r="M176" s="175" t="s">
        <v>1</v>
      </c>
      <c r="N176" s="176" t="s">
        <v>42</v>
      </c>
      <c r="O176" s="59"/>
      <c r="P176" s="177">
        <f>O176*H176</f>
        <v>0</v>
      </c>
      <c r="Q176" s="177">
        <v>0</v>
      </c>
      <c r="R176" s="177">
        <f>Q176*H176</f>
        <v>0</v>
      </c>
      <c r="S176" s="177">
        <v>0</v>
      </c>
      <c r="T176" s="17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9" t="s">
        <v>182</v>
      </c>
      <c r="AT176" s="179" t="s">
        <v>177</v>
      </c>
      <c r="AU176" s="179" t="s">
        <v>86</v>
      </c>
      <c r="AY176" s="18" t="s">
        <v>175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8" t="s">
        <v>84</v>
      </c>
      <c r="BK176" s="180">
        <f>ROUND(I176*H176,2)</f>
        <v>0</v>
      </c>
      <c r="BL176" s="18" t="s">
        <v>182</v>
      </c>
      <c r="BM176" s="179" t="s">
        <v>1087</v>
      </c>
    </row>
    <row r="177" spans="1:65" s="13" customFormat="1">
      <c r="B177" s="181"/>
      <c r="D177" s="182" t="s">
        <v>184</v>
      </c>
      <c r="E177" s="183" t="s">
        <v>141</v>
      </c>
      <c r="F177" s="184" t="s">
        <v>1088</v>
      </c>
      <c r="H177" s="185">
        <v>312</v>
      </c>
      <c r="I177" s="186"/>
      <c r="L177" s="181"/>
      <c r="M177" s="187"/>
      <c r="N177" s="188"/>
      <c r="O177" s="188"/>
      <c r="P177" s="188"/>
      <c r="Q177" s="188"/>
      <c r="R177" s="188"/>
      <c r="S177" s="188"/>
      <c r="T177" s="189"/>
      <c r="AT177" s="183" t="s">
        <v>184</v>
      </c>
      <c r="AU177" s="183" t="s">
        <v>86</v>
      </c>
      <c r="AV177" s="13" t="s">
        <v>86</v>
      </c>
      <c r="AW177" s="13" t="s">
        <v>33</v>
      </c>
      <c r="AX177" s="13" t="s">
        <v>84</v>
      </c>
      <c r="AY177" s="183" t="s">
        <v>175</v>
      </c>
    </row>
    <row r="178" spans="1:65" s="2" customFormat="1" ht="16.5" customHeight="1">
      <c r="A178" s="33"/>
      <c r="B178" s="167"/>
      <c r="C178" s="168" t="s">
        <v>135</v>
      </c>
      <c r="D178" s="168" t="s">
        <v>177</v>
      </c>
      <c r="E178" s="169" t="s">
        <v>249</v>
      </c>
      <c r="F178" s="170" t="s">
        <v>250</v>
      </c>
      <c r="G178" s="171" t="s">
        <v>245</v>
      </c>
      <c r="H178" s="172">
        <v>449</v>
      </c>
      <c r="I178" s="173"/>
      <c r="J178" s="174">
        <f>ROUND(I178*H178,2)</f>
        <v>0</v>
      </c>
      <c r="K178" s="170" t="s">
        <v>181</v>
      </c>
      <c r="L178" s="34"/>
      <c r="M178" s="175" t="s">
        <v>1</v>
      </c>
      <c r="N178" s="176" t="s">
        <v>42</v>
      </c>
      <c r="O178" s="59"/>
      <c r="P178" s="177">
        <f>O178*H178</f>
        <v>0</v>
      </c>
      <c r="Q178" s="177">
        <v>0</v>
      </c>
      <c r="R178" s="177">
        <f>Q178*H178</f>
        <v>0</v>
      </c>
      <c r="S178" s="177">
        <v>0</v>
      </c>
      <c r="T178" s="17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9" t="s">
        <v>182</v>
      </c>
      <c r="AT178" s="179" t="s">
        <v>177</v>
      </c>
      <c r="AU178" s="179" t="s">
        <v>86</v>
      </c>
      <c r="AY178" s="18" t="s">
        <v>175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8" t="s">
        <v>84</v>
      </c>
      <c r="BK178" s="180">
        <f>ROUND(I178*H178,2)</f>
        <v>0</v>
      </c>
      <c r="BL178" s="18" t="s">
        <v>182</v>
      </c>
      <c r="BM178" s="179" t="s">
        <v>1089</v>
      </c>
    </row>
    <row r="179" spans="1:65" s="13" customFormat="1">
      <c r="B179" s="181"/>
      <c r="D179" s="182" t="s">
        <v>184</v>
      </c>
      <c r="E179" s="183" t="s">
        <v>1</v>
      </c>
      <c r="F179" s="184" t="s">
        <v>1090</v>
      </c>
      <c r="H179" s="185">
        <v>449</v>
      </c>
      <c r="I179" s="186"/>
      <c r="L179" s="181"/>
      <c r="M179" s="187"/>
      <c r="N179" s="188"/>
      <c r="O179" s="188"/>
      <c r="P179" s="188"/>
      <c r="Q179" s="188"/>
      <c r="R179" s="188"/>
      <c r="S179" s="188"/>
      <c r="T179" s="189"/>
      <c r="AT179" s="183" t="s">
        <v>184</v>
      </c>
      <c r="AU179" s="183" t="s">
        <v>86</v>
      </c>
      <c r="AV179" s="13" t="s">
        <v>86</v>
      </c>
      <c r="AW179" s="13" t="s">
        <v>33</v>
      </c>
      <c r="AX179" s="13" t="s">
        <v>84</v>
      </c>
      <c r="AY179" s="183" t="s">
        <v>175</v>
      </c>
    </row>
    <row r="180" spans="1:65" s="2" customFormat="1" ht="16.5" customHeight="1">
      <c r="A180" s="33"/>
      <c r="B180" s="167"/>
      <c r="C180" s="168" t="s">
        <v>7</v>
      </c>
      <c r="D180" s="168" t="s">
        <v>177</v>
      </c>
      <c r="E180" s="169" t="s">
        <v>253</v>
      </c>
      <c r="F180" s="170" t="s">
        <v>254</v>
      </c>
      <c r="G180" s="171" t="s">
        <v>245</v>
      </c>
      <c r="H180" s="172">
        <v>312</v>
      </c>
      <c r="I180" s="173"/>
      <c r="J180" s="174">
        <f>ROUND(I180*H180,2)</f>
        <v>0</v>
      </c>
      <c r="K180" s="170" t="s">
        <v>181</v>
      </c>
      <c r="L180" s="34"/>
      <c r="M180" s="175" t="s">
        <v>1</v>
      </c>
      <c r="N180" s="176" t="s">
        <v>42</v>
      </c>
      <c r="O180" s="59"/>
      <c r="P180" s="177">
        <f>O180*H180</f>
        <v>0</v>
      </c>
      <c r="Q180" s="177">
        <v>0</v>
      </c>
      <c r="R180" s="177">
        <f>Q180*H180</f>
        <v>0</v>
      </c>
      <c r="S180" s="177">
        <v>0</v>
      </c>
      <c r="T180" s="178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9" t="s">
        <v>182</v>
      </c>
      <c r="AT180" s="179" t="s">
        <v>177</v>
      </c>
      <c r="AU180" s="179" t="s">
        <v>86</v>
      </c>
      <c r="AY180" s="18" t="s">
        <v>175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8" t="s">
        <v>84</v>
      </c>
      <c r="BK180" s="180">
        <f>ROUND(I180*H180,2)</f>
        <v>0</v>
      </c>
      <c r="BL180" s="18" t="s">
        <v>182</v>
      </c>
      <c r="BM180" s="179" t="s">
        <v>1091</v>
      </c>
    </row>
    <row r="181" spans="1:65" s="13" customFormat="1">
      <c r="B181" s="181"/>
      <c r="D181" s="182" t="s">
        <v>184</v>
      </c>
      <c r="E181" s="183" t="s">
        <v>1</v>
      </c>
      <c r="F181" s="184" t="s">
        <v>141</v>
      </c>
      <c r="H181" s="185">
        <v>312</v>
      </c>
      <c r="I181" s="186"/>
      <c r="L181" s="181"/>
      <c r="M181" s="187"/>
      <c r="N181" s="188"/>
      <c r="O181" s="188"/>
      <c r="P181" s="188"/>
      <c r="Q181" s="188"/>
      <c r="R181" s="188"/>
      <c r="S181" s="188"/>
      <c r="T181" s="189"/>
      <c r="AT181" s="183" t="s">
        <v>184</v>
      </c>
      <c r="AU181" s="183" t="s">
        <v>86</v>
      </c>
      <c r="AV181" s="13" t="s">
        <v>86</v>
      </c>
      <c r="AW181" s="13" t="s">
        <v>33</v>
      </c>
      <c r="AX181" s="13" t="s">
        <v>84</v>
      </c>
      <c r="AY181" s="183" t="s">
        <v>175</v>
      </c>
    </row>
    <row r="182" spans="1:65" s="2" customFormat="1" ht="16.5" customHeight="1">
      <c r="A182" s="33"/>
      <c r="B182" s="167"/>
      <c r="C182" s="168" t="s">
        <v>282</v>
      </c>
      <c r="D182" s="168" t="s">
        <v>177</v>
      </c>
      <c r="E182" s="169" t="s">
        <v>257</v>
      </c>
      <c r="F182" s="170" t="s">
        <v>258</v>
      </c>
      <c r="G182" s="171" t="s">
        <v>245</v>
      </c>
      <c r="H182" s="172">
        <v>312</v>
      </c>
      <c r="I182" s="173"/>
      <c r="J182" s="174">
        <f>ROUND(I182*H182,2)</f>
        <v>0</v>
      </c>
      <c r="K182" s="170" t="s">
        <v>1</v>
      </c>
      <c r="L182" s="34"/>
      <c r="M182" s="175" t="s">
        <v>1</v>
      </c>
      <c r="N182" s="176" t="s">
        <v>42</v>
      </c>
      <c r="O182" s="59"/>
      <c r="P182" s="177">
        <f>O182*H182</f>
        <v>0</v>
      </c>
      <c r="Q182" s="177">
        <v>0</v>
      </c>
      <c r="R182" s="177">
        <f>Q182*H182</f>
        <v>0</v>
      </c>
      <c r="S182" s="177">
        <v>0</v>
      </c>
      <c r="T182" s="17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9" t="s">
        <v>182</v>
      </c>
      <c r="AT182" s="179" t="s">
        <v>177</v>
      </c>
      <c r="AU182" s="179" t="s">
        <v>86</v>
      </c>
      <c r="AY182" s="18" t="s">
        <v>175</v>
      </c>
      <c r="BE182" s="180">
        <f>IF(N182="základní",J182,0)</f>
        <v>0</v>
      </c>
      <c r="BF182" s="180">
        <f>IF(N182="snížená",J182,0)</f>
        <v>0</v>
      </c>
      <c r="BG182" s="180">
        <f>IF(N182="zákl. přenesená",J182,0)</f>
        <v>0</v>
      </c>
      <c r="BH182" s="180">
        <f>IF(N182="sníž. přenesená",J182,0)</f>
        <v>0</v>
      </c>
      <c r="BI182" s="180">
        <f>IF(N182="nulová",J182,0)</f>
        <v>0</v>
      </c>
      <c r="BJ182" s="18" t="s">
        <v>84</v>
      </c>
      <c r="BK182" s="180">
        <f>ROUND(I182*H182,2)</f>
        <v>0</v>
      </c>
      <c r="BL182" s="18" t="s">
        <v>182</v>
      </c>
      <c r="BM182" s="179" t="s">
        <v>1092</v>
      </c>
    </row>
    <row r="183" spans="1:65" s="13" customFormat="1">
      <c r="B183" s="181"/>
      <c r="D183" s="182" t="s">
        <v>184</v>
      </c>
      <c r="E183" s="183" t="s">
        <v>1</v>
      </c>
      <c r="F183" s="184" t="s">
        <v>141</v>
      </c>
      <c r="H183" s="185">
        <v>312</v>
      </c>
      <c r="I183" s="186"/>
      <c r="L183" s="181"/>
      <c r="M183" s="187"/>
      <c r="N183" s="188"/>
      <c r="O183" s="188"/>
      <c r="P183" s="188"/>
      <c r="Q183" s="188"/>
      <c r="R183" s="188"/>
      <c r="S183" s="188"/>
      <c r="T183" s="189"/>
      <c r="AT183" s="183" t="s">
        <v>184</v>
      </c>
      <c r="AU183" s="183" t="s">
        <v>86</v>
      </c>
      <c r="AV183" s="13" t="s">
        <v>86</v>
      </c>
      <c r="AW183" s="13" t="s">
        <v>33</v>
      </c>
      <c r="AX183" s="13" t="s">
        <v>84</v>
      </c>
      <c r="AY183" s="183" t="s">
        <v>175</v>
      </c>
    </row>
    <row r="184" spans="1:65" s="12" customFormat="1" ht="22.9" customHeight="1">
      <c r="B184" s="154"/>
      <c r="D184" s="155" t="s">
        <v>76</v>
      </c>
      <c r="E184" s="165" t="s">
        <v>201</v>
      </c>
      <c r="F184" s="165" t="s">
        <v>260</v>
      </c>
      <c r="I184" s="157"/>
      <c r="J184" s="166">
        <f>BK184</f>
        <v>0</v>
      </c>
      <c r="L184" s="154"/>
      <c r="M184" s="159"/>
      <c r="N184" s="160"/>
      <c r="O184" s="160"/>
      <c r="P184" s="161">
        <f>SUM(P185:P211)</f>
        <v>0</v>
      </c>
      <c r="Q184" s="160"/>
      <c r="R184" s="161">
        <f>SUM(R185:R211)</f>
        <v>363.52038000000005</v>
      </c>
      <c r="S184" s="160"/>
      <c r="T184" s="162">
        <f>SUM(T185:T211)</f>
        <v>0</v>
      </c>
      <c r="AR184" s="155" t="s">
        <v>84</v>
      </c>
      <c r="AT184" s="163" t="s">
        <v>76</v>
      </c>
      <c r="AU184" s="163" t="s">
        <v>84</v>
      </c>
      <c r="AY184" s="155" t="s">
        <v>175</v>
      </c>
      <c r="BK184" s="164">
        <f>SUM(BK185:BK211)</f>
        <v>0</v>
      </c>
    </row>
    <row r="185" spans="1:65" s="2" customFormat="1" ht="24" customHeight="1">
      <c r="A185" s="33"/>
      <c r="B185" s="167"/>
      <c r="C185" s="168" t="s">
        <v>287</v>
      </c>
      <c r="D185" s="168" t="s">
        <v>177</v>
      </c>
      <c r="E185" s="169" t="s">
        <v>266</v>
      </c>
      <c r="F185" s="170" t="s">
        <v>267</v>
      </c>
      <c r="G185" s="171" t="s">
        <v>245</v>
      </c>
      <c r="H185" s="172">
        <v>336</v>
      </c>
      <c r="I185" s="173"/>
      <c r="J185" s="174">
        <f>ROUND(I185*H185,2)</f>
        <v>0</v>
      </c>
      <c r="K185" s="170" t="s">
        <v>181</v>
      </c>
      <c r="L185" s="34"/>
      <c r="M185" s="175" t="s">
        <v>1</v>
      </c>
      <c r="N185" s="176" t="s">
        <v>42</v>
      </c>
      <c r="O185" s="59"/>
      <c r="P185" s="177">
        <f>O185*H185</f>
        <v>0</v>
      </c>
      <c r="Q185" s="177">
        <v>0.49586999999999998</v>
      </c>
      <c r="R185" s="177">
        <f>Q185*H185</f>
        <v>166.61231999999998</v>
      </c>
      <c r="S185" s="177">
        <v>0</v>
      </c>
      <c r="T185" s="178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9" t="s">
        <v>182</v>
      </c>
      <c r="AT185" s="179" t="s">
        <v>177</v>
      </c>
      <c r="AU185" s="179" t="s">
        <v>86</v>
      </c>
      <c r="AY185" s="18" t="s">
        <v>175</v>
      </c>
      <c r="BE185" s="180">
        <f>IF(N185="základní",J185,0)</f>
        <v>0</v>
      </c>
      <c r="BF185" s="180">
        <f>IF(N185="snížená",J185,0)</f>
        <v>0</v>
      </c>
      <c r="BG185" s="180">
        <f>IF(N185="zákl. přenesená",J185,0)</f>
        <v>0</v>
      </c>
      <c r="BH185" s="180">
        <f>IF(N185="sníž. přenesená",J185,0)</f>
        <v>0</v>
      </c>
      <c r="BI185" s="180">
        <f>IF(N185="nulová",J185,0)</f>
        <v>0</v>
      </c>
      <c r="BJ185" s="18" t="s">
        <v>84</v>
      </c>
      <c r="BK185" s="180">
        <f>ROUND(I185*H185,2)</f>
        <v>0</v>
      </c>
      <c r="BL185" s="18" t="s">
        <v>182</v>
      </c>
      <c r="BM185" s="179" t="s">
        <v>1093</v>
      </c>
    </row>
    <row r="186" spans="1:65" s="2" customFormat="1" ht="24" customHeight="1">
      <c r="A186" s="33"/>
      <c r="B186" s="167"/>
      <c r="C186" s="168" t="s">
        <v>291</v>
      </c>
      <c r="D186" s="168" t="s">
        <v>177</v>
      </c>
      <c r="E186" s="169" t="s">
        <v>1094</v>
      </c>
      <c r="F186" s="170" t="s">
        <v>1095</v>
      </c>
      <c r="G186" s="171" t="s">
        <v>245</v>
      </c>
      <c r="H186" s="172">
        <v>113</v>
      </c>
      <c r="I186" s="173"/>
      <c r="J186" s="174">
        <f>ROUND(I186*H186,2)</f>
        <v>0</v>
      </c>
      <c r="K186" s="170" t="s">
        <v>181</v>
      </c>
      <c r="L186" s="34"/>
      <c r="M186" s="175" t="s">
        <v>1</v>
      </c>
      <c r="N186" s="176" t="s">
        <v>42</v>
      </c>
      <c r="O186" s="59"/>
      <c r="P186" s="177">
        <f>O186*H186</f>
        <v>0</v>
      </c>
      <c r="Q186" s="177">
        <v>0.86778</v>
      </c>
      <c r="R186" s="177">
        <f>Q186*H186</f>
        <v>98.059139999999999</v>
      </c>
      <c r="S186" s="177">
        <v>0</v>
      </c>
      <c r="T186" s="17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182</v>
      </c>
      <c r="AT186" s="179" t="s">
        <v>177</v>
      </c>
      <c r="AU186" s="179" t="s">
        <v>86</v>
      </c>
      <c r="AY186" s="18" t="s">
        <v>175</v>
      </c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8" t="s">
        <v>84</v>
      </c>
      <c r="BK186" s="180">
        <f>ROUND(I186*H186,2)</f>
        <v>0</v>
      </c>
      <c r="BL186" s="18" t="s">
        <v>182</v>
      </c>
      <c r="BM186" s="179" t="s">
        <v>1096</v>
      </c>
    </row>
    <row r="187" spans="1:65" s="2" customFormat="1" ht="24" customHeight="1">
      <c r="A187" s="33"/>
      <c r="B187" s="167"/>
      <c r="C187" s="168" t="s">
        <v>295</v>
      </c>
      <c r="D187" s="168" t="s">
        <v>177</v>
      </c>
      <c r="E187" s="169" t="s">
        <v>792</v>
      </c>
      <c r="F187" s="170" t="s">
        <v>793</v>
      </c>
      <c r="G187" s="171" t="s">
        <v>245</v>
      </c>
      <c r="H187" s="172">
        <v>14</v>
      </c>
      <c r="I187" s="173"/>
      <c r="J187" s="174">
        <f>ROUND(I187*H187,2)</f>
        <v>0</v>
      </c>
      <c r="K187" s="170" t="s">
        <v>181</v>
      </c>
      <c r="L187" s="34"/>
      <c r="M187" s="175" t="s">
        <v>1</v>
      </c>
      <c r="N187" s="176" t="s">
        <v>42</v>
      </c>
      <c r="O187" s="59"/>
      <c r="P187" s="177">
        <f>O187*H187</f>
        <v>0</v>
      </c>
      <c r="Q187" s="177">
        <v>7.1000000000000002E-4</v>
      </c>
      <c r="R187" s="177">
        <f>Q187*H187</f>
        <v>9.9400000000000009E-3</v>
      </c>
      <c r="S187" s="177">
        <v>0</v>
      </c>
      <c r="T187" s="17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9" t="s">
        <v>182</v>
      </c>
      <c r="AT187" s="179" t="s">
        <v>177</v>
      </c>
      <c r="AU187" s="179" t="s">
        <v>86</v>
      </c>
      <c r="AY187" s="18" t="s">
        <v>175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8" t="s">
        <v>84</v>
      </c>
      <c r="BK187" s="180">
        <f>ROUND(I187*H187,2)</f>
        <v>0</v>
      </c>
      <c r="BL187" s="18" t="s">
        <v>182</v>
      </c>
      <c r="BM187" s="179" t="s">
        <v>1097</v>
      </c>
    </row>
    <row r="188" spans="1:65" s="13" customFormat="1">
      <c r="B188" s="181"/>
      <c r="D188" s="182" t="s">
        <v>184</v>
      </c>
      <c r="E188" s="183" t="s">
        <v>1</v>
      </c>
      <c r="F188" s="184" t="s">
        <v>1098</v>
      </c>
      <c r="H188" s="185">
        <v>14</v>
      </c>
      <c r="I188" s="186"/>
      <c r="L188" s="181"/>
      <c r="M188" s="187"/>
      <c r="N188" s="188"/>
      <c r="O188" s="188"/>
      <c r="P188" s="188"/>
      <c r="Q188" s="188"/>
      <c r="R188" s="188"/>
      <c r="S188" s="188"/>
      <c r="T188" s="189"/>
      <c r="AT188" s="183" t="s">
        <v>184</v>
      </c>
      <c r="AU188" s="183" t="s">
        <v>86</v>
      </c>
      <c r="AV188" s="13" t="s">
        <v>86</v>
      </c>
      <c r="AW188" s="13" t="s">
        <v>33</v>
      </c>
      <c r="AX188" s="13" t="s">
        <v>84</v>
      </c>
      <c r="AY188" s="183" t="s">
        <v>175</v>
      </c>
    </row>
    <row r="189" spans="1:65" s="2" customFormat="1" ht="24" customHeight="1">
      <c r="A189" s="33"/>
      <c r="B189" s="167"/>
      <c r="C189" s="168" t="s">
        <v>300</v>
      </c>
      <c r="D189" s="168" t="s">
        <v>177</v>
      </c>
      <c r="E189" s="169" t="s">
        <v>796</v>
      </c>
      <c r="F189" s="170" t="s">
        <v>797</v>
      </c>
      <c r="G189" s="171" t="s">
        <v>245</v>
      </c>
      <c r="H189" s="172">
        <v>7</v>
      </c>
      <c r="I189" s="173"/>
      <c r="J189" s="174">
        <f>ROUND(I189*H189,2)</f>
        <v>0</v>
      </c>
      <c r="K189" s="170" t="s">
        <v>181</v>
      </c>
      <c r="L189" s="34"/>
      <c r="M189" s="175" t="s">
        <v>1</v>
      </c>
      <c r="N189" s="176" t="s">
        <v>42</v>
      </c>
      <c r="O189" s="59"/>
      <c r="P189" s="177">
        <f>O189*H189</f>
        <v>0</v>
      </c>
      <c r="Q189" s="177">
        <v>0.10373</v>
      </c>
      <c r="R189" s="177">
        <f>Q189*H189</f>
        <v>0.72611000000000003</v>
      </c>
      <c r="S189" s="177">
        <v>0</v>
      </c>
      <c r="T189" s="17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9" t="s">
        <v>182</v>
      </c>
      <c r="AT189" s="179" t="s">
        <v>177</v>
      </c>
      <c r="AU189" s="179" t="s">
        <v>86</v>
      </c>
      <c r="AY189" s="18" t="s">
        <v>175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8" t="s">
        <v>84</v>
      </c>
      <c r="BK189" s="180">
        <f>ROUND(I189*H189,2)</f>
        <v>0</v>
      </c>
      <c r="BL189" s="18" t="s">
        <v>182</v>
      </c>
      <c r="BM189" s="179" t="s">
        <v>1099</v>
      </c>
    </row>
    <row r="190" spans="1:65" s="13" customFormat="1">
      <c r="B190" s="181"/>
      <c r="D190" s="182" t="s">
        <v>184</v>
      </c>
      <c r="E190" s="183" t="s">
        <v>1</v>
      </c>
      <c r="F190" s="184" t="s">
        <v>1100</v>
      </c>
      <c r="H190" s="185">
        <v>7</v>
      </c>
      <c r="I190" s="186"/>
      <c r="L190" s="181"/>
      <c r="M190" s="187"/>
      <c r="N190" s="188"/>
      <c r="O190" s="188"/>
      <c r="P190" s="188"/>
      <c r="Q190" s="188"/>
      <c r="R190" s="188"/>
      <c r="S190" s="188"/>
      <c r="T190" s="189"/>
      <c r="AT190" s="183" t="s">
        <v>184</v>
      </c>
      <c r="AU190" s="183" t="s">
        <v>86</v>
      </c>
      <c r="AV190" s="13" t="s">
        <v>86</v>
      </c>
      <c r="AW190" s="13" t="s">
        <v>33</v>
      </c>
      <c r="AX190" s="13" t="s">
        <v>84</v>
      </c>
      <c r="AY190" s="183" t="s">
        <v>175</v>
      </c>
    </row>
    <row r="191" spans="1:65" s="2" customFormat="1" ht="24" customHeight="1">
      <c r="A191" s="33"/>
      <c r="B191" s="167"/>
      <c r="C191" s="168" t="s">
        <v>307</v>
      </c>
      <c r="D191" s="168" t="s">
        <v>177</v>
      </c>
      <c r="E191" s="169" t="s">
        <v>800</v>
      </c>
      <c r="F191" s="170" t="s">
        <v>801</v>
      </c>
      <c r="G191" s="171" t="s">
        <v>245</v>
      </c>
      <c r="H191" s="172">
        <v>7</v>
      </c>
      <c r="I191" s="173"/>
      <c r="J191" s="174">
        <f>ROUND(I191*H191,2)</f>
        <v>0</v>
      </c>
      <c r="K191" s="170" t="s">
        <v>181</v>
      </c>
      <c r="L191" s="34"/>
      <c r="M191" s="175" t="s">
        <v>1</v>
      </c>
      <c r="N191" s="176" t="s">
        <v>42</v>
      </c>
      <c r="O191" s="59"/>
      <c r="P191" s="177">
        <f>O191*H191</f>
        <v>0</v>
      </c>
      <c r="Q191" s="177">
        <v>0.15559000000000001</v>
      </c>
      <c r="R191" s="177">
        <f>Q191*H191</f>
        <v>1.0891299999999999</v>
      </c>
      <c r="S191" s="177">
        <v>0</v>
      </c>
      <c r="T191" s="178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9" t="s">
        <v>182</v>
      </c>
      <c r="AT191" s="179" t="s">
        <v>177</v>
      </c>
      <c r="AU191" s="179" t="s">
        <v>86</v>
      </c>
      <c r="AY191" s="18" t="s">
        <v>175</v>
      </c>
      <c r="BE191" s="180">
        <f>IF(N191="základní",J191,0)</f>
        <v>0</v>
      </c>
      <c r="BF191" s="180">
        <f>IF(N191="snížená",J191,0)</f>
        <v>0</v>
      </c>
      <c r="BG191" s="180">
        <f>IF(N191="zákl. přenesená",J191,0)</f>
        <v>0</v>
      </c>
      <c r="BH191" s="180">
        <f>IF(N191="sníž. přenesená",J191,0)</f>
        <v>0</v>
      </c>
      <c r="BI191" s="180">
        <f>IF(N191="nulová",J191,0)</f>
        <v>0</v>
      </c>
      <c r="BJ191" s="18" t="s">
        <v>84</v>
      </c>
      <c r="BK191" s="180">
        <f>ROUND(I191*H191,2)</f>
        <v>0</v>
      </c>
      <c r="BL191" s="18" t="s">
        <v>182</v>
      </c>
      <c r="BM191" s="179" t="s">
        <v>1101</v>
      </c>
    </row>
    <row r="192" spans="1:65" s="2" customFormat="1" ht="72" customHeight="1">
      <c r="A192" s="33"/>
      <c r="B192" s="167"/>
      <c r="C192" s="168" t="s">
        <v>312</v>
      </c>
      <c r="D192" s="168" t="s">
        <v>177</v>
      </c>
      <c r="E192" s="169" t="s">
        <v>1102</v>
      </c>
      <c r="F192" s="170" t="s">
        <v>1103</v>
      </c>
      <c r="G192" s="171" t="s">
        <v>245</v>
      </c>
      <c r="H192" s="172">
        <v>305</v>
      </c>
      <c r="I192" s="173"/>
      <c r="J192" s="174">
        <f>ROUND(I192*H192,2)</f>
        <v>0</v>
      </c>
      <c r="K192" s="170" t="s">
        <v>181</v>
      </c>
      <c r="L192" s="34"/>
      <c r="M192" s="175" t="s">
        <v>1</v>
      </c>
      <c r="N192" s="176" t="s">
        <v>42</v>
      </c>
      <c r="O192" s="59"/>
      <c r="P192" s="177">
        <f>O192*H192</f>
        <v>0</v>
      </c>
      <c r="Q192" s="177">
        <v>8.4250000000000005E-2</v>
      </c>
      <c r="R192" s="177">
        <f>Q192*H192</f>
        <v>25.696250000000003</v>
      </c>
      <c r="S192" s="177">
        <v>0</v>
      </c>
      <c r="T192" s="178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9" t="s">
        <v>182</v>
      </c>
      <c r="AT192" s="179" t="s">
        <v>177</v>
      </c>
      <c r="AU192" s="179" t="s">
        <v>86</v>
      </c>
      <c r="AY192" s="18" t="s">
        <v>175</v>
      </c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8" t="s">
        <v>84</v>
      </c>
      <c r="BK192" s="180">
        <f>ROUND(I192*H192,2)</f>
        <v>0</v>
      </c>
      <c r="BL192" s="18" t="s">
        <v>182</v>
      </c>
      <c r="BM192" s="179" t="s">
        <v>1104</v>
      </c>
    </row>
    <row r="193" spans="1:65" s="13" customFormat="1">
      <c r="B193" s="181"/>
      <c r="D193" s="182" t="s">
        <v>184</v>
      </c>
      <c r="E193" s="183" t="s">
        <v>1</v>
      </c>
      <c r="F193" s="184" t="s">
        <v>1105</v>
      </c>
      <c r="H193" s="185">
        <v>305</v>
      </c>
      <c r="I193" s="186"/>
      <c r="L193" s="181"/>
      <c r="M193" s="187"/>
      <c r="N193" s="188"/>
      <c r="O193" s="188"/>
      <c r="P193" s="188"/>
      <c r="Q193" s="188"/>
      <c r="R193" s="188"/>
      <c r="S193" s="188"/>
      <c r="T193" s="189"/>
      <c r="AT193" s="183" t="s">
        <v>184</v>
      </c>
      <c r="AU193" s="183" t="s">
        <v>86</v>
      </c>
      <c r="AV193" s="13" t="s">
        <v>86</v>
      </c>
      <c r="AW193" s="13" t="s">
        <v>33</v>
      </c>
      <c r="AX193" s="13" t="s">
        <v>84</v>
      </c>
      <c r="AY193" s="183" t="s">
        <v>175</v>
      </c>
    </row>
    <row r="194" spans="1:65" s="2" customFormat="1" ht="16.5" customHeight="1">
      <c r="A194" s="33"/>
      <c r="B194" s="167"/>
      <c r="C194" s="205" t="s">
        <v>316</v>
      </c>
      <c r="D194" s="205" t="s">
        <v>276</v>
      </c>
      <c r="E194" s="206" t="s">
        <v>277</v>
      </c>
      <c r="F194" s="207" t="s">
        <v>278</v>
      </c>
      <c r="G194" s="208" t="s">
        <v>245</v>
      </c>
      <c r="H194" s="209">
        <v>308.7</v>
      </c>
      <c r="I194" s="210"/>
      <c r="J194" s="211">
        <f>ROUND(I194*H194,2)</f>
        <v>0</v>
      </c>
      <c r="K194" s="207" t="s">
        <v>181</v>
      </c>
      <c r="L194" s="212"/>
      <c r="M194" s="213" t="s">
        <v>1</v>
      </c>
      <c r="N194" s="214" t="s">
        <v>42</v>
      </c>
      <c r="O194" s="59"/>
      <c r="P194" s="177">
        <f>O194*H194</f>
        <v>0</v>
      </c>
      <c r="Q194" s="177">
        <v>0.13100000000000001</v>
      </c>
      <c r="R194" s="177">
        <f>Q194*H194</f>
        <v>40.439700000000002</v>
      </c>
      <c r="S194" s="177">
        <v>0</v>
      </c>
      <c r="T194" s="17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217</v>
      </c>
      <c r="AT194" s="179" t="s">
        <v>276</v>
      </c>
      <c r="AU194" s="179" t="s">
        <v>86</v>
      </c>
      <c r="AY194" s="18" t="s">
        <v>175</v>
      </c>
      <c r="BE194" s="180">
        <f>IF(N194="základní",J194,0)</f>
        <v>0</v>
      </c>
      <c r="BF194" s="180">
        <f>IF(N194="snížená",J194,0)</f>
        <v>0</v>
      </c>
      <c r="BG194" s="180">
        <f>IF(N194="zákl. přenesená",J194,0)</f>
        <v>0</v>
      </c>
      <c r="BH194" s="180">
        <f>IF(N194="sníž. přenesená",J194,0)</f>
        <v>0</v>
      </c>
      <c r="BI194" s="180">
        <f>IF(N194="nulová",J194,0)</f>
        <v>0</v>
      </c>
      <c r="BJ194" s="18" t="s">
        <v>84</v>
      </c>
      <c r="BK194" s="180">
        <f>ROUND(I194*H194,2)</f>
        <v>0</v>
      </c>
      <c r="BL194" s="18" t="s">
        <v>182</v>
      </c>
      <c r="BM194" s="179" t="s">
        <v>1106</v>
      </c>
    </row>
    <row r="195" spans="1:65" s="13" customFormat="1">
      <c r="B195" s="181"/>
      <c r="D195" s="182" t="s">
        <v>184</v>
      </c>
      <c r="E195" s="183" t="s">
        <v>1</v>
      </c>
      <c r="F195" s="184" t="s">
        <v>1107</v>
      </c>
      <c r="H195" s="185">
        <v>308.7</v>
      </c>
      <c r="I195" s="186"/>
      <c r="L195" s="181"/>
      <c r="M195" s="187"/>
      <c r="N195" s="188"/>
      <c r="O195" s="188"/>
      <c r="P195" s="188"/>
      <c r="Q195" s="188"/>
      <c r="R195" s="188"/>
      <c r="S195" s="188"/>
      <c r="T195" s="189"/>
      <c r="AT195" s="183" t="s">
        <v>184</v>
      </c>
      <c r="AU195" s="183" t="s">
        <v>86</v>
      </c>
      <c r="AV195" s="13" t="s">
        <v>86</v>
      </c>
      <c r="AW195" s="13" t="s">
        <v>33</v>
      </c>
      <c r="AX195" s="13" t="s">
        <v>84</v>
      </c>
      <c r="AY195" s="183" t="s">
        <v>175</v>
      </c>
    </row>
    <row r="196" spans="1:65" s="2" customFormat="1" ht="24" customHeight="1">
      <c r="A196" s="33"/>
      <c r="B196" s="167"/>
      <c r="C196" s="205" t="s">
        <v>320</v>
      </c>
      <c r="D196" s="205" t="s">
        <v>276</v>
      </c>
      <c r="E196" s="206" t="s">
        <v>1108</v>
      </c>
      <c r="F196" s="207" t="s">
        <v>1109</v>
      </c>
      <c r="G196" s="208" t="s">
        <v>245</v>
      </c>
      <c r="H196" s="209">
        <v>6.3</v>
      </c>
      <c r="I196" s="210"/>
      <c r="J196" s="211">
        <f>ROUND(I196*H196,2)</f>
        <v>0</v>
      </c>
      <c r="K196" s="207" t="s">
        <v>181</v>
      </c>
      <c r="L196" s="212"/>
      <c r="M196" s="213" t="s">
        <v>1</v>
      </c>
      <c r="N196" s="214" t="s">
        <v>42</v>
      </c>
      <c r="O196" s="59"/>
      <c r="P196" s="177">
        <f>O196*H196</f>
        <v>0</v>
      </c>
      <c r="Q196" s="177">
        <v>0.13100000000000001</v>
      </c>
      <c r="R196" s="177">
        <f>Q196*H196</f>
        <v>0.82530000000000003</v>
      </c>
      <c r="S196" s="177">
        <v>0</v>
      </c>
      <c r="T196" s="178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9" t="s">
        <v>217</v>
      </c>
      <c r="AT196" s="179" t="s">
        <v>276</v>
      </c>
      <c r="AU196" s="179" t="s">
        <v>86</v>
      </c>
      <c r="AY196" s="18" t="s">
        <v>175</v>
      </c>
      <c r="BE196" s="180">
        <f>IF(N196="základní",J196,0)</f>
        <v>0</v>
      </c>
      <c r="BF196" s="180">
        <f>IF(N196="snížená",J196,0)</f>
        <v>0</v>
      </c>
      <c r="BG196" s="180">
        <f>IF(N196="zákl. přenesená",J196,0)</f>
        <v>0</v>
      </c>
      <c r="BH196" s="180">
        <f>IF(N196="sníž. přenesená",J196,0)</f>
        <v>0</v>
      </c>
      <c r="BI196" s="180">
        <f>IF(N196="nulová",J196,0)</f>
        <v>0</v>
      </c>
      <c r="BJ196" s="18" t="s">
        <v>84</v>
      </c>
      <c r="BK196" s="180">
        <f>ROUND(I196*H196,2)</f>
        <v>0</v>
      </c>
      <c r="BL196" s="18" t="s">
        <v>182</v>
      </c>
      <c r="BM196" s="179" t="s">
        <v>1110</v>
      </c>
    </row>
    <row r="197" spans="1:65" s="13" customFormat="1">
      <c r="B197" s="181"/>
      <c r="D197" s="182" t="s">
        <v>184</v>
      </c>
      <c r="E197" s="183" t="s">
        <v>1</v>
      </c>
      <c r="F197" s="184" t="s">
        <v>1111</v>
      </c>
      <c r="H197" s="185">
        <v>6.3</v>
      </c>
      <c r="I197" s="186"/>
      <c r="L197" s="181"/>
      <c r="M197" s="187"/>
      <c r="N197" s="188"/>
      <c r="O197" s="188"/>
      <c r="P197" s="188"/>
      <c r="Q197" s="188"/>
      <c r="R197" s="188"/>
      <c r="S197" s="188"/>
      <c r="T197" s="189"/>
      <c r="AT197" s="183" t="s">
        <v>184</v>
      </c>
      <c r="AU197" s="183" t="s">
        <v>86</v>
      </c>
      <c r="AV197" s="13" t="s">
        <v>86</v>
      </c>
      <c r="AW197" s="13" t="s">
        <v>33</v>
      </c>
      <c r="AX197" s="13" t="s">
        <v>84</v>
      </c>
      <c r="AY197" s="183" t="s">
        <v>175</v>
      </c>
    </row>
    <row r="198" spans="1:65" s="2" customFormat="1" ht="24" customHeight="1">
      <c r="A198" s="33"/>
      <c r="B198" s="167"/>
      <c r="C198" s="205" t="s">
        <v>324</v>
      </c>
      <c r="D198" s="205" t="s">
        <v>276</v>
      </c>
      <c r="E198" s="206" t="s">
        <v>1112</v>
      </c>
      <c r="F198" s="207" t="s">
        <v>1113</v>
      </c>
      <c r="G198" s="208" t="s">
        <v>245</v>
      </c>
      <c r="H198" s="209">
        <v>5.25</v>
      </c>
      <c r="I198" s="210"/>
      <c r="J198" s="211">
        <f>ROUND(I198*H198,2)</f>
        <v>0</v>
      </c>
      <c r="K198" s="207" t="s">
        <v>181</v>
      </c>
      <c r="L198" s="212"/>
      <c r="M198" s="213" t="s">
        <v>1</v>
      </c>
      <c r="N198" s="214" t="s">
        <v>42</v>
      </c>
      <c r="O198" s="59"/>
      <c r="P198" s="177">
        <f>O198*H198</f>
        <v>0</v>
      </c>
      <c r="Q198" s="177">
        <v>0.13100000000000001</v>
      </c>
      <c r="R198" s="177">
        <f>Q198*H198</f>
        <v>0.68775000000000008</v>
      </c>
      <c r="S198" s="177">
        <v>0</v>
      </c>
      <c r="T198" s="17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217</v>
      </c>
      <c r="AT198" s="179" t="s">
        <v>276</v>
      </c>
      <c r="AU198" s="179" t="s">
        <v>86</v>
      </c>
      <c r="AY198" s="18" t="s">
        <v>175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8" t="s">
        <v>84</v>
      </c>
      <c r="BK198" s="180">
        <f>ROUND(I198*H198,2)</f>
        <v>0</v>
      </c>
      <c r="BL198" s="18" t="s">
        <v>182</v>
      </c>
      <c r="BM198" s="179" t="s">
        <v>1114</v>
      </c>
    </row>
    <row r="199" spans="1:65" s="13" customFormat="1">
      <c r="B199" s="181"/>
      <c r="D199" s="182" t="s">
        <v>184</v>
      </c>
      <c r="E199" s="183" t="s">
        <v>1</v>
      </c>
      <c r="F199" s="184" t="s">
        <v>1115</v>
      </c>
      <c r="H199" s="185">
        <v>5.25</v>
      </c>
      <c r="I199" s="186"/>
      <c r="L199" s="181"/>
      <c r="M199" s="187"/>
      <c r="N199" s="188"/>
      <c r="O199" s="188"/>
      <c r="P199" s="188"/>
      <c r="Q199" s="188"/>
      <c r="R199" s="188"/>
      <c r="S199" s="188"/>
      <c r="T199" s="189"/>
      <c r="AT199" s="183" t="s">
        <v>184</v>
      </c>
      <c r="AU199" s="183" t="s">
        <v>86</v>
      </c>
      <c r="AV199" s="13" t="s">
        <v>86</v>
      </c>
      <c r="AW199" s="13" t="s">
        <v>33</v>
      </c>
      <c r="AX199" s="13" t="s">
        <v>84</v>
      </c>
      <c r="AY199" s="183" t="s">
        <v>175</v>
      </c>
    </row>
    <row r="200" spans="1:65" s="2" customFormat="1" ht="36" customHeight="1">
      <c r="A200" s="33"/>
      <c r="B200" s="167"/>
      <c r="C200" s="168" t="s">
        <v>328</v>
      </c>
      <c r="D200" s="168" t="s">
        <v>177</v>
      </c>
      <c r="E200" s="169" t="s">
        <v>1116</v>
      </c>
      <c r="F200" s="170" t="s">
        <v>1117</v>
      </c>
      <c r="G200" s="171" t="s">
        <v>245</v>
      </c>
      <c r="H200" s="172">
        <v>11</v>
      </c>
      <c r="I200" s="173"/>
      <c r="J200" s="174">
        <f>ROUND(I200*H200,2)</f>
        <v>0</v>
      </c>
      <c r="K200" s="170" t="s">
        <v>181</v>
      </c>
      <c r="L200" s="34"/>
      <c r="M200" s="175" t="s">
        <v>1</v>
      </c>
      <c r="N200" s="176" t="s">
        <v>42</v>
      </c>
      <c r="O200" s="59"/>
      <c r="P200" s="177">
        <f>O200*H200</f>
        <v>0</v>
      </c>
      <c r="Q200" s="177">
        <v>0</v>
      </c>
      <c r="R200" s="177">
        <f>Q200*H200</f>
        <v>0</v>
      </c>
      <c r="S200" s="177">
        <v>0</v>
      </c>
      <c r="T200" s="178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9" t="s">
        <v>182</v>
      </c>
      <c r="AT200" s="179" t="s">
        <v>177</v>
      </c>
      <c r="AU200" s="179" t="s">
        <v>86</v>
      </c>
      <c r="AY200" s="18" t="s">
        <v>175</v>
      </c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18" t="s">
        <v>84</v>
      </c>
      <c r="BK200" s="180">
        <f>ROUND(I200*H200,2)</f>
        <v>0</v>
      </c>
      <c r="BL200" s="18" t="s">
        <v>182</v>
      </c>
      <c r="BM200" s="179" t="s">
        <v>1118</v>
      </c>
    </row>
    <row r="201" spans="1:65" s="13" customFormat="1">
      <c r="B201" s="181"/>
      <c r="D201" s="182" t="s">
        <v>184</v>
      </c>
      <c r="E201" s="183" t="s">
        <v>1</v>
      </c>
      <c r="F201" s="184" t="s">
        <v>1119</v>
      </c>
      <c r="H201" s="185">
        <v>11</v>
      </c>
      <c r="I201" s="186"/>
      <c r="L201" s="181"/>
      <c r="M201" s="187"/>
      <c r="N201" s="188"/>
      <c r="O201" s="188"/>
      <c r="P201" s="188"/>
      <c r="Q201" s="188"/>
      <c r="R201" s="188"/>
      <c r="S201" s="188"/>
      <c r="T201" s="189"/>
      <c r="AT201" s="183" t="s">
        <v>184</v>
      </c>
      <c r="AU201" s="183" t="s">
        <v>86</v>
      </c>
      <c r="AV201" s="13" t="s">
        <v>86</v>
      </c>
      <c r="AW201" s="13" t="s">
        <v>33</v>
      </c>
      <c r="AX201" s="13" t="s">
        <v>84</v>
      </c>
      <c r="AY201" s="183" t="s">
        <v>175</v>
      </c>
    </row>
    <row r="202" spans="1:65" s="2" customFormat="1" ht="72" customHeight="1">
      <c r="A202" s="33"/>
      <c r="B202" s="167"/>
      <c r="C202" s="168" t="s">
        <v>332</v>
      </c>
      <c r="D202" s="168" t="s">
        <v>177</v>
      </c>
      <c r="E202" s="169" t="s">
        <v>1120</v>
      </c>
      <c r="F202" s="170" t="s">
        <v>1121</v>
      </c>
      <c r="G202" s="171" t="s">
        <v>245</v>
      </c>
      <c r="H202" s="172">
        <v>102</v>
      </c>
      <c r="I202" s="173"/>
      <c r="J202" s="174">
        <f>ROUND(I202*H202,2)</f>
        <v>0</v>
      </c>
      <c r="K202" s="170" t="s">
        <v>181</v>
      </c>
      <c r="L202" s="34"/>
      <c r="M202" s="175" t="s">
        <v>1</v>
      </c>
      <c r="N202" s="176" t="s">
        <v>42</v>
      </c>
      <c r="O202" s="59"/>
      <c r="P202" s="177">
        <f>O202*H202</f>
        <v>0</v>
      </c>
      <c r="Q202" s="177">
        <v>0.10362</v>
      </c>
      <c r="R202" s="177">
        <f>Q202*H202</f>
        <v>10.569240000000001</v>
      </c>
      <c r="S202" s="177">
        <v>0</v>
      </c>
      <c r="T202" s="178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9" t="s">
        <v>182</v>
      </c>
      <c r="AT202" s="179" t="s">
        <v>177</v>
      </c>
      <c r="AU202" s="179" t="s">
        <v>86</v>
      </c>
      <c r="AY202" s="18" t="s">
        <v>175</v>
      </c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18" t="s">
        <v>84</v>
      </c>
      <c r="BK202" s="180">
        <f>ROUND(I202*H202,2)</f>
        <v>0</v>
      </c>
      <c r="BL202" s="18" t="s">
        <v>182</v>
      </c>
      <c r="BM202" s="179" t="s">
        <v>1122</v>
      </c>
    </row>
    <row r="203" spans="1:65" s="13" customFormat="1">
      <c r="B203" s="181"/>
      <c r="D203" s="182" t="s">
        <v>184</v>
      </c>
      <c r="E203" s="183" t="s">
        <v>716</v>
      </c>
      <c r="F203" s="184" t="s">
        <v>1123</v>
      </c>
      <c r="H203" s="185">
        <v>102</v>
      </c>
      <c r="I203" s="186"/>
      <c r="L203" s="181"/>
      <c r="M203" s="187"/>
      <c r="N203" s="188"/>
      <c r="O203" s="188"/>
      <c r="P203" s="188"/>
      <c r="Q203" s="188"/>
      <c r="R203" s="188"/>
      <c r="S203" s="188"/>
      <c r="T203" s="189"/>
      <c r="AT203" s="183" t="s">
        <v>184</v>
      </c>
      <c r="AU203" s="183" t="s">
        <v>86</v>
      </c>
      <c r="AV203" s="13" t="s">
        <v>86</v>
      </c>
      <c r="AW203" s="13" t="s">
        <v>33</v>
      </c>
      <c r="AX203" s="13" t="s">
        <v>84</v>
      </c>
      <c r="AY203" s="183" t="s">
        <v>175</v>
      </c>
    </row>
    <row r="204" spans="1:65" s="2" customFormat="1" ht="16.5" customHeight="1">
      <c r="A204" s="33"/>
      <c r="B204" s="167"/>
      <c r="C204" s="205" t="s">
        <v>336</v>
      </c>
      <c r="D204" s="205" t="s">
        <v>276</v>
      </c>
      <c r="E204" s="206" t="s">
        <v>807</v>
      </c>
      <c r="F204" s="207" t="s">
        <v>808</v>
      </c>
      <c r="G204" s="208" t="s">
        <v>245</v>
      </c>
      <c r="H204" s="209">
        <v>102.9</v>
      </c>
      <c r="I204" s="210"/>
      <c r="J204" s="211">
        <f>ROUND(I204*H204,2)</f>
        <v>0</v>
      </c>
      <c r="K204" s="207" t="s">
        <v>181</v>
      </c>
      <c r="L204" s="212"/>
      <c r="M204" s="213" t="s">
        <v>1</v>
      </c>
      <c r="N204" s="214" t="s">
        <v>42</v>
      </c>
      <c r="O204" s="59"/>
      <c r="P204" s="177">
        <f>O204*H204</f>
        <v>0</v>
      </c>
      <c r="Q204" s="177">
        <v>0.17599999999999999</v>
      </c>
      <c r="R204" s="177">
        <f>Q204*H204</f>
        <v>18.110399999999998</v>
      </c>
      <c r="S204" s="177">
        <v>0</v>
      </c>
      <c r="T204" s="178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9" t="s">
        <v>217</v>
      </c>
      <c r="AT204" s="179" t="s">
        <v>276</v>
      </c>
      <c r="AU204" s="179" t="s">
        <v>86</v>
      </c>
      <c r="AY204" s="18" t="s">
        <v>175</v>
      </c>
      <c r="BE204" s="180">
        <f>IF(N204="základní",J204,0)</f>
        <v>0</v>
      </c>
      <c r="BF204" s="180">
        <f>IF(N204="snížená",J204,0)</f>
        <v>0</v>
      </c>
      <c r="BG204" s="180">
        <f>IF(N204="zákl. přenesená",J204,0)</f>
        <v>0</v>
      </c>
      <c r="BH204" s="180">
        <f>IF(N204="sníž. přenesená",J204,0)</f>
        <v>0</v>
      </c>
      <c r="BI204" s="180">
        <f>IF(N204="nulová",J204,0)</f>
        <v>0</v>
      </c>
      <c r="BJ204" s="18" t="s">
        <v>84</v>
      </c>
      <c r="BK204" s="180">
        <f>ROUND(I204*H204,2)</f>
        <v>0</v>
      </c>
      <c r="BL204" s="18" t="s">
        <v>182</v>
      </c>
      <c r="BM204" s="179" t="s">
        <v>1124</v>
      </c>
    </row>
    <row r="205" spans="1:65" s="13" customFormat="1">
      <c r="B205" s="181"/>
      <c r="D205" s="182" t="s">
        <v>184</v>
      </c>
      <c r="E205" s="183" t="s">
        <v>1</v>
      </c>
      <c r="F205" s="184" t="s">
        <v>1125</v>
      </c>
      <c r="H205" s="185">
        <v>102.9</v>
      </c>
      <c r="I205" s="186"/>
      <c r="L205" s="181"/>
      <c r="M205" s="187"/>
      <c r="N205" s="188"/>
      <c r="O205" s="188"/>
      <c r="P205" s="188"/>
      <c r="Q205" s="188"/>
      <c r="R205" s="188"/>
      <c r="S205" s="188"/>
      <c r="T205" s="189"/>
      <c r="AT205" s="183" t="s">
        <v>184</v>
      </c>
      <c r="AU205" s="183" t="s">
        <v>86</v>
      </c>
      <c r="AV205" s="13" t="s">
        <v>86</v>
      </c>
      <c r="AW205" s="13" t="s">
        <v>33</v>
      </c>
      <c r="AX205" s="13" t="s">
        <v>84</v>
      </c>
      <c r="AY205" s="183" t="s">
        <v>175</v>
      </c>
    </row>
    <row r="206" spans="1:65" s="2" customFormat="1" ht="16.5" customHeight="1">
      <c r="A206" s="33"/>
      <c r="B206" s="167"/>
      <c r="C206" s="205" t="s">
        <v>340</v>
      </c>
      <c r="D206" s="205" t="s">
        <v>276</v>
      </c>
      <c r="E206" s="206" t="s">
        <v>811</v>
      </c>
      <c r="F206" s="207" t="s">
        <v>812</v>
      </c>
      <c r="G206" s="208" t="s">
        <v>245</v>
      </c>
      <c r="H206" s="209">
        <v>2.1</v>
      </c>
      <c r="I206" s="210"/>
      <c r="J206" s="211">
        <f>ROUND(I206*H206,2)</f>
        <v>0</v>
      </c>
      <c r="K206" s="207" t="s">
        <v>1</v>
      </c>
      <c r="L206" s="212"/>
      <c r="M206" s="213" t="s">
        <v>1</v>
      </c>
      <c r="N206" s="214" t="s">
        <v>42</v>
      </c>
      <c r="O206" s="59"/>
      <c r="P206" s="177">
        <f>O206*H206</f>
        <v>0</v>
      </c>
      <c r="Q206" s="177">
        <v>0.13100000000000001</v>
      </c>
      <c r="R206" s="177">
        <f>Q206*H206</f>
        <v>0.27510000000000001</v>
      </c>
      <c r="S206" s="177">
        <v>0</v>
      </c>
      <c r="T206" s="178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9" t="s">
        <v>217</v>
      </c>
      <c r="AT206" s="179" t="s">
        <v>276</v>
      </c>
      <c r="AU206" s="179" t="s">
        <v>86</v>
      </c>
      <c r="AY206" s="18" t="s">
        <v>175</v>
      </c>
      <c r="BE206" s="180">
        <f>IF(N206="základní",J206,0)</f>
        <v>0</v>
      </c>
      <c r="BF206" s="180">
        <f>IF(N206="snížená",J206,0)</f>
        <v>0</v>
      </c>
      <c r="BG206" s="180">
        <f>IF(N206="zákl. přenesená",J206,0)</f>
        <v>0</v>
      </c>
      <c r="BH206" s="180">
        <f>IF(N206="sníž. přenesená",J206,0)</f>
        <v>0</v>
      </c>
      <c r="BI206" s="180">
        <f>IF(N206="nulová",J206,0)</f>
        <v>0</v>
      </c>
      <c r="BJ206" s="18" t="s">
        <v>84</v>
      </c>
      <c r="BK206" s="180">
        <f>ROUND(I206*H206,2)</f>
        <v>0</v>
      </c>
      <c r="BL206" s="18" t="s">
        <v>182</v>
      </c>
      <c r="BM206" s="179" t="s">
        <v>1126</v>
      </c>
    </row>
    <row r="207" spans="1:65" s="13" customFormat="1">
      <c r="B207" s="181"/>
      <c r="D207" s="182" t="s">
        <v>184</v>
      </c>
      <c r="E207" s="183" t="s">
        <v>1</v>
      </c>
      <c r="F207" s="184" t="s">
        <v>1127</v>
      </c>
      <c r="H207" s="185">
        <v>2.1</v>
      </c>
      <c r="I207" s="186"/>
      <c r="L207" s="181"/>
      <c r="M207" s="187"/>
      <c r="N207" s="188"/>
      <c r="O207" s="188"/>
      <c r="P207" s="188"/>
      <c r="Q207" s="188"/>
      <c r="R207" s="188"/>
      <c r="S207" s="188"/>
      <c r="T207" s="189"/>
      <c r="AT207" s="183" t="s">
        <v>184</v>
      </c>
      <c r="AU207" s="183" t="s">
        <v>86</v>
      </c>
      <c r="AV207" s="13" t="s">
        <v>86</v>
      </c>
      <c r="AW207" s="13" t="s">
        <v>33</v>
      </c>
      <c r="AX207" s="13" t="s">
        <v>84</v>
      </c>
      <c r="AY207" s="183" t="s">
        <v>175</v>
      </c>
    </row>
    <row r="208" spans="1:65" s="2" customFormat="1" ht="24" customHeight="1">
      <c r="A208" s="33"/>
      <c r="B208" s="167"/>
      <c r="C208" s="205" t="s">
        <v>344</v>
      </c>
      <c r="D208" s="205" t="s">
        <v>276</v>
      </c>
      <c r="E208" s="206" t="s">
        <v>815</v>
      </c>
      <c r="F208" s="207" t="s">
        <v>816</v>
      </c>
      <c r="G208" s="208" t="s">
        <v>245</v>
      </c>
      <c r="H208" s="209">
        <v>2.1</v>
      </c>
      <c r="I208" s="210"/>
      <c r="J208" s="211">
        <f>ROUND(I208*H208,2)</f>
        <v>0</v>
      </c>
      <c r="K208" s="207" t="s">
        <v>1</v>
      </c>
      <c r="L208" s="212"/>
      <c r="M208" s="213" t="s">
        <v>1</v>
      </c>
      <c r="N208" s="214" t="s">
        <v>42</v>
      </c>
      <c r="O208" s="59"/>
      <c r="P208" s="177">
        <f>O208*H208</f>
        <v>0</v>
      </c>
      <c r="Q208" s="177">
        <v>0.17599999999999999</v>
      </c>
      <c r="R208" s="177">
        <f>Q208*H208</f>
        <v>0.36959999999999998</v>
      </c>
      <c r="S208" s="177">
        <v>0</v>
      </c>
      <c r="T208" s="178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9" t="s">
        <v>217</v>
      </c>
      <c r="AT208" s="179" t="s">
        <v>276</v>
      </c>
      <c r="AU208" s="179" t="s">
        <v>86</v>
      </c>
      <c r="AY208" s="18" t="s">
        <v>175</v>
      </c>
      <c r="BE208" s="180">
        <f>IF(N208="základní",J208,0)</f>
        <v>0</v>
      </c>
      <c r="BF208" s="180">
        <f>IF(N208="snížená",J208,0)</f>
        <v>0</v>
      </c>
      <c r="BG208" s="180">
        <f>IF(N208="zákl. přenesená",J208,0)</f>
        <v>0</v>
      </c>
      <c r="BH208" s="180">
        <f>IF(N208="sníž. přenesená",J208,0)</f>
        <v>0</v>
      </c>
      <c r="BI208" s="180">
        <f>IF(N208="nulová",J208,0)</f>
        <v>0</v>
      </c>
      <c r="BJ208" s="18" t="s">
        <v>84</v>
      </c>
      <c r="BK208" s="180">
        <f>ROUND(I208*H208,2)</f>
        <v>0</v>
      </c>
      <c r="BL208" s="18" t="s">
        <v>182</v>
      </c>
      <c r="BM208" s="179" t="s">
        <v>1128</v>
      </c>
    </row>
    <row r="209" spans="1:65" s="13" customFormat="1">
      <c r="B209" s="181"/>
      <c r="D209" s="182" t="s">
        <v>184</v>
      </c>
      <c r="E209" s="183" t="s">
        <v>1</v>
      </c>
      <c r="F209" s="184" t="s">
        <v>1127</v>
      </c>
      <c r="H209" s="185">
        <v>2.1</v>
      </c>
      <c r="I209" s="186"/>
      <c r="L209" s="181"/>
      <c r="M209" s="187"/>
      <c r="N209" s="188"/>
      <c r="O209" s="188"/>
      <c r="P209" s="188"/>
      <c r="Q209" s="188"/>
      <c r="R209" s="188"/>
      <c r="S209" s="188"/>
      <c r="T209" s="189"/>
      <c r="AT209" s="183" t="s">
        <v>184</v>
      </c>
      <c r="AU209" s="183" t="s">
        <v>86</v>
      </c>
      <c r="AV209" s="13" t="s">
        <v>86</v>
      </c>
      <c r="AW209" s="13" t="s">
        <v>33</v>
      </c>
      <c r="AX209" s="13" t="s">
        <v>84</v>
      </c>
      <c r="AY209" s="183" t="s">
        <v>175</v>
      </c>
    </row>
    <row r="210" spans="1:65" s="2" customFormat="1" ht="24" customHeight="1">
      <c r="A210" s="33"/>
      <c r="B210" s="167"/>
      <c r="C210" s="168" t="s">
        <v>348</v>
      </c>
      <c r="D210" s="168" t="s">
        <v>177</v>
      </c>
      <c r="E210" s="169" t="s">
        <v>818</v>
      </c>
      <c r="F210" s="170" t="s">
        <v>819</v>
      </c>
      <c r="G210" s="171" t="s">
        <v>245</v>
      </c>
      <c r="H210" s="172">
        <v>4</v>
      </c>
      <c r="I210" s="173"/>
      <c r="J210" s="174">
        <f>ROUND(I210*H210,2)</f>
        <v>0</v>
      </c>
      <c r="K210" s="170" t="s">
        <v>181</v>
      </c>
      <c r="L210" s="34"/>
      <c r="M210" s="175" t="s">
        <v>1</v>
      </c>
      <c r="N210" s="176" t="s">
        <v>42</v>
      </c>
      <c r="O210" s="59"/>
      <c r="P210" s="177">
        <f>O210*H210</f>
        <v>0</v>
      </c>
      <c r="Q210" s="177">
        <v>0</v>
      </c>
      <c r="R210" s="177">
        <f>Q210*H210</f>
        <v>0</v>
      </c>
      <c r="S210" s="177">
        <v>0</v>
      </c>
      <c r="T210" s="178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9" t="s">
        <v>182</v>
      </c>
      <c r="AT210" s="179" t="s">
        <v>177</v>
      </c>
      <c r="AU210" s="179" t="s">
        <v>86</v>
      </c>
      <c r="AY210" s="18" t="s">
        <v>175</v>
      </c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18" t="s">
        <v>84</v>
      </c>
      <c r="BK210" s="180">
        <f>ROUND(I210*H210,2)</f>
        <v>0</v>
      </c>
      <c r="BL210" s="18" t="s">
        <v>182</v>
      </c>
      <c r="BM210" s="179" t="s">
        <v>1129</v>
      </c>
    </row>
    <row r="211" spans="1:65" s="2" customFormat="1" ht="16.5" customHeight="1">
      <c r="A211" s="33"/>
      <c r="B211" s="167"/>
      <c r="C211" s="168" t="s">
        <v>352</v>
      </c>
      <c r="D211" s="168" t="s">
        <v>177</v>
      </c>
      <c r="E211" s="169" t="s">
        <v>821</v>
      </c>
      <c r="F211" s="170" t="s">
        <v>822</v>
      </c>
      <c r="G211" s="171" t="s">
        <v>285</v>
      </c>
      <c r="H211" s="172">
        <v>14</v>
      </c>
      <c r="I211" s="173"/>
      <c r="J211" s="174">
        <f>ROUND(I211*H211,2)</f>
        <v>0</v>
      </c>
      <c r="K211" s="170" t="s">
        <v>181</v>
      </c>
      <c r="L211" s="34"/>
      <c r="M211" s="175" t="s">
        <v>1</v>
      </c>
      <c r="N211" s="176" t="s">
        <v>42</v>
      </c>
      <c r="O211" s="59"/>
      <c r="P211" s="177">
        <f>O211*H211</f>
        <v>0</v>
      </c>
      <c r="Q211" s="177">
        <v>3.5999999999999999E-3</v>
      </c>
      <c r="R211" s="177">
        <f>Q211*H211</f>
        <v>5.04E-2</v>
      </c>
      <c r="S211" s="177">
        <v>0</v>
      </c>
      <c r="T211" s="178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9" t="s">
        <v>182</v>
      </c>
      <c r="AT211" s="179" t="s">
        <v>177</v>
      </c>
      <c r="AU211" s="179" t="s">
        <v>86</v>
      </c>
      <c r="AY211" s="18" t="s">
        <v>175</v>
      </c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8" t="s">
        <v>84</v>
      </c>
      <c r="BK211" s="180">
        <f>ROUND(I211*H211,2)</f>
        <v>0</v>
      </c>
      <c r="BL211" s="18" t="s">
        <v>182</v>
      </c>
      <c r="BM211" s="179" t="s">
        <v>1130</v>
      </c>
    </row>
    <row r="212" spans="1:65" s="12" customFormat="1" ht="22.9" customHeight="1">
      <c r="B212" s="154"/>
      <c r="D212" s="155" t="s">
        <v>76</v>
      </c>
      <c r="E212" s="165" t="s">
        <v>217</v>
      </c>
      <c r="F212" s="165" t="s">
        <v>505</v>
      </c>
      <c r="I212" s="157"/>
      <c r="J212" s="166">
        <f>BK212</f>
        <v>0</v>
      </c>
      <c r="L212" s="154"/>
      <c r="M212" s="159"/>
      <c r="N212" s="160"/>
      <c r="O212" s="160"/>
      <c r="P212" s="161">
        <f>P213</f>
        <v>0</v>
      </c>
      <c r="Q212" s="160"/>
      <c r="R212" s="161">
        <f>R213</f>
        <v>1.3999999999999998E-3</v>
      </c>
      <c r="S212" s="160"/>
      <c r="T212" s="162">
        <f>T213</f>
        <v>0</v>
      </c>
      <c r="AR212" s="155" t="s">
        <v>84</v>
      </c>
      <c r="AT212" s="163" t="s">
        <v>76</v>
      </c>
      <c r="AU212" s="163" t="s">
        <v>84</v>
      </c>
      <c r="AY212" s="155" t="s">
        <v>175</v>
      </c>
      <c r="BK212" s="164">
        <f>BK213</f>
        <v>0</v>
      </c>
    </row>
    <row r="213" spans="1:65" s="2" customFormat="1" ht="16.5" customHeight="1">
      <c r="A213" s="33"/>
      <c r="B213" s="167"/>
      <c r="C213" s="168" t="s">
        <v>358</v>
      </c>
      <c r="D213" s="168" t="s">
        <v>177</v>
      </c>
      <c r="E213" s="169" t="s">
        <v>1131</v>
      </c>
      <c r="F213" s="170" t="s">
        <v>1132</v>
      </c>
      <c r="G213" s="171" t="s">
        <v>285</v>
      </c>
      <c r="H213" s="172">
        <v>20</v>
      </c>
      <c r="I213" s="173"/>
      <c r="J213" s="174">
        <f>ROUND(I213*H213,2)</f>
        <v>0</v>
      </c>
      <c r="K213" s="170" t="s">
        <v>181</v>
      </c>
      <c r="L213" s="34"/>
      <c r="M213" s="175" t="s">
        <v>1</v>
      </c>
      <c r="N213" s="176" t="s">
        <v>42</v>
      </c>
      <c r="O213" s="59"/>
      <c r="P213" s="177">
        <f>O213*H213</f>
        <v>0</v>
      </c>
      <c r="Q213" s="177">
        <v>6.9999999999999994E-5</v>
      </c>
      <c r="R213" s="177">
        <f>Q213*H213</f>
        <v>1.3999999999999998E-3</v>
      </c>
      <c r="S213" s="177">
        <v>0</v>
      </c>
      <c r="T213" s="178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9" t="s">
        <v>182</v>
      </c>
      <c r="AT213" s="179" t="s">
        <v>177</v>
      </c>
      <c r="AU213" s="179" t="s">
        <v>86</v>
      </c>
      <c r="AY213" s="18" t="s">
        <v>175</v>
      </c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8" t="s">
        <v>84</v>
      </c>
      <c r="BK213" s="180">
        <f>ROUND(I213*H213,2)</f>
        <v>0</v>
      </c>
      <c r="BL213" s="18" t="s">
        <v>182</v>
      </c>
      <c r="BM213" s="179" t="s">
        <v>1133</v>
      </c>
    </row>
    <row r="214" spans="1:65" s="12" customFormat="1" ht="22.9" customHeight="1">
      <c r="B214" s="154"/>
      <c r="D214" s="155" t="s">
        <v>76</v>
      </c>
      <c r="E214" s="165" t="s">
        <v>222</v>
      </c>
      <c r="F214" s="165" t="s">
        <v>281</v>
      </c>
      <c r="I214" s="157"/>
      <c r="J214" s="166">
        <f>BK214</f>
        <v>0</v>
      </c>
      <c r="L214" s="154"/>
      <c r="M214" s="159"/>
      <c r="N214" s="160"/>
      <c r="O214" s="160"/>
      <c r="P214" s="161">
        <f>SUM(P215:P234)</f>
        <v>0</v>
      </c>
      <c r="Q214" s="160"/>
      <c r="R214" s="161">
        <f>SUM(R215:R234)</f>
        <v>86.294639719999992</v>
      </c>
      <c r="S214" s="160"/>
      <c r="T214" s="162">
        <f>SUM(T215:T234)</f>
        <v>0</v>
      </c>
      <c r="AR214" s="155" t="s">
        <v>84</v>
      </c>
      <c r="AT214" s="163" t="s">
        <v>76</v>
      </c>
      <c r="AU214" s="163" t="s">
        <v>84</v>
      </c>
      <c r="AY214" s="155" t="s">
        <v>175</v>
      </c>
      <c r="BK214" s="164">
        <f>SUM(BK215:BK234)</f>
        <v>0</v>
      </c>
    </row>
    <row r="215" spans="1:65" s="2" customFormat="1" ht="24" customHeight="1">
      <c r="A215" s="33"/>
      <c r="B215" s="167"/>
      <c r="C215" s="168" t="s">
        <v>140</v>
      </c>
      <c r="D215" s="168" t="s">
        <v>177</v>
      </c>
      <c r="E215" s="169" t="s">
        <v>837</v>
      </c>
      <c r="F215" s="170" t="s">
        <v>838</v>
      </c>
      <c r="G215" s="171" t="s">
        <v>285</v>
      </c>
      <c r="H215" s="172">
        <v>15</v>
      </c>
      <c r="I215" s="173"/>
      <c r="J215" s="174">
        <f>ROUND(I215*H215,2)</f>
        <v>0</v>
      </c>
      <c r="K215" s="170" t="s">
        <v>181</v>
      </c>
      <c r="L215" s="34"/>
      <c r="M215" s="175" t="s">
        <v>1</v>
      </c>
      <c r="N215" s="176" t="s">
        <v>42</v>
      </c>
      <c r="O215" s="59"/>
      <c r="P215" s="177">
        <f>O215*H215</f>
        <v>0</v>
      </c>
      <c r="Q215" s="177">
        <v>0.15540000000000001</v>
      </c>
      <c r="R215" s="177">
        <f>Q215*H215</f>
        <v>2.331</v>
      </c>
      <c r="S215" s="177">
        <v>0</v>
      </c>
      <c r="T215" s="178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9" t="s">
        <v>182</v>
      </c>
      <c r="AT215" s="179" t="s">
        <v>177</v>
      </c>
      <c r="AU215" s="179" t="s">
        <v>86</v>
      </c>
      <c r="AY215" s="18" t="s">
        <v>175</v>
      </c>
      <c r="BE215" s="180">
        <f>IF(N215="základní",J215,0)</f>
        <v>0</v>
      </c>
      <c r="BF215" s="180">
        <f>IF(N215="snížená",J215,0)</f>
        <v>0</v>
      </c>
      <c r="BG215" s="180">
        <f>IF(N215="zákl. přenesená",J215,0)</f>
        <v>0</v>
      </c>
      <c r="BH215" s="180">
        <f>IF(N215="sníž. přenesená",J215,0)</f>
        <v>0</v>
      </c>
      <c r="BI215" s="180">
        <f>IF(N215="nulová",J215,0)</f>
        <v>0</v>
      </c>
      <c r="BJ215" s="18" t="s">
        <v>84</v>
      </c>
      <c r="BK215" s="180">
        <f>ROUND(I215*H215,2)</f>
        <v>0</v>
      </c>
      <c r="BL215" s="18" t="s">
        <v>182</v>
      </c>
      <c r="BM215" s="179" t="s">
        <v>1134</v>
      </c>
    </row>
    <row r="216" spans="1:65" s="13" customFormat="1">
      <c r="B216" s="181"/>
      <c r="D216" s="182" t="s">
        <v>184</v>
      </c>
      <c r="E216" s="183" t="s">
        <v>1</v>
      </c>
      <c r="F216" s="184" t="s">
        <v>1135</v>
      </c>
      <c r="H216" s="185">
        <v>8</v>
      </c>
      <c r="I216" s="186"/>
      <c r="L216" s="181"/>
      <c r="M216" s="187"/>
      <c r="N216" s="188"/>
      <c r="O216" s="188"/>
      <c r="P216" s="188"/>
      <c r="Q216" s="188"/>
      <c r="R216" s="188"/>
      <c r="S216" s="188"/>
      <c r="T216" s="189"/>
      <c r="AT216" s="183" t="s">
        <v>184</v>
      </c>
      <c r="AU216" s="183" t="s">
        <v>86</v>
      </c>
      <c r="AV216" s="13" t="s">
        <v>86</v>
      </c>
      <c r="AW216" s="13" t="s">
        <v>33</v>
      </c>
      <c r="AX216" s="13" t="s">
        <v>77</v>
      </c>
      <c r="AY216" s="183" t="s">
        <v>175</v>
      </c>
    </row>
    <row r="217" spans="1:65" s="13" customFormat="1">
      <c r="B217" s="181"/>
      <c r="D217" s="182" t="s">
        <v>184</v>
      </c>
      <c r="E217" s="183" t="s">
        <v>1</v>
      </c>
      <c r="F217" s="184" t="s">
        <v>1136</v>
      </c>
      <c r="H217" s="185">
        <v>2</v>
      </c>
      <c r="I217" s="186"/>
      <c r="L217" s="181"/>
      <c r="M217" s="187"/>
      <c r="N217" s="188"/>
      <c r="O217" s="188"/>
      <c r="P217" s="188"/>
      <c r="Q217" s="188"/>
      <c r="R217" s="188"/>
      <c r="S217" s="188"/>
      <c r="T217" s="189"/>
      <c r="AT217" s="183" t="s">
        <v>184</v>
      </c>
      <c r="AU217" s="183" t="s">
        <v>86</v>
      </c>
      <c r="AV217" s="13" t="s">
        <v>86</v>
      </c>
      <c r="AW217" s="13" t="s">
        <v>33</v>
      </c>
      <c r="AX217" s="13" t="s">
        <v>77</v>
      </c>
      <c r="AY217" s="183" t="s">
        <v>175</v>
      </c>
    </row>
    <row r="218" spans="1:65" s="13" customFormat="1">
      <c r="B218" s="181"/>
      <c r="D218" s="182" t="s">
        <v>184</v>
      </c>
      <c r="E218" s="183" t="s">
        <v>1</v>
      </c>
      <c r="F218" s="184" t="s">
        <v>1137</v>
      </c>
      <c r="H218" s="185">
        <v>3</v>
      </c>
      <c r="I218" s="186"/>
      <c r="L218" s="181"/>
      <c r="M218" s="187"/>
      <c r="N218" s="188"/>
      <c r="O218" s="188"/>
      <c r="P218" s="188"/>
      <c r="Q218" s="188"/>
      <c r="R218" s="188"/>
      <c r="S218" s="188"/>
      <c r="T218" s="189"/>
      <c r="AT218" s="183" t="s">
        <v>184</v>
      </c>
      <c r="AU218" s="183" t="s">
        <v>86</v>
      </c>
      <c r="AV218" s="13" t="s">
        <v>86</v>
      </c>
      <c r="AW218" s="13" t="s">
        <v>33</v>
      </c>
      <c r="AX218" s="13" t="s">
        <v>77</v>
      </c>
      <c r="AY218" s="183" t="s">
        <v>175</v>
      </c>
    </row>
    <row r="219" spans="1:65" s="13" customFormat="1">
      <c r="B219" s="181"/>
      <c r="D219" s="182" t="s">
        <v>184</v>
      </c>
      <c r="E219" s="183" t="s">
        <v>1</v>
      </c>
      <c r="F219" s="184" t="s">
        <v>843</v>
      </c>
      <c r="H219" s="185">
        <v>2</v>
      </c>
      <c r="I219" s="186"/>
      <c r="L219" s="181"/>
      <c r="M219" s="187"/>
      <c r="N219" s="188"/>
      <c r="O219" s="188"/>
      <c r="P219" s="188"/>
      <c r="Q219" s="188"/>
      <c r="R219" s="188"/>
      <c r="S219" s="188"/>
      <c r="T219" s="189"/>
      <c r="AT219" s="183" t="s">
        <v>184</v>
      </c>
      <c r="AU219" s="183" t="s">
        <v>86</v>
      </c>
      <c r="AV219" s="13" t="s">
        <v>86</v>
      </c>
      <c r="AW219" s="13" t="s">
        <v>33</v>
      </c>
      <c r="AX219" s="13" t="s">
        <v>77</v>
      </c>
      <c r="AY219" s="183" t="s">
        <v>175</v>
      </c>
    </row>
    <row r="220" spans="1:65" s="15" customFormat="1">
      <c r="B220" s="197"/>
      <c r="D220" s="182" t="s">
        <v>184</v>
      </c>
      <c r="E220" s="198" t="s">
        <v>1</v>
      </c>
      <c r="F220" s="199" t="s">
        <v>200</v>
      </c>
      <c r="H220" s="200">
        <v>15</v>
      </c>
      <c r="I220" s="201"/>
      <c r="L220" s="197"/>
      <c r="M220" s="202"/>
      <c r="N220" s="203"/>
      <c r="O220" s="203"/>
      <c r="P220" s="203"/>
      <c r="Q220" s="203"/>
      <c r="R220" s="203"/>
      <c r="S220" s="203"/>
      <c r="T220" s="204"/>
      <c r="AT220" s="198" t="s">
        <v>184</v>
      </c>
      <c r="AU220" s="198" t="s">
        <v>86</v>
      </c>
      <c r="AV220" s="15" t="s">
        <v>182</v>
      </c>
      <c r="AW220" s="15" t="s">
        <v>33</v>
      </c>
      <c r="AX220" s="15" t="s">
        <v>84</v>
      </c>
      <c r="AY220" s="198" t="s">
        <v>175</v>
      </c>
    </row>
    <row r="221" spans="1:65" s="2" customFormat="1" ht="16.5" customHeight="1">
      <c r="A221" s="33"/>
      <c r="B221" s="167"/>
      <c r="C221" s="205" t="s">
        <v>371</v>
      </c>
      <c r="D221" s="205" t="s">
        <v>276</v>
      </c>
      <c r="E221" s="206" t="s">
        <v>844</v>
      </c>
      <c r="F221" s="207" t="s">
        <v>845</v>
      </c>
      <c r="G221" s="208" t="s">
        <v>285</v>
      </c>
      <c r="H221" s="209">
        <v>8.4</v>
      </c>
      <c r="I221" s="210"/>
      <c r="J221" s="211">
        <f>ROUND(I221*H221,2)</f>
        <v>0</v>
      </c>
      <c r="K221" s="207" t="s">
        <v>181</v>
      </c>
      <c r="L221" s="212"/>
      <c r="M221" s="213" t="s">
        <v>1</v>
      </c>
      <c r="N221" s="214" t="s">
        <v>42</v>
      </c>
      <c r="O221" s="59"/>
      <c r="P221" s="177">
        <f>O221*H221</f>
        <v>0</v>
      </c>
      <c r="Q221" s="177">
        <v>8.1000000000000003E-2</v>
      </c>
      <c r="R221" s="177">
        <f>Q221*H221</f>
        <v>0.6804</v>
      </c>
      <c r="S221" s="177">
        <v>0</v>
      </c>
      <c r="T221" s="178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9" t="s">
        <v>217</v>
      </c>
      <c r="AT221" s="179" t="s">
        <v>276</v>
      </c>
      <c r="AU221" s="179" t="s">
        <v>86</v>
      </c>
      <c r="AY221" s="18" t="s">
        <v>175</v>
      </c>
      <c r="BE221" s="180">
        <f>IF(N221="základní",J221,0)</f>
        <v>0</v>
      </c>
      <c r="BF221" s="180">
        <f>IF(N221="snížená",J221,0)</f>
        <v>0</v>
      </c>
      <c r="BG221" s="180">
        <f>IF(N221="zákl. přenesená",J221,0)</f>
        <v>0</v>
      </c>
      <c r="BH221" s="180">
        <f>IF(N221="sníž. přenesená",J221,0)</f>
        <v>0</v>
      </c>
      <c r="BI221" s="180">
        <f>IF(N221="nulová",J221,0)</f>
        <v>0</v>
      </c>
      <c r="BJ221" s="18" t="s">
        <v>84</v>
      </c>
      <c r="BK221" s="180">
        <f>ROUND(I221*H221,2)</f>
        <v>0</v>
      </c>
      <c r="BL221" s="18" t="s">
        <v>182</v>
      </c>
      <c r="BM221" s="179" t="s">
        <v>1138</v>
      </c>
    </row>
    <row r="222" spans="1:65" s="13" customFormat="1">
      <c r="B222" s="181"/>
      <c r="D222" s="182" t="s">
        <v>184</v>
      </c>
      <c r="E222" s="183" t="s">
        <v>1</v>
      </c>
      <c r="F222" s="184" t="s">
        <v>1139</v>
      </c>
      <c r="H222" s="185">
        <v>8.4</v>
      </c>
      <c r="I222" s="186"/>
      <c r="L222" s="181"/>
      <c r="M222" s="187"/>
      <c r="N222" s="188"/>
      <c r="O222" s="188"/>
      <c r="P222" s="188"/>
      <c r="Q222" s="188"/>
      <c r="R222" s="188"/>
      <c r="S222" s="188"/>
      <c r="T222" s="189"/>
      <c r="AT222" s="183" t="s">
        <v>184</v>
      </c>
      <c r="AU222" s="183" t="s">
        <v>86</v>
      </c>
      <c r="AV222" s="13" t="s">
        <v>86</v>
      </c>
      <c r="AW222" s="13" t="s">
        <v>33</v>
      </c>
      <c r="AX222" s="13" t="s">
        <v>84</v>
      </c>
      <c r="AY222" s="183" t="s">
        <v>175</v>
      </c>
    </row>
    <row r="223" spans="1:65" s="2" customFormat="1" ht="16.5" customHeight="1">
      <c r="A223" s="33"/>
      <c r="B223" s="167"/>
      <c r="C223" s="205" t="s">
        <v>513</v>
      </c>
      <c r="D223" s="205" t="s">
        <v>276</v>
      </c>
      <c r="E223" s="206" t="s">
        <v>854</v>
      </c>
      <c r="F223" s="207" t="s">
        <v>855</v>
      </c>
      <c r="G223" s="208" t="s">
        <v>285</v>
      </c>
      <c r="H223" s="209">
        <v>2</v>
      </c>
      <c r="I223" s="210"/>
      <c r="J223" s="211">
        <f t="shared" ref="J223:J228" si="0">ROUND(I223*H223,2)</f>
        <v>0</v>
      </c>
      <c r="K223" s="207" t="s">
        <v>181</v>
      </c>
      <c r="L223" s="212"/>
      <c r="M223" s="213" t="s">
        <v>1</v>
      </c>
      <c r="N223" s="214" t="s">
        <v>42</v>
      </c>
      <c r="O223" s="59"/>
      <c r="P223" s="177">
        <f t="shared" ref="P223:P228" si="1">O223*H223</f>
        <v>0</v>
      </c>
      <c r="Q223" s="177">
        <v>7.8200000000000006E-2</v>
      </c>
      <c r="R223" s="177">
        <f t="shared" ref="R223:R228" si="2">Q223*H223</f>
        <v>0.15640000000000001</v>
      </c>
      <c r="S223" s="177">
        <v>0</v>
      </c>
      <c r="T223" s="178">
        <f t="shared" ref="T223:T228" si="3"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9" t="s">
        <v>217</v>
      </c>
      <c r="AT223" s="179" t="s">
        <v>276</v>
      </c>
      <c r="AU223" s="179" t="s">
        <v>86</v>
      </c>
      <c r="AY223" s="18" t="s">
        <v>175</v>
      </c>
      <c r="BE223" s="180">
        <f t="shared" ref="BE223:BE228" si="4">IF(N223="základní",J223,0)</f>
        <v>0</v>
      </c>
      <c r="BF223" s="180">
        <f t="shared" ref="BF223:BF228" si="5">IF(N223="snížená",J223,0)</f>
        <v>0</v>
      </c>
      <c r="BG223" s="180">
        <f t="shared" ref="BG223:BG228" si="6">IF(N223="zákl. přenesená",J223,0)</f>
        <v>0</v>
      </c>
      <c r="BH223" s="180">
        <f t="shared" ref="BH223:BH228" si="7">IF(N223="sníž. přenesená",J223,0)</f>
        <v>0</v>
      </c>
      <c r="BI223" s="180">
        <f t="shared" ref="BI223:BI228" si="8">IF(N223="nulová",J223,0)</f>
        <v>0</v>
      </c>
      <c r="BJ223" s="18" t="s">
        <v>84</v>
      </c>
      <c r="BK223" s="180">
        <f t="shared" ref="BK223:BK228" si="9">ROUND(I223*H223,2)</f>
        <v>0</v>
      </c>
      <c r="BL223" s="18" t="s">
        <v>182</v>
      </c>
      <c r="BM223" s="179" t="s">
        <v>1140</v>
      </c>
    </row>
    <row r="224" spans="1:65" s="2" customFormat="1" ht="24" customHeight="1">
      <c r="A224" s="33"/>
      <c r="B224" s="167"/>
      <c r="C224" s="205" t="s">
        <v>517</v>
      </c>
      <c r="D224" s="205" t="s">
        <v>276</v>
      </c>
      <c r="E224" s="206" t="s">
        <v>848</v>
      </c>
      <c r="F224" s="207" t="s">
        <v>849</v>
      </c>
      <c r="G224" s="208" t="s">
        <v>285</v>
      </c>
      <c r="H224" s="209">
        <v>3</v>
      </c>
      <c r="I224" s="210"/>
      <c r="J224" s="211">
        <f t="shared" si="0"/>
        <v>0</v>
      </c>
      <c r="K224" s="207" t="s">
        <v>181</v>
      </c>
      <c r="L224" s="212"/>
      <c r="M224" s="213" t="s">
        <v>1</v>
      </c>
      <c r="N224" s="214" t="s">
        <v>42</v>
      </c>
      <c r="O224" s="59"/>
      <c r="P224" s="177">
        <f t="shared" si="1"/>
        <v>0</v>
      </c>
      <c r="Q224" s="177">
        <v>4.8300000000000003E-2</v>
      </c>
      <c r="R224" s="177">
        <f t="shared" si="2"/>
        <v>0.1449</v>
      </c>
      <c r="S224" s="177">
        <v>0</v>
      </c>
      <c r="T224" s="178">
        <f t="shared" si="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9" t="s">
        <v>217</v>
      </c>
      <c r="AT224" s="179" t="s">
        <v>276</v>
      </c>
      <c r="AU224" s="179" t="s">
        <v>86</v>
      </c>
      <c r="AY224" s="18" t="s">
        <v>175</v>
      </c>
      <c r="BE224" s="180">
        <f t="shared" si="4"/>
        <v>0</v>
      </c>
      <c r="BF224" s="180">
        <f t="shared" si="5"/>
        <v>0</v>
      </c>
      <c r="BG224" s="180">
        <f t="shared" si="6"/>
        <v>0</v>
      </c>
      <c r="BH224" s="180">
        <f t="shared" si="7"/>
        <v>0</v>
      </c>
      <c r="BI224" s="180">
        <f t="shared" si="8"/>
        <v>0</v>
      </c>
      <c r="BJ224" s="18" t="s">
        <v>84</v>
      </c>
      <c r="BK224" s="180">
        <f t="shared" si="9"/>
        <v>0</v>
      </c>
      <c r="BL224" s="18" t="s">
        <v>182</v>
      </c>
      <c r="BM224" s="179" t="s">
        <v>1141</v>
      </c>
    </row>
    <row r="225" spans="1:65" s="2" customFormat="1" ht="24" customHeight="1">
      <c r="A225" s="33"/>
      <c r="B225" s="167"/>
      <c r="C225" s="205" t="s">
        <v>519</v>
      </c>
      <c r="D225" s="205" t="s">
        <v>276</v>
      </c>
      <c r="E225" s="206" t="s">
        <v>851</v>
      </c>
      <c r="F225" s="207" t="s">
        <v>852</v>
      </c>
      <c r="G225" s="208" t="s">
        <v>285</v>
      </c>
      <c r="H225" s="209">
        <v>2</v>
      </c>
      <c r="I225" s="210"/>
      <c r="J225" s="211">
        <f t="shared" si="0"/>
        <v>0</v>
      </c>
      <c r="K225" s="207" t="s">
        <v>181</v>
      </c>
      <c r="L225" s="212"/>
      <c r="M225" s="213" t="s">
        <v>1</v>
      </c>
      <c r="N225" s="214" t="s">
        <v>42</v>
      </c>
      <c r="O225" s="59"/>
      <c r="P225" s="177">
        <f t="shared" si="1"/>
        <v>0</v>
      </c>
      <c r="Q225" s="177">
        <v>6.4000000000000001E-2</v>
      </c>
      <c r="R225" s="177">
        <f t="shared" si="2"/>
        <v>0.128</v>
      </c>
      <c r="S225" s="177">
        <v>0</v>
      </c>
      <c r="T225" s="178">
        <f t="shared" si="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9" t="s">
        <v>217</v>
      </c>
      <c r="AT225" s="179" t="s">
        <v>276</v>
      </c>
      <c r="AU225" s="179" t="s">
        <v>86</v>
      </c>
      <c r="AY225" s="18" t="s">
        <v>175</v>
      </c>
      <c r="BE225" s="180">
        <f t="shared" si="4"/>
        <v>0</v>
      </c>
      <c r="BF225" s="180">
        <f t="shared" si="5"/>
        <v>0</v>
      </c>
      <c r="BG225" s="180">
        <f t="shared" si="6"/>
        <v>0</v>
      </c>
      <c r="BH225" s="180">
        <f t="shared" si="7"/>
        <v>0</v>
      </c>
      <c r="BI225" s="180">
        <f t="shared" si="8"/>
        <v>0</v>
      </c>
      <c r="BJ225" s="18" t="s">
        <v>84</v>
      </c>
      <c r="BK225" s="180">
        <f t="shared" si="9"/>
        <v>0</v>
      </c>
      <c r="BL225" s="18" t="s">
        <v>182</v>
      </c>
      <c r="BM225" s="179" t="s">
        <v>1142</v>
      </c>
    </row>
    <row r="226" spans="1:65" s="2" customFormat="1" ht="24" customHeight="1">
      <c r="A226" s="33"/>
      <c r="B226" s="167"/>
      <c r="C226" s="168" t="s">
        <v>521</v>
      </c>
      <c r="D226" s="168" t="s">
        <v>177</v>
      </c>
      <c r="E226" s="169" t="s">
        <v>283</v>
      </c>
      <c r="F226" s="170" t="s">
        <v>284</v>
      </c>
      <c r="G226" s="171" t="s">
        <v>285</v>
      </c>
      <c r="H226" s="172">
        <v>312</v>
      </c>
      <c r="I226" s="173"/>
      <c r="J226" s="174">
        <f t="shared" si="0"/>
        <v>0</v>
      </c>
      <c r="K226" s="170" t="s">
        <v>181</v>
      </c>
      <c r="L226" s="34"/>
      <c r="M226" s="175" t="s">
        <v>1</v>
      </c>
      <c r="N226" s="176" t="s">
        <v>42</v>
      </c>
      <c r="O226" s="59"/>
      <c r="P226" s="177">
        <f t="shared" si="1"/>
        <v>0</v>
      </c>
      <c r="Q226" s="177">
        <v>0.1295</v>
      </c>
      <c r="R226" s="177">
        <f t="shared" si="2"/>
        <v>40.404000000000003</v>
      </c>
      <c r="S226" s="177">
        <v>0</v>
      </c>
      <c r="T226" s="178">
        <f t="shared" si="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9" t="s">
        <v>182</v>
      </c>
      <c r="AT226" s="179" t="s">
        <v>177</v>
      </c>
      <c r="AU226" s="179" t="s">
        <v>86</v>
      </c>
      <c r="AY226" s="18" t="s">
        <v>175</v>
      </c>
      <c r="BE226" s="180">
        <f t="shared" si="4"/>
        <v>0</v>
      </c>
      <c r="BF226" s="180">
        <f t="shared" si="5"/>
        <v>0</v>
      </c>
      <c r="BG226" s="180">
        <f t="shared" si="6"/>
        <v>0</v>
      </c>
      <c r="BH226" s="180">
        <f t="shared" si="7"/>
        <v>0</v>
      </c>
      <c r="BI226" s="180">
        <f t="shared" si="8"/>
        <v>0</v>
      </c>
      <c r="BJ226" s="18" t="s">
        <v>84</v>
      </c>
      <c r="BK226" s="180">
        <f t="shared" si="9"/>
        <v>0</v>
      </c>
      <c r="BL226" s="18" t="s">
        <v>182</v>
      </c>
      <c r="BM226" s="179" t="s">
        <v>1143</v>
      </c>
    </row>
    <row r="227" spans="1:65" s="2" customFormat="1" ht="16.5" customHeight="1">
      <c r="A227" s="33"/>
      <c r="B227" s="167"/>
      <c r="C227" s="205" t="s">
        <v>524</v>
      </c>
      <c r="D227" s="205" t="s">
        <v>276</v>
      </c>
      <c r="E227" s="206" t="s">
        <v>288</v>
      </c>
      <c r="F227" s="207" t="s">
        <v>289</v>
      </c>
      <c r="G227" s="208" t="s">
        <v>285</v>
      </c>
      <c r="H227" s="209">
        <v>327.60000000000002</v>
      </c>
      <c r="I227" s="210"/>
      <c r="J227" s="211">
        <f t="shared" si="0"/>
        <v>0</v>
      </c>
      <c r="K227" s="207" t="s">
        <v>181</v>
      </c>
      <c r="L227" s="212"/>
      <c r="M227" s="213" t="s">
        <v>1</v>
      </c>
      <c r="N227" s="214" t="s">
        <v>42</v>
      </c>
      <c r="O227" s="59"/>
      <c r="P227" s="177">
        <f t="shared" si="1"/>
        <v>0</v>
      </c>
      <c r="Q227" s="177">
        <v>5.8000000000000003E-2</v>
      </c>
      <c r="R227" s="177">
        <f t="shared" si="2"/>
        <v>19.000800000000002</v>
      </c>
      <c r="S227" s="177">
        <v>0</v>
      </c>
      <c r="T227" s="178">
        <f t="shared" si="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9" t="s">
        <v>217</v>
      </c>
      <c r="AT227" s="179" t="s">
        <v>276</v>
      </c>
      <c r="AU227" s="179" t="s">
        <v>86</v>
      </c>
      <c r="AY227" s="18" t="s">
        <v>175</v>
      </c>
      <c r="BE227" s="180">
        <f t="shared" si="4"/>
        <v>0</v>
      </c>
      <c r="BF227" s="180">
        <f t="shared" si="5"/>
        <v>0</v>
      </c>
      <c r="BG227" s="180">
        <f t="shared" si="6"/>
        <v>0</v>
      </c>
      <c r="BH227" s="180">
        <f t="shared" si="7"/>
        <v>0</v>
      </c>
      <c r="BI227" s="180">
        <f t="shared" si="8"/>
        <v>0</v>
      </c>
      <c r="BJ227" s="18" t="s">
        <v>84</v>
      </c>
      <c r="BK227" s="180">
        <f t="shared" si="9"/>
        <v>0</v>
      </c>
      <c r="BL227" s="18" t="s">
        <v>182</v>
      </c>
      <c r="BM227" s="179" t="s">
        <v>1144</v>
      </c>
    </row>
    <row r="228" spans="1:65" s="2" customFormat="1" ht="24" customHeight="1">
      <c r="A228" s="33"/>
      <c r="B228" s="167"/>
      <c r="C228" s="168" t="s">
        <v>528</v>
      </c>
      <c r="D228" s="168" t="s">
        <v>177</v>
      </c>
      <c r="E228" s="169" t="s">
        <v>301</v>
      </c>
      <c r="F228" s="170" t="s">
        <v>302</v>
      </c>
      <c r="G228" s="171" t="s">
        <v>180</v>
      </c>
      <c r="H228" s="172">
        <v>10.358000000000001</v>
      </c>
      <c r="I228" s="173"/>
      <c r="J228" s="174">
        <f t="shared" si="0"/>
        <v>0</v>
      </c>
      <c r="K228" s="170" t="s">
        <v>181</v>
      </c>
      <c r="L228" s="34"/>
      <c r="M228" s="175" t="s">
        <v>1</v>
      </c>
      <c r="N228" s="176" t="s">
        <v>42</v>
      </c>
      <c r="O228" s="59"/>
      <c r="P228" s="177">
        <f t="shared" si="1"/>
        <v>0</v>
      </c>
      <c r="Q228" s="177">
        <v>2.2563399999999998</v>
      </c>
      <c r="R228" s="177">
        <f t="shared" si="2"/>
        <v>23.371169719999997</v>
      </c>
      <c r="S228" s="177">
        <v>0</v>
      </c>
      <c r="T228" s="178">
        <f t="shared" si="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9" t="s">
        <v>182</v>
      </c>
      <c r="AT228" s="179" t="s">
        <v>177</v>
      </c>
      <c r="AU228" s="179" t="s">
        <v>86</v>
      </c>
      <c r="AY228" s="18" t="s">
        <v>175</v>
      </c>
      <c r="BE228" s="180">
        <f t="shared" si="4"/>
        <v>0</v>
      </c>
      <c r="BF228" s="180">
        <f t="shared" si="5"/>
        <v>0</v>
      </c>
      <c r="BG228" s="180">
        <f t="shared" si="6"/>
        <v>0</v>
      </c>
      <c r="BH228" s="180">
        <f t="shared" si="7"/>
        <v>0</v>
      </c>
      <c r="BI228" s="180">
        <f t="shared" si="8"/>
        <v>0</v>
      </c>
      <c r="BJ228" s="18" t="s">
        <v>84</v>
      </c>
      <c r="BK228" s="180">
        <f t="shared" si="9"/>
        <v>0</v>
      </c>
      <c r="BL228" s="18" t="s">
        <v>182</v>
      </c>
      <c r="BM228" s="179" t="s">
        <v>1145</v>
      </c>
    </row>
    <row r="229" spans="1:65" s="13" customFormat="1">
      <c r="B229" s="181"/>
      <c r="D229" s="182" t="s">
        <v>184</v>
      </c>
      <c r="E229" s="183" t="s">
        <v>1</v>
      </c>
      <c r="F229" s="184" t="s">
        <v>1066</v>
      </c>
      <c r="H229" s="185">
        <v>0.878</v>
      </c>
      <c r="I229" s="186"/>
      <c r="L229" s="181"/>
      <c r="M229" s="187"/>
      <c r="N229" s="188"/>
      <c r="O229" s="188"/>
      <c r="P229" s="188"/>
      <c r="Q229" s="188"/>
      <c r="R229" s="188"/>
      <c r="S229" s="188"/>
      <c r="T229" s="189"/>
      <c r="AT229" s="183" t="s">
        <v>184</v>
      </c>
      <c r="AU229" s="183" t="s">
        <v>86</v>
      </c>
      <c r="AV229" s="13" t="s">
        <v>86</v>
      </c>
      <c r="AW229" s="13" t="s">
        <v>33</v>
      </c>
      <c r="AX229" s="13" t="s">
        <v>77</v>
      </c>
      <c r="AY229" s="183" t="s">
        <v>175</v>
      </c>
    </row>
    <row r="230" spans="1:65" s="13" customFormat="1">
      <c r="B230" s="181"/>
      <c r="D230" s="182" t="s">
        <v>184</v>
      </c>
      <c r="E230" s="183" t="s">
        <v>1</v>
      </c>
      <c r="F230" s="184" t="s">
        <v>1067</v>
      </c>
      <c r="H230" s="185">
        <v>0.12</v>
      </c>
      <c r="I230" s="186"/>
      <c r="L230" s="181"/>
      <c r="M230" s="187"/>
      <c r="N230" s="188"/>
      <c r="O230" s="188"/>
      <c r="P230" s="188"/>
      <c r="Q230" s="188"/>
      <c r="R230" s="188"/>
      <c r="S230" s="188"/>
      <c r="T230" s="189"/>
      <c r="AT230" s="183" t="s">
        <v>184</v>
      </c>
      <c r="AU230" s="183" t="s">
        <v>86</v>
      </c>
      <c r="AV230" s="13" t="s">
        <v>86</v>
      </c>
      <c r="AW230" s="13" t="s">
        <v>33</v>
      </c>
      <c r="AX230" s="13" t="s">
        <v>77</v>
      </c>
      <c r="AY230" s="183" t="s">
        <v>175</v>
      </c>
    </row>
    <row r="231" spans="1:65" s="13" customFormat="1">
      <c r="B231" s="181"/>
      <c r="D231" s="182" t="s">
        <v>184</v>
      </c>
      <c r="E231" s="183" t="s">
        <v>1</v>
      </c>
      <c r="F231" s="184" t="s">
        <v>1068</v>
      </c>
      <c r="H231" s="185">
        <v>9.36</v>
      </c>
      <c r="I231" s="186"/>
      <c r="L231" s="181"/>
      <c r="M231" s="187"/>
      <c r="N231" s="188"/>
      <c r="O231" s="188"/>
      <c r="P231" s="188"/>
      <c r="Q231" s="188"/>
      <c r="R231" s="188"/>
      <c r="S231" s="188"/>
      <c r="T231" s="189"/>
      <c r="AT231" s="183" t="s">
        <v>184</v>
      </c>
      <c r="AU231" s="183" t="s">
        <v>86</v>
      </c>
      <c r="AV231" s="13" t="s">
        <v>86</v>
      </c>
      <c r="AW231" s="13" t="s">
        <v>33</v>
      </c>
      <c r="AX231" s="13" t="s">
        <v>77</v>
      </c>
      <c r="AY231" s="183" t="s">
        <v>175</v>
      </c>
    </row>
    <row r="232" spans="1:65" s="15" customFormat="1">
      <c r="B232" s="197"/>
      <c r="D232" s="182" t="s">
        <v>184</v>
      </c>
      <c r="E232" s="198" t="s">
        <v>1</v>
      </c>
      <c r="F232" s="199" t="s">
        <v>200</v>
      </c>
      <c r="H232" s="200">
        <v>10.358000000000001</v>
      </c>
      <c r="I232" s="201"/>
      <c r="L232" s="197"/>
      <c r="M232" s="202"/>
      <c r="N232" s="203"/>
      <c r="O232" s="203"/>
      <c r="P232" s="203"/>
      <c r="Q232" s="203"/>
      <c r="R232" s="203"/>
      <c r="S232" s="203"/>
      <c r="T232" s="204"/>
      <c r="AT232" s="198" t="s">
        <v>184</v>
      </c>
      <c r="AU232" s="198" t="s">
        <v>86</v>
      </c>
      <c r="AV232" s="15" t="s">
        <v>182</v>
      </c>
      <c r="AW232" s="15" t="s">
        <v>33</v>
      </c>
      <c r="AX232" s="15" t="s">
        <v>84</v>
      </c>
      <c r="AY232" s="198" t="s">
        <v>175</v>
      </c>
    </row>
    <row r="233" spans="1:65" s="2" customFormat="1" ht="24" customHeight="1">
      <c r="A233" s="33"/>
      <c r="B233" s="167"/>
      <c r="C233" s="168" t="s">
        <v>532</v>
      </c>
      <c r="D233" s="168" t="s">
        <v>177</v>
      </c>
      <c r="E233" s="169" t="s">
        <v>665</v>
      </c>
      <c r="F233" s="170" t="s">
        <v>666</v>
      </c>
      <c r="G233" s="171" t="s">
        <v>245</v>
      </c>
      <c r="H233" s="172">
        <v>113</v>
      </c>
      <c r="I233" s="173"/>
      <c r="J233" s="174">
        <f>ROUND(I233*H233,2)</f>
        <v>0</v>
      </c>
      <c r="K233" s="170" t="s">
        <v>181</v>
      </c>
      <c r="L233" s="34"/>
      <c r="M233" s="175" t="s">
        <v>1</v>
      </c>
      <c r="N233" s="176" t="s">
        <v>42</v>
      </c>
      <c r="O233" s="59"/>
      <c r="P233" s="177">
        <f>O233*H233</f>
        <v>0</v>
      </c>
      <c r="Q233" s="177">
        <v>6.8999999999999997E-4</v>
      </c>
      <c r="R233" s="177">
        <f>Q233*H233</f>
        <v>7.7969999999999998E-2</v>
      </c>
      <c r="S233" s="177">
        <v>0</v>
      </c>
      <c r="T233" s="178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9" t="s">
        <v>182</v>
      </c>
      <c r="AT233" s="179" t="s">
        <v>177</v>
      </c>
      <c r="AU233" s="179" t="s">
        <v>86</v>
      </c>
      <c r="AY233" s="18" t="s">
        <v>175</v>
      </c>
      <c r="BE233" s="180">
        <f>IF(N233="základní",J233,0)</f>
        <v>0</v>
      </c>
      <c r="BF233" s="180">
        <f>IF(N233="snížená",J233,0)</f>
        <v>0</v>
      </c>
      <c r="BG233" s="180">
        <f>IF(N233="zákl. přenesená",J233,0)</f>
        <v>0</v>
      </c>
      <c r="BH233" s="180">
        <f>IF(N233="sníž. přenesená",J233,0)</f>
        <v>0</v>
      </c>
      <c r="BI233" s="180">
        <f>IF(N233="nulová",J233,0)</f>
        <v>0</v>
      </c>
      <c r="BJ233" s="18" t="s">
        <v>84</v>
      </c>
      <c r="BK233" s="180">
        <f>ROUND(I233*H233,2)</f>
        <v>0</v>
      </c>
      <c r="BL233" s="18" t="s">
        <v>182</v>
      </c>
      <c r="BM233" s="179" t="s">
        <v>1146</v>
      </c>
    </row>
    <row r="234" spans="1:65" s="2" customFormat="1" ht="16.5" customHeight="1">
      <c r="A234" s="33"/>
      <c r="B234" s="167"/>
      <c r="C234" s="168" t="s">
        <v>538</v>
      </c>
      <c r="D234" s="168" t="s">
        <v>177</v>
      </c>
      <c r="E234" s="169" t="s">
        <v>860</v>
      </c>
      <c r="F234" s="170" t="s">
        <v>861</v>
      </c>
      <c r="G234" s="171" t="s">
        <v>285</v>
      </c>
      <c r="H234" s="172">
        <v>14</v>
      </c>
      <c r="I234" s="173"/>
      <c r="J234" s="174">
        <f>ROUND(I234*H234,2)</f>
        <v>0</v>
      </c>
      <c r="K234" s="170" t="s">
        <v>181</v>
      </c>
      <c r="L234" s="34"/>
      <c r="M234" s="175" t="s">
        <v>1</v>
      </c>
      <c r="N234" s="176" t="s">
        <v>42</v>
      </c>
      <c r="O234" s="59"/>
      <c r="P234" s="177">
        <f>O234*H234</f>
        <v>0</v>
      </c>
      <c r="Q234" s="177">
        <v>0</v>
      </c>
      <c r="R234" s="177">
        <f>Q234*H234</f>
        <v>0</v>
      </c>
      <c r="S234" s="177">
        <v>0</v>
      </c>
      <c r="T234" s="178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9" t="s">
        <v>182</v>
      </c>
      <c r="AT234" s="179" t="s">
        <v>177</v>
      </c>
      <c r="AU234" s="179" t="s">
        <v>86</v>
      </c>
      <c r="AY234" s="18" t="s">
        <v>175</v>
      </c>
      <c r="BE234" s="180">
        <f>IF(N234="základní",J234,0)</f>
        <v>0</v>
      </c>
      <c r="BF234" s="180">
        <f>IF(N234="snížená",J234,0)</f>
        <v>0</v>
      </c>
      <c r="BG234" s="180">
        <f>IF(N234="zákl. přenesená",J234,0)</f>
        <v>0</v>
      </c>
      <c r="BH234" s="180">
        <f>IF(N234="sníž. přenesená",J234,0)</f>
        <v>0</v>
      </c>
      <c r="BI234" s="180">
        <f>IF(N234="nulová",J234,0)</f>
        <v>0</v>
      </c>
      <c r="BJ234" s="18" t="s">
        <v>84</v>
      </c>
      <c r="BK234" s="180">
        <f>ROUND(I234*H234,2)</f>
        <v>0</v>
      </c>
      <c r="BL234" s="18" t="s">
        <v>182</v>
      </c>
      <c r="BM234" s="179" t="s">
        <v>1147</v>
      </c>
    </row>
    <row r="235" spans="1:65" s="12" customFormat="1" ht="22.9" customHeight="1">
      <c r="B235" s="154"/>
      <c r="D235" s="155" t="s">
        <v>76</v>
      </c>
      <c r="E235" s="165" t="s">
        <v>872</v>
      </c>
      <c r="F235" s="165" t="s">
        <v>873</v>
      </c>
      <c r="I235" s="157"/>
      <c r="J235" s="166">
        <f>BK235</f>
        <v>0</v>
      </c>
      <c r="L235" s="154"/>
      <c r="M235" s="159"/>
      <c r="N235" s="160"/>
      <c r="O235" s="160"/>
      <c r="P235" s="161">
        <f>SUM(P236:P248)</f>
        <v>0</v>
      </c>
      <c r="Q235" s="160"/>
      <c r="R235" s="161">
        <f>SUM(R236:R248)</f>
        <v>0</v>
      </c>
      <c r="S235" s="160"/>
      <c r="T235" s="162">
        <f>SUM(T236:T248)</f>
        <v>0</v>
      </c>
      <c r="AR235" s="155" t="s">
        <v>84</v>
      </c>
      <c r="AT235" s="163" t="s">
        <v>76</v>
      </c>
      <c r="AU235" s="163" t="s">
        <v>84</v>
      </c>
      <c r="AY235" s="155" t="s">
        <v>175</v>
      </c>
      <c r="BK235" s="164">
        <f>SUM(BK236:BK248)</f>
        <v>0</v>
      </c>
    </row>
    <row r="236" spans="1:65" s="2" customFormat="1" ht="16.5" customHeight="1">
      <c r="A236" s="33"/>
      <c r="B236" s="167"/>
      <c r="C236" s="168" t="s">
        <v>543</v>
      </c>
      <c r="D236" s="168" t="s">
        <v>177</v>
      </c>
      <c r="E236" s="169" t="s">
        <v>874</v>
      </c>
      <c r="F236" s="170" t="s">
        <v>875</v>
      </c>
      <c r="G236" s="171" t="s">
        <v>234</v>
      </c>
      <c r="H236" s="172">
        <v>2.9180000000000001</v>
      </c>
      <c r="I236" s="173"/>
      <c r="J236" s="174">
        <f>ROUND(I236*H236,2)</f>
        <v>0</v>
      </c>
      <c r="K236" s="170" t="s">
        <v>181</v>
      </c>
      <c r="L236" s="34"/>
      <c r="M236" s="175" t="s">
        <v>1</v>
      </c>
      <c r="N236" s="176" t="s">
        <v>42</v>
      </c>
      <c r="O236" s="59"/>
      <c r="P236" s="177">
        <f>O236*H236</f>
        <v>0</v>
      </c>
      <c r="Q236" s="177">
        <v>0</v>
      </c>
      <c r="R236" s="177">
        <f>Q236*H236</f>
        <v>0</v>
      </c>
      <c r="S236" s="177">
        <v>0</v>
      </c>
      <c r="T236" s="178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9" t="s">
        <v>182</v>
      </c>
      <c r="AT236" s="179" t="s">
        <v>177</v>
      </c>
      <c r="AU236" s="179" t="s">
        <v>86</v>
      </c>
      <c r="AY236" s="18" t="s">
        <v>175</v>
      </c>
      <c r="BE236" s="180">
        <f>IF(N236="základní",J236,0)</f>
        <v>0</v>
      </c>
      <c r="BF236" s="180">
        <f>IF(N236="snížená",J236,0)</f>
        <v>0</v>
      </c>
      <c r="BG236" s="180">
        <f>IF(N236="zákl. přenesená",J236,0)</f>
        <v>0</v>
      </c>
      <c r="BH236" s="180">
        <f>IF(N236="sníž. přenesená",J236,0)</f>
        <v>0</v>
      </c>
      <c r="BI236" s="180">
        <f>IF(N236="nulová",J236,0)</f>
        <v>0</v>
      </c>
      <c r="BJ236" s="18" t="s">
        <v>84</v>
      </c>
      <c r="BK236" s="180">
        <f>ROUND(I236*H236,2)</f>
        <v>0</v>
      </c>
      <c r="BL236" s="18" t="s">
        <v>182</v>
      </c>
      <c r="BM236" s="179" t="s">
        <v>1148</v>
      </c>
    </row>
    <row r="237" spans="1:65" s="13" customFormat="1">
      <c r="B237" s="181"/>
      <c r="D237" s="182" t="s">
        <v>184</v>
      </c>
      <c r="E237" s="183" t="s">
        <v>724</v>
      </c>
      <c r="F237" s="184" t="s">
        <v>1038</v>
      </c>
      <c r="H237" s="185">
        <v>2.9180000000000001</v>
      </c>
      <c r="I237" s="186"/>
      <c r="L237" s="181"/>
      <c r="M237" s="187"/>
      <c r="N237" s="188"/>
      <c r="O237" s="188"/>
      <c r="P237" s="188"/>
      <c r="Q237" s="188"/>
      <c r="R237" s="188"/>
      <c r="S237" s="188"/>
      <c r="T237" s="189"/>
      <c r="AT237" s="183" t="s">
        <v>184</v>
      </c>
      <c r="AU237" s="183" t="s">
        <v>86</v>
      </c>
      <c r="AV237" s="13" t="s">
        <v>86</v>
      </c>
      <c r="AW237" s="13" t="s">
        <v>33</v>
      </c>
      <c r="AX237" s="13" t="s">
        <v>84</v>
      </c>
      <c r="AY237" s="183" t="s">
        <v>175</v>
      </c>
    </row>
    <row r="238" spans="1:65" s="2" customFormat="1" ht="24" customHeight="1">
      <c r="A238" s="33"/>
      <c r="B238" s="167"/>
      <c r="C238" s="168" t="s">
        <v>548</v>
      </c>
      <c r="D238" s="168" t="s">
        <v>177</v>
      </c>
      <c r="E238" s="169" t="s">
        <v>877</v>
      </c>
      <c r="F238" s="170" t="s">
        <v>878</v>
      </c>
      <c r="G238" s="171" t="s">
        <v>234</v>
      </c>
      <c r="H238" s="172">
        <v>40.851999999999997</v>
      </c>
      <c r="I238" s="173"/>
      <c r="J238" s="174">
        <f>ROUND(I238*H238,2)</f>
        <v>0</v>
      </c>
      <c r="K238" s="170" t="s">
        <v>181</v>
      </c>
      <c r="L238" s="34"/>
      <c r="M238" s="175" t="s">
        <v>1</v>
      </c>
      <c r="N238" s="176" t="s">
        <v>42</v>
      </c>
      <c r="O238" s="59"/>
      <c r="P238" s="177">
        <f>O238*H238</f>
        <v>0</v>
      </c>
      <c r="Q238" s="177">
        <v>0</v>
      </c>
      <c r="R238" s="177">
        <f>Q238*H238</f>
        <v>0</v>
      </c>
      <c r="S238" s="177">
        <v>0</v>
      </c>
      <c r="T238" s="178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9" t="s">
        <v>182</v>
      </c>
      <c r="AT238" s="179" t="s">
        <v>177</v>
      </c>
      <c r="AU238" s="179" t="s">
        <v>86</v>
      </c>
      <c r="AY238" s="18" t="s">
        <v>175</v>
      </c>
      <c r="BE238" s="180">
        <f>IF(N238="základní",J238,0)</f>
        <v>0</v>
      </c>
      <c r="BF238" s="180">
        <f>IF(N238="snížená",J238,0)</f>
        <v>0</v>
      </c>
      <c r="BG238" s="180">
        <f>IF(N238="zákl. přenesená",J238,0)</f>
        <v>0</v>
      </c>
      <c r="BH238" s="180">
        <f>IF(N238="sníž. přenesená",J238,0)</f>
        <v>0</v>
      </c>
      <c r="BI238" s="180">
        <f>IF(N238="nulová",J238,0)</f>
        <v>0</v>
      </c>
      <c r="BJ238" s="18" t="s">
        <v>84</v>
      </c>
      <c r="BK238" s="180">
        <f>ROUND(I238*H238,2)</f>
        <v>0</v>
      </c>
      <c r="BL238" s="18" t="s">
        <v>182</v>
      </c>
      <c r="BM238" s="179" t="s">
        <v>1149</v>
      </c>
    </row>
    <row r="239" spans="1:65" s="13" customFormat="1">
      <c r="B239" s="181"/>
      <c r="D239" s="182" t="s">
        <v>184</v>
      </c>
      <c r="E239" s="183" t="s">
        <v>1</v>
      </c>
      <c r="F239" s="184" t="s">
        <v>880</v>
      </c>
      <c r="H239" s="185">
        <v>40.851999999999997</v>
      </c>
      <c r="I239" s="186"/>
      <c r="L239" s="181"/>
      <c r="M239" s="187"/>
      <c r="N239" s="188"/>
      <c r="O239" s="188"/>
      <c r="P239" s="188"/>
      <c r="Q239" s="188"/>
      <c r="R239" s="188"/>
      <c r="S239" s="188"/>
      <c r="T239" s="189"/>
      <c r="AT239" s="183" t="s">
        <v>184</v>
      </c>
      <c r="AU239" s="183" t="s">
        <v>86</v>
      </c>
      <c r="AV239" s="13" t="s">
        <v>86</v>
      </c>
      <c r="AW239" s="13" t="s">
        <v>33</v>
      </c>
      <c r="AX239" s="13" t="s">
        <v>84</v>
      </c>
      <c r="AY239" s="183" t="s">
        <v>175</v>
      </c>
    </row>
    <row r="240" spans="1:65" s="2" customFormat="1" ht="16.5" customHeight="1">
      <c r="A240" s="33"/>
      <c r="B240" s="167"/>
      <c r="C240" s="168" t="s">
        <v>553</v>
      </c>
      <c r="D240" s="168" t="s">
        <v>177</v>
      </c>
      <c r="E240" s="169" t="s">
        <v>881</v>
      </c>
      <c r="F240" s="170" t="s">
        <v>882</v>
      </c>
      <c r="G240" s="171" t="s">
        <v>234</v>
      </c>
      <c r="H240" s="172">
        <v>2.87</v>
      </c>
      <c r="I240" s="173"/>
      <c r="J240" s="174">
        <f>ROUND(I240*H240,2)</f>
        <v>0</v>
      </c>
      <c r="K240" s="170" t="s">
        <v>181</v>
      </c>
      <c r="L240" s="34"/>
      <c r="M240" s="175" t="s">
        <v>1</v>
      </c>
      <c r="N240" s="176" t="s">
        <v>42</v>
      </c>
      <c r="O240" s="59"/>
      <c r="P240" s="177">
        <f>O240*H240</f>
        <v>0</v>
      </c>
      <c r="Q240" s="177">
        <v>0</v>
      </c>
      <c r="R240" s="177">
        <f>Q240*H240</f>
        <v>0</v>
      </c>
      <c r="S240" s="177">
        <v>0</v>
      </c>
      <c r="T240" s="178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9" t="s">
        <v>182</v>
      </c>
      <c r="AT240" s="179" t="s">
        <v>177</v>
      </c>
      <c r="AU240" s="179" t="s">
        <v>86</v>
      </c>
      <c r="AY240" s="18" t="s">
        <v>175</v>
      </c>
      <c r="BE240" s="180">
        <f>IF(N240="základní",J240,0)</f>
        <v>0</v>
      </c>
      <c r="BF240" s="180">
        <f>IF(N240="snížená",J240,0)</f>
        <v>0</v>
      </c>
      <c r="BG240" s="180">
        <f>IF(N240="zákl. přenesená",J240,0)</f>
        <v>0</v>
      </c>
      <c r="BH240" s="180">
        <f>IF(N240="sníž. přenesená",J240,0)</f>
        <v>0</v>
      </c>
      <c r="BI240" s="180">
        <f>IF(N240="nulová",J240,0)</f>
        <v>0</v>
      </c>
      <c r="BJ240" s="18" t="s">
        <v>84</v>
      </c>
      <c r="BK240" s="180">
        <f>ROUND(I240*H240,2)</f>
        <v>0</v>
      </c>
      <c r="BL240" s="18" t="s">
        <v>182</v>
      </c>
      <c r="BM240" s="179" t="s">
        <v>1150</v>
      </c>
    </row>
    <row r="241" spans="1:65" s="13" customFormat="1">
      <c r="B241" s="181"/>
      <c r="D241" s="182" t="s">
        <v>184</v>
      </c>
      <c r="E241" s="183" t="s">
        <v>726</v>
      </c>
      <c r="F241" s="184" t="s">
        <v>1151</v>
      </c>
      <c r="H241" s="185">
        <v>2.87</v>
      </c>
      <c r="I241" s="186"/>
      <c r="L241" s="181"/>
      <c r="M241" s="187"/>
      <c r="N241" s="188"/>
      <c r="O241" s="188"/>
      <c r="P241" s="188"/>
      <c r="Q241" s="188"/>
      <c r="R241" s="188"/>
      <c r="S241" s="188"/>
      <c r="T241" s="189"/>
      <c r="AT241" s="183" t="s">
        <v>184</v>
      </c>
      <c r="AU241" s="183" t="s">
        <v>86</v>
      </c>
      <c r="AV241" s="13" t="s">
        <v>86</v>
      </c>
      <c r="AW241" s="13" t="s">
        <v>33</v>
      </c>
      <c r="AX241" s="13" t="s">
        <v>84</v>
      </c>
      <c r="AY241" s="183" t="s">
        <v>175</v>
      </c>
    </row>
    <row r="242" spans="1:65" s="2" customFormat="1" ht="24" customHeight="1">
      <c r="A242" s="33"/>
      <c r="B242" s="167"/>
      <c r="C242" s="168" t="s">
        <v>558</v>
      </c>
      <c r="D242" s="168" t="s">
        <v>177</v>
      </c>
      <c r="E242" s="169" t="s">
        <v>885</v>
      </c>
      <c r="F242" s="170" t="s">
        <v>886</v>
      </c>
      <c r="G242" s="171" t="s">
        <v>234</v>
      </c>
      <c r="H242" s="172">
        <v>40.18</v>
      </c>
      <c r="I242" s="173"/>
      <c r="J242" s="174">
        <f>ROUND(I242*H242,2)</f>
        <v>0</v>
      </c>
      <c r="K242" s="170" t="s">
        <v>181</v>
      </c>
      <c r="L242" s="34"/>
      <c r="M242" s="175" t="s">
        <v>1</v>
      </c>
      <c r="N242" s="176" t="s">
        <v>42</v>
      </c>
      <c r="O242" s="59"/>
      <c r="P242" s="177">
        <f>O242*H242</f>
        <v>0</v>
      </c>
      <c r="Q242" s="177">
        <v>0</v>
      </c>
      <c r="R242" s="177">
        <f>Q242*H242</f>
        <v>0</v>
      </c>
      <c r="S242" s="177">
        <v>0</v>
      </c>
      <c r="T242" s="178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9" t="s">
        <v>182</v>
      </c>
      <c r="AT242" s="179" t="s">
        <v>177</v>
      </c>
      <c r="AU242" s="179" t="s">
        <v>86</v>
      </c>
      <c r="AY242" s="18" t="s">
        <v>175</v>
      </c>
      <c r="BE242" s="180">
        <f>IF(N242="základní",J242,0)</f>
        <v>0</v>
      </c>
      <c r="BF242" s="180">
        <f>IF(N242="snížená",J242,0)</f>
        <v>0</v>
      </c>
      <c r="BG242" s="180">
        <f>IF(N242="zákl. přenesená",J242,0)</f>
        <v>0</v>
      </c>
      <c r="BH242" s="180">
        <f>IF(N242="sníž. přenesená",J242,0)</f>
        <v>0</v>
      </c>
      <c r="BI242" s="180">
        <f>IF(N242="nulová",J242,0)</f>
        <v>0</v>
      </c>
      <c r="BJ242" s="18" t="s">
        <v>84</v>
      </c>
      <c r="BK242" s="180">
        <f>ROUND(I242*H242,2)</f>
        <v>0</v>
      </c>
      <c r="BL242" s="18" t="s">
        <v>182</v>
      </c>
      <c r="BM242" s="179" t="s">
        <v>1152</v>
      </c>
    </row>
    <row r="243" spans="1:65" s="13" customFormat="1">
      <c r="B243" s="181"/>
      <c r="D243" s="182" t="s">
        <v>184</v>
      </c>
      <c r="E243" s="183" t="s">
        <v>1</v>
      </c>
      <c r="F243" s="184" t="s">
        <v>888</v>
      </c>
      <c r="H243" s="185">
        <v>40.18</v>
      </c>
      <c r="I243" s="186"/>
      <c r="L243" s="181"/>
      <c r="M243" s="187"/>
      <c r="N243" s="188"/>
      <c r="O243" s="188"/>
      <c r="P243" s="188"/>
      <c r="Q243" s="188"/>
      <c r="R243" s="188"/>
      <c r="S243" s="188"/>
      <c r="T243" s="189"/>
      <c r="AT243" s="183" t="s">
        <v>184</v>
      </c>
      <c r="AU243" s="183" t="s">
        <v>86</v>
      </c>
      <c r="AV243" s="13" t="s">
        <v>86</v>
      </c>
      <c r="AW243" s="13" t="s">
        <v>33</v>
      </c>
      <c r="AX243" s="13" t="s">
        <v>84</v>
      </c>
      <c r="AY243" s="183" t="s">
        <v>175</v>
      </c>
    </row>
    <row r="244" spans="1:65" s="2" customFormat="1" ht="24" customHeight="1">
      <c r="A244" s="33"/>
      <c r="B244" s="167"/>
      <c r="C244" s="168" t="s">
        <v>563</v>
      </c>
      <c r="D244" s="168" t="s">
        <v>177</v>
      </c>
      <c r="E244" s="169" t="s">
        <v>889</v>
      </c>
      <c r="F244" s="170" t="s">
        <v>890</v>
      </c>
      <c r="G244" s="171" t="s">
        <v>234</v>
      </c>
      <c r="H244" s="172">
        <v>5.7880000000000003</v>
      </c>
      <c r="I244" s="173"/>
      <c r="J244" s="174">
        <f>ROUND(I244*H244,2)</f>
        <v>0</v>
      </c>
      <c r="K244" s="170" t="s">
        <v>181</v>
      </c>
      <c r="L244" s="34"/>
      <c r="M244" s="175" t="s">
        <v>1</v>
      </c>
      <c r="N244" s="176" t="s">
        <v>42</v>
      </c>
      <c r="O244" s="59"/>
      <c r="P244" s="177">
        <f>O244*H244</f>
        <v>0</v>
      </c>
      <c r="Q244" s="177">
        <v>0</v>
      </c>
      <c r="R244" s="177">
        <f>Q244*H244</f>
        <v>0</v>
      </c>
      <c r="S244" s="177">
        <v>0</v>
      </c>
      <c r="T244" s="178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9" t="s">
        <v>182</v>
      </c>
      <c r="AT244" s="179" t="s">
        <v>177</v>
      </c>
      <c r="AU244" s="179" t="s">
        <v>86</v>
      </c>
      <c r="AY244" s="18" t="s">
        <v>175</v>
      </c>
      <c r="BE244" s="180">
        <f>IF(N244="základní",J244,0)</f>
        <v>0</v>
      </c>
      <c r="BF244" s="180">
        <f>IF(N244="snížená",J244,0)</f>
        <v>0</v>
      </c>
      <c r="BG244" s="180">
        <f>IF(N244="zákl. přenesená",J244,0)</f>
        <v>0</v>
      </c>
      <c r="BH244" s="180">
        <f>IF(N244="sníž. přenesená",J244,0)</f>
        <v>0</v>
      </c>
      <c r="BI244" s="180">
        <f>IF(N244="nulová",J244,0)</f>
        <v>0</v>
      </c>
      <c r="BJ244" s="18" t="s">
        <v>84</v>
      </c>
      <c r="BK244" s="180">
        <f>ROUND(I244*H244,2)</f>
        <v>0</v>
      </c>
      <c r="BL244" s="18" t="s">
        <v>182</v>
      </c>
      <c r="BM244" s="179" t="s">
        <v>1153</v>
      </c>
    </row>
    <row r="245" spans="1:65" s="2" customFormat="1" ht="36" customHeight="1">
      <c r="A245" s="33"/>
      <c r="B245" s="167"/>
      <c r="C245" s="168" t="s">
        <v>569</v>
      </c>
      <c r="D245" s="168" t="s">
        <v>177</v>
      </c>
      <c r="E245" s="169" t="s">
        <v>892</v>
      </c>
      <c r="F245" s="170" t="s">
        <v>893</v>
      </c>
      <c r="G245" s="171" t="s">
        <v>234</v>
      </c>
      <c r="H245" s="172">
        <v>2.87</v>
      </c>
      <c r="I245" s="173"/>
      <c r="J245" s="174">
        <f>ROUND(I245*H245,2)</f>
        <v>0</v>
      </c>
      <c r="K245" s="170" t="s">
        <v>181</v>
      </c>
      <c r="L245" s="34"/>
      <c r="M245" s="175" t="s">
        <v>1</v>
      </c>
      <c r="N245" s="176" t="s">
        <v>42</v>
      </c>
      <c r="O245" s="59"/>
      <c r="P245" s="177">
        <f>O245*H245</f>
        <v>0</v>
      </c>
      <c r="Q245" s="177">
        <v>0</v>
      </c>
      <c r="R245" s="177">
        <f>Q245*H245</f>
        <v>0</v>
      </c>
      <c r="S245" s="177">
        <v>0</v>
      </c>
      <c r="T245" s="178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9" t="s">
        <v>182</v>
      </c>
      <c r="AT245" s="179" t="s">
        <v>177</v>
      </c>
      <c r="AU245" s="179" t="s">
        <v>86</v>
      </c>
      <c r="AY245" s="18" t="s">
        <v>175</v>
      </c>
      <c r="BE245" s="180">
        <f>IF(N245="základní",J245,0)</f>
        <v>0</v>
      </c>
      <c r="BF245" s="180">
        <f>IF(N245="snížená",J245,0)</f>
        <v>0</v>
      </c>
      <c r="BG245" s="180">
        <f>IF(N245="zákl. přenesená",J245,0)</f>
        <v>0</v>
      </c>
      <c r="BH245" s="180">
        <f>IF(N245="sníž. přenesená",J245,0)</f>
        <v>0</v>
      </c>
      <c r="BI245" s="180">
        <f>IF(N245="nulová",J245,0)</f>
        <v>0</v>
      </c>
      <c r="BJ245" s="18" t="s">
        <v>84</v>
      </c>
      <c r="BK245" s="180">
        <f>ROUND(I245*H245,2)</f>
        <v>0</v>
      </c>
      <c r="BL245" s="18" t="s">
        <v>182</v>
      </c>
      <c r="BM245" s="179" t="s">
        <v>1154</v>
      </c>
    </row>
    <row r="246" spans="1:65" s="2" customFormat="1" ht="24" customHeight="1">
      <c r="A246" s="33"/>
      <c r="B246" s="167"/>
      <c r="C246" s="168" t="s">
        <v>575</v>
      </c>
      <c r="D246" s="168" t="s">
        <v>177</v>
      </c>
      <c r="E246" s="169" t="s">
        <v>895</v>
      </c>
      <c r="F246" s="170" t="s">
        <v>896</v>
      </c>
      <c r="G246" s="171" t="s">
        <v>234</v>
      </c>
      <c r="H246" s="172">
        <v>2.2040000000000002</v>
      </c>
      <c r="I246" s="173"/>
      <c r="J246" s="174">
        <f>ROUND(I246*H246,2)</f>
        <v>0</v>
      </c>
      <c r="K246" s="170" t="s">
        <v>181</v>
      </c>
      <c r="L246" s="34"/>
      <c r="M246" s="175" t="s">
        <v>1</v>
      </c>
      <c r="N246" s="176" t="s">
        <v>42</v>
      </c>
      <c r="O246" s="59"/>
      <c r="P246" s="177">
        <f>O246*H246</f>
        <v>0</v>
      </c>
      <c r="Q246" s="177">
        <v>0</v>
      </c>
      <c r="R246" s="177">
        <f>Q246*H246</f>
        <v>0</v>
      </c>
      <c r="S246" s="177">
        <v>0</v>
      </c>
      <c r="T246" s="178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9" t="s">
        <v>182</v>
      </c>
      <c r="AT246" s="179" t="s">
        <v>177</v>
      </c>
      <c r="AU246" s="179" t="s">
        <v>86</v>
      </c>
      <c r="AY246" s="18" t="s">
        <v>175</v>
      </c>
      <c r="BE246" s="180">
        <f>IF(N246="základní",J246,0)</f>
        <v>0</v>
      </c>
      <c r="BF246" s="180">
        <f>IF(N246="snížená",J246,0)</f>
        <v>0</v>
      </c>
      <c r="BG246" s="180">
        <f>IF(N246="zákl. přenesená",J246,0)</f>
        <v>0</v>
      </c>
      <c r="BH246" s="180">
        <f>IF(N246="sníž. přenesená",J246,0)</f>
        <v>0</v>
      </c>
      <c r="BI246" s="180">
        <f>IF(N246="nulová",J246,0)</f>
        <v>0</v>
      </c>
      <c r="BJ246" s="18" t="s">
        <v>84</v>
      </c>
      <c r="BK246" s="180">
        <f>ROUND(I246*H246,2)</f>
        <v>0</v>
      </c>
      <c r="BL246" s="18" t="s">
        <v>182</v>
      </c>
      <c r="BM246" s="179" t="s">
        <v>1155</v>
      </c>
    </row>
    <row r="247" spans="1:65" s="13" customFormat="1">
      <c r="B247" s="181"/>
      <c r="D247" s="182" t="s">
        <v>184</v>
      </c>
      <c r="E247" s="183" t="s">
        <v>1</v>
      </c>
      <c r="F247" s="184" t="s">
        <v>1156</v>
      </c>
      <c r="H247" s="185">
        <v>2.2040000000000002</v>
      </c>
      <c r="I247" s="186"/>
      <c r="L247" s="181"/>
      <c r="M247" s="187"/>
      <c r="N247" s="188"/>
      <c r="O247" s="188"/>
      <c r="P247" s="188"/>
      <c r="Q247" s="188"/>
      <c r="R247" s="188"/>
      <c r="S247" s="188"/>
      <c r="T247" s="189"/>
      <c r="AT247" s="183" t="s">
        <v>184</v>
      </c>
      <c r="AU247" s="183" t="s">
        <v>86</v>
      </c>
      <c r="AV247" s="13" t="s">
        <v>86</v>
      </c>
      <c r="AW247" s="13" t="s">
        <v>33</v>
      </c>
      <c r="AX247" s="13" t="s">
        <v>84</v>
      </c>
      <c r="AY247" s="183" t="s">
        <v>175</v>
      </c>
    </row>
    <row r="248" spans="1:65" s="2" customFormat="1" ht="24" customHeight="1">
      <c r="A248" s="33"/>
      <c r="B248" s="167"/>
      <c r="C248" s="168" t="s">
        <v>579</v>
      </c>
      <c r="D248" s="168" t="s">
        <v>177</v>
      </c>
      <c r="E248" s="169" t="s">
        <v>898</v>
      </c>
      <c r="F248" s="170" t="s">
        <v>899</v>
      </c>
      <c r="G248" s="171" t="s">
        <v>234</v>
      </c>
      <c r="H248" s="172">
        <v>0.71399999999999997</v>
      </c>
      <c r="I248" s="173"/>
      <c r="J248" s="174">
        <f>ROUND(I248*H248,2)</f>
        <v>0</v>
      </c>
      <c r="K248" s="170" t="s">
        <v>181</v>
      </c>
      <c r="L248" s="34"/>
      <c r="M248" s="175" t="s">
        <v>1</v>
      </c>
      <c r="N248" s="176" t="s">
        <v>42</v>
      </c>
      <c r="O248" s="59"/>
      <c r="P248" s="177">
        <f>O248*H248</f>
        <v>0</v>
      </c>
      <c r="Q248" s="177">
        <v>0</v>
      </c>
      <c r="R248" s="177">
        <f>Q248*H248</f>
        <v>0</v>
      </c>
      <c r="S248" s="177">
        <v>0</v>
      </c>
      <c r="T248" s="178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9" t="s">
        <v>182</v>
      </c>
      <c r="AT248" s="179" t="s">
        <v>177</v>
      </c>
      <c r="AU248" s="179" t="s">
        <v>86</v>
      </c>
      <c r="AY248" s="18" t="s">
        <v>175</v>
      </c>
      <c r="BE248" s="180">
        <f>IF(N248="základní",J248,0)</f>
        <v>0</v>
      </c>
      <c r="BF248" s="180">
        <f>IF(N248="snížená",J248,0)</f>
        <v>0</v>
      </c>
      <c r="BG248" s="180">
        <f>IF(N248="zákl. přenesená",J248,0)</f>
        <v>0</v>
      </c>
      <c r="BH248" s="180">
        <f>IF(N248="sníž. přenesená",J248,0)</f>
        <v>0</v>
      </c>
      <c r="BI248" s="180">
        <f>IF(N248="nulová",J248,0)</f>
        <v>0</v>
      </c>
      <c r="BJ248" s="18" t="s">
        <v>84</v>
      </c>
      <c r="BK248" s="180">
        <f>ROUND(I248*H248,2)</f>
        <v>0</v>
      </c>
      <c r="BL248" s="18" t="s">
        <v>182</v>
      </c>
      <c r="BM248" s="179" t="s">
        <v>1157</v>
      </c>
    </row>
    <row r="249" spans="1:65" s="12" customFormat="1" ht="22.9" customHeight="1">
      <c r="B249" s="154"/>
      <c r="D249" s="155" t="s">
        <v>76</v>
      </c>
      <c r="E249" s="165" t="s">
        <v>356</v>
      </c>
      <c r="F249" s="165" t="s">
        <v>357</v>
      </c>
      <c r="I249" s="157"/>
      <c r="J249" s="166">
        <f>BK249</f>
        <v>0</v>
      </c>
      <c r="L249" s="154"/>
      <c r="M249" s="159"/>
      <c r="N249" s="160"/>
      <c r="O249" s="160"/>
      <c r="P249" s="161">
        <f>P250</f>
        <v>0</v>
      </c>
      <c r="Q249" s="160"/>
      <c r="R249" s="161">
        <f>R250</f>
        <v>0</v>
      </c>
      <c r="S249" s="160"/>
      <c r="T249" s="162">
        <f>T250</f>
        <v>0</v>
      </c>
      <c r="AR249" s="155" t="s">
        <v>84</v>
      </c>
      <c r="AT249" s="163" t="s">
        <v>76</v>
      </c>
      <c r="AU249" s="163" t="s">
        <v>84</v>
      </c>
      <c r="AY249" s="155" t="s">
        <v>175</v>
      </c>
      <c r="BK249" s="164">
        <f>BK250</f>
        <v>0</v>
      </c>
    </row>
    <row r="250" spans="1:65" s="2" customFormat="1" ht="24" customHeight="1">
      <c r="A250" s="33"/>
      <c r="B250" s="167"/>
      <c r="C250" s="168" t="s">
        <v>586</v>
      </c>
      <c r="D250" s="168" t="s">
        <v>177</v>
      </c>
      <c r="E250" s="169" t="s">
        <v>902</v>
      </c>
      <c r="F250" s="170" t="s">
        <v>903</v>
      </c>
      <c r="G250" s="171" t="s">
        <v>234</v>
      </c>
      <c r="H250" s="172">
        <v>469.017</v>
      </c>
      <c r="I250" s="173"/>
      <c r="J250" s="174">
        <f>ROUND(I250*H250,2)</f>
        <v>0</v>
      </c>
      <c r="K250" s="170" t="s">
        <v>181</v>
      </c>
      <c r="L250" s="34"/>
      <c r="M250" s="175" t="s">
        <v>1</v>
      </c>
      <c r="N250" s="176" t="s">
        <v>42</v>
      </c>
      <c r="O250" s="59"/>
      <c r="P250" s="177">
        <f>O250*H250</f>
        <v>0</v>
      </c>
      <c r="Q250" s="177">
        <v>0</v>
      </c>
      <c r="R250" s="177">
        <f>Q250*H250</f>
        <v>0</v>
      </c>
      <c r="S250" s="177">
        <v>0</v>
      </c>
      <c r="T250" s="178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9" t="s">
        <v>182</v>
      </c>
      <c r="AT250" s="179" t="s">
        <v>177</v>
      </c>
      <c r="AU250" s="179" t="s">
        <v>86</v>
      </c>
      <c r="AY250" s="18" t="s">
        <v>175</v>
      </c>
      <c r="BE250" s="180">
        <f>IF(N250="základní",J250,0)</f>
        <v>0</v>
      </c>
      <c r="BF250" s="180">
        <f>IF(N250="snížená",J250,0)</f>
        <v>0</v>
      </c>
      <c r="BG250" s="180">
        <f>IF(N250="zákl. přenesená",J250,0)</f>
        <v>0</v>
      </c>
      <c r="BH250" s="180">
        <f>IF(N250="sníž. přenesená",J250,0)</f>
        <v>0</v>
      </c>
      <c r="BI250" s="180">
        <f>IF(N250="nulová",J250,0)</f>
        <v>0</v>
      </c>
      <c r="BJ250" s="18" t="s">
        <v>84</v>
      </c>
      <c r="BK250" s="180">
        <f>ROUND(I250*H250,2)</f>
        <v>0</v>
      </c>
      <c r="BL250" s="18" t="s">
        <v>182</v>
      </c>
      <c r="BM250" s="179" t="s">
        <v>1158</v>
      </c>
    </row>
    <row r="251" spans="1:65" s="12" customFormat="1" ht="25.9" customHeight="1">
      <c r="B251" s="154"/>
      <c r="D251" s="155" t="s">
        <v>76</v>
      </c>
      <c r="E251" s="156" t="s">
        <v>565</v>
      </c>
      <c r="F251" s="156" t="s">
        <v>566</v>
      </c>
      <c r="I251" s="157"/>
      <c r="J251" s="158">
        <f>BK251</f>
        <v>0</v>
      </c>
      <c r="L251" s="154"/>
      <c r="M251" s="159"/>
      <c r="N251" s="160"/>
      <c r="O251" s="160"/>
      <c r="P251" s="161">
        <f>P252</f>
        <v>0</v>
      </c>
      <c r="Q251" s="160"/>
      <c r="R251" s="161">
        <f>R252</f>
        <v>0</v>
      </c>
      <c r="S251" s="160"/>
      <c r="T251" s="162">
        <f>T252</f>
        <v>0</v>
      </c>
      <c r="AR251" s="155" t="s">
        <v>86</v>
      </c>
      <c r="AT251" s="163" t="s">
        <v>76</v>
      </c>
      <c r="AU251" s="163" t="s">
        <v>77</v>
      </c>
      <c r="AY251" s="155" t="s">
        <v>175</v>
      </c>
      <c r="BK251" s="164">
        <f>BK252</f>
        <v>0</v>
      </c>
    </row>
    <row r="252" spans="1:65" s="12" customFormat="1" ht="22.9" customHeight="1">
      <c r="B252" s="154"/>
      <c r="D252" s="155" t="s">
        <v>76</v>
      </c>
      <c r="E252" s="165" t="s">
        <v>1159</v>
      </c>
      <c r="F252" s="165" t="s">
        <v>1160</v>
      </c>
      <c r="I252" s="157"/>
      <c r="J252" s="166">
        <f>BK252</f>
        <v>0</v>
      </c>
      <c r="L252" s="154"/>
      <c r="M252" s="159"/>
      <c r="N252" s="160"/>
      <c r="O252" s="160"/>
      <c r="P252" s="161">
        <f>P253</f>
        <v>0</v>
      </c>
      <c r="Q252" s="160"/>
      <c r="R252" s="161">
        <f>R253</f>
        <v>0</v>
      </c>
      <c r="S252" s="160"/>
      <c r="T252" s="162">
        <f>T253</f>
        <v>0</v>
      </c>
      <c r="AR252" s="155" t="s">
        <v>86</v>
      </c>
      <c r="AT252" s="163" t="s">
        <v>76</v>
      </c>
      <c r="AU252" s="163" t="s">
        <v>84</v>
      </c>
      <c r="AY252" s="155" t="s">
        <v>175</v>
      </c>
      <c r="BK252" s="164">
        <f>BK253</f>
        <v>0</v>
      </c>
    </row>
    <row r="253" spans="1:65" s="2" customFormat="1" ht="16.5" customHeight="1">
      <c r="A253" s="33"/>
      <c r="B253" s="167"/>
      <c r="C253" s="168" t="s">
        <v>590</v>
      </c>
      <c r="D253" s="168" t="s">
        <v>177</v>
      </c>
      <c r="E253" s="169" t="s">
        <v>1161</v>
      </c>
      <c r="F253" s="170" t="s">
        <v>1162</v>
      </c>
      <c r="G253" s="171" t="s">
        <v>285</v>
      </c>
      <c r="H253" s="172">
        <v>20</v>
      </c>
      <c r="I253" s="173"/>
      <c r="J253" s="174">
        <f>ROUND(I253*H253,2)</f>
        <v>0</v>
      </c>
      <c r="K253" s="170" t="s">
        <v>1</v>
      </c>
      <c r="L253" s="34"/>
      <c r="M253" s="175" t="s">
        <v>1</v>
      </c>
      <c r="N253" s="176" t="s">
        <v>42</v>
      </c>
      <c r="O253" s="59"/>
      <c r="P253" s="177">
        <f>O253*H253</f>
        <v>0</v>
      </c>
      <c r="Q253" s="177">
        <v>0</v>
      </c>
      <c r="R253" s="177">
        <f>Q253*H253</f>
        <v>0</v>
      </c>
      <c r="S253" s="177">
        <v>0</v>
      </c>
      <c r="T253" s="178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9" t="s">
        <v>256</v>
      </c>
      <c r="AT253" s="179" t="s">
        <v>177</v>
      </c>
      <c r="AU253" s="179" t="s">
        <v>86</v>
      </c>
      <c r="AY253" s="18" t="s">
        <v>175</v>
      </c>
      <c r="BE253" s="180">
        <f>IF(N253="základní",J253,0)</f>
        <v>0</v>
      </c>
      <c r="BF253" s="180">
        <f>IF(N253="snížená",J253,0)</f>
        <v>0</v>
      </c>
      <c r="BG253" s="180">
        <f>IF(N253="zákl. přenesená",J253,0)</f>
        <v>0</v>
      </c>
      <c r="BH253" s="180">
        <f>IF(N253="sníž. přenesená",J253,0)</f>
        <v>0</v>
      </c>
      <c r="BI253" s="180">
        <f>IF(N253="nulová",J253,0)</f>
        <v>0</v>
      </c>
      <c r="BJ253" s="18" t="s">
        <v>84</v>
      </c>
      <c r="BK253" s="180">
        <f>ROUND(I253*H253,2)</f>
        <v>0</v>
      </c>
      <c r="BL253" s="18" t="s">
        <v>256</v>
      </c>
      <c r="BM253" s="179" t="s">
        <v>1163</v>
      </c>
    </row>
    <row r="254" spans="1:65" s="12" customFormat="1" ht="25.9" customHeight="1">
      <c r="B254" s="154"/>
      <c r="D254" s="155" t="s">
        <v>76</v>
      </c>
      <c r="E254" s="156" t="s">
        <v>362</v>
      </c>
      <c r="F254" s="156" t="s">
        <v>363</v>
      </c>
      <c r="I254" s="157"/>
      <c r="J254" s="158">
        <f>BK254</f>
        <v>0</v>
      </c>
      <c r="L254" s="154"/>
      <c r="M254" s="159"/>
      <c r="N254" s="160"/>
      <c r="O254" s="160"/>
      <c r="P254" s="161">
        <f>P255+P258</f>
        <v>0</v>
      </c>
      <c r="Q254" s="160"/>
      <c r="R254" s="161">
        <f>R255+R258</f>
        <v>0</v>
      </c>
      <c r="S254" s="160"/>
      <c r="T254" s="162">
        <f>T255+T258</f>
        <v>0</v>
      </c>
      <c r="AR254" s="155" t="s">
        <v>201</v>
      </c>
      <c r="AT254" s="163" t="s">
        <v>76</v>
      </c>
      <c r="AU254" s="163" t="s">
        <v>77</v>
      </c>
      <c r="AY254" s="155" t="s">
        <v>175</v>
      </c>
      <c r="BK254" s="164">
        <f>BK255+BK258</f>
        <v>0</v>
      </c>
    </row>
    <row r="255" spans="1:65" s="12" customFormat="1" ht="22.9" customHeight="1">
      <c r="B255" s="154"/>
      <c r="D255" s="155" t="s">
        <v>76</v>
      </c>
      <c r="E255" s="165" t="s">
        <v>364</v>
      </c>
      <c r="F255" s="165" t="s">
        <v>365</v>
      </c>
      <c r="I255" s="157"/>
      <c r="J255" s="166">
        <f>BK255</f>
        <v>0</v>
      </c>
      <c r="L255" s="154"/>
      <c r="M255" s="159"/>
      <c r="N255" s="160"/>
      <c r="O255" s="160"/>
      <c r="P255" s="161">
        <f>SUM(P256:P257)</f>
        <v>0</v>
      </c>
      <c r="Q255" s="160"/>
      <c r="R255" s="161">
        <f>SUM(R256:R257)</f>
        <v>0</v>
      </c>
      <c r="S255" s="160"/>
      <c r="T255" s="162">
        <f>SUM(T256:T257)</f>
        <v>0</v>
      </c>
      <c r="AR255" s="155" t="s">
        <v>201</v>
      </c>
      <c r="AT255" s="163" t="s">
        <v>76</v>
      </c>
      <c r="AU255" s="163" t="s">
        <v>84</v>
      </c>
      <c r="AY255" s="155" t="s">
        <v>175</v>
      </c>
      <c r="BK255" s="164">
        <f>SUM(BK256:BK257)</f>
        <v>0</v>
      </c>
    </row>
    <row r="256" spans="1:65" s="2" customFormat="1" ht="16.5" customHeight="1">
      <c r="A256" s="33"/>
      <c r="B256" s="167"/>
      <c r="C256" s="168" t="s">
        <v>594</v>
      </c>
      <c r="D256" s="168" t="s">
        <v>177</v>
      </c>
      <c r="E256" s="169" t="s">
        <v>366</v>
      </c>
      <c r="F256" s="170" t="s">
        <v>367</v>
      </c>
      <c r="G256" s="171" t="s">
        <v>368</v>
      </c>
      <c r="H256" s="172">
        <v>1</v>
      </c>
      <c r="I256" s="173"/>
      <c r="J256" s="174">
        <f>ROUND(I256*H256,2)</f>
        <v>0</v>
      </c>
      <c r="K256" s="170" t="s">
        <v>181</v>
      </c>
      <c r="L256" s="34"/>
      <c r="M256" s="175" t="s">
        <v>1</v>
      </c>
      <c r="N256" s="176" t="s">
        <v>42</v>
      </c>
      <c r="O256" s="59"/>
      <c r="P256" s="177">
        <f>O256*H256</f>
        <v>0</v>
      </c>
      <c r="Q256" s="177">
        <v>0</v>
      </c>
      <c r="R256" s="177">
        <f>Q256*H256</f>
        <v>0</v>
      </c>
      <c r="S256" s="177">
        <v>0</v>
      </c>
      <c r="T256" s="178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9" t="s">
        <v>369</v>
      </c>
      <c r="AT256" s="179" t="s">
        <v>177</v>
      </c>
      <c r="AU256" s="179" t="s">
        <v>86</v>
      </c>
      <c r="AY256" s="18" t="s">
        <v>175</v>
      </c>
      <c r="BE256" s="180">
        <f>IF(N256="základní",J256,0)</f>
        <v>0</v>
      </c>
      <c r="BF256" s="180">
        <f>IF(N256="snížená",J256,0)</f>
        <v>0</v>
      </c>
      <c r="BG256" s="180">
        <f>IF(N256="zákl. přenesená",J256,0)</f>
        <v>0</v>
      </c>
      <c r="BH256" s="180">
        <f>IF(N256="sníž. přenesená",J256,0)</f>
        <v>0</v>
      </c>
      <c r="BI256" s="180">
        <f>IF(N256="nulová",J256,0)</f>
        <v>0</v>
      </c>
      <c r="BJ256" s="18" t="s">
        <v>84</v>
      </c>
      <c r="BK256" s="180">
        <f>ROUND(I256*H256,2)</f>
        <v>0</v>
      </c>
      <c r="BL256" s="18" t="s">
        <v>369</v>
      </c>
      <c r="BM256" s="179" t="s">
        <v>1164</v>
      </c>
    </row>
    <row r="257" spans="1:65" s="2" customFormat="1" ht="16.5" customHeight="1">
      <c r="A257" s="33"/>
      <c r="B257" s="167"/>
      <c r="C257" s="168" t="s">
        <v>603</v>
      </c>
      <c r="D257" s="168" t="s">
        <v>177</v>
      </c>
      <c r="E257" s="169" t="s">
        <v>372</v>
      </c>
      <c r="F257" s="170" t="s">
        <v>373</v>
      </c>
      <c r="G257" s="171" t="s">
        <v>368</v>
      </c>
      <c r="H257" s="172">
        <v>1</v>
      </c>
      <c r="I257" s="173"/>
      <c r="J257" s="174">
        <f>ROUND(I257*H257,2)</f>
        <v>0</v>
      </c>
      <c r="K257" s="170" t="s">
        <v>181</v>
      </c>
      <c r="L257" s="34"/>
      <c r="M257" s="175" t="s">
        <v>1</v>
      </c>
      <c r="N257" s="176" t="s">
        <v>42</v>
      </c>
      <c r="O257" s="59"/>
      <c r="P257" s="177">
        <f>O257*H257</f>
        <v>0</v>
      </c>
      <c r="Q257" s="177">
        <v>0</v>
      </c>
      <c r="R257" s="177">
        <f>Q257*H257</f>
        <v>0</v>
      </c>
      <c r="S257" s="177">
        <v>0</v>
      </c>
      <c r="T257" s="178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9" t="s">
        <v>369</v>
      </c>
      <c r="AT257" s="179" t="s">
        <v>177</v>
      </c>
      <c r="AU257" s="179" t="s">
        <v>86</v>
      </c>
      <c r="AY257" s="18" t="s">
        <v>175</v>
      </c>
      <c r="BE257" s="180">
        <f>IF(N257="základní",J257,0)</f>
        <v>0</v>
      </c>
      <c r="BF257" s="180">
        <f>IF(N257="snížená",J257,0)</f>
        <v>0</v>
      </c>
      <c r="BG257" s="180">
        <f>IF(N257="zákl. přenesená",J257,0)</f>
        <v>0</v>
      </c>
      <c r="BH257" s="180">
        <f>IF(N257="sníž. přenesená",J257,0)</f>
        <v>0</v>
      </c>
      <c r="BI257" s="180">
        <f>IF(N257="nulová",J257,0)</f>
        <v>0</v>
      </c>
      <c r="BJ257" s="18" t="s">
        <v>84</v>
      </c>
      <c r="BK257" s="180">
        <f>ROUND(I257*H257,2)</f>
        <v>0</v>
      </c>
      <c r="BL257" s="18" t="s">
        <v>369</v>
      </c>
      <c r="BM257" s="179" t="s">
        <v>1165</v>
      </c>
    </row>
    <row r="258" spans="1:65" s="12" customFormat="1" ht="22.9" customHeight="1">
      <c r="B258" s="154"/>
      <c r="D258" s="155" t="s">
        <v>76</v>
      </c>
      <c r="E258" s="165" t="s">
        <v>1166</v>
      </c>
      <c r="F258" s="165" t="s">
        <v>1167</v>
      </c>
      <c r="I258" s="157"/>
      <c r="J258" s="166">
        <f>BK258</f>
        <v>0</v>
      </c>
      <c r="L258" s="154"/>
      <c r="M258" s="159"/>
      <c r="N258" s="160"/>
      <c r="O258" s="160"/>
      <c r="P258" s="161">
        <f>P259</f>
        <v>0</v>
      </c>
      <c r="Q258" s="160"/>
      <c r="R258" s="161">
        <f>R259</f>
        <v>0</v>
      </c>
      <c r="S258" s="160"/>
      <c r="T258" s="162">
        <f>T259</f>
        <v>0</v>
      </c>
      <c r="AR258" s="155" t="s">
        <v>201</v>
      </c>
      <c r="AT258" s="163" t="s">
        <v>76</v>
      </c>
      <c r="AU258" s="163" t="s">
        <v>84</v>
      </c>
      <c r="AY258" s="155" t="s">
        <v>175</v>
      </c>
      <c r="BK258" s="164">
        <f>BK259</f>
        <v>0</v>
      </c>
    </row>
    <row r="259" spans="1:65" s="2" customFormat="1" ht="16.5" customHeight="1">
      <c r="A259" s="33"/>
      <c r="B259" s="167"/>
      <c r="C259" s="168" t="s">
        <v>605</v>
      </c>
      <c r="D259" s="168" t="s">
        <v>177</v>
      </c>
      <c r="E259" s="169" t="s">
        <v>1168</v>
      </c>
      <c r="F259" s="170" t="s">
        <v>1169</v>
      </c>
      <c r="G259" s="171" t="s">
        <v>310</v>
      </c>
      <c r="H259" s="172">
        <v>2</v>
      </c>
      <c r="I259" s="173"/>
      <c r="J259" s="174">
        <f>ROUND(I259*H259,2)</f>
        <v>0</v>
      </c>
      <c r="K259" s="170" t="s">
        <v>750</v>
      </c>
      <c r="L259" s="34"/>
      <c r="M259" s="215" t="s">
        <v>1</v>
      </c>
      <c r="N259" s="216" t="s">
        <v>42</v>
      </c>
      <c r="O259" s="217"/>
      <c r="P259" s="218">
        <f>O259*H259</f>
        <v>0</v>
      </c>
      <c r="Q259" s="218">
        <v>0</v>
      </c>
      <c r="R259" s="218">
        <f>Q259*H259</f>
        <v>0</v>
      </c>
      <c r="S259" s="218">
        <v>0</v>
      </c>
      <c r="T259" s="219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9" t="s">
        <v>369</v>
      </c>
      <c r="AT259" s="179" t="s">
        <v>177</v>
      </c>
      <c r="AU259" s="179" t="s">
        <v>86</v>
      </c>
      <c r="AY259" s="18" t="s">
        <v>175</v>
      </c>
      <c r="BE259" s="180">
        <f>IF(N259="základní",J259,0)</f>
        <v>0</v>
      </c>
      <c r="BF259" s="180">
        <f>IF(N259="snížená",J259,0)</f>
        <v>0</v>
      </c>
      <c r="BG259" s="180">
        <f>IF(N259="zákl. přenesená",J259,0)</f>
        <v>0</v>
      </c>
      <c r="BH259" s="180">
        <f>IF(N259="sníž. přenesená",J259,0)</f>
        <v>0</v>
      </c>
      <c r="BI259" s="180">
        <f>IF(N259="nulová",J259,0)</f>
        <v>0</v>
      </c>
      <c r="BJ259" s="18" t="s">
        <v>84</v>
      </c>
      <c r="BK259" s="180">
        <f>ROUND(I259*H259,2)</f>
        <v>0</v>
      </c>
      <c r="BL259" s="18" t="s">
        <v>369</v>
      </c>
      <c r="BM259" s="179" t="s">
        <v>1170</v>
      </c>
    </row>
    <row r="260" spans="1:65" s="2" customFormat="1" ht="6.95" customHeight="1">
      <c r="A260" s="33"/>
      <c r="B260" s="48"/>
      <c r="C260" s="49"/>
      <c r="D260" s="49"/>
      <c r="E260" s="49"/>
      <c r="F260" s="49"/>
      <c r="G260" s="49"/>
      <c r="H260" s="49"/>
      <c r="I260" s="127"/>
      <c r="J260" s="49"/>
      <c r="K260" s="49"/>
      <c r="L260" s="34"/>
      <c r="M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</row>
  </sheetData>
  <autoFilter ref="C127:K259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114</v>
      </c>
      <c r="AZ2" s="100" t="s">
        <v>134</v>
      </c>
      <c r="BA2" s="100" t="s">
        <v>1</v>
      </c>
      <c r="BB2" s="100" t="s">
        <v>1</v>
      </c>
      <c r="BC2" s="100" t="s">
        <v>1171</v>
      </c>
      <c r="BD2" s="100" t="s">
        <v>86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  <c r="AZ3" s="100" t="s">
        <v>1172</v>
      </c>
      <c r="BA3" s="100" t="s">
        <v>1</v>
      </c>
      <c r="BB3" s="100" t="s">
        <v>1</v>
      </c>
      <c r="BC3" s="100" t="s">
        <v>291</v>
      </c>
      <c r="BD3" s="100" t="s">
        <v>86</v>
      </c>
    </row>
    <row r="4" spans="1:56" s="1" customFormat="1" ht="24.95" customHeight="1">
      <c r="B4" s="21"/>
      <c r="D4" s="22" t="s">
        <v>138</v>
      </c>
      <c r="I4" s="99"/>
      <c r="L4" s="21"/>
      <c r="M4" s="102" t="s">
        <v>10</v>
      </c>
      <c r="AT4" s="18" t="s">
        <v>3</v>
      </c>
      <c r="AZ4" s="100" t="s">
        <v>601</v>
      </c>
      <c r="BA4" s="100" t="s">
        <v>1</v>
      </c>
      <c r="BB4" s="100" t="s">
        <v>1</v>
      </c>
      <c r="BC4" s="100" t="s">
        <v>86</v>
      </c>
      <c r="BD4" s="100" t="s">
        <v>86</v>
      </c>
    </row>
    <row r="5" spans="1:56" s="1" customFormat="1" ht="6.95" customHeight="1">
      <c r="B5" s="21"/>
      <c r="I5" s="99"/>
      <c r="L5" s="21"/>
      <c r="AZ5" s="100" t="s">
        <v>136</v>
      </c>
      <c r="BA5" s="100" t="s">
        <v>1</v>
      </c>
      <c r="BB5" s="100" t="s">
        <v>1</v>
      </c>
      <c r="BC5" s="100" t="s">
        <v>1173</v>
      </c>
      <c r="BD5" s="100" t="s">
        <v>86</v>
      </c>
    </row>
    <row r="6" spans="1:56" s="1" customFormat="1" ht="12" customHeight="1">
      <c r="B6" s="21"/>
      <c r="D6" s="28" t="s">
        <v>15</v>
      </c>
      <c r="I6" s="99"/>
      <c r="L6" s="21"/>
      <c r="AZ6" s="100" t="s">
        <v>139</v>
      </c>
      <c r="BA6" s="100" t="s">
        <v>1</v>
      </c>
      <c r="BB6" s="100" t="s">
        <v>1</v>
      </c>
      <c r="BC6" s="100" t="s">
        <v>1174</v>
      </c>
      <c r="BD6" s="100" t="s">
        <v>86</v>
      </c>
    </row>
    <row r="7" spans="1:56" s="1" customFormat="1" ht="25.5" customHeight="1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  <c r="AZ7" s="100" t="s">
        <v>1175</v>
      </c>
      <c r="BA7" s="100" t="s">
        <v>1</v>
      </c>
      <c r="BB7" s="100" t="s">
        <v>1</v>
      </c>
      <c r="BC7" s="100" t="s">
        <v>1176</v>
      </c>
      <c r="BD7" s="100" t="s">
        <v>86</v>
      </c>
    </row>
    <row r="8" spans="1:56" s="1" customFormat="1" ht="12" customHeight="1">
      <c r="B8" s="21"/>
      <c r="D8" s="28" t="s">
        <v>144</v>
      </c>
      <c r="I8" s="99"/>
      <c r="L8" s="21"/>
      <c r="AZ8" s="100" t="s">
        <v>1177</v>
      </c>
      <c r="BA8" s="100" t="s">
        <v>1</v>
      </c>
      <c r="BB8" s="100" t="s">
        <v>1</v>
      </c>
      <c r="BC8" s="100" t="s">
        <v>1178</v>
      </c>
      <c r="BD8" s="100" t="s">
        <v>86</v>
      </c>
    </row>
    <row r="9" spans="1:56" s="2" customFormat="1" ht="16.5" customHeight="1">
      <c r="A9" s="33"/>
      <c r="B9" s="34"/>
      <c r="C9" s="33"/>
      <c r="D9" s="33"/>
      <c r="E9" s="276" t="s">
        <v>1179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0" t="s">
        <v>1036</v>
      </c>
      <c r="BA9" s="100" t="s">
        <v>1</v>
      </c>
      <c r="BB9" s="100" t="s">
        <v>1</v>
      </c>
      <c r="BC9" s="100" t="s">
        <v>1180</v>
      </c>
      <c r="BD9" s="100" t="s">
        <v>86</v>
      </c>
    </row>
    <row r="10" spans="1:5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100" t="s">
        <v>1181</v>
      </c>
      <c r="BA10" s="100" t="s">
        <v>1</v>
      </c>
      <c r="BB10" s="100" t="s">
        <v>1</v>
      </c>
      <c r="BC10" s="100" t="s">
        <v>1182</v>
      </c>
      <c r="BD10" s="100" t="s">
        <v>86</v>
      </c>
    </row>
    <row r="11" spans="1:56" s="2" customFormat="1" ht="27" customHeight="1">
      <c r="A11" s="33"/>
      <c r="B11" s="34"/>
      <c r="C11" s="33"/>
      <c r="D11" s="33"/>
      <c r="E11" s="258" t="s">
        <v>1183</v>
      </c>
      <c r="F11" s="275"/>
      <c r="G11" s="275"/>
      <c r="H11" s="27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100" t="s">
        <v>1184</v>
      </c>
      <c r="BA11" s="100" t="s">
        <v>1</v>
      </c>
      <c r="BB11" s="100" t="s">
        <v>1</v>
      </c>
      <c r="BC11" s="100" t="s">
        <v>1185</v>
      </c>
      <c r="BD11" s="100" t="s">
        <v>86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100" t="s">
        <v>380</v>
      </c>
      <c r="BA12" s="100" t="s">
        <v>1</v>
      </c>
      <c r="BB12" s="100" t="s">
        <v>1</v>
      </c>
      <c r="BC12" s="100" t="s">
        <v>1186</v>
      </c>
      <c r="BD12" s="100" t="s">
        <v>86</v>
      </c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104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100" t="s">
        <v>724</v>
      </c>
      <c r="BA13" s="100" t="s">
        <v>1</v>
      </c>
      <c r="BB13" s="100" t="s">
        <v>1</v>
      </c>
      <c r="BC13" s="100" t="s">
        <v>1187</v>
      </c>
      <c r="BD13" s="100" t="s">
        <v>86</v>
      </c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104" t="s">
        <v>21</v>
      </c>
      <c r="J14" s="56" t="str">
        <f>'Rekapitulace stavby'!AN8</f>
        <v>18. 1. 2019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100" t="s">
        <v>726</v>
      </c>
      <c r="BA14" s="100" t="s">
        <v>1</v>
      </c>
      <c r="BB14" s="100" t="s">
        <v>1</v>
      </c>
      <c r="BC14" s="100" t="s">
        <v>1188</v>
      </c>
      <c r="BD14" s="100" t="s">
        <v>86</v>
      </c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100" t="s">
        <v>729</v>
      </c>
      <c r="BA15" s="100" t="s">
        <v>1</v>
      </c>
      <c r="BB15" s="100" t="s">
        <v>1</v>
      </c>
      <c r="BC15" s="100" t="s">
        <v>1189</v>
      </c>
      <c r="BD15" s="100" t="s">
        <v>86</v>
      </c>
    </row>
    <row r="16" spans="1:5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104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104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8" t="str">
        <f>'Rekapitulace stavby'!E14</f>
        <v>Vyplň údaj</v>
      </c>
      <c r="F20" s="261"/>
      <c r="G20" s="261"/>
      <c r="H20" s="261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24</v>
      </c>
      <c r="J22" s="26" t="s">
        <v>30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104" t="s">
        <v>26</v>
      </c>
      <c r="J23" s="26" t="s">
        <v>32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34</v>
      </c>
      <c r="E25" s="33"/>
      <c r="F25" s="33"/>
      <c r="G25" s="33"/>
      <c r="H25" s="33"/>
      <c r="I25" s="104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35</v>
      </c>
      <c r="F26" s="33"/>
      <c r="G26" s="33"/>
      <c r="H26" s="33"/>
      <c r="I26" s="104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36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5"/>
      <c r="B29" s="106"/>
      <c r="C29" s="105"/>
      <c r="D29" s="105"/>
      <c r="E29" s="265" t="s">
        <v>1</v>
      </c>
      <c r="F29" s="265"/>
      <c r="G29" s="265"/>
      <c r="H29" s="265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0" t="s">
        <v>37</v>
      </c>
      <c r="E32" s="33"/>
      <c r="F32" s="33"/>
      <c r="G32" s="33"/>
      <c r="H32" s="33"/>
      <c r="I32" s="103"/>
      <c r="J32" s="72">
        <f>ROUND(J133,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39</v>
      </c>
      <c r="G34" s="33"/>
      <c r="H34" s="33"/>
      <c r="I34" s="111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2" t="s">
        <v>41</v>
      </c>
      <c r="E35" s="28" t="s">
        <v>42</v>
      </c>
      <c r="F35" s="113">
        <f>ROUND((SUM(BE133:BE317)),  2)</f>
        <v>0</v>
      </c>
      <c r="G35" s="33"/>
      <c r="H35" s="33"/>
      <c r="I35" s="114">
        <v>0.21</v>
      </c>
      <c r="J35" s="113">
        <f>ROUND(((SUM(BE133:BE317))*I35),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43</v>
      </c>
      <c r="F36" s="113">
        <f>ROUND((SUM(BF133:BF317)),  2)</f>
        <v>0</v>
      </c>
      <c r="G36" s="33"/>
      <c r="H36" s="33"/>
      <c r="I36" s="114">
        <v>0.15</v>
      </c>
      <c r="J36" s="113">
        <f>ROUND(((SUM(BF133:BF317))*I36),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13">
        <f>ROUND((SUM(BG133:BG317)),  2)</f>
        <v>0</v>
      </c>
      <c r="G37" s="33"/>
      <c r="H37" s="33"/>
      <c r="I37" s="114">
        <v>0.21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45</v>
      </c>
      <c r="F38" s="113">
        <f>ROUND((SUM(BH133:BH317)),  2)</f>
        <v>0</v>
      </c>
      <c r="G38" s="33"/>
      <c r="H38" s="33"/>
      <c r="I38" s="114">
        <v>0.15</v>
      </c>
      <c r="J38" s="113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46</v>
      </c>
      <c r="F39" s="113">
        <f>ROUND((SUM(BI133:BI317)),  2)</f>
        <v>0</v>
      </c>
      <c r="G39" s="33"/>
      <c r="H39" s="33"/>
      <c r="I39" s="114">
        <v>0</v>
      </c>
      <c r="J39" s="113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5"/>
      <c r="D41" s="116" t="s">
        <v>47</v>
      </c>
      <c r="E41" s="61"/>
      <c r="F41" s="61"/>
      <c r="G41" s="117" t="s">
        <v>48</v>
      </c>
      <c r="H41" s="118" t="s">
        <v>49</v>
      </c>
      <c r="I41" s="119"/>
      <c r="J41" s="120">
        <f>SUM(J32:J39)</f>
        <v>0</v>
      </c>
      <c r="K41" s="12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6" t="s">
        <v>1179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27" customHeight="1">
      <c r="A89" s="33"/>
      <c r="B89" s="34"/>
      <c r="C89" s="33"/>
      <c r="D89" s="33"/>
      <c r="E89" s="258" t="str">
        <f>E11</f>
        <v>01 - C.1.7-Vybudování nových parkovacích stání před domy U Apolla č.p.691-692</v>
      </c>
      <c r="F89" s="275"/>
      <c r="G89" s="275"/>
      <c r="H89" s="27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Valašské Meziříčí</v>
      </c>
      <c r="G91" s="33"/>
      <c r="H91" s="33"/>
      <c r="I91" s="104" t="s">
        <v>21</v>
      </c>
      <c r="J91" s="56" t="str">
        <f>IF(J14="","",J14)</f>
        <v>18. 1. 2019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>
      <c r="A93" s="33"/>
      <c r="B93" s="34"/>
      <c r="C93" s="28" t="s">
        <v>23</v>
      </c>
      <c r="D93" s="33"/>
      <c r="E93" s="33"/>
      <c r="F93" s="26" t="str">
        <f>E17</f>
        <v>Město Valašské Meziříčí</v>
      </c>
      <c r="G93" s="33"/>
      <c r="H93" s="33"/>
      <c r="I93" s="104" t="s">
        <v>29</v>
      </c>
      <c r="J93" s="31" t="str">
        <f>E23</f>
        <v>LZ-PROJEKT plus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34</v>
      </c>
      <c r="J94" s="31" t="str">
        <f>E26</f>
        <v>Fajfrová Irena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9" t="s">
        <v>149</v>
      </c>
      <c r="D96" s="115"/>
      <c r="E96" s="115"/>
      <c r="F96" s="115"/>
      <c r="G96" s="115"/>
      <c r="H96" s="115"/>
      <c r="I96" s="130"/>
      <c r="J96" s="131" t="s">
        <v>150</v>
      </c>
      <c r="K96" s="115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2" t="s">
        <v>151</v>
      </c>
      <c r="D98" s="33"/>
      <c r="E98" s="33"/>
      <c r="F98" s="33"/>
      <c r="G98" s="33"/>
      <c r="H98" s="33"/>
      <c r="I98" s="103"/>
      <c r="J98" s="72">
        <f>J133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4.95" customHeight="1">
      <c r="B99" s="133"/>
      <c r="D99" s="134" t="s">
        <v>153</v>
      </c>
      <c r="E99" s="135"/>
      <c r="F99" s="135"/>
      <c r="G99" s="135"/>
      <c r="H99" s="135"/>
      <c r="I99" s="136"/>
      <c r="J99" s="137">
        <f>J134</f>
        <v>0</v>
      </c>
      <c r="L99" s="133"/>
    </row>
    <row r="100" spans="1:47" s="10" customFormat="1" ht="19.899999999999999" customHeight="1">
      <c r="B100" s="138"/>
      <c r="D100" s="139" t="s">
        <v>154</v>
      </c>
      <c r="E100" s="140"/>
      <c r="F100" s="140"/>
      <c r="G100" s="140"/>
      <c r="H100" s="140"/>
      <c r="I100" s="141"/>
      <c r="J100" s="142">
        <f>J135</f>
        <v>0</v>
      </c>
      <c r="L100" s="138"/>
    </row>
    <row r="101" spans="1:47" s="10" customFormat="1" ht="19.899999999999999" customHeight="1">
      <c r="B101" s="138"/>
      <c r="D101" s="139" t="s">
        <v>385</v>
      </c>
      <c r="E101" s="140"/>
      <c r="F101" s="140"/>
      <c r="G101" s="140"/>
      <c r="H101" s="140"/>
      <c r="I101" s="141"/>
      <c r="J101" s="142">
        <f>J212</f>
        <v>0</v>
      </c>
      <c r="L101" s="138"/>
    </row>
    <row r="102" spans="1:47" s="10" customFormat="1" ht="19.899999999999999" customHeight="1">
      <c r="B102" s="138"/>
      <c r="D102" s="139" t="s">
        <v>1190</v>
      </c>
      <c r="E102" s="140"/>
      <c r="F102" s="140"/>
      <c r="G102" s="140"/>
      <c r="H102" s="140"/>
      <c r="I102" s="141"/>
      <c r="J102" s="142">
        <f>J216</f>
        <v>0</v>
      </c>
      <c r="L102" s="138"/>
    </row>
    <row r="103" spans="1:47" s="10" customFormat="1" ht="19.899999999999999" customHeight="1">
      <c r="B103" s="138"/>
      <c r="D103" s="139" t="s">
        <v>386</v>
      </c>
      <c r="E103" s="140"/>
      <c r="F103" s="140"/>
      <c r="G103" s="140"/>
      <c r="H103" s="140"/>
      <c r="I103" s="141"/>
      <c r="J103" s="142">
        <f>J243</f>
        <v>0</v>
      </c>
      <c r="L103" s="138"/>
    </row>
    <row r="104" spans="1:47" s="10" customFormat="1" ht="19.899999999999999" customHeight="1">
      <c r="B104" s="138"/>
      <c r="D104" s="139" t="s">
        <v>156</v>
      </c>
      <c r="E104" s="140"/>
      <c r="F104" s="140"/>
      <c r="G104" s="140"/>
      <c r="H104" s="140"/>
      <c r="I104" s="141"/>
      <c r="J104" s="142">
        <f>J258</f>
        <v>0</v>
      </c>
      <c r="L104" s="138"/>
    </row>
    <row r="105" spans="1:47" s="10" customFormat="1" ht="19.899999999999999" customHeight="1">
      <c r="B105" s="138"/>
      <c r="D105" s="139" t="s">
        <v>732</v>
      </c>
      <c r="E105" s="140"/>
      <c r="F105" s="140"/>
      <c r="G105" s="140"/>
      <c r="H105" s="140"/>
      <c r="I105" s="141"/>
      <c r="J105" s="142">
        <f>J292</f>
        <v>0</v>
      </c>
      <c r="L105" s="138"/>
    </row>
    <row r="106" spans="1:47" s="10" customFormat="1" ht="19.899999999999999" customHeight="1">
      <c r="B106" s="138"/>
      <c r="D106" s="139" t="s">
        <v>157</v>
      </c>
      <c r="E106" s="140"/>
      <c r="F106" s="140"/>
      <c r="G106" s="140"/>
      <c r="H106" s="140"/>
      <c r="I106" s="141"/>
      <c r="J106" s="142">
        <f>J306</f>
        <v>0</v>
      </c>
      <c r="L106" s="138"/>
    </row>
    <row r="107" spans="1:47" s="9" customFormat="1" ht="24.95" customHeight="1">
      <c r="B107" s="133"/>
      <c r="D107" s="134" t="s">
        <v>387</v>
      </c>
      <c r="E107" s="135"/>
      <c r="F107" s="135"/>
      <c r="G107" s="135"/>
      <c r="H107" s="135"/>
      <c r="I107" s="136"/>
      <c r="J107" s="137">
        <f>J308</f>
        <v>0</v>
      </c>
      <c r="L107" s="133"/>
    </row>
    <row r="108" spans="1:47" s="10" customFormat="1" ht="19.899999999999999" customHeight="1">
      <c r="B108" s="138"/>
      <c r="D108" s="139" t="s">
        <v>1041</v>
      </c>
      <c r="E108" s="140"/>
      <c r="F108" s="140"/>
      <c r="G108" s="140"/>
      <c r="H108" s="140"/>
      <c r="I108" s="141"/>
      <c r="J108" s="142">
        <f>J309</f>
        <v>0</v>
      </c>
      <c r="L108" s="138"/>
    </row>
    <row r="109" spans="1:47" s="9" customFormat="1" ht="24.95" customHeight="1">
      <c r="B109" s="133"/>
      <c r="D109" s="134" t="s">
        <v>158</v>
      </c>
      <c r="E109" s="135"/>
      <c r="F109" s="135"/>
      <c r="G109" s="135"/>
      <c r="H109" s="135"/>
      <c r="I109" s="136"/>
      <c r="J109" s="137">
        <f>J312</f>
        <v>0</v>
      </c>
      <c r="L109" s="133"/>
    </row>
    <row r="110" spans="1:47" s="10" customFormat="1" ht="19.899999999999999" customHeight="1">
      <c r="B110" s="138"/>
      <c r="D110" s="139" t="s">
        <v>159</v>
      </c>
      <c r="E110" s="140"/>
      <c r="F110" s="140"/>
      <c r="G110" s="140"/>
      <c r="H110" s="140"/>
      <c r="I110" s="141"/>
      <c r="J110" s="142">
        <f>J313</f>
        <v>0</v>
      </c>
      <c r="L110" s="138"/>
    </row>
    <row r="111" spans="1:47" s="10" customFormat="1" ht="19.899999999999999" customHeight="1">
      <c r="B111" s="138"/>
      <c r="D111" s="139" t="s">
        <v>1042</v>
      </c>
      <c r="E111" s="140"/>
      <c r="F111" s="140"/>
      <c r="G111" s="140"/>
      <c r="H111" s="140"/>
      <c r="I111" s="141"/>
      <c r="J111" s="142">
        <f>J316</f>
        <v>0</v>
      </c>
      <c r="L111" s="138"/>
    </row>
    <row r="112" spans="1:47" s="2" customFormat="1" ht="21.75" customHeight="1">
      <c r="A112" s="33"/>
      <c r="B112" s="34"/>
      <c r="C112" s="33"/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5" customHeight="1">
      <c r="A113" s="33"/>
      <c r="B113" s="48"/>
      <c r="C113" s="49"/>
      <c r="D113" s="49"/>
      <c r="E113" s="49"/>
      <c r="F113" s="49"/>
      <c r="G113" s="49"/>
      <c r="H113" s="49"/>
      <c r="I113" s="127"/>
      <c r="J113" s="49"/>
      <c r="K113" s="49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5" customHeight="1">
      <c r="A117" s="33"/>
      <c r="B117" s="50"/>
      <c r="C117" s="51"/>
      <c r="D117" s="51"/>
      <c r="E117" s="51"/>
      <c r="F117" s="51"/>
      <c r="G117" s="51"/>
      <c r="H117" s="51"/>
      <c r="I117" s="128"/>
      <c r="J117" s="51"/>
      <c r="K117" s="51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5" customHeight="1">
      <c r="A118" s="33"/>
      <c r="B118" s="34"/>
      <c r="C118" s="22" t="s">
        <v>160</v>
      </c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15</v>
      </c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5.5" customHeight="1">
      <c r="A121" s="33"/>
      <c r="B121" s="34"/>
      <c r="C121" s="33"/>
      <c r="D121" s="33"/>
      <c r="E121" s="276" t="str">
        <f>E7</f>
        <v>Regenerace panelového sídliště Křižná-V.etapa,lokalita ul.Křižná,Seifertova,Bratří Čapků,U Apolla</v>
      </c>
      <c r="F121" s="277"/>
      <c r="G121" s="277"/>
      <c r="H121" s="277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1" customFormat="1" ht="12" customHeight="1">
      <c r="B122" s="21"/>
      <c r="C122" s="28" t="s">
        <v>144</v>
      </c>
      <c r="I122" s="99"/>
      <c r="L122" s="21"/>
    </row>
    <row r="123" spans="1:31" s="2" customFormat="1" ht="16.5" customHeight="1">
      <c r="A123" s="33"/>
      <c r="B123" s="34"/>
      <c r="C123" s="33"/>
      <c r="D123" s="33"/>
      <c r="E123" s="276" t="s">
        <v>1179</v>
      </c>
      <c r="F123" s="275"/>
      <c r="G123" s="275"/>
      <c r="H123" s="275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146</v>
      </c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27" customHeight="1">
      <c r="A125" s="33"/>
      <c r="B125" s="34"/>
      <c r="C125" s="33"/>
      <c r="D125" s="33"/>
      <c r="E125" s="258" t="str">
        <f>E11</f>
        <v>01 - C.1.7-Vybudování nových parkovacích stání před domy U Apolla č.p.691-692</v>
      </c>
      <c r="F125" s="275"/>
      <c r="G125" s="275"/>
      <c r="H125" s="275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19</v>
      </c>
      <c r="D127" s="33"/>
      <c r="E127" s="33"/>
      <c r="F127" s="26" t="str">
        <f>F14</f>
        <v>Valašské Meziříčí</v>
      </c>
      <c r="G127" s="33"/>
      <c r="H127" s="33"/>
      <c r="I127" s="104" t="s">
        <v>21</v>
      </c>
      <c r="J127" s="56" t="str">
        <f>IF(J14="","",J14)</f>
        <v>18. 1. 2019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3"/>
      <c r="D128" s="33"/>
      <c r="E128" s="33"/>
      <c r="F128" s="33"/>
      <c r="G128" s="33"/>
      <c r="H128" s="33"/>
      <c r="I128" s="10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7.95" customHeight="1">
      <c r="A129" s="33"/>
      <c r="B129" s="34"/>
      <c r="C129" s="28" t="s">
        <v>23</v>
      </c>
      <c r="D129" s="33"/>
      <c r="E129" s="33"/>
      <c r="F129" s="26" t="str">
        <f>E17</f>
        <v>Město Valašské Meziříčí</v>
      </c>
      <c r="G129" s="33"/>
      <c r="H129" s="33"/>
      <c r="I129" s="104" t="s">
        <v>29</v>
      </c>
      <c r="J129" s="31" t="str">
        <f>E23</f>
        <v>LZ-PROJEKT plus s.r.o.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2" customHeight="1">
      <c r="A130" s="33"/>
      <c r="B130" s="34"/>
      <c r="C130" s="28" t="s">
        <v>27</v>
      </c>
      <c r="D130" s="33"/>
      <c r="E130" s="33"/>
      <c r="F130" s="26" t="str">
        <f>IF(E20="","",E20)</f>
        <v>Vyplň údaj</v>
      </c>
      <c r="G130" s="33"/>
      <c r="H130" s="33"/>
      <c r="I130" s="104" t="s">
        <v>34</v>
      </c>
      <c r="J130" s="31" t="str">
        <f>E26</f>
        <v>Fajfrová Irena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3"/>
      <c r="D131" s="33"/>
      <c r="E131" s="33"/>
      <c r="F131" s="33"/>
      <c r="G131" s="33"/>
      <c r="H131" s="33"/>
      <c r="I131" s="10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43"/>
      <c r="B132" s="144"/>
      <c r="C132" s="145" t="s">
        <v>161</v>
      </c>
      <c r="D132" s="146" t="s">
        <v>62</v>
      </c>
      <c r="E132" s="146" t="s">
        <v>58</v>
      </c>
      <c r="F132" s="146" t="s">
        <v>59</v>
      </c>
      <c r="G132" s="146" t="s">
        <v>162</v>
      </c>
      <c r="H132" s="146" t="s">
        <v>163</v>
      </c>
      <c r="I132" s="147" t="s">
        <v>164</v>
      </c>
      <c r="J132" s="146" t="s">
        <v>150</v>
      </c>
      <c r="K132" s="148" t="s">
        <v>165</v>
      </c>
      <c r="L132" s="149"/>
      <c r="M132" s="63" t="s">
        <v>1</v>
      </c>
      <c r="N132" s="64" t="s">
        <v>41</v>
      </c>
      <c r="O132" s="64" t="s">
        <v>166</v>
      </c>
      <c r="P132" s="64" t="s">
        <v>167</v>
      </c>
      <c r="Q132" s="64" t="s">
        <v>168</v>
      </c>
      <c r="R132" s="64" t="s">
        <v>169</v>
      </c>
      <c r="S132" s="64" t="s">
        <v>170</v>
      </c>
      <c r="T132" s="65" t="s">
        <v>171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</row>
    <row r="133" spans="1:65" s="2" customFormat="1" ht="22.9" customHeight="1">
      <c r="A133" s="33"/>
      <c r="B133" s="34"/>
      <c r="C133" s="70" t="s">
        <v>172</v>
      </c>
      <c r="D133" s="33"/>
      <c r="E133" s="33"/>
      <c r="F133" s="33"/>
      <c r="G133" s="33"/>
      <c r="H133" s="33"/>
      <c r="I133" s="103"/>
      <c r="J133" s="150">
        <f>BK133</f>
        <v>0</v>
      </c>
      <c r="K133" s="33"/>
      <c r="L133" s="34"/>
      <c r="M133" s="66"/>
      <c r="N133" s="57"/>
      <c r="O133" s="67"/>
      <c r="P133" s="151">
        <f>P134+P308+P312</f>
        <v>0</v>
      </c>
      <c r="Q133" s="67"/>
      <c r="R133" s="151">
        <f>R134+R308+R312</f>
        <v>260.3150387</v>
      </c>
      <c r="S133" s="67"/>
      <c r="T133" s="152">
        <f>T134+T308+T312</f>
        <v>83.043700000000001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76</v>
      </c>
      <c r="AU133" s="18" t="s">
        <v>152</v>
      </c>
      <c r="BK133" s="153">
        <f>BK134+BK308+BK312</f>
        <v>0</v>
      </c>
    </row>
    <row r="134" spans="1:65" s="12" customFormat="1" ht="25.9" customHeight="1">
      <c r="B134" s="154"/>
      <c r="D134" s="155" t="s">
        <v>76</v>
      </c>
      <c r="E134" s="156" t="s">
        <v>173</v>
      </c>
      <c r="F134" s="156" t="s">
        <v>174</v>
      </c>
      <c r="I134" s="157"/>
      <c r="J134" s="158">
        <f>BK134</f>
        <v>0</v>
      </c>
      <c r="L134" s="154"/>
      <c r="M134" s="159"/>
      <c r="N134" s="160"/>
      <c r="O134" s="160"/>
      <c r="P134" s="161">
        <f>P135+P212+P216+P243+P258+P292+P306</f>
        <v>0</v>
      </c>
      <c r="Q134" s="160"/>
      <c r="R134" s="161">
        <f>R135+R212+R216+R243+R258+R292+R306</f>
        <v>260.3150387</v>
      </c>
      <c r="S134" s="160"/>
      <c r="T134" s="162">
        <f>T135+T212+T216+T243+T258+T292+T306</f>
        <v>83.043700000000001</v>
      </c>
      <c r="AR134" s="155" t="s">
        <v>84</v>
      </c>
      <c r="AT134" s="163" t="s">
        <v>76</v>
      </c>
      <c r="AU134" s="163" t="s">
        <v>77</v>
      </c>
      <c r="AY134" s="155" t="s">
        <v>175</v>
      </c>
      <c r="BK134" s="164">
        <f>BK135+BK212+BK216+BK243+BK258+BK292+BK306</f>
        <v>0</v>
      </c>
    </row>
    <row r="135" spans="1:65" s="12" customFormat="1" ht="22.9" customHeight="1">
      <c r="B135" s="154"/>
      <c r="D135" s="155" t="s">
        <v>76</v>
      </c>
      <c r="E135" s="165" t="s">
        <v>84</v>
      </c>
      <c r="F135" s="165" t="s">
        <v>176</v>
      </c>
      <c r="I135" s="157"/>
      <c r="J135" s="166">
        <f>BK135</f>
        <v>0</v>
      </c>
      <c r="L135" s="154"/>
      <c r="M135" s="159"/>
      <c r="N135" s="160"/>
      <c r="O135" s="160"/>
      <c r="P135" s="161">
        <f>SUM(P136:P211)</f>
        <v>0</v>
      </c>
      <c r="Q135" s="160"/>
      <c r="R135" s="161">
        <f>SUM(R136:R211)</f>
        <v>8.2595520000000011</v>
      </c>
      <c r="S135" s="160"/>
      <c r="T135" s="162">
        <f>SUM(T136:T211)</f>
        <v>82.941500000000005</v>
      </c>
      <c r="AR135" s="155" t="s">
        <v>84</v>
      </c>
      <c r="AT135" s="163" t="s">
        <v>76</v>
      </c>
      <c r="AU135" s="163" t="s">
        <v>84</v>
      </c>
      <c r="AY135" s="155" t="s">
        <v>175</v>
      </c>
      <c r="BK135" s="164">
        <f>SUM(BK136:BK211)</f>
        <v>0</v>
      </c>
    </row>
    <row r="136" spans="1:65" s="2" customFormat="1" ht="24" customHeight="1">
      <c r="A136" s="33"/>
      <c r="B136" s="167"/>
      <c r="C136" s="168" t="s">
        <v>84</v>
      </c>
      <c r="D136" s="168" t="s">
        <v>177</v>
      </c>
      <c r="E136" s="169" t="s">
        <v>1191</v>
      </c>
      <c r="F136" s="170" t="s">
        <v>1192</v>
      </c>
      <c r="G136" s="171" t="s">
        <v>245</v>
      </c>
      <c r="H136" s="172">
        <v>22.5</v>
      </c>
      <c r="I136" s="173"/>
      <c r="J136" s="174">
        <f>ROUND(I136*H136,2)</f>
        <v>0</v>
      </c>
      <c r="K136" s="170" t="s">
        <v>181</v>
      </c>
      <c r="L136" s="34"/>
      <c r="M136" s="175" t="s">
        <v>1</v>
      </c>
      <c r="N136" s="176" t="s">
        <v>42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0.255</v>
      </c>
      <c r="T136" s="178">
        <f>S136*H136</f>
        <v>5.7374999999999998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182</v>
      </c>
      <c r="AT136" s="179" t="s">
        <v>177</v>
      </c>
      <c r="AU136" s="179" t="s">
        <v>86</v>
      </c>
      <c r="AY136" s="18" t="s">
        <v>175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84</v>
      </c>
      <c r="BK136" s="180">
        <f>ROUND(I136*H136,2)</f>
        <v>0</v>
      </c>
      <c r="BL136" s="18" t="s">
        <v>182</v>
      </c>
      <c r="BM136" s="179" t="s">
        <v>1193</v>
      </c>
    </row>
    <row r="137" spans="1:65" s="13" customFormat="1">
      <c r="B137" s="181"/>
      <c r="D137" s="182" t="s">
        <v>184</v>
      </c>
      <c r="E137" s="183" t="s">
        <v>1</v>
      </c>
      <c r="F137" s="184" t="s">
        <v>1194</v>
      </c>
      <c r="H137" s="185">
        <v>22.5</v>
      </c>
      <c r="I137" s="186"/>
      <c r="L137" s="181"/>
      <c r="M137" s="187"/>
      <c r="N137" s="188"/>
      <c r="O137" s="188"/>
      <c r="P137" s="188"/>
      <c r="Q137" s="188"/>
      <c r="R137" s="188"/>
      <c r="S137" s="188"/>
      <c r="T137" s="189"/>
      <c r="AT137" s="183" t="s">
        <v>184</v>
      </c>
      <c r="AU137" s="183" t="s">
        <v>86</v>
      </c>
      <c r="AV137" s="13" t="s">
        <v>86</v>
      </c>
      <c r="AW137" s="13" t="s">
        <v>33</v>
      </c>
      <c r="AX137" s="13" t="s">
        <v>84</v>
      </c>
      <c r="AY137" s="183" t="s">
        <v>175</v>
      </c>
    </row>
    <row r="138" spans="1:65" s="2" customFormat="1" ht="24" customHeight="1">
      <c r="A138" s="33"/>
      <c r="B138" s="167"/>
      <c r="C138" s="168" t="s">
        <v>86</v>
      </c>
      <c r="D138" s="168" t="s">
        <v>177</v>
      </c>
      <c r="E138" s="169" t="s">
        <v>1195</v>
      </c>
      <c r="F138" s="170" t="s">
        <v>1196</v>
      </c>
      <c r="G138" s="171" t="s">
        <v>245</v>
      </c>
      <c r="H138" s="172">
        <v>70</v>
      </c>
      <c r="I138" s="173"/>
      <c r="J138" s="174">
        <f>ROUND(I138*H138,2)</f>
        <v>0</v>
      </c>
      <c r="K138" s="170" t="s">
        <v>181</v>
      </c>
      <c r="L138" s="34"/>
      <c r="M138" s="175" t="s">
        <v>1</v>
      </c>
      <c r="N138" s="176" t="s">
        <v>42</v>
      </c>
      <c r="O138" s="59"/>
      <c r="P138" s="177">
        <f>O138*H138</f>
        <v>0</v>
      </c>
      <c r="Q138" s="177">
        <v>0</v>
      </c>
      <c r="R138" s="177">
        <f>Q138*H138</f>
        <v>0</v>
      </c>
      <c r="S138" s="177">
        <v>0.28999999999999998</v>
      </c>
      <c r="T138" s="178">
        <f>S138*H138</f>
        <v>20.299999999999997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182</v>
      </c>
      <c r="AT138" s="179" t="s">
        <v>177</v>
      </c>
      <c r="AU138" s="179" t="s">
        <v>86</v>
      </c>
      <c r="AY138" s="18" t="s">
        <v>175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8" t="s">
        <v>84</v>
      </c>
      <c r="BK138" s="180">
        <f>ROUND(I138*H138,2)</f>
        <v>0</v>
      </c>
      <c r="BL138" s="18" t="s">
        <v>182</v>
      </c>
      <c r="BM138" s="179" t="s">
        <v>1197</v>
      </c>
    </row>
    <row r="139" spans="1:65" s="2" customFormat="1" ht="24" customHeight="1">
      <c r="A139" s="33"/>
      <c r="B139" s="167"/>
      <c r="C139" s="168" t="s">
        <v>189</v>
      </c>
      <c r="D139" s="168" t="s">
        <v>177</v>
      </c>
      <c r="E139" s="169" t="s">
        <v>1198</v>
      </c>
      <c r="F139" s="170" t="s">
        <v>1199</v>
      </c>
      <c r="G139" s="171" t="s">
        <v>245</v>
      </c>
      <c r="H139" s="172">
        <v>70</v>
      </c>
      <c r="I139" s="173"/>
      <c r="J139" s="174">
        <f>ROUND(I139*H139,2)</f>
        <v>0</v>
      </c>
      <c r="K139" s="170" t="s">
        <v>181</v>
      </c>
      <c r="L139" s="34"/>
      <c r="M139" s="175" t="s">
        <v>1</v>
      </c>
      <c r="N139" s="176" t="s">
        <v>42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0.22</v>
      </c>
      <c r="T139" s="178">
        <f>S139*H139</f>
        <v>15.4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182</v>
      </c>
      <c r="AT139" s="179" t="s">
        <v>177</v>
      </c>
      <c r="AU139" s="179" t="s">
        <v>86</v>
      </c>
      <c r="AY139" s="18" t="s">
        <v>175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84</v>
      </c>
      <c r="BK139" s="180">
        <f>ROUND(I139*H139,2)</f>
        <v>0</v>
      </c>
      <c r="BL139" s="18" t="s">
        <v>182</v>
      </c>
      <c r="BM139" s="179" t="s">
        <v>1200</v>
      </c>
    </row>
    <row r="140" spans="1:65" s="13" customFormat="1">
      <c r="B140" s="181"/>
      <c r="D140" s="182" t="s">
        <v>184</v>
      </c>
      <c r="E140" s="183" t="s">
        <v>1</v>
      </c>
      <c r="F140" s="184" t="s">
        <v>1201</v>
      </c>
      <c r="H140" s="185">
        <v>70</v>
      </c>
      <c r="I140" s="186"/>
      <c r="L140" s="181"/>
      <c r="M140" s="187"/>
      <c r="N140" s="188"/>
      <c r="O140" s="188"/>
      <c r="P140" s="188"/>
      <c r="Q140" s="188"/>
      <c r="R140" s="188"/>
      <c r="S140" s="188"/>
      <c r="T140" s="189"/>
      <c r="AT140" s="183" t="s">
        <v>184</v>
      </c>
      <c r="AU140" s="183" t="s">
        <v>86</v>
      </c>
      <c r="AV140" s="13" t="s">
        <v>86</v>
      </c>
      <c r="AW140" s="13" t="s">
        <v>33</v>
      </c>
      <c r="AX140" s="13" t="s">
        <v>84</v>
      </c>
      <c r="AY140" s="183" t="s">
        <v>175</v>
      </c>
    </row>
    <row r="141" spans="1:65" s="2" customFormat="1" ht="24" customHeight="1">
      <c r="A141" s="33"/>
      <c r="B141" s="167"/>
      <c r="C141" s="168" t="s">
        <v>182</v>
      </c>
      <c r="D141" s="168" t="s">
        <v>177</v>
      </c>
      <c r="E141" s="169" t="s">
        <v>1202</v>
      </c>
      <c r="F141" s="170" t="s">
        <v>1203</v>
      </c>
      <c r="G141" s="171" t="s">
        <v>245</v>
      </c>
      <c r="H141" s="172">
        <v>22.5</v>
      </c>
      <c r="I141" s="173"/>
      <c r="J141" s="174">
        <f>ROUND(I141*H141,2)</f>
        <v>0</v>
      </c>
      <c r="K141" s="170" t="s">
        <v>181</v>
      </c>
      <c r="L141" s="34"/>
      <c r="M141" s="175" t="s">
        <v>1</v>
      </c>
      <c r="N141" s="176" t="s">
        <v>42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0.28999999999999998</v>
      </c>
      <c r="T141" s="178">
        <f>S141*H141</f>
        <v>6.5249999999999995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182</v>
      </c>
      <c r="AT141" s="179" t="s">
        <v>177</v>
      </c>
      <c r="AU141" s="179" t="s">
        <v>86</v>
      </c>
      <c r="AY141" s="18" t="s">
        <v>175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84</v>
      </c>
      <c r="BK141" s="180">
        <f>ROUND(I141*H141,2)</f>
        <v>0</v>
      </c>
      <c r="BL141" s="18" t="s">
        <v>182</v>
      </c>
      <c r="BM141" s="179" t="s">
        <v>1204</v>
      </c>
    </row>
    <row r="142" spans="1:65" s="2" customFormat="1" ht="24" customHeight="1">
      <c r="A142" s="33"/>
      <c r="B142" s="167"/>
      <c r="C142" s="168" t="s">
        <v>201</v>
      </c>
      <c r="D142" s="168" t="s">
        <v>177</v>
      </c>
      <c r="E142" s="169" t="s">
        <v>1205</v>
      </c>
      <c r="F142" s="170" t="s">
        <v>1206</v>
      </c>
      <c r="G142" s="171" t="s">
        <v>245</v>
      </c>
      <c r="H142" s="172">
        <v>24</v>
      </c>
      <c r="I142" s="173"/>
      <c r="J142" s="174">
        <f>ROUND(I142*H142,2)</f>
        <v>0</v>
      </c>
      <c r="K142" s="170" t="s">
        <v>181</v>
      </c>
      <c r="L142" s="34"/>
      <c r="M142" s="175" t="s">
        <v>1</v>
      </c>
      <c r="N142" s="176" t="s">
        <v>42</v>
      </c>
      <c r="O142" s="59"/>
      <c r="P142" s="177">
        <f>O142*H142</f>
        <v>0</v>
      </c>
      <c r="Q142" s="177">
        <v>0</v>
      </c>
      <c r="R142" s="177">
        <f>Q142*H142</f>
        <v>0</v>
      </c>
      <c r="S142" s="177">
        <v>0.57999999999999996</v>
      </c>
      <c r="T142" s="178">
        <f>S142*H142</f>
        <v>13.919999999999998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182</v>
      </c>
      <c r="AT142" s="179" t="s">
        <v>177</v>
      </c>
      <c r="AU142" s="179" t="s">
        <v>86</v>
      </c>
      <c r="AY142" s="18" t="s">
        <v>175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8" t="s">
        <v>84</v>
      </c>
      <c r="BK142" s="180">
        <f>ROUND(I142*H142,2)</f>
        <v>0</v>
      </c>
      <c r="BL142" s="18" t="s">
        <v>182</v>
      </c>
      <c r="BM142" s="179" t="s">
        <v>1207</v>
      </c>
    </row>
    <row r="143" spans="1:65" s="2" customFormat="1" ht="24" customHeight="1">
      <c r="A143" s="33"/>
      <c r="B143" s="167"/>
      <c r="C143" s="168" t="s">
        <v>206</v>
      </c>
      <c r="D143" s="168" t="s">
        <v>177</v>
      </c>
      <c r="E143" s="169" t="s">
        <v>1208</v>
      </c>
      <c r="F143" s="170" t="s">
        <v>1209</v>
      </c>
      <c r="G143" s="171" t="s">
        <v>245</v>
      </c>
      <c r="H143" s="172">
        <v>24</v>
      </c>
      <c r="I143" s="173"/>
      <c r="J143" s="174">
        <f>ROUND(I143*H143,2)</f>
        <v>0</v>
      </c>
      <c r="K143" s="170" t="s">
        <v>181</v>
      </c>
      <c r="L143" s="34"/>
      <c r="M143" s="175" t="s">
        <v>1</v>
      </c>
      <c r="N143" s="176" t="s">
        <v>42</v>
      </c>
      <c r="O143" s="59"/>
      <c r="P143" s="177">
        <f>O143*H143</f>
        <v>0</v>
      </c>
      <c r="Q143" s="177">
        <v>0</v>
      </c>
      <c r="R143" s="177">
        <f>Q143*H143</f>
        <v>0</v>
      </c>
      <c r="S143" s="177">
        <v>0.22</v>
      </c>
      <c r="T143" s="178">
        <f>S143*H143</f>
        <v>5.28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182</v>
      </c>
      <c r="AT143" s="179" t="s">
        <v>177</v>
      </c>
      <c r="AU143" s="179" t="s">
        <v>86</v>
      </c>
      <c r="AY143" s="18" t="s">
        <v>175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8" t="s">
        <v>84</v>
      </c>
      <c r="BK143" s="180">
        <f>ROUND(I143*H143,2)</f>
        <v>0</v>
      </c>
      <c r="BL143" s="18" t="s">
        <v>182</v>
      </c>
      <c r="BM143" s="179" t="s">
        <v>1210</v>
      </c>
    </row>
    <row r="144" spans="1:65" s="2" customFormat="1" ht="24" customHeight="1">
      <c r="A144" s="33"/>
      <c r="B144" s="167"/>
      <c r="C144" s="168" t="s">
        <v>212</v>
      </c>
      <c r="D144" s="168" t="s">
        <v>177</v>
      </c>
      <c r="E144" s="169" t="s">
        <v>1050</v>
      </c>
      <c r="F144" s="170" t="s">
        <v>1051</v>
      </c>
      <c r="G144" s="171" t="s">
        <v>245</v>
      </c>
      <c r="H144" s="172">
        <v>24</v>
      </c>
      <c r="I144" s="173"/>
      <c r="J144" s="174">
        <f>ROUND(I144*H144,2)</f>
        <v>0</v>
      </c>
      <c r="K144" s="170" t="s">
        <v>181</v>
      </c>
      <c r="L144" s="34"/>
      <c r="M144" s="175" t="s">
        <v>1</v>
      </c>
      <c r="N144" s="176" t="s">
        <v>42</v>
      </c>
      <c r="O144" s="59"/>
      <c r="P144" s="177">
        <f>O144*H144</f>
        <v>0</v>
      </c>
      <c r="Q144" s="177">
        <v>8.0000000000000007E-5</v>
      </c>
      <c r="R144" s="177">
        <f>Q144*H144</f>
        <v>1.9200000000000003E-3</v>
      </c>
      <c r="S144" s="177">
        <v>0.25600000000000001</v>
      </c>
      <c r="T144" s="178">
        <f>S144*H144</f>
        <v>6.1440000000000001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182</v>
      </c>
      <c r="AT144" s="179" t="s">
        <v>177</v>
      </c>
      <c r="AU144" s="179" t="s">
        <v>86</v>
      </c>
      <c r="AY144" s="18" t="s">
        <v>175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8" t="s">
        <v>84</v>
      </c>
      <c r="BK144" s="180">
        <f>ROUND(I144*H144,2)</f>
        <v>0</v>
      </c>
      <c r="BL144" s="18" t="s">
        <v>182</v>
      </c>
      <c r="BM144" s="179" t="s">
        <v>1211</v>
      </c>
    </row>
    <row r="145" spans="1:65" s="2" customFormat="1" ht="16.5" customHeight="1">
      <c r="A145" s="33"/>
      <c r="B145" s="167"/>
      <c r="C145" s="168" t="s">
        <v>217</v>
      </c>
      <c r="D145" s="168" t="s">
        <v>177</v>
      </c>
      <c r="E145" s="169" t="s">
        <v>745</v>
      </c>
      <c r="F145" s="170" t="s">
        <v>746</v>
      </c>
      <c r="G145" s="171" t="s">
        <v>285</v>
      </c>
      <c r="H145" s="172">
        <v>47</v>
      </c>
      <c r="I145" s="173"/>
      <c r="J145" s="174">
        <f>ROUND(I145*H145,2)</f>
        <v>0</v>
      </c>
      <c r="K145" s="170" t="s">
        <v>181</v>
      </c>
      <c r="L145" s="34"/>
      <c r="M145" s="175" t="s">
        <v>1</v>
      </c>
      <c r="N145" s="176" t="s">
        <v>42</v>
      </c>
      <c r="O145" s="59"/>
      <c r="P145" s="177">
        <f>O145*H145</f>
        <v>0</v>
      </c>
      <c r="Q145" s="177">
        <v>0</v>
      </c>
      <c r="R145" s="177">
        <f>Q145*H145</f>
        <v>0</v>
      </c>
      <c r="S145" s="177">
        <v>0.20499999999999999</v>
      </c>
      <c r="T145" s="178">
        <f>S145*H145</f>
        <v>9.6349999999999998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9" t="s">
        <v>182</v>
      </c>
      <c r="AT145" s="179" t="s">
        <v>177</v>
      </c>
      <c r="AU145" s="179" t="s">
        <v>86</v>
      </c>
      <c r="AY145" s="18" t="s">
        <v>175</v>
      </c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18" t="s">
        <v>84</v>
      </c>
      <c r="BK145" s="180">
        <f>ROUND(I145*H145,2)</f>
        <v>0</v>
      </c>
      <c r="BL145" s="18" t="s">
        <v>182</v>
      </c>
      <c r="BM145" s="179" t="s">
        <v>1212</v>
      </c>
    </row>
    <row r="146" spans="1:65" s="13" customFormat="1">
      <c r="B146" s="181"/>
      <c r="D146" s="182" t="s">
        <v>184</v>
      </c>
      <c r="E146" s="183" t="s">
        <v>1</v>
      </c>
      <c r="F146" s="184" t="s">
        <v>1213</v>
      </c>
      <c r="H146" s="185">
        <v>47</v>
      </c>
      <c r="I146" s="186"/>
      <c r="L146" s="181"/>
      <c r="M146" s="187"/>
      <c r="N146" s="188"/>
      <c r="O146" s="188"/>
      <c r="P146" s="188"/>
      <c r="Q146" s="188"/>
      <c r="R146" s="188"/>
      <c r="S146" s="188"/>
      <c r="T146" s="189"/>
      <c r="AT146" s="183" t="s">
        <v>184</v>
      </c>
      <c r="AU146" s="183" t="s">
        <v>86</v>
      </c>
      <c r="AV146" s="13" t="s">
        <v>86</v>
      </c>
      <c r="AW146" s="13" t="s">
        <v>33</v>
      </c>
      <c r="AX146" s="13" t="s">
        <v>84</v>
      </c>
      <c r="AY146" s="183" t="s">
        <v>175</v>
      </c>
    </row>
    <row r="147" spans="1:65" s="2" customFormat="1" ht="16.5" customHeight="1">
      <c r="A147" s="33"/>
      <c r="B147" s="167"/>
      <c r="C147" s="168" t="s">
        <v>222</v>
      </c>
      <c r="D147" s="168" t="s">
        <v>177</v>
      </c>
      <c r="E147" s="169" t="s">
        <v>178</v>
      </c>
      <c r="F147" s="170" t="s">
        <v>179</v>
      </c>
      <c r="G147" s="171" t="s">
        <v>180</v>
      </c>
      <c r="H147" s="172">
        <v>15.75</v>
      </c>
      <c r="I147" s="173"/>
      <c r="J147" s="174">
        <f>ROUND(I147*H147,2)</f>
        <v>0</v>
      </c>
      <c r="K147" s="170" t="s">
        <v>181</v>
      </c>
      <c r="L147" s="34"/>
      <c r="M147" s="175" t="s">
        <v>1</v>
      </c>
      <c r="N147" s="176" t="s">
        <v>42</v>
      </c>
      <c r="O147" s="59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182</v>
      </c>
      <c r="AT147" s="179" t="s">
        <v>177</v>
      </c>
      <c r="AU147" s="179" t="s">
        <v>86</v>
      </c>
      <c r="AY147" s="18" t="s">
        <v>175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8" t="s">
        <v>84</v>
      </c>
      <c r="BK147" s="180">
        <f>ROUND(I147*H147,2)</f>
        <v>0</v>
      </c>
      <c r="BL147" s="18" t="s">
        <v>182</v>
      </c>
      <c r="BM147" s="179" t="s">
        <v>1214</v>
      </c>
    </row>
    <row r="148" spans="1:65" s="13" customFormat="1">
      <c r="B148" s="181"/>
      <c r="D148" s="182" t="s">
        <v>184</v>
      </c>
      <c r="E148" s="183" t="s">
        <v>139</v>
      </c>
      <c r="F148" s="184" t="s">
        <v>1215</v>
      </c>
      <c r="H148" s="185">
        <v>15.75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184</v>
      </c>
      <c r="AU148" s="183" t="s">
        <v>86</v>
      </c>
      <c r="AV148" s="13" t="s">
        <v>86</v>
      </c>
      <c r="AW148" s="13" t="s">
        <v>33</v>
      </c>
      <c r="AX148" s="13" t="s">
        <v>84</v>
      </c>
      <c r="AY148" s="183" t="s">
        <v>175</v>
      </c>
    </row>
    <row r="149" spans="1:65" s="2" customFormat="1" ht="24" customHeight="1">
      <c r="A149" s="33"/>
      <c r="B149" s="167"/>
      <c r="C149" s="168" t="s">
        <v>227</v>
      </c>
      <c r="D149" s="168" t="s">
        <v>177</v>
      </c>
      <c r="E149" s="169" t="s">
        <v>1057</v>
      </c>
      <c r="F149" s="170" t="s">
        <v>1058</v>
      </c>
      <c r="G149" s="171" t="s">
        <v>180</v>
      </c>
      <c r="H149" s="172">
        <v>80</v>
      </c>
      <c r="I149" s="173"/>
      <c r="J149" s="174">
        <f>ROUND(I149*H149,2)</f>
        <v>0</v>
      </c>
      <c r="K149" s="170" t="s">
        <v>181</v>
      </c>
      <c r="L149" s="34"/>
      <c r="M149" s="175" t="s">
        <v>1</v>
      </c>
      <c r="N149" s="176" t="s">
        <v>42</v>
      </c>
      <c r="O149" s="59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182</v>
      </c>
      <c r="AT149" s="179" t="s">
        <v>177</v>
      </c>
      <c r="AU149" s="179" t="s">
        <v>86</v>
      </c>
      <c r="AY149" s="18" t="s">
        <v>175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8" t="s">
        <v>84</v>
      </c>
      <c r="BK149" s="180">
        <f>ROUND(I149*H149,2)</f>
        <v>0</v>
      </c>
      <c r="BL149" s="18" t="s">
        <v>182</v>
      </c>
      <c r="BM149" s="179" t="s">
        <v>1216</v>
      </c>
    </row>
    <row r="150" spans="1:65" s="13" customFormat="1">
      <c r="B150" s="181"/>
      <c r="D150" s="182" t="s">
        <v>184</v>
      </c>
      <c r="E150" s="183" t="s">
        <v>134</v>
      </c>
      <c r="F150" s="184" t="s">
        <v>1217</v>
      </c>
      <c r="H150" s="185">
        <v>80</v>
      </c>
      <c r="I150" s="186"/>
      <c r="L150" s="181"/>
      <c r="M150" s="187"/>
      <c r="N150" s="188"/>
      <c r="O150" s="188"/>
      <c r="P150" s="188"/>
      <c r="Q150" s="188"/>
      <c r="R150" s="188"/>
      <c r="S150" s="188"/>
      <c r="T150" s="189"/>
      <c r="AT150" s="183" t="s">
        <v>184</v>
      </c>
      <c r="AU150" s="183" t="s">
        <v>86</v>
      </c>
      <c r="AV150" s="13" t="s">
        <v>86</v>
      </c>
      <c r="AW150" s="13" t="s">
        <v>33</v>
      </c>
      <c r="AX150" s="13" t="s">
        <v>84</v>
      </c>
      <c r="AY150" s="183" t="s">
        <v>175</v>
      </c>
    </row>
    <row r="151" spans="1:65" s="2" customFormat="1" ht="24" customHeight="1">
      <c r="A151" s="33"/>
      <c r="B151" s="167"/>
      <c r="C151" s="168" t="s">
        <v>231</v>
      </c>
      <c r="D151" s="168" t="s">
        <v>177</v>
      </c>
      <c r="E151" s="169" t="s">
        <v>1061</v>
      </c>
      <c r="F151" s="170" t="s">
        <v>1062</v>
      </c>
      <c r="G151" s="171" t="s">
        <v>180</v>
      </c>
      <c r="H151" s="172">
        <v>24</v>
      </c>
      <c r="I151" s="173"/>
      <c r="J151" s="174">
        <f>ROUND(I151*H151,2)</f>
        <v>0</v>
      </c>
      <c r="K151" s="170" t="s">
        <v>181</v>
      </c>
      <c r="L151" s="34"/>
      <c r="M151" s="175" t="s">
        <v>1</v>
      </c>
      <c r="N151" s="176" t="s">
        <v>42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182</v>
      </c>
      <c r="AT151" s="179" t="s">
        <v>177</v>
      </c>
      <c r="AU151" s="179" t="s">
        <v>86</v>
      </c>
      <c r="AY151" s="18" t="s">
        <v>175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8" t="s">
        <v>84</v>
      </c>
      <c r="BK151" s="180">
        <f>ROUND(I151*H151,2)</f>
        <v>0</v>
      </c>
      <c r="BL151" s="18" t="s">
        <v>182</v>
      </c>
      <c r="BM151" s="179" t="s">
        <v>1218</v>
      </c>
    </row>
    <row r="152" spans="1:65" s="13" customFormat="1">
      <c r="B152" s="181"/>
      <c r="D152" s="182" t="s">
        <v>184</v>
      </c>
      <c r="E152" s="183" t="s">
        <v>1</v>
      </c>
      <c r="F152" s="184" t="s">
        <v>193</v>
      </c>
      <c r="H152" s="185">
        <v>24</v>
      </c>
      <c r="I152" s="186"/>
      <c r="L152" s="181"/>
      <c r="M152" s="187"/>
      <c r="N152" s="188"/>
      <c r="O152" s="188"/>
      <c r="P152" s="188"/>
      <c r="Q152" s="188"/>
      <c r="R152" s="188"/>
      <c r="S152" s="188"/>
      <c r="T152" s="189"/>
      <c r="AT152" s="183" t="s">
        <v>184</v>
      </c>
      <c r="AU152" s="183" t="s">
        <v>86</v>
      </c>
      <c r="AV152" s="13" t="s">
        <v>86</v>
      </c>
      <c r="AW152" s="13" t="s">
        <v>33</v>
      </c>
      <c r="AX152" s="13" t="s">
        <v>84</v>
      </c>
      <c r="AY152" s="183" t="s">
        <v>175</v>
      </c>
    </row>
    <row r="153" spans="1:65" s="2" customFormat="1" ht="24" customHeight="1">
      <c r="A153" s="33"/>
      <c r="B153" s="167"/>
      <c r="C153" s="168" t="s">
        <v>237</v>
      </c>
      <c r="D153" s="168" t="s">
        <v>177</v>
      </c>
      <c r="E153" s="169" t="s">
        <v>194</v>
      </c>
      <c r="F153" s="170" t="s">
        <v>195</v>
      </c>
      <c r="G153" s="171" t="s">
        <v>180</v>
      </c>
      <c r="H153" s="172">
        <v>17.234999999999999</v>
      </c>
      <c r="I153" s="173"/>
      <c r="J153" s="174">
        <f>ROUND(I153*H153,2)</f>
        <v>0</v>
      </c>
      <c r="K153" s="170" t="s">
        <v>181</v>
      </c>
      <c r="L153" s="34"/>
      <c r="M153" s="175" t="s">
        <v>1</v>
      </c>
      <c r="N153" s="176" t="s">
        <v>42</v>
      </c>
      <c r="O153" s="59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182</v>
      </c>
      <c r="AT153" s="179" t="s">
        <v>177</v>
      </c>
      <c r="AU153" s="179" t="s">
        <v>86</v>
      </c>
      <c r="AY153" s="18" t="s">
        <v>175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8" t="s">
        <v>84</v>
      </c>
      <c r="BK153" s="180">
        <f>ROUND(I153*H153,2)</f>
        <v>0</v>
      </c>
      <c r="BL153" s="18" t="s">
        <v>182</v>
      </c>
      <c r="BM153" s="179" t="s">
        <v>1219</v>
      </c>
    </row>
    <row r="154" spans="1:65" s="14" customFormat="1">
      <c r="B154" s="190"/>
      <c r="D154" s="182" t="s">
        <v>184</v>
      </c>
      <c r="E154" s="191" t="s">
        <v>1</v>
      </c>
      <c r="F154" s="192" t="s">
        <v>757</v>
      </c>
      <c r="H154" s="191" t="s">
        <v>1</v>
      </c>
      <c r="I154" s="193"/>
      <c r="L154" s="190"/>
      <c r="M154" s="194"/>
      <c r="N154" s="195"/>
      <c r="O154" s="195"/>
      <c r="P154" s="195"/>
      <c r="Q154" s="195"/>
      <c r="R154" s="195"/>
      <c r="S154" s="195"/>
      <c r="T154" s="196"/>
      <c r="AT154" s="191" t="s">
        <v>184</v>
      </c>
      <c r="AU154" s="191" t="s">
        <v>86</v>
      </c>
      <c r="AV154" s="14" t="s">
        <v>84</v>
      </c>
      <c r="AW154" s="14" t="s">
        <v>33</v>
      </c>
      <c r="AX154" s="14" t="s">
        <v>77</v>
      </c>
      <c r="AY154" s="191" t="s">
        <v>175</v>
      </c>
    </row>
    <row r="155" spans="1:65" s="13" customFormat="1">
      <c r="B155" s="181"/>
      <c r="D155" s="182" t="s">
        <v>184</v>
      </c>
      <c r="E155" s="183" t="s">
        <v>1</v>
      </c>
      <c r="F155" s="184" t="s">
        <v>1220</v>
      </c>
      <c r="H155" s="185">
        <v>2.835</v>
      </c>
      <c r="I155" s="186"/>
      <c r="L155" s="181"/>
      <c r="M155" s="187"/>
      <c r="N155" s="188"/>
      <c r="O155" s="188"/>
      <c r="P155" s="188"/>
      <c r="Q155" s="188"/>
      <c r="R155" s="188"/>
      <c r="S155" s="188"/>
      <c r="T155" s="189"/>
      <c r="AT155" s="183" t="s">
        <v>184</v>
      </c>
      <c r="AU155" s="183" t="s">
        <v>86</v>
      </c>
      <c r="AV155" s="13" t="s">
        <v>86</v>
      </c>
      <c r="AW155" s="13" t="s">
        <v>33</v>
      </c>
      <c r="AX155" s="13" t="s">
        <v>77</v>
      </c>
      <c r="AY155" s="183" t="s">
        <v>175</v>
      </c>
    </row>
    <row r="156" spans="1:65" s="13" customFormat="1">
      <c r="B156" s="181"/>
      <c r="D156" s="182" t="s">
        <v>184</v>
      </c>
      <c r="E156" s="183" t="s">
        <v>1</v>
      </c>
      <c r="F156" s="184" t="s">
        <v>1221</v>
      </c>
      <c r="H156" s="185">
        <v>2.76</v>
      </c>
      <c r="I156" s="186"/>
      <c r="L156" s="181"/>
      <c r="M156" s="187"/>
      <c r="N156" s="188"/>
      <c r="O156" s="188"/>
      <c r="P156" s="188"/>
      <c r="Q156" s="188"/>
      <c r="R156" s="188"/>
      <c r="S156" s="188"/>
      <c r="T156" s="189"/>
      <c r="AT156" s="183" t="s">
        <v>184</v>
      </c>
      <c r="AU156" s="183" t="s">
        <v>86</v>
      </c>
      <c r="AV156" s="13" t="s">
        <v>86</v>
      </c>
      <c r="AW156" s="13" t="s">
        <v>33</v>
      </c>
      <c r="AX156" s="13" t="s">
        <v>77</v>
      </c>
      <c r="AY156" s="183" t="s">
        <v>175</v>
      </c>
    </row>
    <row r="157" spans="1:65" s="16" customFormat="1">
      <c r="B157" s="221"/>
      <c r="D157" s="182" t="s">
        <v>184</v>
      </c>
      <c r="E157" s="222" t="s">
        <v>1</v>
      </c>
      <c r="F157" s="223" t="s">
        <v>600</v>
      </c>
      <c r="H157" s="224">
        <v>5.5949999999999998</v>
      </c>
      <c r="I157" s="225"/>
      <c r="L157" s="221"/>
      <c r="M157" s="226"/>
      <c r="N157" s="227"/>
      <c r="O157" s="227"/>
      <c r="P157" s="227"/>
      <c r="Q157" s="227"/>
      <c r="R157" s="227"/>
      <c r="S157" s="227"/>
      <c r="T157" s="228"/>
      <c r="AT157" s="222" t="s">
        <v>184</v>
      </c>
      <c r="AU157" s="222" t="s">
        <v>86</v>
      </c>
      <c r="AV157" s="16" t="s">
        <v>189</v>
      </c>
      <c r="AW157" s="16" t="s">
        <v>33</v>
      </c>
      <c r="AX157" s="16" t="s">
        <v>77</v>
      </c>
      <c r="AY157" s="222" t="s">
        <v>175</v>
      </c>
    </row>
    <row r="158" spans="1:65" s="14" customFormat="1">
      <c r="B158" s="190"/>
      <c r="D158" s="182" t="s">
        <v>184</v>
      </c>
      <c r="E158" s="191" t="s">
        <v>1</v>
      </c>
      <c r="F158" s="192" t="s">
        <v>1222</v>
      </c>
      <c r="H158" s="191" t="s">
        <v>1</v>
      </c>
      <c r="I158" s="193"/>
      <c r="L158" s="190"/>
      <c r="M158" s="194"/>
      <c r="N158" s="195"/>
      <c r="O158" s="195"/>
      <c r="P158" s="195"/>
      <c r="Q158" s="195"/>
      <c r="R158" s="195"/>
      <c r="S158" s="195"/>
      <c r="T158" s="196"/>
      <c r="AT158" s="191" t="s">
        <v>184</v>
      </c>
      <c r="AU158" s="191" t="s">
        <v>86</v>
      </c>
      <c r="AV158" s="14" t="s">
        <v>84</v>
      </c>
      <c r="AW158" s="14" t="s">
        <v>33</v>
      </c>
      <c r="AX158" s="14" t="s">
        <v>77</v>
      </c>
      <c r="AY158" s="191" t="s">
        <v>175</v>
      </c>
    </row>
    <row r="159" spans="1:65" s="13" customFormat="1">
      <c r="B159" s="181"/>
      <c r="D159" s="182" t="s">
        <v>184</v>
      </c>
      <c r="E159" s="183" t="s">
        <v>1036</v>
      </c>
      <c r="F159" s="184" t="s">
        <v>1223</v>
      </c>
      <c r="H159" s="185">
        <v>1.08</v>
      </c>
      <c r="I159" s="186"/>
      <c r="L159" s="181"/>
      <c r="M159" s="187"/>
      <c r="N159" s="188"/>
      <c r="O159" s="188"/>
      <c r="P159" s="188"/>
      <c r="Q159" s="188"/>
      <c r="R159" s="188"/>
      <c r="S159" s="188"/>
      <c r="T159" s="189"/>
      <c r="AT159" s="183" t="s">
        <v>184</v>
      </c>
      <c r="AU159" s="183" t="s">
        <v>86</v>
      </c>
      <c r="AV159" s="13" t="s">
        <v>86</v>
      </c>
      <c r="AW159" s="13" t="s">
        <v>33</v>
      </c>
      <c r="AX159" s="13" t="s">
        <v>77</v>
      </c>
      <c r="AY159" s="183" t="s">
        <v>175</v>
      </c>
    </row>
    <row r="160" spans="1:65" s="14" customFormat="1">
      <c r="B160" s="190"/>
      <c r="D160" s="182" t="s">
        <v>184</v>
      </c>
      <c r="E160" s="191" t="s">
        <v>1</v>
      </c>
      <c r="F160" s="192" t="s">
        <v>1224</v>
      </c>
      <c r="H160" s="191" t="s">
        <v>1</v>
      </c>
      <c r="I160" s="193"/>
      <c r="L160" s="190"/>
      <c r="M160" s="194"/>
      <c r="N160" s="195"/>
      <c r="O160" s="195"/>
      <c r="P160" s="195"/>
      <c r="Q160" s="195"/>
      <c r="R160" s="195"/>
      <c r="S160" s="195"/>
      <c r="T160" s="196"/>
      <c r="AT160" s="191" t="s">
        <v>184</v>
      </c>
      <c r="AU160" s="191" t="s">
        <v>86</v>
      </c>
      <c r="AV160" s="14" t="s">
        <v>84</v>
      </c>
      <c r="AW160" s="14" t="s">
        <v>33</v>
      </c>
      <c r="AX160" s="14" t="s">
        <v>77</v>
      </c>
      <c r="AY160" s="191" t="s">
        <v>175</v>
      </c>
    </row>
    <row r="161" spans="1:65" s="13" customFormat="1">
      <c r="B161" s="181"/>
      <c r="D161" s="182" t="s">
        <v>184</v>
      </c>
      <c r="E161" s="183" t="s">
        <v>1184</v>
      </c>
      <c r="F161" s="184" t="s">
        <v>1225</v>
      </c>
      <c r="H161" s="185">
        <v>10.56</v>
      </c>
      <c r="I161" s="186"/>
      <c r="L161" s="181"/>
      <c r="M161" s="187"/>
      <c r="N161" s="188"/>
      <c r="O161" s="188"/>
      <c r="P161" s="188"/>
      <c r="Q161" s="188"/>
      <c r="R161" s="188"/>
      <c r="S161" s="188"/>
      <c r="T161" s="189"/>
      <c r="AT161" s="183" t="s">
        <v>184</v>
      </c>
      <c r="AU161" s="183" t="s">
        <v>86</v>
      </c>
      <c r="AV161" s="13" t="s">
        <v>86</v>
      </c>
      <c r="AW161" s="13" t="s">
        <v>33</v>
      </c>
      <c r="AX161" s="13" t="s">
        <v>77</v>
      </c>
      <c r="AY161" s="183" t="s">
        <v>175</v>
      </c>
    </row>
    <row r="162" spans="1:65" s="15" customFormat="1">
      <c r="B162" s="197"/>
      <c r="D162" s="182" t="s">
        <v>184</v>
      </c>
      <c r="E162" s="198" t="s">
        <v>1181</v>
      </c>
      <c r="F162" s="199" t="s">
        <v>200</v>
      </c>
      <c r="H162" s="200">
        <v>17.234999999999999</v>
      </c>
      <c r="I162" s="201"/>
      <c r="L162" s="197"/>
      <c r="M162" s="202"/>
      <c r="N162" s="203"/>
      <c r="O162" s="203"/>
      <c r="P162" s="203"/>
      <c r="Q162" s="203"/>
      <c r="R162" s="203"/>
      <c r="S162" s="203"/>
      <c r="T162" s="204"/>
      <c r="AT162" s="198" t="s">
        <v>184</v>
      </c>
      <c r="AU162" s="198" t="s">
        <v>86</v>
      </c>
      <c r="AV162" s="15" t="s">
        <v>182</v>
      </c>
      <c r="AW162" s="15" t="s">
        <v>33</v>
      </c>
      <c r="AX162" s="15" t="s">
        <v>84</v>
      </c>
      <c r="AY162" s="198" t="s">
        <v>175</v>
      </c>
    </row>
    <row r="163" spans="1:65" s="2" customFormat="1" ht="24" customHeight="1">
      <c r="A163" s="33"/>
      <c r="B163" s="167"/>
      <c r="C163" s="168" t="s">
        <v>242</v>
      </c>
      <c r="D163" s="168" t="s">
        <v>177</v>
      </c>
      <c r="E163" s="169" t="s">
        <v>202</v>
      </c>
      <c r="F163" s="170" t="s">
        <v>203</v>
      </c>
      <c r="G163" s="171" t="s">
        <v>180</v>
      </c>
      <c r="H163" s="172">
        <v>5.1710000000000003</v>
      </c>
      <c r="I163" s="173"/>
      <c r="J163" s="174">
        <f>ROUND(I163*H163,2)</f>
        <v>0</v>
      </c>
      <c r="K163" s="170" t="s">
        <v>181</v>
      </c>
      <c r="L163" s="34"/>
      <c r="M163" s="175" t="s">
        <v>1</v>
      </c>
      <c r="N163" s="176" t="s">
        <v>42</v>
      </c>
      <c r="O163" s="59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9" t="s">
        <v>182</v>
      </c>
      <c r="AT163" s="179" t="s">
        <v>177</v>
      </c>
      <c r="AU163" s="179" t="s">
        <v>86</v>
      </c>
      <c r="AY163" s="18" t="s">
        <v>175</v>
      </c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18" t="s">
        <v>84</v>
      </c>
      <c r="BK163" s="180">
        <f>ROUND(I163*H163,2)</f>
        <v>0</v>
      </c>
      <c r="BL163" s="18" t="s">
        <v>182</v>
      </c>
      <c r="BM163" s="179" t="s">
        <v>1226</v>
      </c>
    </row>
    <row r="164" spans="1:65" s="13" customFormat="1">
      <c r="B164" s="181"/>
      <c r="D164" s="182" t="s">
        <v>184</v>
      </c>
      <c r="E164" s="183" t="s">
        <v>1</v>
      </c>
      <c r="F164" s="184" t="s">
        <v>1227</v>
      </c>
      <c r="H164" s="185">
        <v>5.1710000000000003</v>
      </c>
      <c r="I164" s="186"/>
      <c r="L164" s="181"/>
      <c r="M164" s="187"/>
      <c r="N164" s="188"/>
      <c r="O164" s="188"/>
      <c r="P164" s="188"/>
      <c r="Q164" s="188"/>
      <c r="R164" s="188"/>
      <c r="S164" s="188"/>
      <c r="T164" s="189"/>
      <c r="AT164" s="183" t="s">
        <v>184</v>
      </c>
      <c r="AU164" s="183" t="s">
        <v>86</v>
      </c>
      <c r="AV164" s="13" t="s">
        <v>86</v>
      </c>
      <c r="AW164" s="13" t="s">
        <v>33</v>
      </c>
      <c r="AX164" s="13" t="s">
        <v>84</v>
      </c>
      <c r="AY164" s="183" t="s">
        <v>175</v>
      </c>
    </row>
    <row r="165" spans="1:65" s="2" customFormat="1" ht="24" customHeight="1">
      <c r="A165" s="33"/>
      <c r="B165" s="167"/>
      <c r="C165" s="168" t="s">
        <v>248</v>
      </c>
      <c r="D165" s="168" t="s">
        <v>177</v>
      </c>
      <c r="E165" s="169" t="s">
        <v>402</v>
      </c>
      <c r="F165" s="170" t="s">
        <v>403</v>
      </c>
      <c r="G165" s="171" t="s">
        <v>180</v>
      </c>
      <c r="H165" s="172">
        <v>2.16</v>
      </c>
      <c r="I165" s="173"/>
      <c r="J165" s="174">
        <f>ROUND(I165*H165,2)</f>
        <v>0</v>
      </c>
      <c r="K165" s="170" t="s">
        <v>181</v>
      </c>
      <c r="L165" s="34"/>
      <c r="M165" s="175" t="s">
        <v>1</v>
      </c>
      <c r="N165" s="176" t="s">
        <v>42</v>
      </c>
      <c r="O165" s="59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9" t="s">
        <v>182</v>
      </c>
      <c r="AT165" s="179" t="s">
        <v>177</v>
      </c>
      <c r="AU165" s="179" t="s">
        <v>86</v>
      </c>
      <c r="AY165" s="18" t="s">
        <v>175</v>
      </c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8" t="s">
        <v>84</v>
      </c>
      <c r="BK165" s="180">
        <f>ROUND(I165*H165,2)</f>
        <v>0</v>
      </c>
      <c r="BL165" s="18" t="s">
        <v>182</v>
      </c>
      <c r="BM165" s="179" t="s">
        <v>1228</v>
      </c>
    </row>
    <row r="166" spans="1:65" s="14" customFormat="1">
      <c r="B166" s="190"/>
      <c r="D166" s="182" t="s">
        <v>184</v>
      </c>
      <c r="E166" s="191" t="s">
        <v>1</v>
      </c>
      <c r="F166" s="192" t="s">
        <v>1229</v>
      </c>
      <c r="H166" s="191" t="s">
        <v>1</v>
      </c>
      <c r="I166" s="193"/>
      <c r="L166" s="190"/>
      <c r="M166" s="194"/>
      <c r="N166" s="195"/>
      <c r="O166" s="195"/>
      <c r="P166" s="195"/>
      <c r="Q166" s="195"/>
      <c r="R166" s="195"/>
      <c r="S166" s="195"/>
      <c r="T166" s="196"/>
      <c r="AT166" s="191" t="s">
        <v>184</v>
      </c>
      <c r="AU166" s="191" t="s">
        <v>86</v>
      </c>
      <c r="AV166" s="14" t="s">
        <v>84</v>
      </c>
      <c r="AW166" s="14" t="s">
        <v>33</v>
      </c>
      <c r="AX166" s="14" t="s">
        <v>77</v>
      </c>
      <c r="AY166" s="191" t="s">
        <v>175</v>
      </c>
    </row>
    <row r="167" spans="1:65" s="13" customFormat="1">
      <c r="B167" s="181"/>
      <c r="D167" s="182" t="s">
        <v>184</v>
      </c>
      <c r="E167" s="183" t="s">
        <v>380</v>
      </c>
      <c r="F167" s="184" t="s">
        <v>1230</v>
      </c>
      <c r="H167" s="185">
        <v>2.16</v>
      </c>
      <c r="I167" s="186"/>
      <c r="L167" s="181"/>
      <c r="M167" s="187"/>
      <c r="N167" s="188"/>
      <c r="O167" s="188"/>
      <c r="P167" s="188"/>
      <c r="Q167" s="188"/>
      <c r="R167" s="188"/>
      <c r="S167" s="188"/>
      <c r="T167" s="189"/>
      <c r="AT167" s="183" t="s">
        <v>184</v>
      </c>
      <c r="AU167" s="183" t="s">
        <v>86</v>
      </c>
      <c r="AV167" s="13" t="s">
        <v>86</v>
      </c>
      <c r="AW167" s="13" t="s">
        <v>33</v>
      </c>
      <c r="AX167" s="13" t="s">
        <v>84</v>
      </c>
      <c r="AY167" s="183" t="s">
        <v>175</v>
      </c>
    </row>
    <row r="168" spans="1:65" s="2" customFormat="1" ht="24" customHeight="1">
      <c r="A168" s="33"/>
      <c r="B168" s="167"/>
      <c r="C168" s="168" t="s">
        <v>8</v>
      </c>
      <c r="D168" s="168" t="s">
        <v>177</v>
      </c>
      <c r="E168" s="169" t="s">
        <v>413</v>
      </c>
      <c r="F168" s="170" t="s">
        <v>414</v>
      </c>
      <c r="G168" s="171" t="s">
        <v>180</v>
      </c>
      <c r="H168" s="172">
        <v>0.64800000000000002</v>
      </c>
      <c r="I168" s="173"/>
      <c r="J168" s="174">
        <f>ROUND(I168*H168,2)</f>
        <v>0</v>
      </c>
      <c r="K168" s="170" t="s">
        <v>181</v>
      </c>
      <c r="L168" s="34"/>
      <c r="M168" s="175" t="s">
        <v>1</v>
      </c>
      <c r="N168" s="176" t="s">
        <v>42</v>
      </c>
      <c r="O168" s="59"/>
      <c r="P168" s="177">
        <f>O168*H168</f>
        <v>0</v>
      </c>
      <c r="Q168" s="177">
        <v>0</v>
      </c>
      <c r="R168" s="177">
        <f>Q168*H168</f>
        <v>0</v>
      </c>
      <c r="S168" s="177">
        <v>0</v>
      </c>
      <c r="T168" s="178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9" t="s">
        <v>182</v>
      </c>
      <c r="AT168" s="179" t="s">
        <v>177</v>
      </c>
      <c r="AU168" s="179" t="s">
        <v>86</v>
      </c>
      <c r="AY168" s="18" t="s">
        <v>175</v>
      </c>
      <c r="BE168" s="180">
        <f>IF(N168="základní",J168,0)</f>
        <v>0</v>
      </c>
      <c r="BF168" s="180">
        <f>IF(N168="snížená",J168,0)</f>
        <v>0</v>
      </c>
      <c r="BG168" s="180">
        <f>IF(N168="zákl. přenesená",J168,0)</f>
        <v>0</v>
      </c>
      <c r="BH168" s="180">
        <f>IF(N168="sníž. přenesená",J168,0)</f>
        <v>0</v>
      </c>
      <c r="BI168" s="180">
        <f>IF(N168="nulová",J168,0)</f>
        <v>0</v>
      </c>
      <c r="BJ168" s="18" t="s">
        <v>84</v>
      </c>
      <c r="BK168" s="180">
        <f>ROUND(I168*H168,2)</f>
        <v>0</v>
      </c>
      <c r="BL168" s="18" t="s">
        <v>182</v>
      </c>
      <c r="BM168" s="179" t="s">
        <v>1231</v>
      </c>
    </row>
    <row r="169" spans="1:65" s="13" customFormat="1">
      <c r="B169" s="181"/>
      <c r="D169" s="182" t="s">
        <v>184</v>
      </c>
      <c r="E169" s="183" t="s">
        <v>1</v>
      </c>
      <c r="F169" s="184" t="s">
        <v>416</v>
      </c>
      <c r="H169" s="185">
        <v>0.64800000000000002</v>
      </c>
      <c r="I169" s="186"/>
      <c r="L169" s="181"/>
      <c r="M169" s="187"/>
      <c r="N169" s="188"/>
      <c r="O169" s="188"/>
      <c r="P169" s="188"/>
      <c r="Q169" s="188"/>
      <c r="R169" s="188"/>
      <c r="S169" s="188"/>
      <c r="T169" s="189"/>
      <c r="AT169" s="183" t="s">
        <v>184</v>
      </c>
      <c r="AU169" s="183" t="s">
        <v>86</v>
      </c>
      <c r="AV169" s="13" t="s">
        <v>86</v>
      </c>
      <c r="AW169" s="13" t="s">
        <v>33</v>
      </c>
      <c r="AX169" s="13" t="s">
        <v>84</v>
      </c>
      <c r="AY169" s="183" t="s">
        <v>175</v>
      </c>
    </row>
    <row r="170" spans="1:65" s="2" customFormat="1" ht="16.5" customHeight="1">
      <c r="A170" s="33"/>
      <c r="B170" s="167"/>
      <c r="C170" s="168" t="s">
        <v>256</v>
      </c>
      <c r="D170" s="168" t="s">
        <v>177</v>
      </c>
      <c r="E170" s="169" t="s">
        <v>1232</v>
      </c>
      <c r="F170" s="170" t="s">
        <v>1233</v>
      </c>
      <c r="G170" s="171" t="s">
        <v>245</v>
      </c>
      <c r="H170" s="172">
        <v>38.799999999999997</v>
      </c>
      <c r="I170" s="173"/>
      <c r="J170" s="174">
        <f>ROUND(I170*H170,2)</f>
        <v>0</v>
      </c>
      <c r="K170" s="170" t="s">
        <v>181</v>
      </c>
      <c r="L170" s="34"/>
      <c r="M170" s="175" t="s">
        <v>1</v>
      </c>
      <c r="N170" s="176" t="s">
        <v>42</v>
      </c>
      <c r="O170" s="59"/>
      <c r="P170" s="177">
        <f>O170*H170</f>
        <v>0</v>
      </c>
      <c r="Q170" s="177">
        <v>8.4000000000000003E-4</v>
      </c>
      <c r="R170" s="177">
        <f>Q170*H170</f>
        <v>3.2591999999999996E-2</v>
      </c>
      <c r="S170" s="177">
        <v>0</v>
      </c>
      <c r="T170" s="17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9" t="s">
        <v>182</v>
      </c>
      <c r="AT170" s="179" t="s">
        <v>177</v>
      </c>
      <c r="AU170" s="179" t="s">
        <v>86</v>
      </c>
      <c r="AY170" s="18" t="s">
        <v>175</v>
      </c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8" t="s">
        <v>84</v>
      </c>
      <c r="BK170" s="180">
        <f>ROUND(I170*H170,2)</f>
        <v>0</v>
      </c>
      <c r="BL170" s="18" t="s">
        <v>182</v>
      </c>
      <c r="BM170" s="179" t="s">
        <v>1234</v>
      </c>
    </row>
    <row r="171" spans="1:65" s="13" customFormat="1">
      <c r="B171" s="181"/>
      <c r="D171" s="182" t="s">
        <v>184</v>
      </c>
      <c r="E171" s="183" t="s">
        <v>1</v>
      </c>
      <c r="F171" s="184" t="s">
        <v>1235</v>
      </c>
      <c r="H171" s="185">
        <v>3.6</v>
      </c>
      <c r="I171" s="186"/>
      <c r="L171" s="181"/>
      <c r="M171" s="187"/>
      <c r="N171" s="188"/>
      <c r="O171" s="188"/>
      <c r="P171" s="188"/>
      <c r="Q171" s="188"/>
      <c r="R171" s="188"/>
      <c r="S171" s="188"/>
      <c r="T171" s="189"/>
      <c r="AT171" s="183" t="s">
        <v>184</v>
      </c>
      <c r="AU171" s="183" t="s">
        <v>86</v>
      </c>
      <c r="AV171" s="13" t="s">
        <v>86</v>
      </c>
      <c r="AW171" s="13" t="s">
        <v>33</v>
      </c>
      <c r="AX171" s="13" t="s">
        <v>77</v>
      </c>
      <c r="AY171" s="183" t="s">
        <v>175</v>
      </c>
    </row>
    <row r="172" spans="1:65" s="13" customFormat="1">
      <c r="B172" s="181"/>
      <c r="D172" s="182" t="s">
        <v>184</v>
      </c>
      <c r="E172" s="183" t="s">
        <v>1</v>
      </c>
      <c r="F172" s="184" t="s">
        <v>1236</v>
      </c>
      <c r="H172" s="185">
        <v>35.200000000000003</v>
      </c>
      <c r="I172" s="186"/>
      <c r="L172" s="181"/>
      <c r="M172" s="187"/>
      <c r="N172" s="188"/>
      <c r="O172" s="188"/>
      <c r="P172" s="188"/>
      <c r="Q172" s="188"/>
      <c r="R172" s="188"/>
      <c r="S172" s="188"/>
      <c r="T172" s="189"/>
      <c r="AT172" s="183" t="s">
        <v>184</v>
      </c>
      <c r="AU172" s="183" t="s">
        <v>86</v>
      </c>
      <c r="AV172" s="13" t="s">
        <v>86</v>
      </c>
      <c r="AW172" s="13" t="s">
        <v>33</v>
      </c>
      <c r="AX172" s="13" t="s">
        <v>77</v>
      </c>
      <c r="AY172" s="183" t="s">
        <v>175</v>
      </c>
    </row>
    <row r="173" spans="1:65" s="15" customFormat="1">
      <c r="B173" s="197"/>
      <c r="D173" s="182" t="s">
        <v>184</v>
      </c>
      <c r="E173" s="198" t="s">
        <v>1</v>
      </c>
      <c r="F173" s="199" t="s">
        <v>200</v>
      </c>
      <c r="H173" s="200">
        <v>38.799999999999997</v>
      </c>
      <c r="I173" s="201"/>
      <c r="L173" s="197"/>
      <c r="M173" s="202"/>
      <c r="N173" s="203"/>
      <c r="O173" s="203"/>
      <c r="P173" s="203"/>
      <c r="Q173" s="203"/>
      <c r="R173" s="203"/>
      <c r="S173" s="203"/>
      <c r="T173" s="204"/>
      <c r="AT173" s="198" t="s">
        <v>184</v>
      </c>
      <c r="AU173" s="198" t="s">
        <v>86</v>
      </c>
      <c r="AV173" s="15" t="s">
        <v>182</v>
      </c>
      <c r="AW173" s="15" t="s">
        <v>33</v>
      </c>
      <c r="AX173" s="15" t="s">
        <v>84</v>
      </c>
      <c r="AY173" s="198" t="s">
        <v>175</v>
      </c>
    </row>
    <row r="174" spans="1:65" s="2" customFormat="1" ht="24" customHeight="1">
      <c r="A174" s="33"/>
      <c r="B174" s="167"/>
      <c r="C174" s="168" t="s">
        <v>261</v>
      </c>
      <c r="D174" s="168" t="s">
        <v>177</v>
      </c>
      <c r="E174" s="169" t="s">
        <v>1237</v>
      </c>
      <c r="F174" s="170" t="s">
        <v>1238</v>
      </c>
      <c r="G174" s="171" t="s">
        <v>245</v>
      </c>
      <c r="H174" s="172">
        <v>38.799999999999997</v>
      </c>
      <c r="I174" s="173"/>
      <c r="J174" s="174">
        <f>ROUND(I174*H174,2)</f>
        <v>0</v>
      </c>
      <c r="K174" s="170" t="s">
        <v>181</v>
      </c>
      <c r="L174" s="34"/>
      <c r="M174" s="175" t="s">
        <v>1</v>
      </c>
      <c r="N174" s="176" t="s">
        <v>42</v>
      </c>
      <c r="O174" s="59"/>
      <c r="P174" s="177">
        <f>O174*H174</f>
        <v>0</v>
      </c>
      <c r="Q174" s="177">
        <v>0</v>
      </c>
      <c r="R174" s="177">
        <f>Q174*H174</f>
        <v>0</v>
      </c>
      <c r="S174" s="177">
        <v>0</v>
      </c>
      <c r="T174" s="17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9" t="s">
        <v>182</v>
      </c>
      <c r="AT174" s="179" t="s">
        <v>177</v>
      </c>
      <c r="AU174" s="179" t="s">
        <v>86</v>
      </c>
      <c r="AY174" s="18" t="s">
        <v>175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8" t="s">
        <v>84</v>
      </c>
      <c r="BK174" s="180">
        <f>ROUND(I174*H174,2)</f>
        <v>0</v>
      </c>
      <c r="BL174" s="18" t="s">
        <v>182</v>
      </c>
      <c r="BM174" s="179" t="s">
        <v>1239</v>
      </c>
    </row>
    <row r="175" spans="1:65" s="2" customFormat="1" ht="16.5" customHeight="1">
      <c r="A175" s="33"/>
      <c r="B175" s="167"/>
      <c r="C175" s="168" t="s">
        <v>265</v>
      </c>
      <c r="D175" s="168" t="s">
        <v>177</v>
      </c>
      <c r="E175" s="169" t="s">
        <v>1240</v>
      </c>
      <c r="F175" s="170" t="s">
        <v>1241</v>
      </c>
      <c r="G175" s="171" t="s">
        <v>245</v>
      </c>
      <c r="H175" s="172">
        <v>7.2</v>
      </c>
      <c r="I175" s="173"/>
      <c r="J175" s="174">
        <f>ROUND(I175*H175,2)</f>
        <v>0</v>
      </c>
      <c r="K175" s="170" t="s">
        <v>181</v>
      </c>
      <c r="L175" s="34"/>
      <c r="M175" s="175" t="s">
        <v>1</v>
      </c>
      <c r="N175" s="176" t="s">
        <v>42</v>
      </c>
      <c r="O175" s="59"/>
      <c r="P175" s="177">
        <f>O175*H175</f>
        <v>0</v>
      </c>
      <c r="Q175" s="177">
        <v>6.9999999999999999E-4</v>
      </c>
      <c r="R175" s="177">
        <f>Q175*H175</f>
        <v>5.0400000000000002E-3</v>
      </c>
      <c r="S175" s="177">
        <v>0</v>
      </c>
      <c r="T175" s="17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182</v>
      </c>
      <c r="AT175" s="179" t="s">
        <v>177</v>
      </c>
      <c r="AU175" s="179" t="s">
        <v>86</v>
      </c>
      <c r="AY175" s="18" t="s">
        <v>175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8" t="s">
        <v>84</v>
      </c>
      <c r="BK175" s="180">
        <f>ROUND(I175*H175,2)</f>
        <v>0</v>
      </c>
      <c r="BL175" s="18" t="s">
        <v>182</v>
      </c>
      <c r="BM175" s="179" t="s">
        <v>1242</v>
      </c>
    </row>
    <row r="176" spans="1:65" s="13" customFormat="1">
      <c r="B176" s="181"/>
      <c r="D176" s="182" t="s">
        <v>184</v>
      </c>
      <c r="E176" s="183" t="s">
        <v>1</v>
      </c>
      <c r="F176" s="184" t="s">
        <v>1243</v>
      </c>
      <c r="H176" s="185">
        <v>7.2</v>
      </c>
      <c r="I176" s="186"/>
      <c r="L176" s="181"/>
      <c r="M176" s="187"/>
      <c r="N176" s="188"/>
      <c r="O176" s="188"/>
      <c r="P176" s="188"/>
      <c r="Q176" s="188"/>
      <c r="R176" s="188"/>
      <c r="S176" s="188"/>
      <c r="T176" s="189"/>
      <c r="AT176" s="183" t="s">
        <v>184</v>
      </c>
      <c r="AU176" s="183" t="s">
        <v>86</v>
      </c>
      <c r="AV176" s="13" t="s">
        <v>86</v>
      </c>
      <c r="AW176" s="13" t="s">
        <v>33</v>
      </c>
      <c r="AX176" s="13" t="s">
        <v>84</v>
      </c>
      <c r="AY176" s="183" t="s">
        <v>175</v>
      </c>
    </row>
    <row r="177" spans="1:65" s="2" customFormat="1" ht="16.5" customHeight="1">
      <c r="A177" s="33"/>
      <c r="B177" s="167"/>
      <c r="C177" s="168" t="s">
        <v>269</v>
      </c>
      <c r="D177" s="168" t="s">
        <v>177</v>
      </c>
      <c r="E177" s="169" t="s">
        <v>1244</v>
      </c>
      <c r="F177" s="170" t="s">
        <v>1245</v>
      </c>
      <c r="G177" s="171" t="s">
        <v>245</v>
      </c>
      <c r="H177" s="172">
        <v>7.2</v>
      </c>
      <c r="I177" s="173"/>
      <c r="J177" s="174">
        <f>ROUND(I177*H177,2)</f>
        <v>0</v>
      </c>
      <c r="K177" s="170" t="s">
        <v>181</v>
      </c>
      <c r="L177" s="34"/>
      <c r="M177" s="175" t="s">
        <v>1</v>
      </c>
      <c r="N177" s="176" t="s">
        <v>42</v>
      </c>
      <c r="O177" s="59"/>
      <c r="P177" s="177">
        <f>O177*H177</f>
        <v>0</v>
      </c>
      <c r="Q177" s="177">
        <v>0</v>
      </c>
      <c r="R177" s="177">
        <f>Q177*H177</f>
        <v>0</v>
      </c>
      <c r="S177" s="177">
        <v>0</v>
      </c>
      <c r="T177" s="17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9" t="s">
        <v>182</v>
      </c>
      <c r="AT177" s="179" t="s">
        <v>177</v>
      </c>
      <c r="AU177" s="179" t="s">
        <v>86</v>
      </c>
      <c r="AY177" s="18" t="s">
        <v>175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8" t="s">
        <v>84</v>
      </c>
      <c r="BK177" s="180">
        <f>ROUND(I177*H177,2)</f>
        <v>0</v>
      </c>
      <c r="BL177" s="18" t="s">
        <v>182</v>
      </c>
      <c r="BM177" s="179" t="s">
        <v>1246</v>
      </c>
    </row>
    <row r="178" spans="1:65" s="2" customFormat="1" ht="24" customHeight="1">
      <c r="A178" s="33"/>
      <c r="B178" s="167"/>
      <c r="C178" s="168" t="s">
        <v>135</v>
      </c>
      <c r="D178" s="168" t="s">
        <v>177</v>
      </c>
      <c r="E178" s="169" t="s">
        <v>1247</v>
      </c>
      <c r="F178" s="170" t="s">
        <v>1248</v>
      </c>
      <c r="G178" s="171" t="s">
        <v>180</v>
      </c>
      <c r="H178" s="172">
        <v>13.8</v>
      </c>
      <c r="I178" s="173"/>
      <c r="J178" s="174">
        <f>ROUND(I178*H178,2)</f>
        <v>0</v>
      </c>
      <c r="K178" s="170" t="s">
        <v>181</v>
      </c>
      <c r="L178" s="34"/>
      <c r="M178" s="175" t="s">
        <v>1</v>
      </c>
      <c r="N178" s="176" t="s">
        <v>42</v>
      </c>
      <c r="O178" s="59"/>
      <c r="P178" s="177">
        <f>O178*H178</f>
        <v>0</v>
      </c>
      <c r="Q178" s="177">
        <v>0</v>
      </c>
      <c r="R178" s="177">
        <f>Q178*H178</f>
        <v>0</v>
      </c>
      <c r="S178" s="177">
        <v>0</v>
      </c>
      <c r="T178" s="17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9" t="s">
        <v>182</v>
      </c>
      <c r="AT178" s="179" t="s">
        <v>177</v>
      </c>
      <c r="AU178" s="179" t="s">
        <v>86</v>
      </c>
      <c r="AY178" s="18" t="s">
        <v>175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8" t="s">
        <v>84</v>
      </c>
      <c r="BK178" s="180">
        <f>ROUND(I178*H178,2)</f>
        <v>0</v>
      </c>
      <c r="BL178" s="18" t="s">
        <v>182</v>
      </c>
      <c r="BM178" s="179" t="s">
        <v>1249</v>
      </c>
    </row>
    <row r="179" spans="1:65" s="13" customFormat="1">
      <c r="B179" s="181"/>
      <c r="D179" s="182" t="s">
        <v>184</v>
      </c>
      <c r="E179" s="183" t="s">
        <v>1</v>
      </c>
      <c r="F179" s="184" t="s">
        <v>1250</v>
      </c>
      <c r="H179" s="185">
        <v>13.8</v>
      </c>
      <c r="I179" s="186"/>
      <c r="L179" s="181"/>
      <c r="M179" s="187"/>
      <c r="N179" s="188"/>
      <c r="O179" s="188"/>
      <c r="P179" s="188"/>
      <c r="Q179" s="188"/>
      <c r="R179" s="188"/>
      <c r="S179" s="188"/>
      <c r="T179" s="189"/>
      <c r="AT179" s="183" t="s">
        <v>184</v>
      </c>
      <c r="AU179" s="183" t="s">
        <v>86</v>
      </c>
      <c r="AV179" s="13" t="s">
        <v>86</v>
      </c>
      <c r="AW179" s="13" t="s">
        <v>33</v>
      </c>
      <c r="AX179" s="13" t="s">
        <v>84</v>
      </c>
      <c r="AY179" s="183" t="s">
        <v>175</v>
      </c>
    </row>
    <row r="180" spans="1:65" s="2" customFormat="1" ht="24" customHeight="1">
      <c r="A180" s="33"/>
      <c r="B180" s="167"/>
      <c r="C180" s="168" t="s">
        <v>7</v>
      </c>
      <c r="D180" s="168" t="s">
        <v>177</v>
      </c>
      <c r="E180" s="169" t="s">
        <v>207</v>
      </c>
      <c r="F180" s="170" t="s">
        <v>208</v>
      </c>
      <c r="G180" s="171" t="s">
        <v>180</v>
      </c>
      <c r="H180" s="172">
        <v>36.481999999999999</v>
      </c>
      <c r="I180" s="173"/>
      <c r="J180" s="174">
        <f>ROUND(I180*H180,2)</f>
        <v>0</v>
      </c>
      <c r="K180" s="170" t="s">
        <v>181</v>
      </c>
      <c r="L180" s="34"/>
      <c r="M180" s="175" t="s">
        <v>1</v>
      </c>
      <c r="N180" s="176" t="s">
        <v>42</v>
      </c>
      <c r="O180" s="59"/>
      <c r="P180" s="177">
        <f>O180*H180</f>
        <v>0</v>
      </c>
      <c r="Q180" s="177">
        <v>0</v>
      </c>
      <c r="R180" s="177">
        <f>Q180*H180</f>
        <v>0</v>
      </c>
      <c r="S180" s="177">
        <v>0</v>
      </c>
      <c r="T180" s="178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9" t="s">
        <v>182</v>
      </c>
      <c r="AT180" s="179" t="s">
        <v>177</v>
      </c>
      <c r="AU180" s="179" t="s">
        <v>86</v>
      </c>
      <c r="AY180" s="18" t="s">
        <v>175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8" t="s">
        <v>84</v>
      </c>
      <c r="BK180" s="180">
        <f>ROUND(I180*H180,2)</f>
        <v>0</v>
      </c>
      <c r="BL180" s="18" t="s">
        <v>182</v>
      </c>
      <c r="BM180" s="179" t="s">
        <v>1251</v>
      </c>
    </row>
    <row r="181" spans="1:65" s="13" customFormat="1">
      <c r="B181" s="181"/>
      <c r="D181" s="182" t="s">
        <v>184</v>
      </c>
      <c r="E181" s="183" t="s">
        <v>1</v>
      </c>
      <c r="F181" s="184" t="s">
        <v>763</v>
      </c>
      <c r="H181" s="185">
        <v>15.75</v>
      </c>
      <c r="I181" s="186"/>
      <c r="L181" s="181"/>
      <c r="M181" s="187"/>
      <c r="N181" s="188"/>
      <c r="O181" s="188"/>
      <c r="P181" s="188"/>
      <c r="Q181" s="188"/>
      <c r="R181" s="188"/>
      <c r="S181" s="188"/>
      <c r="T181" s="189"/>
      <c r="AT181" s="183" t="s">
        <v>184</v>
      </c>
      <c r="AU181" s="183" t="s">
        <v>86</v>
      </c>
      <c r="AV181" s="13" t="s">
        <v>86</v>
      </c>
      <c r="AW181" s="13" t="s">
        <v>33</v>
      </c>
      <c r="AX181" s="13" t="s">
        <v>77</v>
      </c>
      <c r="AY181" s="183" t="s">
        <v>175</v>
      </c>
    </row>
    <row r="182" spans="1:65" s="13" customFormat="1">
      <c r="B182" s="181"/>
      <c r="D182" s="182" t="s">
        <v>184</v>
      </c>
      <c r="E182" s="183" t="s">
        <v>1</v>
      </c>
      <c r="F182" s="184" t="s">
        <v>1252</v>
      </c>
      <c r="H182" s="185">
        <v>10.366</v>
      </c>
      <c r="I182" s="186"/>
      <c r="L182" s="181"/>
      <c r="M182" s="187"/>
      <c r="N182" s="188"/>
      <c r="O182" s="188"/>
      <c r="P182" s="188"/>
      <c r="Q182" s="188"/>
      <c r="R182" s="188"/>
      <c r="S182" s="188"/>
      <c r="T182" s="189"/>
      <c r="AT182" s="183" t="s">
        <v>184</v>
      </c>
      <c r="AU182" s="183" t="s">
        <v>86</v>
      </c>
      <c r="AV182" s="13" t="s">
        <v>86</v>
      </c>
      <c r="AW182" s="13" t="s">
        <v>33</v>
      </c>
      <c r="AX182" s="13" t="s">
        <v>77</v>
      </c>
      <c r="AY182" s="183" t="s">
        <v>175</v>
      </c>
    </row>
    <row r="183" spans="1:65" s="13" customFormat="1">
      <c r="B183" s="181"/>
      <c r="D183" s="182" t="s">
        <v>184</v>
      </c>
      <c r="E183" s="183" t="s">
        <v>1</v>
      </c>
      <c r="F183" s="184" t="s">
        <v>1253</v>
      </c>
      <c r="H183" s="185">
        <v>10.366</v>
      </c>
      <c r="I183" s="186"/>
      <c r="L183" s="181"/>
      <c r="M183" s="187"/>
      <c r="N183" s="188"/>
      <c r="O183" s="188"/>
      <c r="P183" s="188"/>
      <c r="Q183" s="188"/>
      <c r="R183" s="188"/>
      <c r="S183" s="188"/>
      <c r="T183" s="189"/>
      <c r="AT183" s="183" t="s">
        <v>184</v>
      </c>
      <c r="AU183" s="183" t="s">
        <v>86</v>
      </c>
      <c r="AV183" s="13" t="s">
        <v>86</v>
      </c>
      <c r="AW183" s="13" t="s">
        <v>33</v>
      </c>
      <c r="AX183" s="13" t="s">
        <v>77</v>
      </c>
      <c r="AY183" s="183" t="s">
        <v>175</v>
      </c>
    </row>
    <row r="184" spans="1:65" s="15" customFormat="1">
      <c r="B184" s="197"/>
      <c r="D184" s="182" t="s">
        <v>184</v>
      </c>
      <c r="E184" s="198" t="s">
        <v>1</v>
      </c>
      <c r="F184" s="199" t="s">
        <v>200</v>
      </c>
      <c r="H184" s="200">
        <v>36.481999999999999</v>
      </c>
      <c r="I184" s="201"/>
      <c r="L184" s="197"/>
      <c r="M184" s="202"/>
      <c r="N184" s="203"/>
      <c r="O184" s="203"/>
      <c r="P184" s="203"/>
      <c r="Q184" s="203"/>
      <c r="R184" s="203"/>
      <c r="S184" s="203"/>
      <c r="T184" s="204"/>
      <c r="AT184" s="198" t="s">
        <v>184</v>
      </c>
      <c r="AU184" s="198" t="s">
        <v>86</v>
      </c>
      <c r="AV184" s="15" t="s">
        <v>182</v>
      </c>
      <c r="AW184" s="15" t="s">
        <v>33</v>
      </c>
      <c r="AX184" s="15" t="s">
        <v>84</v>
      </c>
      <c r="AY184" s="198" t="s">
        <v>175</v>
      </c>
    </row>
    <row r="185" spans="1:65" s="2" customFormat="1" ht="24" customHeight="1">
      <c r="A185" s="33"/>
      <c r="B185" s="167"/>
      <c r="C185" s="168" t="s">
        <v>282</v>
      </c>
      <c r="D185" s="168" t="s">
        <v>177</v>
      </c>
      <c r="E185" s="169" t="s">
        <v>213</v>
      </c>
      <c r="F185" s="170" t="s">
        <v>214</v>
      </c>
      <c r="G185" s="171" t="s">
        <v>180</v>
      </c>
      <c r="H185" s="172">
        <v>89.028999999999996</v>
      </c>
      <c r="I185" s="173"/>
      <c r="J185" s="174">
        <f>ROUND(I185*H185,2)</f>
        <v>0</v>
      </c>
      <c r="K185" s="170" t="s">
        <v>181</v>
      </c>
      <c r="L185" s="34"/>
      <c r="M185" s="175" t="s">
        <v>1</v>
      </c>
      <c r="N185" s="176" t="s">
        <v>42</v>
      </c>
      <c r="O185" s="59"/>
      <c r="P185" s="177">
        <f>O185*H185</f>
        <v>0</v>
      </c>
      <c r="Q185" s="177">
        <v>0</v>
      </c>
      <c r="R185" s="177">
        <f>Q185*H185</f>
        <v>0</v>
      </c>
      <c r="S185" s="177">
        <v>0</v>
      </c>
      <c r="T185" s="178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9" t="s">
        <v>182</v>
      </c>
      <c r="AT185" s="179" t="s">
        <v>177</v>
      </c>
      <c r="AU185" s="179" t="s">
        <v>86</v>
      </c>
      <c r="AY185" s="18" t="s">
        <v>175</v>
      </c>
      <c r="BE185" s="180">
        <f>IF(N185="základní",J185,0)</f>
        <v>0</v>
      </c>
      <c r="BF185" s="180">
        <f>IF(N185="snížená",J185,0)</f>
        <v>0</v>
      </c>
      <c r="BG185" s="180">
        <f>IF(N185="zákl. přenesená",J185,0)</f>
        <v>0</v>
      </c>
      <c r="BH185" s="180">
        <f>IF(N185="sníž. přenesená",J185,0)</f>
        <v>0</v>
      </c>
      <c r="BI185" s="180">
        <f>IF(N185="nulová",J185,0)</f>
        <v>0</v>
      </c>
      <c r="BJ185" s="18" t="s">
        <v>84</v>
      </c>
      <c r="BK185" s="180">
        <f>ROUND(I185*H185,2)</f>
        <v>0</v>
      </c>
      <c r="BL185" s="18" t="s">
        <v>182</v>
      </c>
      <c r="BM185" s="179" t="s">
        <v>1254</v>
      </c>
    </row>
    <row r="186" spans="1:65" s="14" customFormat="1">
      <c r="B186" s="190"/>
      <c r="D186" s="182" t="s">
        <v>184</v>
      </c>
      <c r="E186" s="191" t="s">
        <v>1</v>
      </c>
      <c r="F186" s="192" t="s">
        <v>766</v>
      </c>
      <c r="H186" s="191" t="s">
        <v>1</v>
      </c>
      <c r="I186" s="193"/>
      <c r="L186" s="190"/>
      <c r="M186" s="194"/>
      <c r="N186" s="195"/>
      <c r="O186" s="195"/>
      <c r="P186" s="195"/>
      <c r="Q186" s="195"/>
      <c r="R186" s="195"/>
      <c r="S186" s="195"/>
      <c r="T186" s="196"/>
      <c r="AT186" s="191" t="s">
        <v>184</v>
      </c>
      <c r="AU186" s="191" t="s">
        <v>86</v>
      </c>
      <c r="AV186" s="14" t="s">
        <v>84</v>
      </c>
      <c r="AW186" s="14" t="s">
        <v>33</v>
      </c>
      <c r="AX186" s="14" t="s">
        <v>77</v>
      </c>
      <c r="AY186" s="191" t="s">
        <v>175</v>
      </c>
    </row>
    <row r="187" spans="1:65" s="13" customFormat="1">
      <c r="B187" s="181"/>
      <c r="D187" s="182" t="s">
        <v>184</v>
      </c>
      <c r="E187" s="183" t="s">
        <v>1</v>
      </c>
      <c r="F187" s="184" t="s">
        <v>1255</v>
      </c>
      <c r="H187" s="185">
        <v>99.394999999999996</v>
      </c>
      <c r="I187" s="186"/>
      <c r="L187" s="181"/>
      <c r="M187" s="187"/>
      <c r="N187" s="188"/>
      <c r="O187" s="188"/>
      <c r="P187" s="188"/>
      <c r="Q187" s="188"/>
      <c r="R187" s="188"/>
      <c r="S187" s="188"/>
      <c r="T187" s="189"/>
      <c r="AT187" s="183" t="s">
        <v>184</v>
      </c>
      <c r="AU187" s="183" t="s">
        <v>86</v>
      </c>
      <c r="AV187" s="13" t="s">
        <v>86</v>
      </c>
      <c r="AW187" s="13" t="s">
        <v>33</v>
      </c>
      <c r="AX187" s="13" t="s">
        <v>77</v>
      </c>
      <c r="AY187" s="183" t="s">
        <v>175</v>
      </c>
    </row>
    <row r="188" spans="1:65" s="13" customFormat="1">
      <c r="B188" s="181"/>
      <c r="D188" s="182" t="s">
        <v>184</v>
      </c>
      <c r="E188" s="183" t="s">
        <v>1</v>
      </c>
      <c r="F188" s="184" t="s">
        <v>1256</v>
      </c>
      <c r="H188" s="185">
        <v>-10.366</v>
      </c>
      <c r="I188" s="186"/>
      <c r="L188" s="181"/>
      <c r="M188" s="187"/>
      <c r="N188" s="188"/>
      <c r="O188" s="188"/>
      <c r="P188" s="188"/>
      <c r="Q188" s="188"/>
      <c r="R188" s="188"/>
      <c r="S188" s="188"/>
      <c r="T188" s="189"/>
      <c r="AT188" s="183" t="s">
        <v>184</v>
      </c>
      <c r="AU188" s="183" t="s">
        <v>86</v>
      </c>
      <c r="AV188" s="13" t="s">
        <v>86</v>
      </c>
      <c r="AW188" s="13" t="s">
        <v>33</v>
      </c>
      <c r="AX188" s="13" t="s">
        <v>77</v>
      </c>
      <c r="AY188" s="183" t="s">
        <v>175</v>
      </c>
    </row>
    <row r="189" spans="1:65" s="15" customFormat="1">
      <c r="B189" s="197"/>
      <c r="D189" s="182" t="s">
        <v>184</v>
      </c>
      <c r="E189" s="198" t="s">
        <v>136</v>
      </c>
      <c r="F189" s="199" t="s">
        <v>200</v>
      </c>
      <c r="H189" s="200">
        <v>89.028999999999996</v>
      </c>
      <c r="I189" s="201"/>
      <c r="L189" s="197"/>
      <c r="M189" s="202"/>
      <c r="N189" s="203"/>
      <c r="O189" s="203"/>
      <c r="P189" s="203"/>
      <c r="Q189" s="203"/>
      <c r="R189" s="203"/>
      <c r="S189" s="203"/>
      <c r="T189" s="204"/>
      <c r="AT189" s="198" t="s">
        <v>184</v>
      </c>
      <c r="AU189" s="198" t="s">
        <v>86</v>
      </c>
      <c r="AV189" s="15" t="s">
        <v>182</v>
      </c>
      <c r="AW189" s="15" t="s">
        <v>33</v>
      </c>
      <c r="AX189" s="15" t="s">
        <v>84</v>
      </c>
      <c r="AY189" s="198" t="s">
        <v>175</v>
      </c>
    </row>
    <row r="190" spans="1:65" s="2" customFormat="1" ht="24" customHeight="1">
      <c r="A190" s="33"/>
      <c r="B190" s="167"/>
      <c r="C190" s="168" t="s">
        <v>287</v>
      </c>
      <c r="D190" s="168" t="s">
        <v>177</v>
      </c>
      <c r="E190" s="169" t="s">
        <v>218</v>
      </c>
      <c r="F190" s="170" t="s">
        <v>219</v>
      </c>
      <c r="G190" s="171" t="s">
        <v>180</v>
      </c>
      <c r="H190" s="172">
        <v>445.14499999999998</v>
      </c>
      <c r="I190" s="173"/>
      <c r="J190" s="174">
        <f>ROUND(I190*H190,2)</f>
        <v>0</v>
      </c>
      <c r="K190" s="170" t="s">
        <v>181</v>
      </c>
      <c r="L190" s="34"/>
      <c r="M190" s="175" t="s">
        <v>1</v>
      </c>
      <c r="N190" s="176" t="s">
        <v>42</v>
      </c>
      <c r="O190" s="59"/>
      <c r="P190" s="177">
        <f>O190*H190</f>
        <v>0</v>
      </c>
      <c r="Q190" s="177">
        <v>0</v>
      </c>
      <c r="R190" s="177">
        <f>Q190*H190</f>
        <v>0</v>
      </c>
      <c r="S190" s="177">
        <v>0</v>
      </c>
      <c r="T190" s="178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9" t="s">
        <v>182</v>
      </c>
      <c r="AT190" s="179" t="s">
        <v>177</v>
      </c>
      <c r="AU190" s="179" t="s">
        <v>86</v>
      </c>
      <c r="AY190" s="18" t="s">
        <v>175</v>
      </c>
      <c r="BE190" s="180">
        <f>IF(N190="základní",J190,0)</f>
        <v>0</v>
      </c>
      <c r="BF190" s="180">
        <f>IF(N190="snížená",J190,0)</f>
        <v>0</v>
      </c>
      <c r="BG190" s="180">
        <f>IF(N190="zákl. přenesená",J190,0)</f>
        <v>0</v>
      </c>
      <c r="BH190" s="180">
        <f>IF(N190="sníž. přenesená",J190,0)</f>
        <v>0</v>
      </c>
      <c r="BI190" s="180">
        <f>IF(N190="nulová",J190,0)</f>
        <v>0</v>
      </c>
      <c r="BJ190" s="18" t="s">
        <v>84</v>
      </c>
      <c r="BK190" s="180">
        <f>ROUND(I190*H190,2)</f>
        <v>0</v>
      </c>
      <c r="BL190" s="18" t="s">
        <v>182</v>
      </c>
      <c r="BM190" s="179" t="s">
        <v>1257</v>
      </c>
    </row>
    <row r="191" spans="1:65" s="13" customFormat="1">
      <c r="B191" s="181"/>
      <c r="D191" s="182" t="s">
        <v>184</v>
      </c>
      <c r="E191" s="183" t="s">
        <v>1</v>
      </c>
      <c r="F191" s="184" t="s">
        <v>221</v>
      </c>
      <c r="H191" s="185">
        <v>445.14499999999998</v>
      </c>
      <c r="I191" s="186"/>
      <c r="L191" s="181"/>
      <c r="M191" s="187"/>
      <c r="N191" s="188"/>
      <c r="O191" s="188"/>
      <c r="P191" s="188"/>
      <c r="Q191" s="188"/>
      <c r="R191" s="188"/>
      <c r="S191" s="188"/>
      <c r="T191" s="189"/>
      <c r="AT191" s="183" t="s">
        <v>184</v>
      </c>
      <c r="AU191" s="183" t="s">
        <v>86</v>
      </c>
      <c r="AV191" s="13" t="s">
        <v>86</v>
      </c>
      <c r="AW191" s="13" t="s">
        <v>33</v>
      </c>
      <c r="AX191" s="13" t="s">
        <v>84</v>
      </c>
      <c r="AY191" s="183" t="s">
        <v>175</v>
      </c>
    </row>
    <row r="192" spans="1:65" s="2" customFormat="1" ht="16.5" customHeight="1">
      <c r="A192" s="33"/>
      <c r="B192" s="167"/>
      <c r="C192" s="168" t="s">
        <v>291</v>
      </c>
      <c r="D192" s="168" t="s">
        <v>177</v>
      </c>
      <c r="E192" s="169" t="s">
        <v>223</v>
      </c>
      <c r="F192" s="170" t="s">
        <v>224</v>
      </c>
      <c r="G192" s="171" t="s">
        <v>180</v>
      </c>
      <c r="H192" s="172">
        <v>10.366</v>
      </c>
      <c r="I192" s="173"/>
      <c r="J192" s="174">
        <f>ROUND(I192*H192,2)</f>
        <v>0</v>
      </c>
      <c r="K192" s="170" t="s">
        <v>181</v>
      </c>
      <c r="L192" s="34"/>
      <c r="M192" s="175" t="s">
        <v>1</v>
      </c>
      <c r="N192" s="176" t="s">
        <v>42</v>
      </c>
      <c r="O192" s="59"/>
      <c r="P192" s="177">
        <f>O192*H192</f>
        <v>0</v>
      </c>
      <c r="Q192" s="177">
        <v>0</v>
      </c>
      <c r="R192" s="177">
        <f>Q192*H192</f>
        <v>0</v>
      </c>
      <c r="S192" s="177">
        <v>0</v>
      </c>
      <c r="T192" s="178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9" t="s">
        <v>182</v>
      </c>
      <c r="AT192" s="179" t="s">
        <v>177</v>
      </c>
      <c r="AU192" s="179" t="s">
        <v>86</v>
      </c>
      <c r="AY192" s="18" t="s">
        <v>175</v>
      </c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8" t="s">
        <v>84</v>
      </c>
      <c r="BK192" s="180">
        <f>ROUND(I192*H192,2)</f>
        <v>0</v>
      </c>
      <c r="BL192" s="18" t="s">
        <v>182</v>
      </c>
      <c r="BM192" s="179" t="s">
        <v>1258</v>
      </c>
    </row>
    <row r="193" spans="1:65" s="13" customFormat="1">
      <c r="B193" s="181"/>
      <c r="D193" s="182" t="s">
        <v>184</v>
      </c>
      <c r="E193" s="183" t="s">
        <v>1</v>
      </c>
      <c r="F193" s="184" t="s">
        <v>1253</v>
      </c>
      <c r="H193" s="185">
        <v>10.366</v>
      </c>
      <c r="I193" s="186"/>
      <c r="L193" s="181"/>
      <c r="M193" s="187"/>
      <c r="N193" s="188"/>
      <c r="O193" s="188"/>
      <c r="P193" s="188"/>
      <c r="Q193" s="188"/>
      <c r="R193" s="188"/>
      <c r="S193" s="188"/>
      <c r="T193" s="189"/>
      <c r="AT193" s="183" t="s">
        <v>184</v>
      </c>
      <c r="AU193" s="183" t="s">
        <v>86</v>
      </c>
      <c r="AV193" s="13" t="s">
        <v>86</v>
      </c>
      <c r="AW193" s="13" t="s">
        <v>33</v>
      </c>
      <c r="AX193" s="13" t="s">
        <v>84</v>
      </c>
      <c r="AY193" s="183" t="s">
        <v>175</v>
      </c>
    </row>
    <row r="194" spans="1:65" s="2" customFormat="1" ht="24" customHeight="1">
      <c r="A194" s="33"/>
      <c r="B194" s="167"/>
      <c r="C194" s="168" t="s">
        <v>295</v>
      </c>
      <c r="D194" s="168" t="s">
        <v>177</v>
      </c>
      <c r="E194" s="169" t="s">
        <v>1259</v>
      </c>
      <c r="F194" s="170" t="s">
        <v>1260</v>
      </c>
      <c r="G194" s="171" t="s">
        <v>180</v>
      </c>
      <c r="H194" s="172">
        <v>2</v>
      </c>
      <c r="I194" s="173"/>
      <c r="J194" s="174">
        <f>ROUND(I194*H194,2)</f>
        <v>0</v>
      </c>
      <c r="K194" s="170" t="s">
        <v>181</v>
      </c>
      <c r="L194" s="34"/>
      <c r="M194" s="175" t="s">
        <v>1</v>
      </c>
      <c r="N194" s="176" t="s">
        <v>42</v>
      </c>
      <c r="O194" s="59"/>
      <c r="P194" s="177">
        <f>O194*H194</f>
        <v>0</v>
      </c>
      <c r="Q194" s="177">
        <v>0</v>
      </c>
      <c r="R194" s="177">
        <f>Q194*H194</f>
        <v>0</v>
      </c>
      <c r="S194" s="177">
        <v>0</v>
      </c>
      <c r="T194" s="17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182</v>
      </c>
      <c r="AT194" s="179" t="s">
        <v>177</v>
      </c>
      <c r="AU194" s="179" t="s">
        <v>86</v>
      </c>
      <c r="AY194" s="18" t="s">
        <v>175</v>
      </c>
      <c r="BE194" s="180">
        <f>IF(N194="základní",J194,0)</f>
        <v>0</v>
      </c>
      <c r="BF194" s="180">
        <f>IF(N194="snížená",J194,0)</f>
        <v>0</v>
      </c>
      <c r="BG194" s="180">
        <f>IF(N194="zákl. přenesená",J194,0)</f>
        <v>0</v>
      </c>
      <c r="BH194" s="180">
        <f>IF(N194="sníž. přenesená",J194,0)</f>
        <v>0</v>
      </c>
      <c r="BI194" s="180">
        <f>IF(N194="nulová",J194,0)</f>
        <v>0</v>
      </c>
      <c r="BJ194" s="18" t="s">
        <v>84</v>
      </c>
      <c r="BK194" s="180">
        <f>ROUND(I194*H194,2)</f>
        <v>0</v>
      </c>
      <c r="BL194" s="18" t="s">
        <v>182</v>
      </c>
      <c r="BM194" s="179" t="s">
        <v>1261</v>
      </c>
    </row>
    <row r="195" spans="1:65" s="13" customFormat="1">
      <c r="B195" s="181"/>
      <c r="D195" s="182" t="s">
        <v>184</v>
      </c>
      <c r="E195" s="183" t="s">
        <v>601</v>
      </c>
      <c r="F195" s="184" t="s">
        <v>1262</v>
      </c>
      <c r="H195" s="185">
        <v>2</v>
      </c>
      <c r="I195" s="186"/>
      <c r="L195" s="181"/>
      <c r="M195" s="187"/>
      <c r="N195" s="188"/>
      <c r="O195" s="188"/>
      <c r="P195" s="188"/>
      <c r="Q195" s="188"/>
      <c r="R195" s="188"/>
      <c r="S195" s="188"/>
      <c r="T195" s="189"/>
      <c r="AT195" s="183" t="s">
        <v>184</v>
      </c>
      <c r="AU195" s="183" t="s">
        <v>86</v>
      </c>
      <c r="AV195" s="13" t="s">
        <v>86</v>
      </c>
      <c r="AW195" s="13" t="s">
        <v>33</v>
      </c>
      <c r="AX195" s="13" t="s">
        <v>84</v>
      </c>
      <c r="AY195" s="183" t="s">
        <v>175</v>
      </c>
    </row>
    <row r="196" spans="1:65" s="2" customFormat="1" ht="16.5" customHeight="1">
      <c r="A196" s="33"/>
      <c r="B196" s="167"/>
      <c r="C196" s="168" t="s">
        <v>300</v>
      </c>
      <c r="D196" s="168" t="s">
        <v>177</v>
      </c>
      <c r="E196" s="169" t="s">
        <v>228</v>
      </c>
      <c r="F196" s="170" t="s">
        <v>229</v>
      </c>
      <c r="G196" s="171" t="s">
        <v>180</v>
      </c>
      <c r="H196" s="172">
        <v>89.028999999999996</v>
      </c>
      <c r="I196" s="173"/>
      <c r="J196" s="174">
        <f>ROUND(I196*H196,2)</f>
        <v>0</v>
      </c>
      <c r="K196" s="170" t="s">
        <v>181</v>
      </c>
      <c r="L196" s="34"/>
      <c r="M196" s="175" t="s">
        <v>1</v>
      </c>
      <c r="N196" s="176" t="s">
        <v>42</v>
      </c>
      <c r="O196" s="59"/>
      <c r="P196" s="177">
        <f>O196*H196</f>
        <v>0</v>
      </c>
      <c r="Q196" s="177">
        <v>0</v>
      </c>
      <c r="R196" s="177">
        <f>Q196*H196</f>
        <v>0</v>
      </c>
      <c r="S196" s="177">
        <v>0</v>
      </c>
      <c r="T196" s="178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9" t="s">
        <v>182</v>
      </c>
      <c r="AT196" s="179" t="s">
        <v>177</v>
      </c>
      <c r="AU196" s="179" t="s">
        <v>86</v>
      </c>
      <c r="AY196" s="18" t="s">
        <v>175</v>
      </c>
      <c r="BE196" s="180">
        <f>IF(N196="základní",J196,0)</f>
        <v>0</v>
      </c>
      <c r="BF196" s="180">
        <f>IF(N196="snížená",J196,0)</f>
        <v>0</v>
      </c>
      <c r="BG196" s="180">
        <f>IF(N196="zákl. přenesená",J196,0)</f>
        <v>0</v>
      </c>
      <c r="BH196" s="180">
        <f>IF(N196="sníž. přenesená",J196,0)</f>
        <v>0</v>
      </c>
      <c r="BI196" s="180">
        <f>IF(N196="nulová",J196,0)</f>
        <v>0</v>
      </c>
      <c r="BJ196" s="18" t="s">
        <v>84</v>
      </c>
      <c r="BK196" s="180">
        <f>ROUND(I196*H196,2)</f>
        <v>0</v>
      </c>
      <c r="BL196" s="18" t="s">
        <v>182</v>
      </c>
      <c r="BM196" s="179" t="s">
        <v>1263</v>
      </c>
    </row>
    <row r="197" spans="1:65" s="13" customFormat="1">
      <c r="B197" s="181"/>
      <c r="D197" s="182" t="s">
        <v>184</v>
      </c>
      <c r="E197" s="183" t="s">
        <v>1</v>
      </c>
      <c r="F197" s="184" t="s">
        <v>136</v>
      </c>
      <c r="H197" s="185">
        <v>89.028999999999996</v>
      </c>
      <c r="I197" s="186"/>
      <c r="L197" s="181"/>
      <c r="M197" s="187"/>
      <c r="N197" s="188"/>
      <c r="O197" s="188"/>
      <c r="P197" s="188"/>
      <c r="Q197" s="188"/>
      <c r="R197" s="188"/>
      <c r="S197" s="188"/>
      <c r="T197" s="189"/>
      <c r="AT197" s="183" t="s">
        <v>184</v>
      </c>
      <c r="AU197" s="183" t="s">
        <v>86</v>
      </c>
      <c r="AV197" s="13" t="s">
        <v>86</v>
      </c>
      <c r="AW197" s="13" t="s">
        <v>33</v>
      </c>
      <c r="AX197" s="13" t="s">
        <v>84</v>
      </c>
      <c r="AY197" s="183" t="s">
        <v>175</v>
      </c>
    </row>
    <row r="198" spans="1:65" s="2" customFormat="1" ht="24" customHeight="1">
      <c r="A198" s="33"/>
      <c r="B198" s="167"/>
      <c r="C198" s="168" t="s">
        <v>307</v>
      </c>
      <c r="D198" s="168" t="s">
        <v>177</v>
      </c>
      <c r="E198" s="169" t="s">
        <v>232</v>
      </c>
      <c r="F198" s="170" t="s">
        <v>233</v>
      </c>
      <c r="G198" s="171" t="s">
        <v>234</v>
      </c>
      <c r="H198" s="172">
        <v>148.678</v>
      </c>
      <c r="I198" s="173"/>
      <c r="J198" s="174">
        <f>ROUND(I198*H198,2)</f>
        <v>0</v>
      </c>
      <c r="K198" s="170" t="s">
        <v>181</v>
      </c>
      <c r="L198" s="34"/>
      <c r="M198" s="175" t="s">
        <v>1</v>
      </c>
      <c r="N198" s="176" t="s">
        <v>42</v>
      </c>
      <c r="O198" s="59"/>
      <c r="P198" s="177">
        <f>O198*H198</f>
        <v>0</v>
      </c>
      <c r="Q198" s="177">
        <v>0</v>
      </c>
      <c r="R198" s="177">
        <f>Q198*H198</f>
        <v>0</v>
      </c>
      <c r="S198" s="177">
        <v>0</v>
      </c>
      <c r="T198" s="17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182</v>
      </c>
      <c r="AT198" s="179" t="s">
        <v>177</v>
      </c>
      <c r="AU198" s="179" t="s">
        <v>86</v>
      </c>
      <c r="AY198" s="18" t="s">
        <v>175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8" t="s">
        <v>84</v>
      </c>
      <c r="BK198" s="180">
        <f>ROUND(I198*H198,2)</f>
        <v>0</v>
      </c>
      <c r="BL198" s="18" t="s">
        <v>182</v>
      </c>
      <c r="BM198" s="179" t="s">
        <v>1264</v>
      </c>
    </row>
    <row r="199" spans="1:65" s="13" customFormat="1">
      <c r="B199" s="181"/>
      <c r="D199" s="182" t="s">
        <v>184</v>
      </c>
      <c r="E199" s="183" t="s">
        <v>1</v>
      </c>
      <c r="F199" s="184" t="s">
        <v>236</v>
      </c>
      <c r="H199" s="185">
        <v>148.678</v>
      </c>
      <c r="I199" s="186"/>
      <c r="L199" s="181"/>
      <c r="M199" s="187"/>
      <c r="N199" s="188"/>
      <c r="O199" s="188"/>
      <c r="P199" s="188"/>
      <c r="Q199" s="188"/>
      <c r="R199" s="188"/>
      <c r="S199" s="188"/>
      <c r="T199" s="189"/>
      <c r="AT199" s="183" t="s">
        <v>184</v>
      </c>
      <c r="AU199" s="183" t="s">
        <v>86</v>
      </c>
      <c r="AV199" s="13" t="s">
        <v>86</v>
      </c>
      <c r="AW199" s="13" t="s">
        <v>33</v>
      </c>
      <c r="AX199" s="13" t="s">
        <v>84</v>
      </c>
      <c r="AY199" s="183" t="s">
        <v>175</v>
      </c>
    </row>
    <row r="200" spans="1:65" s="2" customFormat="1" ht="24" customHeight="1">
      <c r="A200" s="33"/>
      <c r="B200" s="167"/>
      <c r="C200" s="168" t="s">
        <v>312</v>
      </c>
      <c r="D200" s="168" t="s">
        <v>177</v>
      </c>
      <c r="E200" s="169" t="s">
        <v>772</v>
      </c>
      <c r="F200" s="170" t="s">
        <v>773</v>
      </c>
      <c r="G200" s="171" t="s">
        <v>180</v>
      </c>
      <c r="H200" s="172">
        <v>8.3659999999999997</v>
      </c>
      <c r="I200" s="173"/>
      <c r="J200" s="174">
        <f>ROUND(I200*H200,2)</f>
        <v>0</v>
      </c>
      <c r="K200" s="170" t="s">
        <v>181</v>
      </c>
      <c r="L200" s="34"/>
      <c r="M200" s="175" t="s">
        <v>1</v>
      </c>
      <c r="N200" s="176" t="s">
        <v>42</v>
      </c>
      <c r="O200" s="59"/>
      <c r="P200" s="177">
        <f>O200*H200</f>
        <v>0</v>
      </c>
      <c r="Q200" s="177">
        <v>0</v>
      </c>
      <c r="R200" s="177">
        <f>Q200*H200</f>
        <v>0</v>
      </c>
      <c r="S200" s="177">
        <v>0</v>
      </c>
      <c r="T200" s="178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9" t="s">
        <v>182</v>
      </c>
      <c r="AT200" s="179" t="s">
        <v>177</v>
      </c>
      <c r="AU200" s="179" t="s">
        <v>86</v>
      </c>
      <c r="AY200" s="18" t="s">
        <v>175</v>
      </c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18" t="s">
        <v>84</v>
      </c>
      <c r="BK200" s="180">
        <f>ROUND(I200*H200,2)</f>
        <v>0</v>
      </c>
      <c r="BL200" s="18" t="s">
        <v>182</v>
      </c>
      <c r="BM200" s="179" t="s">
        <v>1265</v>
      </c>
    </row>
    <row r="201" spans="1:65" s="13" customFormat="1">
      <c r="B201" s="181"/>
      <c r="D201" s="182" t="s">
        <v>184</v>
      </c>
      <c r="E201" s="183" t="s">
        <v>1</v>
      </c>
      <c r="F201" s="184" t="s">
        <v>1266</v>
      </c>
      <c r="H201" s="185">
        <v>13.8</v>
      </c>
      <c r="I201" s="186"/>
      <c r="L201" s="181"/>
      <c r="M201" s="187"/>
      <c r="N201" s="188"/>
      <c r="O201" s="188"/>
      <c r="P201" s="188"/>
      <c r="Q201" s="188"/>
      <c r="R201" s="188"/>
      <c r="S201" s="188"/>
      <c r="T201" s="189"/>
      <c r="AT201" s="183" t="s">
        <v>184</v>
      </c>
      <c r="AU201" s="183" t="s">
        <v>86</v>
      </c>
      <c r="AV201" s="13" t="s">
        <v>86</v>
      </c>
      <c r="AW201" s="13" t="s">
        <v>33</v>
      </c>
      <c r="AX201" s="13" t="s">
        <v>77</v>
      </c>
      <c r="AY201" s="183" t="s">
        <v>175</v>
      </c>
    </row>
    <row r="202" spans="1:65" s="13" customFormat="1">
      <c r="B202" s="181"/>
      <c r="D202" s="182" t="s">
        <v>184</v>
      </c>
      <c r="E202" s="183" t="s">
        <v>1</v>
      </c>
      <c r="F202" s="184" t="s">
        <v>1267</v>
      </c>
      <c r="H202" s="185">
        <v>-5.13</v>
      </c>
      <c r="I202" s="186"/>
      <c r="L202" s="181"/>
      <c r="M202" s="187"/>
      <c r="N202" s="188"/>
      <c r="O202" s="188"/>
      <c r="P202" s="188"/>
      <c r="Q202" s="188"/>
      <c r="R202" s="188"/>
      <c r="S202" s="188"/>
      <c r="T202" s="189"/>
      <c r="AT202" s="183" t="s">
        <v>184</v>
      </c>
      <c r="AU202" s="183" t="s">
        <v>86</v>
      </c>
      <c r="AV202" s="13" t="s">
        <v>86</v>
      </c>
      <c r="AW202" s="13" t="s">
        <v>33</v>
      </c>
      <c r="AX202" s="13" t="s">
        <v>77</v>
      </c>
      <c r="AY202" s="183" t="s">
        <v>175</v>
      </c>
    </row>
    <row r="203" spans="1:65" s="13" customFormat="1">
      <c r="B203" s="181"/>
      <c r="D203" s="182" t="s">
        <v>184</v>
      </c>
      <c r="E203" s="183" t="s">
        <v>1</v>
      </c>
      <c r="F203" s="184" t="s">
        <v>1268</v>
      </c>
      <c r="H203" s="185">
        <v>-0.30399999999999999</v>
      </c>
      <c r="I203" s="186"/>
      <c r="L203" s="181"/>
      <c r="M203" s="187"/>
      <c r="N203" s="188"/>
      <c r="O203" s="188"/>
      <c r="P203" s="188"/>
      <c r="Q203" s="188"/>
      <c r="R203" s="188"/>
      <c r="S203" s="188"/>
      <c r="T203" s="189"/>
      <c r="AT203" s="183" t="s">
        <v>184</v>
      </c>
      <c r="AU203" s="183" t="s">
        <v>86</v>
      </c>
      <c r="AV203" s="13" t="s">
        <v>86</v>
      </c>
      <c r="AW203" s="13" t="s">
        <v>33</v>
      </c>
      <c r="AX203" s="13" t="s">
        <v>77</v>
      </c>
      <c r="AY203" s="183" t="s">
        <v>175</v>
      </c>
    </row>
    <row r="204" spans="1:65" s="15" customFormat="1">
      <c r="B204" s="197"/>
      <c r="D204" s="182" t="s">
        <v>184</v>
      </c>
      <c r="E204" s="198" t="s">
        <v>729</v>
      </c>
      <c r="F204" s="199" t="s">
        <v>200</v>
      </c>
      <c r="H204" s="200">
        <v>8.3659999999999997</v>
      </c>
      <c r="I204" s="201"/>
      <c r="L204" s="197"/>
      <c r="M204" s="202"/>
      <c r="N204" s="203"/>
      <c r="O204" s="203"/>
      <c r="P204" s="203"/>
      <c r="Q204" s="203"/>
      <c r="R204" s="203"/>
      <c r="S204" s="203"/>
      <c r="T204" s="204"/>
      <c r="AT204" s="198" t="s">
        <v>184</v>
      </c>
      <c r="AU204" s="198" t="s">
        <v>86</v>
      </c>
      <c r="AV204" s="15" t="s">
        <v>182</v>
      </c>
      <c r="AW204" s="15" t="s">
        <v>33</v>
      </c>
      <c r="AX204" s="15" t="s">
        <v>84</v>
      </c>
      <c r="AY204" s="198" t="s">
        <v>175</v>
      </c>
    </row>
    <row r="205" spans="1:65" s="2" customFormat="1" ht="24" customHeight="1">
      <c r="A205" s="33"/>
      <c r="B205" s="167"/>
      <c r="C205" s="168" t="s">
        <v>316</v>
      </c>
      <c r="D205" s="168" t="s">
        <v>177</v>
      </c>
      <c r="E205" s="169" t="s">
        <v>1080</v>
      </c>
      <c r="F205" s="170" t="s">
        <v>1081</v>
      </c>
      <c r="G205" s="171" t="s">
        <v>180</v>
      </c>
      <c r="H205" s="172">
        <v>4.1100000000000003</v>
      </c>
      <c r="I205" s="173"/>
      <c r="J205" s="174">
        <f>ROUND(I205*H205,2)</f>
        <v>0</v>
      </c>
      <c r="K205" s="170" t="s">
        <v>181</v>
      </c>
      <c r="L205" s="34"/>
      <c r="M205" s="175" t="s">
        <v>1</v>
      </c>
      <c r="N205" s="176" t="s">
        <v>42</v>
      </c>
      <c r="O205" s="59"/>
      <c r="P205" s="177">
        <f>O205*H205</f>
        <v>0</v>
      </c>
      <c r="Q205" s="177">
        <v>0</v>
      </c>
      <c r="R205" s="177">
        <f>Q205*H205</f>
        <v>0</v>
      </c>
      <c r="S205" s="177">
        <v>0</v>
      </c>
      <c r="T205" s="178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9" t="s">
        <v>182</v>
      </c>
      <c r="AT205" s="179" t="s">
        <v>177</v>
      </c>
      <c r="AU205" s="179" t="s">
        <v>86</v>
      </c>
      <c r="AY205" s="18" t="s">
        <v>175</v>
      </c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8" t="s">
        <v>84</v>
      </c>
      <c r="BK205" s="180">
        <f>ROUND(I205*H205,2)</f>
        <v>0</v>
      </c>
      <c r="BL205" s="18" t="s">
        <v>182</v>
      </c>
      <c r="BM205" s="179" t="s">
        <v>1269</v>
      </c>
    </row>
    <row r="206" spans="1:65" s="14" customFormat="1">
      <c r="B206" s="190"/>
      <c r="D206" s="182" t="s">
        <v>184</v>
      </c>
      <c r="E206" s="191" t="s">
        <v>1</v>
      </c>
      <c r="F206" s="192" t="s">
        <v>1270</v>
      </c>
      <c r="H206" s="191" t="s">
        <v>1</v>
      </c>
      <c r="I206" s="193"/>
      <c r="L206" s="190"/>
      <c r="M206" s="194"/>
      <c r="N206" s="195"/>
      <c r="O206" s="195"/>
      <c r="P206" s="195"/>
      <c r="Q206" s="195"/>
      <c r="R206" s="195"/>
      <c r="S206" s="195"/>
      <c r="T206" s="196"/>
      <c r="AT206" s="191" t="s">
        <v>184</v>
      </c>
      <c r="AU206" s="191" t="s">
        <v>86</v>
      </c>
      <c r="AV206" s="14" t="s">
        <v>84</v>
      </c>
      <c r="AW206" s="14" t="s">
        <v>33</v>
      </c>
      <c r="AX206" s="14" t="s">
        <v>77</v>
      </c>
      <c r="AY206" s="191" t="s">
        <v>175</v>
      </c>
    </row>
    <row r="207" spans="1:65" s="13" customFormat="1">
      <c r="B207" s="181"/>
      <c r="D207" s="182" t="s">
        <v>184</v>
      </c>
      <c r="E207" s="183" t="s">
        <v>1175</v>
      </c>
      <c r="F207" s="184" t="s">
        <v>1271</v>
      </c>
      <c r="H207" s="185">
        <v>4.1100000000000003</v>
      </c>
      <c r="I207" s="186"/>
      <c r="L207" s="181"/>
      <c r="M207" s="187"/>
      <c r="N207" s="188"/>
      <c r="O207" s="188"/>
      <c r="P207" s="188"/>
      <c r="Q207" s="188"/>
      <c r="R207" s="188"/>
      <c r="S207" s="188"/>
      <c r="T207" s="189"/>
      <c r="AT207" s="183" t="s">
        <v>184</v>
      </c>
      <c r="AU207" s="183" t="s">
        <v>86</v>
      </c>
      <c r="AV207" s="13" t="s">
        <v>86</v>
      </c>
      <c r="AW207" s="13" t="s">
        <v>33</v>
      </c>
      <c r="AX207" s="13" t="s">
        <v>84</v>
      </c>
      <c r="AY207" s="183" t="s">
        <v>175</v>
      </c>
    </row>
    <row r="208" spans="1:65" s="2" customFormat="1" ht="16.5" customHeight="1">
      <c r="A208" s="33"/>
      <c r="B208" s="167"/>
      <c r="C208" s="205" t="s">
        <v>320</v>
      </c>
      <c r="D208" s="205" t="s">
        <v>276</v>
      </c>
      <c r="E208" s="206" t="s">
        <v>1272</v>
      </c>
      <c r="F208" s="207" t="s">
        <v>1273</v>
      </c>
      <c r="G208" s="208" t="s">
        <v>234</v>
      </c>
      <c r="H208" s="209">
        <v>8.2200000000000006</v>
      </c>
      <c r="I208" s="210"/>
      <c r="J208" s="211">
        <f>ROUND(I208*H208,2)</f>
        <v>0</v>
      </c>
      <c r="K208" s="207" t="s">
        <v>181</v>
      </c>
      <c r="L208" s="212"/>
      <c r="M208" s="213" t="s">
        <v>1</v>
      </c>
      <c r="N208" s="214" t="s">
        <v>42</v>
      </c>
      <c r="O208" s="59"/>
      <c r="P208" s="177">
        <f>O208*H208</f>
        <v>0</v>
      </c>
      <c r="Q208" s="177">
        <v>1</v>
      </c>
      <c r="R208" s="177">
        <f>Q208*H208</f>
        <v>8.2200000000000006</v>
      </c>
      <c r="S208" s="177">
        <v>0</v>
      </c>
      <c r="T208" s="178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9" t="s">
        <v>217</v>
      </c>
      <c r="AT208" s="179" t="s">
        <v>276</v>
      </c>
      <c r="AU208" s="179" t="s">
        <v>86</v>
      </c>
      <c r="AY208" s="18" t="s">
        <v>175</v>
      </c>
      <c r="BE208" s="180">
        <f>IF(N208="základní",J208,0)</f>
        <v>0</v>
      </c>
      <c r="BF208" s="180">
        <f>IF(N208="snížená",J208,0)</f>
        <v>0</v>
      </c>
      <c r="BG208" s="180">
        <f>IF(N208="zákl. přenesená",J208,0)</f>
        <v>0</v>
      </c>
      <c r="BH208" s="180">
        <f>IF(N208="sníž. přenesená",J208,0)</f>
        <v>0</v>
      </c>
      <c r="BI208" s="180">
        <f>IF(N208="nulová",J208,0)</f>
        <v>0</v>
      </c>
      <c r="BJ208" s="18" t="s">
        <v>84</v>
      </c>
      <c r="BK208" s="180">
        <f>ROUND(I208*H208,2)</f>
        <v>0</v>
      </c>
      <c r="BL208" s="18" t="s">
        <v>182</v>
      </c>
      <c r="BM208" s="179" t="s">
        <v>1274</v>
      </c>
    </row>
    <row r="209" spans="1:65" s="13" customFormat="1">
      <c r="B209" s="181"/>
      <c r="D209" s="182" t="s">
        <v>184</v>
      </c>
      <c r="F209" s="184" t="s">
        <v>1275</v>
      </c>
      <c r="H209" s="185">
        <v>8.2200000000000006</v>
      </c>
      <c r="I209" s="186"/>
      <c r="L209" s="181"/>
      <c r="M209" s="187"/>
      <c r="N209" s="188"/>
      <c r="O209" s="188"/>
      <c r="P209" s="188"/>
      <c r="Q209" s="188"/>
      <c r="R209" s="188"/>
      <c r="S209" s="188"/>
      <c r="T209" s="189"/>
      <c r="AT209" s="183" t="s">
        <v>184</v>
      </c>
      <c r="AU209" s="183" t="s">
        <v>86</v>
      </c>
      <c r="AV209" s="13" t="s">
        <v>86</v>
      </c>
      <c r="AW209" s="13" t="s">
        <v>3</v>
      </c>
      <c r="AX209" s="13" t="s">
        <v>84</v>
      </c>
      <c r="AY209" s="183" t="s">
        <v>175</v>
      </c>
    </row>
    <row r="210" spans="1:65" s="2" customFormat="1" ht="16.5" customHeight="1">
      <c r="A210" s="33"/>
      <c r="B210" s="167"/>
      <c r="C210" s="168" t="s">
        <v>324</v>
      </c>
      <c r="D210" s="168" t="s">
        <v>177</v>
      </c>
      <c r="E210" s="169" t="s">
        <v>249</v>
      </c>
      <c r="F210" s="170" t="s">
        <v>250</v>
      </c>
      <c r="G210" s="171" t="s">
        <v>245</v>
      </c>
      <c r="H210" s="172">
        <v>192</v>
      </c>
      <c r="I210" s="173"/>
      <c r="J210" s="174">
        <f>ROUND(I210*H210,2)</f>
        <v>0</v>
      </c>
      <c r="K210" s="170" t="s">
        <v>181</v>
      </c>
      <c r="L210" s="34"/>
      <c r="M210" s="175" t="s">
        <v>1</v>
      </c>
      <c r="N210" s="176" t="s">
        <v>42</v>
      </c>
      <c r="O210" s="59"/>
      <c r="P210" s="177">
        <f>O210*H210</f>
        <v>0</v>
      </c>
      <c r="Q210" s="177">
        <v>0</v>
      </c>
      <c r="R210" s="177">
        <f>Q210*H210</f>
        <v>0</v>
      </c>
      <c r="S210" s="177">
        <v>0</v>
      </c>
      <c r="T210" s="178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9" t="s">
        <v>182</v>
      </c>
      <c r="AT210" s="179" t="s">
        <v>177</v>
      </c>
      <c r="AU210" s="179" t="s">
        <v>86</v>
      </c>
      <c r="AY210" s="18" t="s">
        <v>175</v>
      </c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18" t="s">
        <v>84</v>
      </c>
      <c r="BK210" s="180">
        <f>ROUND(I210*H210,2)</f>
        <v>0</v>
      </c>
      <c r="BL210" s="18" t="s">
        <v>182</v>
      </c>
      <c r="BM210" s="179" t="s">
        <v>1276</v>
      </c>
    </row>
    <row r="211" spans="1:65" s="13" customFormat="1">
      <c r="B211" s="181"/>
      <c r="D211" s="182" t="s">
        <v>184</v>
      </c>
      <c r="E211" s="183" t="s">
        <v>1</v>
      </c>
      <c r="F211" s="184" t="s">
        <v>1277</v>
      </c>
      <c r="H211" s="185">
        <v>192</v>
      </c>
      <c r="I211" s="186"/>
      <c r="L211" s="181"/>
      <c r="M211" s="187"/>
      <c r="N211" s="188"/>
      <c r="O211" s="188"/>
      <c r="P211" s="188"/>
      <c r="Q211" s="188"/>
      <c r="R211" s="188"/>
      <c r="S211" s="188"/>
      <c r="T211" s="189"/>
      <c r="AT211" s="183" t="s">
        <v>184</v>
      </c>
      <c r="AU211" s="183" t="s">
        <v>86</v>
      </c>
      <c r="AV211" s="13" t="s">
        <v>86</v>
      </c>
      <c r="AW211" s="13" t="s">
        <v>33</v>
      </c>
      <c r="AX211" s="13" t="s">
        <v>84</v>
      </c>
      <c r="AY211" s="183" t="s">
        <v>175</v>
      </c>
    </row>
    <row r="212" spans="1:65" s="12" customFormat="1" ht="22.9" customHeight="1">
      <c r="B212" s="154"/>
      <c r="D212" s="155" t="s">
        <v>76</v>
      </c>
      <c r="E212" s="165" t="s">
        <v>182</v>
      </c>
      <c r="F212" s="165" t="s">
        <v>476</v>
      </c>
      <c r="I212" s="157"/>
      <c r="J212" s="166">
        <f>BK212</f>
        <v>0</v>
      </c>
      <c r="L212" s="154"/>
      <c r="M212" s="159"/>
      <c r="N212" s="160"/>
      <c r="O212" s="160"/>
      <c r="P212" s="161">
        <f>SUM(P213:P215)</f>
        <v>0</v>
      </c>
      <c r="Q212" s="160"/>
      <c r="R212" s="161">
        <f>SUM(R213:R215)</f>
        <v>1.9285854</v>
      </c>
      <c r="S212" s="160"/>
      <c r="T212" s="162">
        <f>SUM(T213:T215)</f>
        <v>0</v>
      </c>
      <c r="AR212" s="155" t="s">
        <v>84</v>
      </c>
      <c r="AT212" s="163" t="s">
        <v>76</v>
      </c>
      <c r="AU212" s="163" t="s">
        <v>84</v>
      </c>
      <c r="AY212" s="155" t="s">
        <v>175</v>
      </c>
      <c r="BK212" s="164">
        <f>SUM(BK213:BK215)</f>
        <v>0</v>
      </c>
    </row>
    <row r="213" spans="1:65" s="2" customFormat="1" ht="24" customHeight="1">
      <c r="A213" s="33"/>
      <c r="B213" s="167"/>
      <c r="C213" s="168" t="s">
        <v>328</v>
      </c>
      <c r="D213" s="168" t="s">
        <v>177</v>
      </c>
      <c r="E213" s="169" t="s">
        <v>1278</v>
      </c>
      <c r="F213" s="170" t="s">
        <v>1279</v>
      </c>
      <c r="G213" s="171" t="s">
        <v>180</v>
      </c>
      <c r="H213" s="172">
        <v>1.02</v>
      </c>
      <c r="I213" s="173"/>
      <c r="J213" s="174">
        <f>ROUND(I213*H213,2)</f>
        <v>0</v>
      </c>
      <c r="K213" s="170" t="s">
        <v>181</v>
      </c>
      <c r="L213" s="34"/>
      <c r="M213" s="175" t="s">
        <v>1</v>
      </c>
      <c r="N213" s="176" t="s">
        <v>42</v>
      </c>
      <c r="O213" s="59"/>
      <c r="P213" s="177">
        <f>O213*H213</f>
        <v>0</v>
      </c>
      <c r="Q213" s="177">
        <v>1.8907700000000001</v>
      </c>
      <c r="R213" s="177">
        <f>Q213*H213</f>
        <v>1.9285854</v>
      </c>
      <c r="S213" s="177">
        <v>0</v>
      </c>
      <c r="T213" s="178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9" t="s">
        <v>182</v>
      </c>
      <c r="AT213" s="179" t="s">
        <v>177</v>
      </c>
      <c r="AU213" s="179" t="s">
        <v>86</v>
      </c>
      <c r="AY213" s="18" t="s">
        <v>175</v>
      </c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8" t="s">
        <v>84</v>
      </c>
      <c r="BK213" s="180">
        <f>ROUND(I213*H213,2)</f>
        <v>0</v>
      </c>
      <c r="BL213" s="18" t="s">
        <v>182</v>
      </c>
      <c r="BM213" s="179" t="s">
        <v>1280</v>
      </c>
    </row>
    <row r="214" spans="1:65" s="14" customFormat="1">
      <c r="B214" s="190"/>
      <c r="D214" s="182" t="s">
        <v>184</v>
      </c>
      <c r="E214" s="191" t="s">
        <v>1</v>
      </c>
      <c r="F214" s="192" t="s">
        <v>1270</v>
      </c>
      <c r="H214" s="191" t="s">
        <v>1</v>
      </c>
      <c r="I214" s="193"/>
      <c r="L214" s="190"/>
      <c r="M214" s="194"/>
      <c r="N214" s="195"/>
      <c r="O214" s="195"/>
      <c r="P214" s="195"/>
      <c r="Q214" s="195"/>
      <c r="R214" s="195"/>
      <c r="S214" s="195"/>
      <c r="T214" s="196"/>
      <c r="AT214" s="191" t="s">
        <v>184</v>
      </c>
      <c r="AU214" s="191" t="s">
        <v>86</v>
      </c>
      <c r="AV214" s="14" t="s">
        <v>84</v>
      </c>
      <c r="AW214" s="14" t="s">
        <v>33</v>
      </c>
      <c r="AX214" s="14" t="s">
        <v>77</v>
      </c>
      <c r="AY214" s="191" t="s">
        <v>175</v>
      </c>
    </row>
    <row r="215" spans="1:65" s="13" customFormat="1">
      <c r="B215" s="181"/>
      <c r="D215" s="182" t="s">
        <v>184</v>
      </c>
      <c r="E215" s="183" t="s">
        <v>1177</v>
      </c>
      <c r="F215" s="184" t="s">
        <v>1281</v>
      </c>
      <c r="H215" s="185">
        <v>1.02</v>
      </c>
      <c r="I215" s="186"/>
      <c r="L215" s="181"/>
      <c r="M215" s="187"/>
      <c r="N215" s="188"/>
      <c r="O215" s="188"/>
      <c r="P215" s="188"/>
      <c r="Q215" s="188"/>
      <c r="R215" s="188"/>
      <c r="S215" s="188"/>
      <c r="T215" s="189"/>
      <c r="AT215" s="183" t="s">
        <v>184</v>
      </c>
      <c r="AU215" s="183" t="s">
        <v>86</v>
      </c>
      <c r="AV215" s="13" t="s">
        <v>86</v>
      </c>
      <c r="AW215" s="13" t="s">
        <v>33</v>
      </c>
      <c r="AX215" s="13" t="s">
        <v>84</v>
      </c>
      <c r="AY215" s="183" t="s">
        <v>175</v>
      </c>
    </row>
    <row r="216" spans="1:65" s="12" customFormat="1" ht="22.9" customHeight="1">
      <c r="B216" s="154"/>
      <c r="D216" s="155" t="s">
        <v>76</v>
      </c>
      <c r="E216" s="165" t="s">
        <v>201</v>
      </c>
      <c r="F216" s="165" t="s">
        <v>1282</v>
      </c>
      <c r="I216" s="157"/>
      <c r="J216" s="166">
        <f>BK216</f>
        <v>0</v>
      </c>
      <c r="L216" s="154"/>
      <c r="M216" s="159"/>
      <c r="N216" s="160"/>
      <c r="O216" s="160"/>
      <c r="P216" s="161">
        <f>SUM(P217:P242)</f>
        <v>0</v>
      </c>
      <c r="Q216" s="160"/>
      <c r="R216" s="161">
        <f>SUM(R217:R242)</f>
        <v>216.24100999999999</v>
      </c>
      <c r="S216" s="160"/>
      <c r="T216" s="162">
        <f>SUM(T217:T242)</f>
        <v>0</v>
      </c>
      <c r="AR216" s="155" t="s">
        <v>84</v>
      </c>
      <c r="AT216" s="163" t="s">
        <v>76</v>
      </c>
      <c r="AU216" s="163" t="s">
        <v>84</v>
      </c>
      <c r="AY216" s="155" t="s">
        <v>175</v>
      </c>
      <c r="BK216" s="164">
        <f>SUM(BK217:BK242)</f>
        <v>0</v>
      </c>
    </row>
    <row r="217" spans="1:65" s="2" customFormat="1" ht="24" customHeight="1">
      <c r="A217" s="33"/>
      <c r="B217" s="167"/>
      <c r="C217" s="168" t="s">
        <v>332</v>
      </c>
      <c r="D217" s="168" t="s">
        <v>177</v>
      </c>
      <c r="E217" s="169" t="s">
        <v>1283</v>
      </c>
      <c r="F217" s="170" t="s">
        <v>1284</v>
      </c>
      <c r="G217" s="171" t="s">
        <v>245</v>
      </c>
      <c r="H217" s="172">
        <v>168</v>
      </c>
      <c r="I217" s="173"/>
      <c r="J217" s="174">
        <f>ROUND(I217*H217,2)</f>
        <v>0</v>
      </c>
      <c r="K217" s="170" t="s">
        <v>181</v>
      </c>
      <c r="L217" s="34"/>
      <c r="M217" s="175" t="s">
        <v>1</v>
      </c>
      <c r="N217" s="176" t="s">
        <v>42</v>
      </c>
      <c r="O217" s="59"/>
      <c r="P217" s="177">
        <f>O217*H217</f>
        <v>0</v>
      </c>
      <c r="Q217" s="177">
        <v>0.36731999999999998</v>
      </c>
      <c r="R217" s="177">
        <f>Q217*H217</f>
        <v>61.709759999999996</v>
      </c>
      <c r="S217" s="177">
        <v>0</v>
      </c>
      <c r="T217" s="178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9" t="s">
        <v>182</v>
      </c>
      <c r="AT217" s="179" t="s">
        <v>177</v>
      </c>
      <c r="AU217" s="179" t="s">
        <v>86</v>
      </c>
      <c r="AY217" s="18" t="s">
        <v>175</v>
      </c>
      <c r="BE217" s="180">
        <f>IF(N217="základní",J217,0)</f>
        <v>0</v>
      </c>
      <c r="BF217" s="180">
        <f>IF(N217="snížená",J217,0)</f>
        <v>0</v>
      </c>
      <c r="BG217" s="180">
        <f>IF(N217="zákl. přenesená",J217,0)</f>
        <v>0</v>
      </c>
      <c r="BH217" s="180">
        <f>IF(N217="sníž. přenesená",J217,0)</f>
        <v>0</v>
      </c>
      <c r="BI217" s="180">
        <f>IF(N217="nulová",J217,0)</f>
        <v>0</v>
      </c>
      <c r="BJ217" s="18" t="s">
        <v>84</v>
      </c>
      <c r="BK217" s="180">
        <f>ROUND(I217*H217,2)</f>
        <v>0</v>
      </c>
      <c r="BL217" s="18" t="s">
        <v>182</v>
      </c>
      <c r="BM217" s="179" t="s">
        <v>1285</v>
      </c>
    </row>
    <row r="218" spans="1:65" s="2" customFormat="1" ht="24" customHeight="1">
      <c r="A218" s="33"/>
      <c r="B218" s="167"/>
      <c r="C218" s="168" t="s">
        <v>336</v>
      </c>
      <c r="D218" s="168" t="s">
        <v>177</v>
      </c>
      <c r="E218" s="169" t="s">
        <v>1286</v>
      </c>
      <c r="F218" s="170" t="s">
        <v>1287</v>
      </c>
      <c r="G218" s="171" t="s">
        <v>245</v>
      </c>
      <c r="H218" s="172">
        <v>24</v>
      </c>
      <c r="I218" s="173"/>
      <c r="J218" s="174">
        <f>ROUND(I218*H218,2)</f>
        <v>0</v>
      </c>
      <c r="K218" s="170" t="s">
        <v>181</v>
      </c>
      <c r="L218" s="34"/>
      <c r="M218" s="175" t="s">
        <v>1</v>
      </c>
      <c r="N218" s="176" t="s">
        <v>42</v>
      </c>
      <c r="O218" s="59"/>
      <c r="P218" s="177">
        <f>O218*H218</f>
        <v>0</v>
      </c>
      <c r="Q218" s="177">
        <v>0.38624999999999998</v>
      </c>
      <c r="R218" s="177">
        <f>Q218*H218</f>
        <v>9.27</v>
      </c>
      <c r="S218" s="177">
        <v>0</v>
      </c>
      <c r="T218" s="178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9" t="s">
        <v>182</v>
      </c>
      <c r="AT218" s="179" t="s">
        <v>177</v>
      </c>
      <c r="AU218" s="179" t="s">
        <v>86</v>
      </c>
      <c r="AY218" s="18" t="s">
        <v>175</v>
      </c>
      <c r="BE218" s="180">
        <f>IF(N218="základní",J218,0)</f>
        <v>0</v>
      </c>
      <c r="BF218" s="180">
        <f>IF(N218="snížená",J218,0)</f>
        <v>0</v>
      </c>
      <c r="BG218" s="180">
        <f>IF(N218="zákl. přenesená",J218,0)</f>
        <v>0</v>
      </c>
      <c r="BH218" s="180">
        <f>IF(N218="sníž. přenesená",J218,0)</f>
        <v>0</v>
      </c>
      <c r="BI218" s="180">
        <f>IF(N218="nulová",J218,0)</f>
        <v>0</v>
      </c>
      <c r="BJ218" s="18" t="s">
        <v>84</v>
      </c>
      <c r="BK218" s="180">
        <f>ROUND(I218*H218,2)</f>
        <v>0</v>
      </c>
      <c r="BL218" s="18" t="s">
        <v>182</v>
      </c>
      <c r="BM218" s="179" t="s">
        <v>1288</v>
      </c>
    </row>
    <row r="219" spans="1:65" s="13" customFormat="1">
      <c r="B219" s="181"/>
      <c r="D219" s="182" t="s">
        <v>184</v>
      </c>
      <c r="E219" s="183" t="s">
        <v>1</v>
      </c>
      <c r="F219" s="184" t="s">
        <v>1172</v>
      </c>
      <c r="H219" s="185">
        <v>24</v>
      </c>
      <c r="I219" s="186"/>
      <c r="L219" s="181"/>
      <c r="M219" s="187"/>
      <c r="N219" s="188"/>
      <c r="O219" s="188"/>
      <c r="P219" s="188"/>
      <c r="Q219" s="188"/>
      <c r="R219" s="188"/>
      <c r="S219" s="188"/>
      <c r="T219" s="189"/>
      <c r="AT219" s="183" t="s">
        <v>184</v>
      </c>
      <c r="AU219" s="183" t="s">
        <v>86</v>
      </c>
      <c r="AV219" s="13" t="s">
        <v>86</v>
      </c>
      <c r="AW219" s="13" t="s">
        <v>33</v>
      </c>
      <c r="AX219" s="13" t="s">
        <v>84</v>
      </c>
      <c r="AY219" s="183" t="s">
        <v>175</v>
      </c>
    </row>
    <row r="220" spans="1:65" s="2" customFormat="1" ht="24" customHeight="1">
      <c r="A220" s="33"/>
      <c r="B220" s="167"/>
      <c r="C220" s="168" t="s">
        <v>340</v>
      </c>
      <c r="D220" s="168" t="s">
        <v>177</v>
      </c>
      <c r="E220" s="169" t="s">
        <v>1289</v>
      </c>
      <c r="F220" s="170" t="s">
        <v>1290</v>
      </c>
      <c r="G220" s="171" t="s">
        <v>245</v>
      </c>
      <c r="H220" s="172">
        <v>24</v>
      </c>
      <c r="I220" s="173"/>
      <c r="J220" s="174">
        <f>ROUND(I220*H220,2)</f>
        <v>0</v>
      </c>
      <c r="K220" s="170" t="s">
        <v>181</v>
      </c>
      <c r="L220" s="34"/>
      <c r="M220" s="175" t="s">
        <v>1</v>
      </c>
      <c r="N220" s="176" t="s">
        <v>42</v>
      </c>
      <c r="O220" s="59"/>
      <c r="P220" s="177">
        <f>O220*H220</f>
        <v>0</v>
      </c>
      <c r="Q220" s="177">
        <v>0.42148999999999998</v>
      </c>
      <c r="R220" s="177">
        <f>Q220*H220</f>
        <v>10.11576</v>
      </c>
      <c r="S220" s="177">
        <v>0</v>
      </c>
      <c r="T220" s="178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9" t="s">
        <v>182</v>
      </c>
      <c r="AT220" s="179" t="s">
        <v>177</v>
      </c>
      <c r="AU220" s="179" t="s">
        <v>86</v>
      </c>
      <c r="AY220" s="18" t="s">
        <v>175</v>
      </c>
      <c r="BE220" s="180">
        <f>IF(N220="základní",J220,0)</f>
        <v>0</v>
      </c>
      <c r="BF220" s="180">
        <f>IF(N220="snížená",J220,0)</f>
        <v>0</v>
      </c>
      <c r="BG220" s="180">
        <f>IF(N220="zákl. přenesená",J220,0)</f>
        <v>0</v>
      </c>
      <c r="BH220" s="180">
        <f>IF(N220="sníž. přenesená",J220,0)</f>
        <v>0</v>
      </c>
      <c r="BI220" s="180">
        <f>IF(N220="nulová",J220,0)</f>
        <v>0</v>
      </c>
      <c r="BJ220" s="18" t="s">
        <v>84</v>
      </c>
      <c r="BK220" s="180">
        <f>ROUND(I220*H220,2)</f>
        <v>0</v>
      </c>
      <c r="BL220" s="18" t="s">
        <v>182</v>
      </c>
      <c r="BM220" s="179" t="s">
        <v>1291</v>
      </c>
    </row>
    <row r="221" spans="1:65" s="14" customFormat="1">
      <c r="B221" s="190"/>
      <c r="D221" s="182" t="s">
        <v>184</v>
      </c>
      <c r="E221" s="191" t="s">
        <v>1</v>
      </c>
      <c r="F221" s="192" t="s">
        <v>1292</v>
      </c>
      <c r="H221" s="191" t="s">
        <v>1</v>
      </c>
      <c r="I221" s="193"/>
      <c r="L221" s="190"/>
      <c r="M221" s="194"/>
      <c r="N221" s="195"/>
      <c r="O221" s="195"/>
      <c r="P221" s="195"/>
      <c r="Q221" s="195"/>
      <c r="R221" s="195"/>
      <c r="S221" s="195"/>
      <c r="T221" s="196"/>
      <c r="AT221" s="191" t="s">
        <v>184</v>
      </c>
      <c r="AU221" s="191" t="s">
        <v>86</v>
      </c>
      <c r="AV221" s="14" t="s">
        <v>84</v>
      </c>
      <c r="AW221" s="14" t="s">
        <v>33</v>
      </c>
      <c r="AX221" s="14" t="s">
        <v>77</v>
      </c>
      <c r="AY221" s="191" t="s">
        <v>175</v>
      </c>
    </row>
    <row r="222" spans="1:65" s="13" customFormat="1">
      <c r="B222" s="181"/>
      <c r="D222" s="182" t="s">
        <v>184</v>
      </c>
      <c r="E222" s="183" t="s">
        <v>1</v>
      </c>
      <c r="F222" s="184" t="s">
        <v>1172</v>
      </c>
      <c r="H222" s="185">
        <v>24</v>
      </c>
      <c r="I222" s="186"/>
      <c r="L222" s="181"/>
      <c r="M222" s="187"/>
      <c r="N222" s="188"/>
      <c r="O222" s="188"/>
      <c r="P222" s="188"/>
      <c r="Q222" s="188"/>
      <c r="R222" s="188"/>
      <c r="S222" s="188"/>
      <c r="T222" s="189"/>
      <c r="AT222" s="183" t="s">
        <v>184</v>
      </c>
      <c r="AU222" s="183" t="s">
        <v>86</v>
      </c>
      <c r="AV222" s="13" t="s">
        <v>86</v>
      </c>
      <c r="AW222" s="13" t="s">
        <v>33</v>
      </c>
      <c r="AX222" s="13" t="s">
        <v>84</v>
      </c>
      <c r="AY222" s="183" t="s">
        <v>175</v>
      </c>
    </row>
    <row r="223" spans="1:65" s="2" customFormat="1" ht="24" customHeight="1">
      <c r="A223" s="33"/>
      <c r="B223" s="167"/>
      <c r="C223" s="168" t="s">
        <v>344</v>
      </c>
      <c r="D223" s="168" t="s">
        <v>177</v>
      </c>
      <c r="E223" s="169" t="s">
        <v>266</v>
      </c>
      <c r="F223" s="170" t="s">
        <v>267</v>
      </c>
      <c r="G223" s="171" t="s">
        <v>245</v>
      </c>
      <c r="H223" s="172">
        <v>168</v>
      </c>
      <c r="I223" s="173"/>
      <c r="J223" s="174">
        <f>ROUND(I223*H223,2)</f>
        <v>0</v>
      </c>
      <c r="K223" s="170" t="s">
        <v>181</v>
      </c>
      <c r="L223" s="34"/>
      <c r="M223" s="175" t="s">
        <v>1</v>
      </c>
      <c r="N223" s="176" t="s">
        <v>42</v>
      </c>
      <c r="O223" s="59"/>
      <c r="P223" s="177">
        <f>O223*H223</f>
        <v>0</v>
      </c>
      <c r="Q223" s="177">
        <v>0.49586999999999998</v>
      </c>
      <c r="R223" s="177">
        <f>Q223*H223</f>
        <v>83.306159999999991</v>
      </c>
      <c r="S223" s="177">
        <v>0</v>
      </c>
      <c r="T223" s="178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9" t="s">
        <v>182</v>
      </c>
      <c r="AT223" s="179" t="s">
        <v>177</v>
      </c>
      <c r="AU223" s="179" t="s">
        <v>86</v>
      </c>
      <c r="AY223" s="18" t="s">
        <v>175</v>
      </c>
      <c r="BE223" s="180">
        <f>IF(N223="základní",J223,0)</f>
        <v>0</v>
      </c>
      <c r="BF223" s="180">
        <f>IF(N223="snížená",J223,0)</f>
        <v>0</v>
      </c>
      <c r="BG223" s="180">
        <f>IF(N223="zákl. přenesená",J223,0)</f>
        <v>0</v>
      </c>
      <c r="BH223" s="180">
        <f>IF(N223="sníž. přenesená",J223,0)</f>
        <v>0</v>
      </c>
      <c r="BI223" s="180">
        <f>IF(N223="nulová",J223,0)</f>
        <v>0</v>
      </c>
      <c r="BJ223" s="18" t="s">
        <v>84</v>
      </c>
      <c r="BK223" s="180">
        <f>ROUND(I223*H223,2)</f>
        <v>0</v>
      </c>
      <c r="BL223" s="18" t="s">
        <v>182</v>
      </c>
      <c r="BM223" s="179" t="s">
        <v>1293</v>
      </c>
    </row>
    <row r="224" spans="1:65" s="2" customFormat="1" ht="24" customHeight="1">
      <c r="A224" s="33"/>
      <c r="B224" s="167"/>
      <c r="C224" s="168" t="s">
        <v>348</v>
      </c>
      <c r="D224" s="168" t="s">
        <v>177</v>
      </c>
      <c r="E224" s="169" t="s">
        <v>1294</v>
      </c>
      <c r="F224" s="170" t="s">
        <v>1295</v>
      </c>
      <c r="G224" s="171" t="s">
        <v>245</v>
      </c>
      <c r="H224" s="172">
        <v>24</v>
      </c>
      <c r="I224" s="173"/>
      <c r="J224" s="174">
        <f>ROUND(I224*H224,2)</f>
        <v>0</v>
      </c>
      <c r="K224" s="170" t="s">
        <v>181</v>
      </c>
      <c r="L224" s="34"/>
      <c r="M224" s="175" t="s">
        <v>1</v>
      </c>
      <c r="N224" s="176" t="s">
        <v>42</v>
      </c>
      <c r="O224" s="59"/>
      <c r="P224" s="177">
        <f>O224*H224</f>
        <v>0</v>
      </c>
      <c r="Q224" s="177">
        <v>0.23737</v>
      </c>
      <c r="R224" s="177">
        <f>Q224*H224</f>
        <v>5.6968800000000002</v>
      </c>
      <c r="S224" s="177">
        <v>0</v>
      </c>
      <c r="T224" s="178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9" t="s">
        <v>182</v>
      </c>
      <c r="AT224" s="179" t="s">
        <v>177</v>
      </c>
      <c r="AU224" s="179" t="s">
        <v>86</v>
      </c>
      <c r="AY224" s="18" t="s">
        <v>175</v>
      </c>
      <c r="BE224" s="180">
        <f>IF(N224="základní",J224,0)</f>
        <v>0</v>
      </c>
      <c r="BF224" s="180">
        <f>IF(N224="snížená",J224,0)</f>
        <v>0</v>
      </c>
      <c r="BG224" s="180">
        <f>IF(N224="zákl. přenesená",J224,0)</f>
        <v>0</v>
      </c>
      <c r="BH224" s="180">
        <f>IF(N224="sníž. přenesená",J224,0)</f>
        <v>0</v>
      </c>
      <c r="BI224" s="180">
        <f>IF(N224="nulová",J224,0)</f>
        <v>0</v>
      </c>
      <c r="BJ224" s="18" t="s">
        <v>84</v>
      </c>
      <c r="BK224" s="180">
        <f>ROUND(I224*H224,2)</f>
        <v>0</v>
      </c>
      <c r="BL224" s="18" t="s">
        <v>182</v>
      </c>
      <c r="BM224" s="179" t="s">
        <v>1296</v>
      </c>
    </row>
    <row r="225" spans="1:65" s="13" customFormat="1">
      <c r="B225" s="181"/>
      <c r="D225" s="182" t="s">
        <v>184</v>
      </c>
      <c r="E225" s="183" t="s">
        <v>1</v>
      </c>
      <c r="F225" s="184" t="s">
        <v>1172</v>
      </c>
      <c r="H225" s="185">
        <v>24</v>
      </c>
      <c r="I225" s="186"/>
      <c r="L225" s="181"/>
      <c r="M225" s="187"/>
      <c r="N225" s="188"/>
      <c r="O225" s="188"/>
      <c r="P225" s="188"/>
      <c r="Q225" s="188"/>
      <c r="R225" s="188"/>
      <c r="S225" s="188"/>
      <c r="T225" s="189"/>
      <c r="AT225" s="183" t="s">
        <v>184</v>
      </c>
      <c r="AU225" s="183" t="s">
        <v>86</v>
      </c>
      <c r="AV225" s="13" t="s">
        <v>86</v>
      </c>
      <c r="AW225" s="13" t="s">
        <v>33</v>
      </c>
      <c r="AX225" s="13" t="s">
        <v>84</v>
      </c>
      <c r="AY225" s="183" t="s">
        <v>175</v>
      </c>
    </row>
    <row r="226" spans="1:65" s="2" customFormat="1" ht="24" customHeight="1">
      <c r="A226" s="33"/>
      <c r="B226" s="167"/>
      <c r="C226" s="168" t="s">
        <v>352</v>
      </c>
      <c r="D226" s="168" t="s">
        <v>177</v>
      </c>
      <c r="E226" s="169" t="s">
        <v>792</v>
      </c>
      <c r="F226" s="170" t="s">
        <v>793</v>
      </c>
      <c r="G226" s="171" t="s">
        <v>245</v>
      </c>
      <c r="H226" s="172">
        <v>48</v>
      </c>
      <c r="I226" s="173"/>
      <c r="J226" s="174">
        <f>ROUND(I226*H226,2)</f>
        <v>0</v>
      </c>
      <c r="K226" s="170" t="s">
        <v>181</v>
      </c>
      <c r="L226" s="34"/>
      <c r="M226" s="175" t="s">
        <v>1</v>
      </c>
      <c r="N226" s="176" t="s">
        <v>42</v>
      </c>
      <c r="O226" s="59"/>
      <c r="P226" s="177">
        <f>O226*H226</f>
        <v>0</v>
      </c>
      <c r="Q226" s="177">
        <v>7.1000000000000002E-4</v>
      </c>
      <c r="R226" s="177">
        <f>Q226*H226</f>
        <v>3.4079999999999999E-2</v>
      </c>
      <c r="S226" s="177">
        <v>0</v>
      </c>
      <c r="T226" s="178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9" t="s">
        <v>182</v>
      </c>
      <c r="AT226" s="179" t="s">
        <v>177</v>
      </c>
      <c r="AU226" s="179" t="s">
        <v>86</v>
      </c>
      <c r="AY226" s="18" t="s">
        <v>175</v>
      </c>
      <c r="BE226" s="180">
        <f>IF(N226="základní",J226,0)</f>
        <v>0</v>
      </c>
      <c r="BF226" s="180">
        <f>IF(N226="snížená",J226,0)</f>
        <v>0</v>
      </c>
      <c r="BG226" s="180">
        <f>IF(N226="zákl. přenesená",J226,0)</f>
        <v>0</v>
      </c>
      <c r="BH226" s="180">
        <f>IF(N226="sníž. přenesená",J226,0)</f>
        <v>0</v>
      </c>
      <c r="BI226" s="180">
        <f>IF(N226="nulová",J226,0)</f>
        <v>0</v>
      </c>
      <c r="BJ226" s="18" t="s">
        <v>84</v>
      </c>
      <c r="BK226" s="180">
        <f>ROUND(I226*H226,2)</f>
        <v>0</v>
      </c>
      <c r="BL226" s="18" t="s">
        <v>182</v>
      </c>
      <c r="BM226" s="179" t="s">
        <v>1297</v>
      </c>
    </row>
    <row r="227" spans="1:65" s="13" customFormat="1">
      <c r="B227" s="181"/>
      <c r="D227" s="182" t="s">
        <v>184</v>
      </c>
      <c r="E227" s="183" t="s">
        <v>1</v>
      </c>
      <c r="F227" s="184" t="s">
        <v>1298</v>
      </c>
      <c r="H227" s="185">
        <v>48</v>
      </c>
      <c r="I227" s="186"/>
      <c r="L227" s="181"/>
      <c r="M227" s="187"/>
      <c r="N227" s="188"/>
      <c r="O227" s="188"/>
      <c r="P227" s="188"/>
      <c r="Q227" s="188"/>
      <c r="R227" s="188"/>
      <c r="S227" s="188"/>
      <c r="T227" s="189"/>
      <c r="AT227" s="183" t="s">
        <v>184</v>
      </c>
      <c r="AU227" s="183" t="s">
        <v>86</v>
      </c>
      <c r="AV227" s="13" t="s">
        <v>86</v>
      </c>
      <c r="AW227" s="13" t="s">
        <v>33</v>
      </c>
      <c r="AX227" s="13" t="s">
        <v>84</v>
      </c>
      <c r="AY227" s="183" t="s">
        <v>175</v>
      </c>
    </row>
    <row r="228" spans="1:65" s="2" customFormat="1" ht="24" customHeight="1">
      <c r="A228" s="33"/>
      <c r="B228" s="167"/>
      <c r="C228" s="168" t="s">
        <v>358</v>
      </c>
      <c r="D228" s="168" t="s">
        <v>177</v>
      </c>
      <c r="E228" s="169" t="s">
        <v>1299</v>
      </c>
      <c r="F228" s="170" t="s">
        <v>1300</v>
      </c>
      <c r="G228" s="171" t="s">
        <v>245</v>
      </c>
      <c r="H228" s="172">
        <v>24</v>
      </c>
      <c r="I228" s="173"/>
      <c r="J228" s="174">
        <f>ROUND(I228*H228,2)</f>
        <v>0</v>
      </c>
      <c r="K228" s="170" t="s">
        <v>181</v>
      </c>
      <c r="L228" s="34"/>
      <c r="M228" s="175" t="s">
        <v>1</v>
      </c>
      <c r="N228" s="176" t="s">
        <v>42</v>
      </c>
      <c r="O228" s="59"/>
      <c r="P228" s="177">
        <f>O228*H228</f>
        <v>0</v>
      </c>
      <c r="Q228" s="177">
        <v>0.10373</v>
      </c>
      <c r="R228" s="177">
        <f>Q228*H228</f>
        <v>2.4895200000000002</v>
      </c>
      <c r="S228" s="177">
        <v>0</v>
      </c>
      <c r="T228" s="178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9" t="s">
        <v>182</v>
      </c>
      <c r="AT228" s="179" t="s">
        <v>177</v>
      </c>
      <c r="AU228" s="179" t="s">
        <v>86</v>
      </c>
      <c r="AY228" s="18" t="s">
        <v>175</v>
      </c>
      <c r="BE228" s="180">
        <f>IF(N228="základní",J228,0)</f>
        <v>0</v>
      </c>
      <c r="BF228" s="180">
        <f>IF(N228="snížená",J228,0)</f>
        <v>0</v>
      </c>
      <c r="BG228" s="180">
        <f>IF(N228="zákl. přenesená",J228,0)</f>
        <v>0</v>
      </c>
      <c r="BH228" s="180">
        <f>IF(N228="sníž. přenesená",J228,0)</f>
        <v>0</v>
      </c>
      <c r="BI228" s="180">
        <f>IF(N228="nulová",J228,0)</f>
        <v>0</v>
      </c>
      <c r="BJ228" s="18" t="s">
        <v>84</v>
      </c>
      <c r="BK228" s="180">
        <f>ROUND(I228*H228,2)</f>
        <v>0</v>
      </c>
      <c r="BL228" s="18" t="s">
        <v>182</v>
      </c>
      <c r="BM228" s="179" t="s">
        <v>1301</v>
      </c>
    </row>
    <row r="229" spans="1:65" s="14" customFormat="1">
      <c r="B229" s="190"/>
      <c r="D229" s="182" t="s">
        <v>184</v>
      </c>
      <c r="E229" s="191" t="s">
        <v>1</v>
      </c>
      <c r="F229" s="192" t="s">
        <v>1302</v>
      </c>
      <c r="H229" s="191" t="s">
        <v>1</v>
      </c>
      <c r="I229" s="193"/>
      <c r="L229" s="190"/>
      <c r="M229" s="194"/>
      <c r="N229" s="195"/>
      <c r="O229" s="195"/>
      <c r="P229" s="195"/>
      <c r="Q229" s="195"/>
      <c r="R229" s="195"/>
      <c r="S229" s="195"/>
      <c r="T229" s="196"/>
      <c r="AT229" s="191" t="s">
        <v>184</v>
      </c>
      <c r="AU229" s="191" t="s">
        <v>86</v>
      </c>
      <c r="AV229" s="14" t="s">
        <v>84</v>
      </c>
      <c r="AW229" s="14" t="s">
        <v>33</v>
      </c>
      <c r="AX229" s="14" t="s">
        <v>77</v>
      </c>
      <c r="AY229" s="191" t="s">
        <v>175</v>
      </c>
    </row>
    <row r="230" spans="1:65" s="13" customFormat="1">
      <c r="B230" s="181"/>
      <c r="D230" s="182" t="s">
        <v>184</v>
      </c>
      <c r="E230" s="183" t="s">
        <v>1172</v>
      </c>
      <c r="F230" s="184" t="s">
        <v>291</v>
      </c>
      <c r="H230" s="185">
        <v>24</v>
      </c>
      <c r="I230" s="186"/>
      <c r="L230" s="181"/>
      <c r="M230" s="187"/>
      <c r="N230" s="188"/>
      <c r="O230" s="188"/>
      <c r="P230" s="188"/>
      <c r="Q230" s="188"/>
      <c r="R230" s="188"/>
      <c r="S230" s="188"/>
      <c r="T230" s="189"/>
      <c r="AT230" s="183" t="s">
        <v>184</v>
      </c>
      <c r="AU230" s="183" t="s">
        <v>86</v>
      </c>
      <c r="AV230" s="13" t="s">
        <v>86</v>
      </c>
      <c r="AW230" s="13" t="s">
        <v>33</v>
      </c>
      <c r="AX230" s="13" t="s">
        <v>84</v>
      </c>
      <c r="AY230" s="183" t="s">
        <v>175</v>
      </c>
    </row>
    <row r="231" spans="1:65" s="2" customFormat="1" ht="24" customHeight="1">
      <c r="A231" s="33"/>
      <c r="B231" s="167"/>
      <c r="C231" s="168" t="s">
        <v>140</v>
      </c>
      <c r="D231" s="168" t="s">
        <v>177</v>
      </c>
      <c r="E231" s="169" t="s">
        <v>1303</v>
      </c>
      <c r="F231" s="170" t="s">
        <v>1304</v>
      </c>
      <c r="G231" s="171" t="s">
        <v>245</v>
      </c>
      <c r="H231" s="172">
        <v>24</v>
      </c>
      <c r="I231" s="173"/>
      <c r="J231" s="174">
        <f>ROUND(I231*H231,2)</f>
        <v>0</v>
      </c>
      <c r="K231" s="170" t="s">
        <v>181</v>
      </c>
      <c r="L231" s="34"/>
      <c r="M231" s="175" t="s">
        <v>1</v>
      </c>
      <c r="N231" s="176" t="s">
        <v>42</v>
      </c>
      <c r="O231" s="59"/>
      <c r="P231" s="177">
        <f>O231*H231</f>
        <v>0</v>
      </c>
      <c r="Q231" s="177">
        <v>0.15559000000000001</v>
      </c>
      <c r="R231" s="177">
        <f>Q231*H231</f>
        <v>3.7341600000000001</v>
      </c>
      <c r="S231" s="177">
        <v>0</v>
      </c>
      <c r="T231" s="178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9" t="s">
        <v>182</v>
      </c>
      <c r="AT231" s="179" t="s">
        <v>177</v>
      </c>
      <c r="AU231" s="179" t="s">
        <v>86</v>
      </c>
      <c r="AY231" s="18" t="s">
        <v>175</v>
      </c>
      <c r="BE231" s="180">
        <f>IF(N231="základní",J231,0)</f>
        <v>0</v>
      </c>
      <c r="BF231" s="180">
        <f>IF(N231="snížená",J231,0)</f>
        <v>0</v>
      </c>
      <c r="BG231" s="180">
        <f>IF(N231="zákl. přenesená",J231,0)</f>
        <v>0</v>
      </c>
      <c r="BH231" s="180">
        <f>IF(N231="sníž. přenesená",J231,0)</f>
        <v>0</v>
      </c>
      <c r="BI231" s="180">
        <f>IF(N231="nulová",J231,0)</f>
        <v>0</v>
      </c>
      <c r="BJ231" s="18" t="s">
        <v>84</v>
      </c>
      <c r="BK231" s="180">
        <f>ROUND(I231*H231,2)</f>
        <v>0</v>
      </c>
      <c r="BL231" s="18" t="s">
        <v>182</v>
      </c>
      <c r="BM231" s="179" t="s">
        <v>1305</v>
      </c>
    </row>
    <row r="232" spans="1:65" s="13" customFormat="1">
      <c r="B232" s="181"/>
      <c r="D232" s="182" t="s">
        <v>184</v>
      </c>
      <c r="E232" s="183" t="s">
        <v>1</v>
      </c>
      <c r="F232" s="184" t="s">
        <v>1172</v>
      </c>
      <c r="H232" s="185">
        <v>24</v>
      </c>
      <c r="I232" s="186"/>
      <c r="L232" s="181"/>
      <c r="M232" s="187"/>
      <c r="N232" s="188"/>
      <c r="O232" s="188"/>
      <c r="P232" s="188"/>
      <c r="Q232" s="188"/>
      <c r="R232" s="188"/>
      <c r="S232" s="188"/>
      <c r="T232" s="189"/>
      <c r="AT232" s="183" t="s">
        <v>184</v>
      </c>
      <c r="AU232" s="183" t="s">
        <v>86</v>
      </c>
      <c r="AV232" s="13" t="s">
        <v>86</v>
      </c>
      <c r="AW232" s="13" t="s">
        <v>33</v>
      </c>
      <c r="AX232" s="13" t="s">
        <v>84</v>
      </c>
      <c r="AY232" s="183" t="s">
        <v>175</v>
      </c>
    </row>
    <row r="233" spans="1:65" s="2" customFormat="1" ht="24" customHeight="1">
      <c r="A233" s="33"/>
      <c r="B233" s="167"/>
      <c r="C233" s="168" t="s">
        <v>371</v>
      </c>
      <c r="D233" s="168" t="s">
        <v>177</v>
      </c>
      <c r="E233" s="169" t="s">
        <v>818</v>
      </c>
      <c r="F233" s="170" t="s">
        <v>819</v>
      </c>
      <c r="G233" s="171" t="s">
        <v>245</v>
      </c>
      <c r="H233" s="172">
        <v>11</v>
      </c>
      <c r="I233" s="173"/>
      <c r="J233" s="174">
        <f>ROUND(I233*H233,2)</f>
        <v>0</v>
      </c>
      <c r="K233" s="170" t="s">
        <v>181</v>
      </c>
      <c r="L233" s="34"/>
      <c r="M233" s="175" t="s">
        <v>1</v>
      </c>
      <c r="N233" s="176" t="s">
        <v>42</v>
      </c>
      <c r="O233" s="59"/>
      <c r="P233" s="177">
        <f>O233*H233</f>
        <v>0</v>
      </c>
      <c r="Q233" s="177">
        <v>0</v>
      </c>
      <c r="R233" s="177">
        <f>Q233*H233</f>
        <v>0</v>
      </c>
      <c r="S233" s="177">
        <v>0</v>
      </c>
      <c r="T233" s="178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9" t="s">
        <v>182</v>
      </c>
      <c r="AT233" s="179" t="s">
        <v>177</v>
      </c>
      <c r="AU233" s="179" t="s">
        <v>86</v>
      </c>
      <c r="AY233" s="18" t="s">
        <v>175</v>
      </c>
      <c r="BE233" s="180">
        <f>IF(N233="základní",J233,0)</f>
        <v>0</v>
      </c>
      <c r="BF233" s="180">
        <f>IF(N233="snížená",J233,0)</f>
        <v>0</v>
      </c>
      <c r="BG233" s="180">
        <f>IF(N233="zákl. přenesená",J233,0)</f>
        <v>0</v>
      </c>
      <c r="BH233" s="180">
        <f>IF(N233="sníž. přenesená",J233,0)</f>
        <v>0</v>
      </c>
      <c r="BI233" s="180">
        <f>IF(N233="nulová",J233,0)</f>
        <v>0</v>
      </c>
      <c r="BJ233" s="18" t="s">
        <v>84</v>
      </c>
      <c r="BK233" s="180">
        <f>ROUND(I233*H233,2)</f>
        <v>0</v>
      </c>
      <c r="BL233" s="18" t="s">
        <v>182</v>
      </c>
      <c r="BM233" s="179" t="s">
        <v>1306</v>
      </c>
    </row>
    <row r="234" spans="1:65" s="2" customFormat="1" ht="36" customHeight="1">
      <c r="A234" s="33"/>
      <c r="B234" s="167"/>
      <c r="C234" s="168" t="s">
        <v>513</v>
      </c>
      <c r="D234" s="168" t="s">
        <v>177</v>
      </c>
      <c r="E234" s="169" t="s">
        <v>1307</v>
      </c>
      <c r="F234" s="170" t="s">
        <v>1308</v>
      </c>
      <c r="G234" s="171" t="s">
        <v>245</v>
      </c>
      <c r="H234" s="172">
        <v>166</v>
      </c>
      <c r="I234" s="173"/>
      <c r="J234" s="174">
        <f>ROUND(I234*H234,2)</f>
        <v>0</v>
      </c>
      <c r="K234" s="170" t="s">
        <v>181</v>
      </c>
      <c r="L234" s="34"/>
      <c r="M234" s="175" t="s">
        <v>1</v>
      </c>
      <c r="N234" s="176" t="s">
        <v>42</v>
      </c>
      <c r="O234" s="59"/>
      <c r="P234" s="177">
        <f>O234*H234</f>
        <v>0</v>
      </c>
      <c r="Q234" s="177">
        <v>8.0030000000000004E-2</v>
      </c>
      <c r="R234" s="177">
        <f>Q234*H234</f>
        <v>13.284980000000001</v>
      </c>
      <c r="S234" s="177">
        <v>0</v>
      </c>
      <c r="T234" s="178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9" t="s">
        <v>182</v>
      </c>
      <c r="AT234" s="179" t="s">
        <v>177</v>
      </c>
      <c r="AU234" s="179" t="s">
        <v>86</v>
      </c>
      <c r="AY234" s="18" t="s">
        <v>175</v>
      </c>
      <c r="BE234" s="180">
        <f>IF(N234="základní",J234,0)</f>
        <v>0</v>
      </c>
      <c r="BF234" s="180">
        <f>IF(N234="snížená",J234,0)</f>
        <v>0</v>
      </c>
      <c r="BG234" s="180">
        <f>IF(N234="zákl. přenesená",J234,0)</f>
        <v>0</v>
      </c>
      <c r="BH234" s="180">
        <f>IF(N234="sníž. přenesená",J234,0)</f>
        <v>0</v>
      </c>
      <c r="BI234" s="180">
        <f>IF(N234="nulová",J234,0)</f>
        <v>0</v>
      </c>
      <c r="BJ234" s="18" t="s">
        <v>84</v>
      </c>
      <c r="BK234" s="180">
        <f>ROUND(I234*H234,2)</f>
        <v>0</v>
      </c>
      <c r="BL234" s="18" t="s">
        <v>182</v>
      </c>
      <c r="BM234" s="179" t="s">
        <v>1309</v>
      </c>
    </row>
    <row r="235" spans="1:65" s="13" customFormat="1">
      <c r="B235" s="181"/>
      <c r="D235" s="182" t="s">
        <v>184</v>
      </c>
      <c r="E235" s="183" t="s">
        <v>1</v>
      </c>
      <c r="F235" s="184" t="s">
        <v>1310</v>
      </c>
      <c r="H235" s="185">
        <v>155</v>
      </c>
      <c r="I235" s="186"/>
      <c r="L235" s="181"/>
      <c r="M235" s="187"/>
      <c r="N235" s="188"/>
      <c r="O235" s="188"/>
      <c r="P235" s="188"/>
      <c r="Q235" s="188"/>
      <c r="R235" s="188"/>
      <c r="S235" s="188"/>
      <c r="T235" s="189"/>
      <c r="AT235" s="183" t="s">
        <v>184</v>
      </c>
      <c r="AU235" s="183" t="s">
        <v>86</v>
      </c>
      <c r="AV235" s="13" t="s">
        <v>86</v>
      </c>
      <c r="AW235" s="13" t="s">
        <v>33</v>
      </c>
      <c r="AX235" s="13" t="s">
        <v>77</v>
      </c>
      <c r="AY235" s="183" t="s">
        <v>175</v>
      </c>
    </row>
    <row r="236" spans="1:65" s="13" customFormat="1" ht="22.5">
      <c r="B236" s="181"/>
      <c r="D236" s="182" t="s">
        <v>184</v>
      </c>
      <c r="E236" s="183" t="s">
        <v>1</v>
      </c>
      <c r="F236" s="184" t="s">
        <v>1311</v>
      </c>
      <c r="H236" s="185">
        <v>11</v>
      </c>
      <c r="I236" s="186"/>
      <c r="L236" s="181"/>
      <c r="M236" s="187"/>
      <c r="N236" s="188"/>
      <c r="O236" s="188"/>
      <c r="P236" s="188"/>
      <c r="Q236" s="188"/>
      <c r="R236" s="188"/>
      <c r="S236" s="188"/>
      <c r="T236" s="189"/>
      <c r="AT236" s="183" t="s">
        <v>184</v>
      </c>
      <c r="AU236" s="183" t="s">
        <v>86</v>
      </c>
      <c r="AV236" s="13" t="s">
        <v>86</v>
      </c>
      <c r="AW236" s="13" t="s">
        <v>33</v>
      </c>
      <c r="AX236" s="13" t="s">
        <v>77</v>
      </c>
      <c r="AY236" s="183" t="s">
        <v>175</v>
      </c>
    </row>
    <row r="237" spans="1:65" s="15" customFormat="1">
      <c r="B237" s="197"/>
      <c r="D237" s="182" t="s">
        <v>184</v>
      </c>
      <c r="E237" s="198" t="s">
        <v>1</v>
      </c>
      <c r="F237" s="199" t="s">
        <v>200</v>
      </c>
      <c r="H237" s="200">
        <v>166</v>
      </c>
      <c r="I237" s="201"/>
      <c r="L237" s="197"/>
      <c r="M237" s="202"/>
      <c r="N237" s="203"/>
      <c r="O237" s="203"/>
      <c r="P237" s="203"/>
      <c r="Q237" s="203"/>
      <c r="R237" s="203"/>
      <c r="S237" s="203"/>
      <c r="T237" s="204"/>
      <c r="AT237" s="198" t="s">
        <v>184</v>
      </c>
      <c r="AU237" s="198" t="s">
        <v>86</v>
      </c>
      <c r="AV237" s="15" t="s">
        <v>182</v>
      </c>
      <c r="AW237" s="15" t="s">
        <v>33</v>
      </c>
      <c r="AX237" s="15" t="s">
        <v>84</v>
      </c>
      <c r="AY237" s="198" t="s">
        <v>175</v>
      </c>
    </row>
    <row r="238" spans="1:65" s="2" customFormat="1" ht="16.5" customHeight="1">
      <c r="A238" s="33"/>
      <c r="B238" s="167"/>
      <c r="C238" s="205" t="s">
        <v>517</v>
      </c>
      <c r="D238" s="205" t="s">
        <v>276</v>
      </c>
      <c r="E238" s="206" t="s">
        <v>1312</v>
      </c>
      <c r="F238" s="207" t="s">
        <v>1313</v>
      </c>
      <c r="G238" s="208" t="s">
        <v>245</v>
      </c>
      <c r="H238" s="209">
        <v>162.75</v>
      </c>
      <c r="I238" s="210"/>
      <c r="J238" s="211">
        <f>ROUND(I238*H238,2)</f>
        <v>0</v>
      </c>
      <c r="K238" s="207" t="s">
        <v>1</v>
      </c>
      <c r="L238" s="212"/>
      <c r="M238" s="213" t="s">
        <v>1</v>
      </c>
      <c r="N238" s="214" t="s">
        <v>42</v>
      </c>
      <c r="O238" s="59"/>
      <c r="P238" s="177">
        <f>O238*H238</f>
        <v>0</v>
      </c>
      <c r="Q238" s="177">
        <v>0.1517</v>
      </c>
      <c r="R238" s="177">
        <f>Q238*H238</f>
        <v>24.689174999999999</v>
      </c>
      <c r="S238" s="177">
        <v>0</v>
      </c>
      <c r="T238" s="178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9" t="s">
        <v>217</v>
      </c>
      <c r="AT238" s="179" t="s">
        <v>276</v>
      </c>
      <c r="AU238" s="179" t="s">
        <v>86</v>
      </c>
      <c r="AY238" s="18" t="s">
        <v>175</v>
      </c>
      <c r="BE238" s="180">
        <f>IF(N238="základní",J238,0)</f>
        <v>0</v>
      </c>
      <c r="BF238" s="180">
        <f>IF(N238="snížená",J238,0)</f>
        <v>0</v>
      </c>
      <c r="BG238" s="180">
        <f>IF(N238="zákl. přenesená",J238,0)</f>
        <v>0</v>
      </c>
      <c r="BH238" s="180">
        <f>IF(N238="sníž. přenesená",J238,0)</f>
        <v>0</v>
      </c>
      <c r="BI238" s="180">
        <f>IF(N238="nulová",J238,0)</f>
        <v>0</v>
      </c>
      <c r="BJ238" s="18" t="s">
        <v>84</v>
      </c>
      <c r="BK238" s="180">
        <f>ROUND(I238*H238,2)</f>
        <v>0</v>
      </c>
      <c r="BL238" s="18" t="s">
        <v>182</v>
      </c>
      <c r="BM238" s="179" t="s">
        <v>1314</v>
      </c>
    </row>
    <row r="239" spans="1:65" s="13" customFormat="1">
      <c r="B239" s="181"/>
      <c r="D239" s="182" t="s">
        <v>184</v>
      </c>
      <c r="E239" s="183" t="s">
        <v>1</v>
      </c>
      <c r="F239" s="184" t="s">
        <v>1315</v>
      </c>
      <c r="H239" s="185">
        <v>162.75</v>
      </c>
      <c r="I239" s="186"/>
      <c r="L239" s="181"/>
      <c r="M239" s="187"/>
      <c r="N239" s="188"/>
      <c r="O239" s="188"/>
      <c r="P239" s="188"/>
      <c r="Q239" s="188"/>
      <c r="R239" s="188"/>
      <c r="S239" s="188"/>
      <c r="T239" s="189"/>
      <c r="AT239" s="183" t="s">
        <v>184</v>
      </c>
      <c r="AU239" s="183" t="s">
        <v>86</v>
      </c>
      <c r="AV239" s="13" t="s">
        <v>86</v>
      </c>
      <c r="AW239" s="13" t="s">
        <v>33</v>
      </c>
      <c r="AX239" s="13" t="s">
        <v>84</v>
      </c>
      <c r="AY239" s="183" t="s">
        <v>175</v>
      </c>
    </row>
    <row r="240" spans="1:65" s="2" customFormat="1" ht="16.5" customHeight="1">
      <c r="A240" s="33"/>
      <c r="B240" s="167"/>
      <c r="C240" s="205" t="s">
        <v>519</v>
      </c>
      <c r="D240" s="205" t="s">
        <v>276</v>
      </c>
      <c r="E240" s="206" t="s">
        <v>1316</v>
      </c>
      <c r="F240" s="207" t="s">
        <v>1317</v>
      </c>
      <c r="G240" s="208" t="s">
        <v>245</v>
      </c>
      <c r="H240" s="209">
        <v>11.55</v>
      </c>
      <c r="I240" s="210"/>
      <c r="J240" s="211">
        <f>ROUND(I240*H240,2)</f>
        <v>0</v>
      </c>
      <c r="K240" s="207" t="s">
        <v>1</v>
      </c>
      <c r="L240" s="212"/>
      <c r="M240" s="213" t="s">
        <v>1</v>
      </c>
      <c r="N240" s="214" t="s">
        <v>42</v>
      </c>
      <c r="O240" s="59"/>
      <c r="P240" s="177">
        <f>O240*H240</f>
        <v>0</v>
      </c>
      <c r="Q240" s="177">
        <v>0.1517</v>
      </c>
      <c r="R240" s="177">
        <f>Q240*H240</f>
        <v>1.7521350000000002</v>
      </c>
      <c r="S240" s="177">
        <v>0</v>
      </c>
      <c r="T240" s="178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9" t="s">
        <v>217</v>
      </c>
      <c r="AT240" s="179" t="s">
        <v>276</v>
      </c>
      <c r="AU240" s="179" t="s">
        <v>86</v>
      </c>
      <c r="AY240" s="18" t="s">
        <v>175</v>
      </c>
      <c r="BE240" s="180">
        <f>IF(N240="základní",J240,0)</f>
        <v>0</v>
      </c>
      <c r="BF240" s="180">
        <f>IF(N240="snížená",J240,0)</f>
        <v>0</v>
      </c>
      <c r="BG240" s="180">
        <f>IF(N240="zákl. přenesená",J240,0)</f>
        <v>0</v>
      </c>
      <c r="BH240" s="180">
        <f>IF(N240="sníž. přenesená",J240,0)</f>
        <v>0</v>
      </c>
      <c r="BI240" s="180">
        <f>IF(N240="nulová",J240,0)</f>
        <v>0</v>
      </c>
      <c r="BJ240" s="18" t="s">
        <v>84</v>
      </c>
      <c r="BK240" s="180">
        <f>ROUND(I240*H240,2)</f>
        <v>0</v>
      </c>
      <c r="BL240" s="18" t="s">
        <v>182</v>
      </c>
      <c r="BM240" s="179" t="s">
        <v>1318</v>
      </c>
    </row>
    <row r="241" spans="1:65" s="13" customFormat="1">
      <c r="B241" s="181"/>
      <c r="D241" s="182" t="s">
        <v>184</v>
      </c>
      <c r="E241" s="183" t="s">
        <v>1</v>
      </c>
      <c r="F241" s="184" t="s">
        <v>961</v>
      </c>
      <c r="H241" s="185">
        <v>11.55</v>
      </c>
      <c r="I241" s="186"/>
      <c r="L241" s="181"/>
      <c r="M241" s="187"/>
      <c r="N241" s="188"/>
      <c r="O241" s="188"/>
      <c r="P241" s="188"/>
      <c r="Q241" s="188"/>
      <c r="R241" s="188"/>
      <c r="S241" s="188"/>
      <c r="T241" s="189"/>
      <c r="AT241" s="183" t="s">
        <v>184</v>
      </c>
      <c r="AU241" s="183" t="s">
        <v>86</v>
      </c>
      <c r="AV241" s="13" t="s">
        <v>86</v>
      </c>
      <c r="AW241" s="13" t="s">
        <v>33</v>
      </c>
      <c r="AX241" s="13" t="s">
        <v>84</v>
      </c>
      <c r="AY241" s="183" t="s">
        <v>175</v>
      </c>
    </row>
    <row r="242" spans="1:65" s="2" customFormat="1" ht="16.5" customHeight="1">
      <c r="A242" s="33"/>
      <c r="B242" s="167"/>
      <c r="C242" s="168" t="s">
        <v>521</v>
      </c>
      <c r="D242" s="168" t="s">
        <v>177</v>
      </c>
      <c r="E242" s="169" t="s">
        <v>821</v>
      </c>
      <c r="F242" s="170" t="s">
        <v>822</v>
      </c>
      <c r="G242" s="171" t="s">
        <v>285</v>
      </c>
      <c r="H242" s="172">
        <v>44</v>
      </c>
      <c r="I242" s="173"/>
      <c r="J242" s="174">
        <f>ROUND(I242*H242,2)</f>
        <v>0</v>
      </c>
      <c r="K242" s="170" t="s">
        <v>181</v>
      </c>
      <c r="L242" s="34"/>
      <c r="M242" s="175" t="s">
        <v>1</v>
      </c>
      <c r="N242" s="176" t="s">
        <v>42</v>
      </c>
      <c r="O242" s="59"/>
      <c r="P242" s="177">
        <f>O242*H242</f>
        <v>0</v>
      </c>
      <c r="Q242" s="177">
        <v>3.5999999999999999E-3</v>
      </c>
      <c r="R242" s="177">
        <f>Q242*H242</f>
        <v>0.15839999999999999</v>
      </c>
      <c r="S242" s="177">
        <v>0</v>
      </c>
      <c r="T242" s="178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9" t="s">
        <v>182</v>
      </c>
      <c r="AT242" s="179" t="s">
        <v>177</v>
      </c>
      <c r="AU242" s="179" t="s">
        <v>86</v>
      </c>
      <c r="AY242" s="18" t="s">
        <v>175</v>
      </c>
      <c r="BE242" s="180">
        <f>IF(N242="základní",J242,0)</f>
        <v>0</v>
      </c>
      <c r="BF242" s="180">
        <f>IF(N242="snížená",J242,0)</f>
        <v>0</v>
      </c>
      <c r="BG242" s="180">
        <f>IF(N242="zákl. přenesená",J242,0)</f>
        <v>0</v>
      </c>
      <c r="BH242" s="180">
        <f>IF(N242="sníž. přenesená",J242,0)</f>
        <v>0</v>
      </c>
      <c r="BI242" s="180">
        <f>IF(N242="nulová",J242,0)</f>
        <v>0</v>
      </c>
      <c r="BJ242" s="18" t="s">
        <v>84</v>
      </c>
      <c r="BK242" s="180">
        <f>ROUND(I242*H242,2)</f>
        <v>0</v>
      </c>
      <c r="BL242" s="18" t="s">
        <v>182</v>
      </c>
      <c r="BM242" s="179" t="s">
        <v>1319</v>
      </c>
    </row>
    <row r="243" spans="1:65" s="12" customFormat="1" ht="22.9" customHeight="1">
      <c r="B243" s="154"/>
      <c r="D243" s="155" t="s">
        <v>76</v>
      </c>
      <c r="E243" s="165" t="s">
        <v>217</v>
      </c>
      <c r="F243" s="165" t="s">
        <v>505</v>
      </c>
      <c r="I243" s="157"/>
      <c r="J243" s="166">
        <f>BK243</f>
        <v>0</v>
      </c>
      <c r="L243" s="154"/>
      <c r="M243" s="159"/>
      <c r="N243" s="160"/>
      <c r="O243" s="160"/>
      <c r="P243" s="161">
        <f>SUM(P244:P257)</f>
        <v>0</v>
      </c>
      <c r="Q243" s="160"/>
      <c r="R243" s="161">
        <f>SUM(R244:R257)</f>
        <v>1.21234</v>
      </c>
      <c r="S243" s="160"/>
      <c r="T243" s="162">
        <f>SUM(T244:T257)</f>
        <v>0</v>
      </c>
      <c r="AR243" s="155" t="s">
        <v>84</v>
      </c>
      <c r="AT243" s="163" t="s">
        <v>76</v>
      </c>
      <c r="AU243" s="163" t="s">
        <v>84</v>
      </c>
      <c r="AY243" s="155" t="s">
        <v>175</v>
      </c>
      <c r="BK243" s="164">
        <f>SUM(BK244:BK257)</f>
        <v>0</v>
      </c>
    </row>
    <row r="244" spans="1:65" s="2" customFormat="1" ht="16.5" customHeight="1">
      <c r="A244" s="33"/>
      <c r="B244" s="167"/>
      <c r="C244" s="168" t="s">
        <v>524</v>
      </c>
      <c r="D244" s="168" t="s">
        <v>177</v>
      </c>
      <c r="E244" s="169" t="s">
        <v>1320</v>
      </c>
      <c r="F244" s="170" t="s">
        <v>1321</v>
      </c>
      <c r="G244" s="171" t="s">
        <v>310</v>
      </c>
      <c r="H244" s="172">
        <v>1</v>
      </c>
      <c r="I244" s="173"/>
      <c r="J244" s="174">
        <f t="shared" ref="J244:J256" si="0">ROUND(I244*H244,2)</f>
        <v>0</v>
      </c>
      <c r="K244" s="170" t="s">
        <v>1</v>
      </c>
      <c r="L244" s="34"/>
      <c r="M244" s="175" t="s">
        <v>1</v>
      </c>
      <c r="N244" s="176" t="s">
        <v>42</v>
      </c>
      <c r="O244" s="59"/>
      <c r="P244" s="177">
        <f t="shared" ref="P244:P256" si="1">O244*H244</f>
        <v>0</v>
      </c>
      <c r="Q244" s="177">
        <v>0.2087</v>
      </c>
      <c r="R244" s="177">
        <f t="shared" ref="R244:R256" si="2">Q244*H244</f>
        <v>0.2087</v>
      </c>
      <c r="S244" s="177">
        <v>0</v>
      </c>
      <c r="T244" s="178">
        <f t="shared" ref="T244:T256" si="3"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9" t="s">
        <v>182</v>
      </c>
      <c r="AT244" s="179" t="s">
        <v>177</v>
      </c>
      <c r="AU244" s="179" t="s">
        <v>86</v>
      </c>
      <c r="AY244" s="18" t="s">
        <v>175</v>
      </c>
      <c r="BE244" s="180">
        <f t="shared" ref="BE244:BE256" si="4">IF(N244="základní",J244,0)</f>
        <v>0</v>
      </c>
      <c r="BF244" s="180">
        <f t="shared" ref="BF244:BF256" si="5">IF(N244="snížená",J244,0)</f>
        <v>0</v>
      </c>
      <c r="BG244" s="180">
        <f t="shared" ref="BG244:BG256" si="6">IF(N244="zákl. přenesená",J244,0)</f>
        <v>0</v>
      </c>
      <c r="BH244" s="180">
        <f t="shared" ref="BH244:BH256" si="7">IF(N244="sníž. přenesená",J244,0)</f>
        <v>0</v>
      </c>
      <c r="BI244" s="180">
        <f t="shared" ref="BI244:BI256" si="8">IF(N244="nulová",J244,0)</f>
        <v>0</v>
      </c>
      <c r="BJ244" s="18" t="s">
        <v>84</v>
      </c>
      <c r="BK244" s="180">
        <f t="shared" ref="BK244:BK256" si="9">ROUND(I244*H244,2)</f>
        <v>0</v>
      </c>
      <c r="BL244" s="18" t="s">
        <v>182</v>
      </c>
      <c r="BM244" s="179" t="s">
        <v>1322</v>
      </c>
    </row>
    <row r="245" spans="1:65" s="2" customFormat="1" ht="24" customHeight="1">
      <c r="A245" s="33"/>
      <c r="B245" s="167"/>
      <c r="C245" s="168" t="s">
        <v>528</v>
      </c>
      <c r="D245" s="168" t="s">
        <v>177</v>
      </c>
      <c r="E245" s="169" t="s">
        <v>1323</v>
      </c>
      <c r="F245" s="170" t="s">
        <v>1324</v>
      </c>
      <c r="G245" s="171" t="s">
        <v>285</v>
      </c>
      <c r="H245" s="172">
        <v>1</v>
      </c>
      <c r="I245" s="173"/>
      <c r="J245" s="174">
        <f t="shared" si="0"/>
        <v>0</v>
      </c>
      <c r="K245" s="170" t="s">
        <v>181</v>
      </c>
      <c r="L245" s="34"/>
      <c r="M245" s="175" t="s">
        <v>1</v>
      </c>
      <c r="N245" s="176" t="s">
        <v>42</v>
      </c>
      <c r="O245" s="59"/>
      <c r="P245" s="177">
        <f t="shared" si="1"/>
        <v>0</v>
      </c>
      <c r="Q245" s="177">
        <v>2.6800000000000001E-3</v>
      </c>
      <c r="R245" s="177">
        <f t="shared" si="2"/>
        <v>2.6800000000000001E-3</v>
      </c>
      <c r="S245" s="177">
        <v>0</v>
      </c>
      <c r="T245" s="178">
        <f t="shared" si="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9" t="s">
        <v>182</v>
      </c>
      <c r="AT245" s="179" t="s">
        <v>177</v>
      </c>
      <c r="AU245" s="179" t="s">
        <v>86</v>
      </c>
      <c r="AY245" s="18" t="s">
        <v>175</v>
      </c>
      <c r="BE245" s="180">
        <f t="shared" si="4"/>
        <v>0</v>
      </c>
      <c r="BF245" s="180">
        <f t="shared" si="5"/>
        <v>0</v>
      </c>
      <c r="BG245" s="180">
        <f t="shared" si="6"/>
        <v>0</v>
      </c>
      <c r="BH245" s="180">
        <f t="shared" si="7"/>
        <v>0</v>
      </c>
      <c r="BI245" s="180">
        <f t="shared" si="8"/>
        <v>0</v>
      </c>
      <c r="BJ245" s="18" t="s">
        <v>84</v>
      </c>
      <c r="BK245" s="180">
        <f t="shared" si="9"/>
        <v>0</v>
      </c>
      <c r="BL245" s="18" t="s">
        <v>182</v>
      </c>
      <c r="BM245" s="179" t="s">
        <v>1325</v>
      </c>
    </row>
    <row r="246" spans="1:65" s="2" customFormat="1" ht="24" customHeight="1">
      <c r="A246" s="33"/>
      <c r="B246" s="167"/>
      <c r="C246" s="168" t="s">
        <v>532</v>
      </c>
      <c r="D246" s="168" t="s">
        <v>177</v>
      </c>
      <c r="E246" s="169" t="s">
        <v>1326</v>
      </c>
      <c r="F246" s="170" t="s">
        <v>1327</v>
      </c>
      <c r="G246" s="171" t="s">
        <v>310</v>
      </c>
      <c r="H246" s="172">
        <v>1</v>
      </c>
      <c r="I246" s="173"/>
      <c r="J246" s="174">
        <f t="shared" si="0"/>
        <v>0</v>
      </c>
      <c r="K246" s="170" t="s">
        <v>181</v>
      </c>
      <c r="L246" s="34"/>
      <c r="M246" s="175" t="s">
        <v>1</v>
      </c>
      <c r="N246" s="176" t="s">
        <v>42</v>
      </c>
      <c r="O246" s="59"/>
      <c r="P246" s="177">
        <f t="shared" si="1"/>
        <v>0</v>
      </c>
      <c r="Q246" s="177">
        <v>0.34089999999999998</v>
      </c>
      <c r="R246" s="177">
        <f t="shared" si="2"/>
        <v>0.34089999999999998</v>
      </c>
      <c r="S246" s="177">
        <v>0</v>
      </c>
      <c r="T246" s="178">
        <f t="shared" si="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9" t="s">
        <v>182</v>
      </c>
      <c r="AT246" s="179" t="s">
        <v>177</v>
      </c>
      <c r="AU246" s="179" t="s">
        <v>86</v>
      </c>
      <c r="AY246" s="18" t="s">
        <v>175</v>
      </c>
      <c r="BE246" s="180">
        <f t="shared" si="4"/>
        <v>0</v>
      </c>
      <c r="BF246" s="180">
        <f t="shared" si="5"/>
        <v>0</v>
      </c>
      <c r="BG246" s="180">
        <f t="shared" si="6"/>
        <v>0</v>
      </c>
      <c r="BH246" s="180">
        <f t="shared" si="7"/>
        <v>0</v>
      </c>
      <c r="BI246" s="180">
        <f t="shared" si="8"/>
        <v>0</v>
      </c>
      <c r="BJ246" s="18" t="s">
        <v>84</v>
      </c>
      <c r="BK246" s="180">
        <f t="shared" si="9"/>
        <v>0</v>
      </c>
      <c r="BL246" s="18" t="s">
        <v>182</v>
      </c>
      <c r="BM246" s="179" t="s">
        <v>1328</v>
      </c>
    </row>
    <row r="247" spans="1:65" s="2" customFormat="1" ht="24" customHeight="1">
      <c r="A247" s="33"/>
      <c r="B247" s="167"/>
      <c r="C247" s="205" t="s">
        <v>538</v>
      </c>
      <c r="D247" s="205" t="s">
        <v>276</v>
      </c>
      <c r="E247" s="206" t="s">
        <v>1329</v>
      </c>
      <c r="F247" s="207" t="s">
        <v>1330</v>
      </c>
      <c r="G247" s="208" t="s">
        <v>310</v>
      </c>
      <c r="H247" s="209">
        <v>1</v>
      </c>
      <c r="I247" s="210"/>
      <c r="J247" s="211">
        <f t="shared" si="0"/>
        <v>0</v>
      </c>
      <c r="K247" s="207" t="s">
        <v>181</v>
      </c>
      <c r="L247" s="212"/>
      <c r="M247" s="213" t="s">
        <v>1</v>
      </c>
      <c r="N247" s="214" t="s">
        <v>42</v>
      </c>
      <c r="O247" s="59"/>
      <c r="P247" s="177">
        <f t="shared" si="1"/>
        <v>0</v>
      </c>
      <c r="Q247" s="177">
        <v>7.1999999999999995E-2</v>
      </c>
      <c r="R247" s="177">
        <f t="shared" si="2"/>
        <v>7.1999999999999995E-2</v>
      </c>
      <c r="S247" s="177">
        <v>0</v>
      </c>
      <c r="T247" s="178">
        <f t="shared" si="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9" t="s">
        <v>217</v>
      </c>
      <c r="AT247" s="179" t="s">
        <v>276</v>
      </c>
      <c r="AU247" s="179" t="s">
        <v>86</v>
      </c>
      <c r="AY247" s="18" t="s">
        <v>175</v>
      </c>
      <c r="BE247" s="180">
        <f t="shared" si="4"/>
        <v>0</v>
      </c>
      <c r="BF247" s="180">
        <f t="shared" si="5"/>
        <v>0</v>
      </c>
      <c r="BG247" s="180">
        <f t="shared" si="6"/>
        <v>0</v>
      </c>
      <c r="BH247" s="180">
        <f t="shared" si="7"/>
        <v>0</v>
      </c>
      <c r="BI247" s="180">
        <f t="shared" si="8"/>
        <v>0</v>
      </c>
      <c r="BJ247" s="18" t="s">
        <v>84</v>
      </c>
      <c r="BK247" s="180">
        <f t="shared" si="9"/>
        <v>0</v>
      </c>
      <c r="BL247" s="18" t="s">
        <v>182</v>
      </c>
      <c r="BM247" s="179" t="s">
        <v>1331</v>
      </c>
    </row>
    <row r="248" spans="1:65" s="2" customFormat="1" ht="24" customHeight="1">
      <c r="A248" s="33"/>
      <c r="B248" s="167"/>
      <c r="C248" s="205" t="s">
        <v>543</v>
      </c>
      <c r="D248" s="205" t="s">
        <v>276</v>
      </c>
      <c r="E248" s="206" t="s">
        <v>1332</v>
      </c>
      <c r="F248" s="207" t="s">
        <v>1333</v>
      </c>
      <c r="G248" s="208" t="s">
        <v>310</v>
      </c>
      <c r="H248" s="209">
        <v>1</v>
      </c>
      <c r="I248" s="210"/>
      <c r="J248" s="211">
        <f t="shared" si="0"/>
        <v>0</v>
      </c>
      <c r="K248" s="207" t="s">
        <v>181</v>
      </c>
      <c r="L248" s="212"/>
      <c r="M248" s="213" t="s">
        <v>1</v>
      </c>
      <c r="N248" s="214" t="s">
        <v>42</v>
      </c>
      <c r="O248" s="59"/>
      <c r="P248" s="177">
        <f t="shared" si="1"/>
        <v>0</v>
      </c>
      <c r="Q248" s="177">
        <v>0.08</v>
      </c>
      <c r="R248" s="177">
        <f t="shared" si="2"/>
        <v>0.08</v>
      </c>
      <c r="S248" s="177">
        <v>0</v>
      </c>
      <c r="T248" s="178">
        <f t="shared" si="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9" t="s">
        <v>217</v>
      </c>
      <c r="AT248" s="179" t="s">
        <v>276</v>
      </c>
      <c r="AU248" s="179" t="s">
        <v>86</v>
      </c>
      <c r="AY248" s="18" t="s">
        <v>175</v>
      </c>
      <c r="BE248" s="180">
        <f t="shared" si="4"/>
        <v>0</v>
      </c>
      <c r="BF248" s="180">
        <f t="shared" si="5"/>
        <v>0</v>
      </c>
      <c r="BG248" s="180">
        <f t="shared" si="6"/>
        <v>0</v>
      </c>
      <c r="BH248" s="180">
        <f t="shared" si="7"/>
        <v>0</v>
      </c>
      <c r="BI248" s="180">
        <f t="shared" si="8"/>
        <v>0</v>
      </c>
      <c r="BJ248" s="18" t="s">
        <v>84</v>
      </c>
      <c r="BK248" s="180">
        <f t="shared" si="9"/>
        <v>0</v>
      </c>
      <c r="BL248" s="18" t="s">
        <v>182</v>
      </c>
      <c r="BM248" s="179" t="s">
        <v>1334</v>
      </c>
    </row>
    <row r="249" spans="1:65" s="2" customFormat="1" ht="24" customHeight="1">
      <c r="A249" s="33"/>
      <c r="B249" s="167"/>
      <c r="C249" s="205" t="s">
        <v>548</v>
      </c>
      <c r="D249" s="205" t="s">
        <v>276</v>
      </c>
      <c r="E249" s="206" t="s">
        <v>1335</v>
      </c>
      <c r="F249" s="207" t="s">
        <v>1336</v>
      </c>
      <c r="G249" s="208" t="s">
        <v>310</v>
      </c>
      <c r="H249" s="209">
        <v>1</v>
      </c>
      <c r="I249" s="210"/>
      <c r="J249" s="211">
        <f t="shared" si="0"/>
        <v>0</v>
      </c>
      <c r="K249" s="207" t="s">
        <v>181</v>
      </c>
      <c r="L249" s="212"/>
      <c r="M249" s="213" t="s">
        <v>1</v>
      </c>
      <c r="N249" s="214" t="s">
        <v>42</v>
      </c>
      <c r="O249" s="59"/>
      <c r="P249" s="177">
        <f t="shared" si="1"/>
        <v>0</v>
      </c>
      <c r="Q249" s="177">
        <v>5.7000000000000002E-2</v>
      </c>
      <c r="R249" s="177">
        <f t="shared" si="2"/>
        <v>5.7000000000000002E-2</v>
      </c>
      <c r="S249" s="177">
        <v>0</v>
      </c>
      <c r="T249" s="178">
        <f t="shared" si="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9" t="s">
        <v>217</v>
      </c>
      <c r="AT249" s="179" t="s">
        <v>276</v>
      </c>
      <c r="AU249" s="179" t="s">
        <v>86</v>
      </c>
      <c r="AY249" s="18" t="s">
        <v>175</v>
      </c>
      <c r="BE249" s="180">
        <f t="shared" si="4"/>
        <v>0</v>
      </c>
      <c r="BF249" s="180">
        <f t="shared" si="5"/>
        <v>0</v>
      </c>
      <c r="BG249" s="180">
        <f t="shared" si="6"/>
        <v>0</v>
      </c>
      <c r="BH249" s="180">
        <f t="shared" si="7"/>
        <v>0</v>
      </c>
      <c r="BI249" s="180">
        <f t="shared" si="8"/>
        <v>0</v>
      </c>
      <c r="BJ249" s="18" t="s">
        <v>84</v>
      </c>
      <c r="BK249" s="180">
        <f t="shared" si="9"/>
        <v>0</v>
      </c>
      <c r="BL249" s="18" t="s">
        <v>182</v>
      </c>
      <c r="BM249" s="179" t="s">
        <v>1337</v>
      </c>
    </row>
    <row r="250" spans="1:65" s="2" customFormat="1" ht="24" customHeight="1">
      <c r="A250" s="33"/>
      <c r="B250" s="167"/>
      <c r="C250" s="205" t="s">
        <v>553</v>
      </c>
      <c r="D250" s="205" t="s">
        <v>276</v>
      </c>
      <c r="E250" s="206" t="s">
        <v>1338</v>
      </c>
      <c r="F250" s="207" t="s">
        <v>1339</v>
      </c>
      <c r="G250" s="208" t="s">
        <v>310</v>
      </c>
      <c r="H250" s="209">
        <v>1</v>
      </c>
      <c r="I250" s="210"/>
      <c r="J250" s="211">
        <f t="shared" si="0"/>
        <v>0</v>
      </c>
      <c r="K250" s="207" t="s">
        <v>181</v>
      </c>
      <c r="L250" s="212"/>
      <c r="M250" s="213" t="s">
        <v>1</v>
      </c>
      <c r="N250" s="214" t="s">
        <v>42</v>
      </c>
      <c r="O250" s="59"/>
      <c r="P250" s="177">
        <f t="shared" si="1"/>
        <v>0</v>
      </c>
      <c r="Q250" s="177">
        <v>0.04</v>
      </c>
      <c r="R250" s="177">
        <f t="shared" si="2"/>
        <v>0.04</v>
      </c>
      <c r="S250" s="177">
        <v>0</v>
      </c>
      <c r="T250" s="178">
        <f t="shared" si="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9" t="s">
        <v>217</v>
      </c>
      <c r="AT250" s="179" t="s">
        <v>276</v>
      </c>
      <c r="AU250" s="179" t="s">
        <v>86</v>
      </c>
      <c r="AY250" s="18" t="s">
        <v>175</v>
      </c>
      <c r="BE250" s="180">
        <f t="shared" si="4"/>
        <v>0</v>
      </c>
      <c r="BF250" s="180">
        <f t="shared" si="5"/>
        <v>0</v>
      </c>
      <c r="BG250" s="180">
        <f t="shared" si="6"/>
        <v>0</v>
      </c>
      <c r="BH250" s="180">
        <f t="shared" si="7"/>
        <v>0</v>
      </c>
      <c r="BI250" s="180">
        <f t="shared" si="8"/>
        <v>0</v>
      </c>
      <c r="BJ250" s="18" t="s">
        <v>84</v>
      </c>
      <c r="BK250" s="180">
        <f t="shared" si="9"/>
        <v>0</v>
      </c>
      <c r="BL250" s="18" t="s">
        <v>182</v>
      </c>
      <c r="BM250" s="179" t="s">
        <v>1340</v>
      </c>
    </row>
    <row r="251" spans="1:65" s="2" customFormat="1" ht="16.5" customHeight="1">
      <c r="A251" s="33"/>
      <c r="B251" s="167"/>
      <c r="C251" s="205" t="s">
        <v>558</v>
      </c>
      <c r="D251" s="205" t="s">
        <v>276</v>
      </c>
      <c r="E251" s="206" t="s">
        <v>1341</v>
      </c>
      <c r="F251" s="207" t="s">
        <v>1342</v>
      </c>
      <c r="G251" s="208" t="s">
        <v>310</v>
      </c>
      <c r="H251" s="209">
        <v>1</v>
      </c>
      <c r="I251" s="210"/>
      <c r="J251" s="211">
        <f t="shared" si="0"/>
        <v>0</v>
      </c>
      <c r="K251" s="207" t="s">
        <v>181</v>
      </c>
      <c r="L251" s="212"/>
      <c r="M251" s="213" t="s">
        <v>1</v>
      </c>
      <c r="N251" s="214" t="s">
        <v>42</v>
      </c>
      <c r="O251" s="59"/>
      <c r="P251" s="177">
        <f t="shared" si="1"/>
        <v>0</v>
      </c>
      <c r="Q251" s="177">
        <v>0.111</v>
      </c>
      <c r="R251" s="177">
        <f t="shared" si="2"/>
        <v>0.111</v>
      </c>
      <c r="S251" s="177">
        <v>0</v>
      </c>
      <c r="T251" s="178">
        <f t="shared" si="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9" t="s">
        <v>217</v>
      </c>
      <c r="AT251" s="179" t="s">
        <v>276</v>
      </c>
      <c r="AU251" s="179" t="s">
        <v>86</v>
      </c>
      <c r="AY251" s="18" t="s">
        <v>175</v>
      </c>
      <c r="BE251" s="180">
        <f t="shared" si="4"/>
        <v>0</v>
      </c>
      <c r="BF251" s="180">
        <f t="shared" si="5"/>
        <v>0</v>
      </c>
      <c r="BG251" s="180">
        <f t="shared" si="6"/>
        <v>0</v>
      </c>
      <c r="BH251" s="180">
        <f t="shared" si="7"/>
        <v>0</v>
      </c>
      <c r="BI251" s="180">
        <f t="shared" si="8"/>
        <v>0</v>
      </c>
      <c r="BJ251" s="18" t="s">
        <v>84</v>
      </c>
      <c r="BK251" s="180">
        <f t="shared" si="9"/>
        <v>0</v>
      </c>
      <c r="BL251" s="18" t="s">
        <v>182</v>
      </c>
      <c r="BM251" s="179" t="s">
        <v>1343</v>
      </c>
    </row>
    <row r="252" spans="1:65" s="2" customFormat="1" ht="24" customHeight="1">
      <c r="A252" s="33"/>
      <c r="B252" s="167"/>
      <c r="C252" s="205" t="s">
        <v>563</v>
      </c>
      <c r="D252" s="205" t="s">
        <v>276</v>
      </c>
      <c r="E252" s="206" t="s">
        <v>1344</v>
      </c>
      <c r="F252" s="207" t="s">
        <v>1345</v>
      </c>
      <c r="G252" s="208" t="s">
        <v>310</v>
      </c>
      <c r="H252" s="209">
        <v>1</v>
      </c>
      <c r="I252" s="210"/>
      <c r="J252" s="211">
        <f t="shared" si="0"/>
        <v>0</v>
      </c>
      <c r="K252" s="207" t="s">
        <v>181</v>
      </c>
      <c r="L252" s="212"/>
      <c r="M252" s="213" t="s">
        <v>1</v>
      </c>
      <c r="N252" s="214" t="s">
        <v>42</v>
      </c>
      <c r="O252" s="59"/>
      <c r="P252" s="177">
        <f t="shared" si="1"/>
        <v>0</v>
      </c>
      <c r="Q252" s="177">
        <v>2.7E-2</v>
      </c>
      <c r="R252" s="177">
        <f t="shared" si="2"/>
        <v>2.7E-2</v>
      </c>
      <c r="S252" s="177">
        <v>0</v>
      </c>
      <c r="T252" s="178">
        <f t="shared" si="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9" t="s">
        <v>217</v>
      </c>
      <c r="AT252" s="179" t="s">
        <v>276</v>
      </c>
      <c r="AU252" s="179" t="s">
        <v>86</v>
      </c>
      <c r="AY252" s="18" t="s">
        <v>175</v>
      </c>
      <c r="BE252" s="180">
        <f t="shared" si="4"/>
        <v>0</v>
      </c>
      <c r="BF252" s="180">
        <f t="shared" si="5"/>
        <v>0</v>
      </c>
      <c r="BG252" s="180">
        <f t="shared" si="6"/>
        <v>0</v>
      </c>
      <c r="BH252" s="180">
        <f t="shared" si="7"/>
        <v>0</v>
      </c>
      <c r="BI252" s="180">
        <f t="shared" si="8"/>
        <v>0</v>
      </c>
      <c r="BJ252" s="18" t="s">
        <v>84</v>
      </c>
      <c r="BK252" s="180">
        <f t="shared" si="9"/>
        <v>0</v>
      </c>
      <c r="BL252" s="18" t="s">
        <v>182</v>
      </c>
      <c r="BM252" s="179" t="s">
        <v>1346</v>
      </c>
    </row>
    <row r="253" spans="1:65" s="2" customFormat="1" ht="24" customHeight="1">
      <c r="A253" s="33"/>
      <c r="B253" s="167"/>
      <c r="C253" s="168" t="s">
        <v>569</v>
      </c>
      <c r="D253" s="168" t="s">
        <v>177</v>
      </c>
      <c r="E253" s="169" t="s">
        <v>1347</v>
      </c>
      <c r="F253" s="170" t="s">
        <v>1348</v>
      </c>
      <c r="G253" s="171" t="s">
        <v>310</v>
      </c>
      <c r="H253" s="172">
        <v>1</v>
      </c>
      <c r="I253" s="173"/>
      <c r="J253" s="174">
        <f t="shared" si="0"/>
        <v>0</v>
      </c>
      <c r="K253" s="170" t="s">
        <v>181</v>
      </c>
      <c r="L253" s="34"/>
      <c r="M253" s="175" t="s">
        <v>1</v>
      </c>
      <c r="N253" s="176" t="s">
        <v>42</v>
      </c>
      <c r="O253" s="59"/>
      <c r="P253" s="177">
        <f t="shared" si="1"/>
        <v>0</v>
      </c>
      <c r="Q253" s="177">
        <v>0.21734000000000001</v>
      </c>
      <c r="R253" s="177">
        <f t="shared" si="2"/>
        <v>0.21734000000000001</v>
      </c>
      <c r="S253" s="177">
        <v>0</v>
      </c>
      <c r="T253" s="178">
        <f t="shared" si="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9" t="s">
        <v>182</v>
      </c>
      <c r="AT253" s="179" t="s">
        <v>177</v>
      </c>
      <c r="AU253" s="179" t="s">
        <v>86</v>
      </c>
      <c r="AY253" s="18" t="s">
        <v>175</v>
      </c>
      <c r="BE253" s="180">
        <f t="shared" si="4"/>
        <v>0</v>
      </c>
      <c r="BF253" s="180">
        <f t="shared" si="5"/>
        <v>0</v>
      </c>
      <c r="BG253" s="180">
        <f t="shared" si="6"/>
        <v>0</v>
      </c>
      <c r="BH253" s="180">
        <f t="shared" si="7"/>
        <v>0</v>
      </c>
      <c r="BI253" s="180">
        <f t="shared" si="8"/>
        <v>0</v>
      </c>
      <c r="BJ253" s="18" t="s">
        <v>84</v>
      </c>
      <c r="BK253" s="180">
        <f t="shared" si="9"/>
        <v>0</v>
      </c>
      <c r="BL253" s="18" t="s">
        <v>182</v>
      </c>
      <c r="BM253" s="179" t="s">
        <v>1349</v>
      </c>
    </row>
    <row r="254" spans="1:65" s="2" customFormat="1" ht="16.5" customHeight="1">
      <c r="A254" s="33"/>
      <c r="B254" s="167"/>
      <c r="C254" s="205" t="s">
        <v>575</v>
      </c>
      <c r="D254" s="205" t="s">
        <v>276</v>
      </c>
      <c r="E254" s="206" t="s">
        <v>1350</v>
      </c>
      <c r="F254" s="207" t="s">
        <v>1351</v>
      </c>
      <c r="G254" s="208" t="s">
        <v>310</v>
      </c>
      <c r="H254" s="209">
        <v>1</v>
      </c>
      <c r="I254" s="210"/>
      <c r="J254" s="211">
        <f t="shared" si="0"/>
        <v>0</v>
      </c>
      <c r="K254" s="207" t="s">
        <v>181</v>
      </c>
      <c r="L254" s="212"/>
      <c r="M254" s="213" t="s">
        <v>1</v>
      </c>
      <c r="N254" s="214" t="s">
        <v>42</v>
      </c>
      <c r="O254" s="59"/>
      <c r="P254" s="177">
        <f t="shared" si="1"/>
        <v>0</v>
      </c>
      <c r="Q254" s="177">
        <v>5.0599999999999999E-2</v>
      </c>
      <c r="R254" s="177">
        <f t="shared" si="2"/>
        <v>5.0599999999999999E-2</v>
      </c>
      <c r="S254" s="177">
        <v>0</v>
      </c>
      <c r="T254" s="178">
        <f t="shared" si="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9" t="s">
        <v>217</v>
      </c>
      <c r="AT254" s="179" t="s">
        <v>276</v>
      </c>
      <c r="AU254" s="179" t="s">
        <v>86</v>
      </c>
      <c r="AY254" s="18" t="s">
        <v>175</v>
      </c>
      <c r="BE254" s="180">
        <f t="shared" si="4"/>
        <v>0</v>
      </c>
      <c r="BF254" s="180">
        <f t="shared" si="5"/>
        <v>0</v>
      </c>
      <c r="BG254" s="180">
        <f t="shared" si="6"/>
        <v>0</v>
      </c>
      <c r="BH254" s="180">
        <f t="shared" si="7"/>
        <v>0</v>
      </c>
      <c r="BI254" s="180">
        <f t="shared" si="8"/>
        <v>0</v>
      </c>
      <c r="BJ254" s="18" t="s">
        <v>84</v>
      </c>
      <c r="BK254" s="180">
        <f t="shared" si="9"/>
        <v>0</v>
      </c>
      <c r="BL254" s="18" t="s">
        <v>182</v>
      </c>
      <c r="BM254" s="179" t="s">
        <v>1352</v>
      </c>
    </row>
    <row r="255" spans="1:65" s="2" customFormat="1" ht="24" customHeight="1">
      <c r="A255" s="33"/>
      <c r="B255" s="167"/>
      <c r="C255" s="205" t="s">
        <v>579</v>
      </c>
      <c r="D255" s="205" t="s">
        <v>276</v>
      </c>
      <c r="E255" s="206" t="s">
        <v>1353</v>
      </c>
      <c r="F255" s="207" t="s">
        <v>1354</v>
      </c>
      <c r="G255" s="208" t="s">
        <v>310</v>
      </c>
      <c r="H255" s="209">
        <v>1</v>
      </c>
      <c r="I255" s="210"/>
      <c r="J255" s="211">
        <f t="shared" si="0"/>
        <v>0</v>
      </c>
      <c r="K255" s="207" t="s">
        <v>181</v>
      </c>
      <c r="L255" s="212"/>
      <c r="M255" s="213" t="s">
        <v>1</v>
      </c>
      <c r="N255" s="214" t="s">
        <v>42</v>
      </c>
      <c r="O255" s="59"/>
      <c r="P255" s="177">
        <f t="shared" si="1"/>
        <v>0</v>
      </c>
      <c r="Q255" s="177">
        <v>4.0000000000000001E-3</v>
      </c>
      <c r="R255" s="177">
        <f t="shared" si="2"/>
        <v>4.0000000000000001E-3</v>
      </c>
      <c r="S255" s="177">
        <v>0</v>
      </c>
      <c r="T255" s="178">
        <f t="shared" si="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9" t="s">
        <v>217</v>
      </c>
      <c r="AT255" s="179" t="s">
        <v>276</v>
      </c>
      <c r="AU255" s="179" t="s">
        <v>86</v>
      </c>
      <c r="AY255" s="18" t="s">
        <v>175</v>
      </c>
      <c r="BE255" s="180">
        <f t="shared" si="4"/>
        <v>0</v>
      </c>
      <c r="BF255" s="180">
        <f t="shared" si="5"/>
        <v>0</v>
      </c>
      <c r="BG255" s="180">
        <f t="shared" si="6"/>
        <v>0</v>
      </c>
      <c r="BH255" s="180">
        <f t="shared" si="7"/>
        <v>0</v>
      </c>
      <c r="BI255" s="180">
        <f t="shared" si="8"/>
        <v>0</v>
      </c>
      <c r="BJ255" s="18" t="s">
        <v>84</v>
      </c>
      <c r="BK255" s="180">
        <f t="shared" si="9"/>
        <v>0</v>
      </c>
      <c r="BL255" s="18" t="s">
        <v>182</v>
      </c>
      <c r="BM255" s="179" t="s">
        <v>1355</v>
      </c>
    </row>
    <row r="256" spans="1:65" s="2" customFormat="1" ht="16.5" customHeight="1">
      <c r="A256" s="33"/>
      <c r="B256" s="167"/>
      <c r="C256" s="168" t="s">
        <v>586</v>
      </c>
      <c r="D256" s="168" t="s">
        <v>177</v>
      </c>
      <c r="E256" s="169" t="s">
        <v>1131</v>
      </c>
      <c r="F256" s="170" t="s">
        <v>1132</v>
      </c>
      <c r="G256" s="171" t="s">
        <v>285</v>
      </c>
      <c r="H256" s="172">
        <v>16</v>
      </c>
      <c r="I256" s="173"/>
      <c r="J256" s="174">
        <f t="shared" si="0"/>
        <v>0</v>
      </c>
      <c r="K256" s="170" t="s">
        <v>181</v>
      </c>
      <c r="L256" s="34"/>
      <c r="M256" s="175" t="s">
        <v>1</v>
      </c>
      <c r="N256" s="176" t="s">
        <v>42</v>
      </c>
      <c r="O256" s="59"/>
      <c r="P256" s="177">
        <f t="shared" si="1"/>
        <v>0</v>
      </c>
      <c r="Q256" s="177">
        <v>6.9999999999999994E-5</v>
      </c>
      <c r="R256" s="177">
        <f t="shared" si="2"/>
        <v>1.1199999999999999E-3</v>
      </c>
      <c r="S256" s="177">
        <v>0</v>
      </c>
      <c r="T256" s="178">
        <f t="shared" si="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9" t="s">
        <v>182</v>
      </c>
      <c r="AT256" s="179" t="s">
        <v>177</v>
      </c>
      <c r="AU256" s="179" t="s">
        <v>86</v>
      </c>
      <c r="AY256" s="18" t="s">
        <v>175</v>
      </c>
      <c r="BE256" s="180">
        <f t="shared" si="4"/>
        <v>0</v>
      </c>
      <c r="BF256" s="180">
        <f t="shared" si="5"/>
        <v>0</v>
      </c>
      <c r="BG256" s="180">
        <f t="shared" si="6"/>
        <v>0</v>
      </c>
      <c r="BH256" s="180">
        <f t="shared" si="7"/>
        <v>0</v>
      </c>
      <c r="BI256" s="180">
        <f t="shared" si="8"/>
        <v>0</v>
      </c>
      <c r="BJ256" s="18" t="s">
        <v>84</v>
      </c>
      <c r="BK256" s="180">
        <f t="shared" si="9"/>
        <v>0</v>
      </c>
      <c r="BL256" s="18" t="s">
        <v>182</v>
      </c>
      <c r="BM256" s="179" t="s">
        <v>1356</v>
      </c>
    </row>
    <row r="257" spans="1:65" s="13" customFormat="1">
      <c r="B257" s="181"/>
      <c r="D257" s="182" t="s">
        <v>184</v>
      </c>
      <c r="E257" s="183" t="s">
        <v>1</v>
      </c>
      <c r="F257" s="184" t="s">
        <v>1357</v>
      </c>
      <c r="H257" s="185">
        <v>16</v>
      </c>
      <c r="I257" s="186"/>
      <c r="L257" s="181"/>
      <c r="M257" s="187"/>
      <c r="N257" s="188"/>
      <c r="O257" s="188"/>
      <c r="P257" s="188"/>
      <c r="Q257" s="188"/>
      <c r="R257" s="188"/>
      <c r="S257" s="188"/>
      <c r="T257" s="189"/>
      <c r="AT257" s="183" t="s">
        <v>184</v>
      </c>
      <c r="AU257" s="183" t="s">
        <v>86</v>
      </c>
      <c r="AV257" s="13" t="s">
        <v>86</v>
      </c>
      <c r="AW257" s="13" t="s">
        <v>33</v>
      </c>
      <c r="AX257" s="13" t="s">
        <v>84</v>
      </c>
      <c r="AY257" s="183" t="s">
        <v>175</v>
      </c>
    </row>
    <row r="258" spans="1:65" s="12" customFormat="1" ht="22.9" customHeight="1">
      <c r="B258" s="154"/>
      <c r="D258" s="155" t="s">
        <v>76</v>
      </c>
      <c r="E258" s="165" t="s">
        <v>222</v>
      </c>
      <c r="F258" s="165" t="s">
        <v>281</v>
      </c>
      <c r="I258" s="157"/>
      <c r="J258" s="166">
        <f>BK258</f>
        <v>0</v>
      </c>
      <c r="L258" s="154"/>
      <c r="M258" s="159"/>
      <c r="N258" s="160"/>
      <c r="O258" s="160"/>
      <c r="P258" s="161">
        <f>SUM(P259:P291)</f>
        <v>0</v>
      </c>
      <c r="Q258" s="160"/>
      <c r="R258" s="161">
        <f>SUM(R259:R291)</f>
        <v>32.6735513</v>
      </c>
      <c r="S258" s="160"/>
      <c r="T258" s="162">
        <f>SUM(T259:T291)</f>
        <v>0.10220000000000001</v>
      </c>
      <c r="AR258" s="155" t="s">
        <v>84</v>
      </c>
      <c r="AT258" s="163" t="s">
        <v>76</v>
      </c>
      <c r="AU258" s="163" t="s">
        <v>84</v>
      </c>
      <c r="AY258" s="155" t="s">
        <v>175</v>
      </c>
      <c r="BK258" s="164">
        <f>SUM(BK259:BK291)</f>
        <v>0</v>
      </c>
    </row>
    <row r="259" spans="1:65" s="2" customFormat="1" ht="24" customHeight="1">
      <c r="A259" s="33"/>
      <c r="B259" s="167"/>
      <c r="C259" s="168" t="s">
        <v>590</v>
      </c>
      <c r="D259" s="168" t="s">
        <v>177</v>
      </c>
      <c r="E259" s="169" t="s">
        <v>1358</v>
      </c>
      <c r="F259" s="170" t="s">
        <v>1359</v>
      </c>
      <c r="G259" s="171" t="s">
        <v>310</v>
      </c>
      <c r="H259" s="172">
        <v>3</v>
      </c>
      <c r="I259" s="173"/>
      <c r="J259" s="174">
        <f t="shared" ref="J259:J266" si="10">ROUND(I259*H259,2)</f>
        <v>0</v>
      </c>
      <c r="K259" s="170" t="s">
        <v>181</v>
      </c>
      <c r="L259" s="34"/>
      <c r="M259" s="175" t="s">
        <v>1</v>
      </c>
      <c r="N259" s="176" t="s">
        <v>42</v>
      </c>
      <c r="O259" s="59"/>
      <c r="P259" s="177">
        <f t="shared" ref="P259:P266" si="11">O259*H259</f>
        <v>0</v>
      </c>
      <c r="Q259" s="177">
        <v>6.9999999999999999E-4</v>
      </c>
      <c r="R259" s="177">
        <f t="shared" ref="R259:R266" si="12">Q259*H259</f>
        <v>2.0999999999999999E-3</v>
      </c>
      <c r="S259" s="177">
        <v>0</v>
      </c>
      <c r="T259" s="178">
        <f t="shared" ref="T259:T266" si="13"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9" t="s">
        <v>182</v>
      </c>
      <c r="AT259" s="179" t="s">
        <v>177</v>
      </c>
      <c r="AU259" s="179" t="s">
        <v>86</v>
      </c>
      <c r="AY259" s="18" t="s">
        <v>175</v>
      </c>
      <c r="BE259" s="180">
        <f t="shared" ref="BE259:BE266" si="14">IF(N259="základní",J259,0)</f>
        <v>0</v>
      </c>
      <c r="BF259" s="180">
        <f t="shared" ref="BF259:BF266" si="15">IF(N259="snížená",J259,0)</f>
        <v>0</v>
      </c>
      <c r="BG259" s="180">
        <f t="shared" ref="BG259:BG266" si="16">IF(N259="zákl. přenesená",J259,0)</f>
        <v>0</v>
      </c>
      <c r="BH259" s="180">
        <f t="shared" ref="BH259:BH266" si="17">IF(N259="sníž. přenesená",J259,0)</f>
        <v>0</v>
      </c>
      <c r="BI259" s="180">
        <f t="shared" ref="BI259:BI266" si="18">IF(N259="nulová",J259,0)</f>
        <v>0</v>
      </c>
      <c r="BJ259" s="18" t="s">
        <v>84</v>
      </c>
      <c r="BK259" s="180">
        <f t="shared" ref="BK259:BK266" si="19">ROUND(I259*H259,2)</f>
        <v>0</v>
      </c>
      <c r="BL259" s="18" t="s">
        <v>182</v>
      </c>
      <c r="BM259" s="179" t="s">
        <v>1360</v>
      </c>
    </row>
    <row r="260" spans="1:65" s="2" customFormat="1" ht="16.5" customHeight="1">
      <c r="A260" s="33"/>
      <c r="B260" s="167"/>
      <c r="C260" s="205" t="s">
        <v>594</v>
      </c>
      <c r="D260" s="205" t="s">
        <v>276</v>
      </c>
      <c r="E260" s="206" t="s">
        <v>1361</v>
      </c>
      <c r="F260" s="207" t="s">
        <v>1362</v>
      </c>
      <c r="G260" s="208" t="s">
        <v>310</v>
      </c>
      <c r="H260" s="209">
        <v>3</v>
      </c>
      <c r="I260" s="210"/>
      <c r="J260" s="211">
        <f t="shared" si="10"/>
        <v>0</v>
      </c>
      <c r="K260" s="207" t="s">
        <v>181</v>
      </c>
      <c r="L260" s="212"/>
      <c r="M260" s="213" t="s">
        <v>1</v>
      </c>
      <c r="N260" s="214" t="s">
        <v>42</v>
      </c>
      <c r="O260" s="59"/>
      <c r="P260" s="177">
        <f t="shared" si="11"/>
        <v>0</v>
      </c>
      <c r="Q260" s="177">
        <v>3.5000000000000001E-3</v>
      </c>
      <c r="R260" s="177">
        <f t="shared" si="12"/>
        <v>1.0500000000000001E-2</v>
      </c>
      <c r="S260" s="177">
        <v>0</v>
      </c>
      <c r="T260" s="178">
        <f t="shared" si="1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9" t="s">
        <v>217</v>
      </c>
      <c r="AT260" s="179" t="s">
        <v>276</v>
      </c>
      <c r="AU260" s="179" t="s">
        <v>86</v>
      </c>
      <c r="AY260" s="18" t="s">
        <v>175</v>
      </c>
      <c r="BE260" s="180">
        <f t="shared" si="14"/>
        <v>0</v>
      </c>
      <c r="BF260" s="180">
        <f t="shared" si="15"/>
        <v>0</v>
      </c>
      <c r="BG260" s="180">
        <f t="shared" si="16"/>
        <v>0</v>
      </c>
      <c r="BH260" s="180">
        <f t="shared" si="17"/>
        <v>0</v>
      </c>
      <c r="BI260" s="180">
        <f t="shared" si="18"/>
        <v>0</v>
      </c>
      <c r="BJ260" s="18" t="s">
        <v>84</v>
      </c>
      <c r="BK260" s="180">
        <f t="shared" si="19"/>
        <v>0</v>
      </c>
      <c r="BL260" s="18" t="s">
        <v>182</v>
      </c>
      <c r="BM260" s="179" t="s">
        <v>1363</v>
      </c>
    </row>
    <row r="261" spans="1:65" s="2" customFormat="1" ht="24" customHeight="1">
      <c r="A261" s="33"/>
      <c r="B261" s="167"/>
      <c r="C261" s="168" t="s">
        <v>603</v>
      </c>
      <c r="D261" s="168" t="s">
        <v>177</v>
      </c>
      <c r="E261" s="169" t="s">
        <v>1364</v>
      </c>
      <c r="F261" s="170" t="s">
        <v>1365</v>
      </c>
      <c r="G261" s="171" t="s">
        <v>310</v>
      </c>
      <c r="H261" s="172">
        <v>3</v>
      </c>
      <c r="I261" s="173"/>
      <c r="J261" s="174">
        <f t="shared" si="10"/>
        <v>0</v>
      </c>
      <c r="K261" s="170" t="s">
        <v>181</v>
      </c>
      <c r="L261" s="34"/>
      <c r="M261" s="175" t="s">
        <v>1</v>
      </c>
      <c r="N261" s="176" t="s">
        <v>42</v>
      </c>
      <c r="O261" s="59"/>
      <c r="P261" s="177">
        <f t="shared" si="11"/>
        <v>0</v>
      </c>
      <c r="Q261" s="177">
        <v>0.11241</v>
      </c>
      <c r="R261" s="177">
        <f t="shared" si="12"/>
        <v>0.33722999999999997</v>
      </c>
      <c r="S261" s="177">
        <v>0</v>
      </c>
      <c r="T261" s="178">
        <f t="shared" si="1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9" t="s">
        <v>182</v>
      </c>
      <c r="AT261" s="179" t="s">
        <v>177</v>
      </c>
      <c r="AU261" s="179" t="s">
        <v>86</v>
      </c>
      <c r="AY261" s="18" t="s">
        <v>175</v>
      </c>
      <c r="BE261" s="180">
        <f t="shared" si="14"/>
        <v>0</v>
      </c>
      <c r="BF261" s="180">
        <f t="shared" si="15"/>
        <v>0</v>
      </c>
      <c r="BG261" s="180">
        <f t="shared" si="16"/>
        <v>0</v>
      </c>
      <c r="BH261" s="180">
        <f t="shared" si="17"/>
        <v>0</v>
      </c>
      <c r="BI261" s="180">
        <f t="shared" si="18"/>
        <v>0</v>
      </c>
      <c r="BJ261" s="18" t="s">
        <v>84</v>
      </c>
      <c r="BK261" s="180">
        <f t="shared" si="19"/>
        <v>0</v>
      </c>
      <c r="BL261" s="18" t="s">
        <v>182</v>
      </c>
      <c r="BM261" s="179" t="s">
        <v>1366</v>
      </c>
    </row>
    <row r="262" spans="1:65" s="2" customFormat="1" ht="16.5" customHeight="1">
      <c r="A262" s="33"/>
      <c r="B262" s="167"/>
      <c r="C262" s="205" t="s">
        <v>605</v>
      </c>
      <c r="D262" s="205" t="s">
        <v>276</v>
      </c>
      <c r="E262" s="206" t="s">
        <v>1367</v>
      </c>
      <c r="F262" s="207" t="s">
        <v>1368</v>
      </c>
      <c r="G262" s="208" t="s">
        <v>310</v>
      </c>
      <c r="H262" s="209">
        <v>3</v>
      </c>
      <c r="I262" s="210"/>
      <c r="J262" s="211">
        <f t="shared" si="10"/>
        <v>0</v>
      </c>
      <c r="K262" s="207" t="s">
        <v>181</v>
      </c>
      <c r="L262" s="212"/>
      <c r="M262" s="213" t="s">
        <v>1</v>
      </c>
      <c r="N262" s="214" t="s">
        <v>42</v>
      </c>
      <c r="O262" s="59"/>
      <c r="P262" s="177">
        <f t="shared" si="11"/>
        <v>0</v>
      </c>
      <c r="Q262" s="177">
        <v>6.4999999999999997E-3</v>
      </c>
      <c r="R262" s="177">
        <f t="shared" si="12"/>
        <v>1.95E-2</v>
      </c>
      <c r="S262" s="177">
        <v>0</v>
      </c>
      <c r="T262" s="178">
        <f t="shared" si="1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9" t="s">
        <v>217</v>
      </c>
      <c r="AT262" s="179" t="s">
        <v>276</v>
      </c>
      <c r="AU262" s="179" t="s">
        <v>86</v>
      </c>
      <c r="AY262" s="18" t="s">
        <v>175</v>
      </c>
      <c r="BE262" s="180">
        <f t="shared" si="14"/>
        <v>0</v>
      </c>
      <c r="BF262" s="180">
        <f t="shared" si="15"/>
        <v>0</v>
      </c>
      <c r="BG262" s="180">
        <f t="shared" si="16"/>
        <v>0</v>
      </c>
      <c r="BH262" s="180">
        <f t="shared" si="17"/>
        <v>0</v>
      </c>
      <c r="BI262" s="180">
        <f t="shared" si="18"/>
        <v>0</v>
      </c>
      <c r="BJ262" s="18" t="s">
        <v>84</v>
      </c>
      <c r="BK262" s="180">
        <f t="shared" si="19"/>
        <v>0</v>
      </c>
      <c r="BL262" s="18" t="s">
        <v>182</v>
      </c>
      <c r="BM262" s="179" t="s">
        <v>1369</v>
      </c>
    </row>
    <row r="263" spans="1:65" s="2" customFormat="1" ht="16.5" customHeight="1">
      <c r="A263" s="33"/>
      <c r="B263" s="167"/>
      <c r="C263" s="205" t="s">
        <v>1370</v>
      </c>
      <c r="D263" s="205" t="s">
        <v>276</v>
      </c>
      <c r="E263" s="206" t="s">
        <v>1371</v>
      </c>
      <c r="F263" s="207" t="s">
        <v>1372</v>
      </c>
      <c r="G263" s="208" t="s">
        <v>310</v>
      </c>
      <c r="H263" s="209">
        <v>3</v>
      </c>
      <c r="I263" s="210"/>
      <c r="J263" s="211">
        <f t="shared" si="10"/>
        <v>0</v>
      </c>
      <c r="K263" s="207" t="s">
        <v>181</v>
      </c>
      <c r="L263" s="212"/>
      <c r="M263" s="213" t="s">
        <v>1</v>
      </c>
      <c r="N263" s="214" t="s">
        <v>42</v>
      </c>
      <c r="O263" s="59"/>
      <c r="P263" s="177">
        <f t="shared" si="11"/>
        <v>0</v>
      </c>
      <c r="Q263" s="177">
        <v>1.4999999999999999E-4</v>
      </c>
      <c r="R263" s="177">
        <f t="shared" si="12"/>
        <v>4.4999999999999999E-4</v>
      </c>
      <c r="S263" s="177">
        <v>0</v>
      </c>
      <c r="T263" s="178">
        <f t="shared" si="1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9" t="s">
        <v>217</v>
      </c>
      <c r="AT263" s="179" t="s">
        <v>276</v>
      </c>
      <c r="AU263" s="179" t="s">
        <v>86</v>
      </c>
      <c r="AY263" s="18" t="s">
        <v>175</v>
      </c>
      <c r="BE263" s="180">
        <f t="shared" si="14"/>
        <v>0</v>
      </c>
      <c r="BF263" s="180">
        <f t="shared" si="15"/>
        <v>0</v>
      </c>
      <c r="BG263" s="180">
        <f t="shared" si="16"/>
        <v>0</v>
      </c>
      <c r="BH263" s="180">
        <f t="shared" si="17"/>
        <v>0</v>
      </c>
      <c r="BI263" s="180">
        <f t="shared" si="18"/>
        <v>0</v>
      </c>
      <c r="BJ263" s="18" t="s">
        <v>84</v>
      </c>
      <c r="BK263" s="180">
        <f t="shared" si="19"/>
        <v>0</v>
      </c>
      <c r="BL263" s="18" t="s">
        <v>182</v>
      </c>
      <c r="BM263" s="179" t="s">
        <v>1373</v>
      </c>
    </row>
    <row r="264" spans="1:65" s="2" customFormat="1" ht="16.5" customHeight="1">
      <c r="A264" s="33"/>
      <c r="B264" s="167"/>
      <c r="C264" s="205" t="s">
        <v>1374</v>
      </c>
      <c r="D264" s="205" t="s">
        <v>276</v>
      </c>
      <c r="E264" s="206" t="s">
        <v>1375</v>
      </c>
      <c r="F264" s="207" t="s">
        <v>1376</v>
      </c>
      <c r="G264" s="208" t="s">
        <v>310</v>
      </c>
      <c r="H264" s="209">
        <v>3</v>
      </c>
      <c r="I264" s="210"/>
      <c r="J264" s="211">
        <f t="shared" si="10"/>
        <v>0</v>
      </c>
      <c r="K264" s="207" t="s">
        <v>181</v>
      </c>
      <c r="L264" s="212"/>
      <c r="M264" s="213" t="s">
        <v>1</v>
      </c>
      <c r="N264" s="214" t="s">
        <v>42</v>
      </c>
      <c r="O264" s="59"/>
      <c r="P264" s="177">
        <f t="shared" si="11"/>
        <v>0</v>
      </c>
      <c r="Q264" s="177">
        <v>4.0000000000000002E-4</v>
      </c>
      <c r="R264" s="177">
        <f t="shared" si="12"/>
        <v>1.2000000000000001E-3</v>
      </c>
      <c r="S264" s="177">
        <v>0</v>
      </c>
      <c r="T264" s="178">
        <f t="shared" si="1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9" t="s">
        <v>217</v>
      </c>
      <c r="AT264" s="179" t="s">
        <v>276</v>
      </c>
      <c r="AU264" s="179" t="s">
        <v>86</v>
      </c>
      <c r="AY264" s="18" t="s">
        <v>175</v>
      </c>
      <c r="BE264" s="180">
        <f t="shared" si="14"/>
        <v>0</v>
      </c>
      <c r="BF264" s="180">
        <f t="shared" si="15"/>
        <v>0</v>
      </c>
      <c r="BG264" s="180">
        <f t="shared" si="16"/>
        <v>0</v>
      </c>
      <c r="BH264" s="180">
        <f t="shared" si="17"/>
        <v>0</v>
      </c>
      <c r="BI264" s="180">
        <f t="shared" si="18"/>
        <v>0</v>
      </c>
      <c r="BJ264" s="18" t="s">
        <v>84</v>
      </c>
      <c r="BK264" s="180">
        <f t="shared" si="19"/>
        <v>0</v>
      </c>
      <c r="BL264" s="18" t="s">
        <v>182</v>
      </c>
      <c r="BM264" s="179" t="s">
        <v>1377</v>
      </c>
    </row>
    <row r="265" spans="1:65" s="2" customFormat="1" ht="16.5" customHeight="1">
      <c r="A265" s="33"/>
      <c r="B265" s="167"/>
      <c r="C265" s="205" t="s">
        <v>1378</v>
      </c>
      <c r="D265" s="205" t="s">
        <v>276</v>
      </c>
      <c r="E265" s="206" t="s">
        <v>1379</v>
      </c>
      <c r="F265" s="207" t="s">
        <v>1380</v>
      </c>
      <c r="G265" s="208" t="s">
        <v>310</v>
      </c>
      <c r="H265" s="209">
        <v>3</v>
      </c>
      <c r="I265" s="210"/>
      <c r="J265" s="211">
        <f t="shared" si="10"/>
        <v>0</v>
      </c>
      <c r="K265" s="207" t="s">
        <v>181</v>
      </c>
      <c r="L265" s="212"/>
      <c r="M265" s="213" t="s">
        <v>1</v>
      </c>
      <c r="N265" s="214" t="s">
        <v>42</v>
      </c>
      <c r="O265" s="59"/>
      <c r="P265" s="177">
        <f t="shared" si="11"/>
        <v>0</v>
      </c>
      <c r="Q265" s="177">
        <v>3.3E-3</v>
      </c>
      <c r="R265" s="177">
        <f t="shared" si="12"/>
        <v>9.8999999999999991E-3</v>
      </c>
      <c r="S265" s="177">
        <v>0</v>
      </c>
      <c r="T265" s="178">
        <f t="shared" si="1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9" t="s">
        <v>217</v>
      </c>
      <c r="AT265" s="179" t="s">
        <v>276</v>
      </c>
      <c r="AU265" s="179" t="s">
        <v>86</v>
      </c>
      <c r="AY265" s="18" t="s">
        <v>175</v>
      </c>
      <c r="BE265" s="180">
        <f t="shared" si="14"/>
        <v>0</v>
      </c>
      <c r="BF265" s="180">
        <f t="shared" si="15"/>
        <v>0</v>
      </c>
      <c r="BG265" s="180">
        <f t="shared" si="16"/>
        <v>0</v>
      </c>
      <c r="BH265" s="180">
        <f t="shared" si="17"/>
        <v>0</v>
      </c>
      <c r="BI265" s="180">
        <f t="shared" si="18"/>
        <v>0</v>
      </c>
      <c r="BJ265" s="18" t="s">
        <v>84</v>
      </c>
      <c r="BK265" s="180">
        <f t="shared" si="19"/>
        <v>0</v>
      </c>
      <c r="BL265" s="18" t="s">
        <v>182</v>
      </c>
      <c r="BM265" s="179" t="s">
        <v>1381</v>
      </c>
    </row>
    <row r="266" spans="1:65" s="2" customFormat="1" ht="24" customHeight="1">
      <c r="A266" s="33"/>
      <c r="B266" s="167"/>
      <c r="C266" s="168" t="s">
        <v>1382</v>
      </c>
      <c r="D266" s="168" t="s">
        <v>177</v>
      </c>
      <c r="E266" s="169" t="s">
        <v>1383</v>
      </c>
      <c r="F266" s="170" t="s">
        <v>1384</v>
      </c>
      <c r="G266" s="171" t="s">
        <v>245</v>
      </c>
      <c r="H266" s="172">
        <v>2.5</v>
      </c>
      <c r="I266" s="173"/>
      <c r="J266" s="174">
        <f t="shared" si="10"/>
        <v>0</v>
      </c>
      <c r="K266" s="170" t="s">
        <v>181</v>
      </c>
      <c r="L266" s="34"/>
      <c r="M266" s="175" t="s">
        <v>1</v>
      </c>
      <c r="N266" s="176" t="s">
        <v>42</v>
      </c>
      <c r="O266" s="59"/>
      <c r="P266" s="177">
        <f t="shared" si="11"/>
        <v>0</v>
      </c>
      <c r="Q266" s="177">
        <v>2.5999999999999999E-3</v>
      </c>
      <c r="R266" s="177">
        <f t="shared" si="12"/>
        <v>6.4999999999999997E-3</v>
      </c>
      <c r="S266" s="177">
        <v>0</v>
      </c>
      <c r="T266" s="178">
        <f t="shared" si="1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9" t="s">
        <v>182</v>
      </c>
      <c r="AT266" s="179" t="s">
        <v>177</v>
      </c>
      <c r="AU266" s="179" t="s">
        <v>86</v>
      </c>
      <c r="AY266" s="18" t="s">
        <v>175</v>
      </c>
      <c r="BE266" s="180">
        <f t="shared" si="14"/>
        <v>0</v>
      </c>
      <c r="BF266" s="180">
        <f t="shared" si="15"/>
        <v>0</v>
      </c>
      <c r="BG266" s="180">
        <f t="shared" si="16"/>
        <v>0</v>
      </c>
      <c r="BH266" s="180">
        <f t="shared" si="17"/>
        <v>0</v>
      </c>
      <c r="BI266" s="180">
        <f t="shared" si="18"/>
        <v>0</v>
      </c>
      <c r="BJ266" s="18" t="s">
        <v>84</v>
      </c>
      <c r="BK266" s="180">
        <f t="shared" si="19"/>
        <v>0</v>
      </c>
      <c r="BL266" s="18" t="s">
        <v>182</v>
      </c>
      <c r="BM266" s="179" t="s">
        <v>1385</v>
      </c>
    </row>
    <row r="267" spans="1:65" s="13" customFormat="1">
      <c r="B267" s="181"/>
      <c r="D267" s="182" t="s">
        <v>184</v>
      </c>
      <c r="E267" s="183" t="s">
        <v>1</v>
      </c>
      <c r="F267" s="184" t="s">
        <v>1386</v>
      </c>
      <c r="H267" s="185">
        <v>2.5</v>
      </c>
      <c r="I267" s="186"/>
      <c r="L267" s="181"/>
      <c r="M267" s="187"/>
      <c r="N267" s="188"/>
      <c r="O267" s="188"/>
      <c r="P267" s="188"/>
      <c r="Q267" s="188"/>
      <c r="R267" s="188"/>
      <c r="S267" s="188"/>
      <c r="T267" s="189"/>
      <c r="AT267" s="183" t="s">
        <v>184</v>
      </c>
      <c r="AU267" s="183" t="s">
        <v>86</v>
      </c>
      <c r="AV267" s="13" t="s">
        <v>86</v>
      </c>
      <c r="AW267" s="13" t="s">
        <v>33</v>
      </c>
      <c r="AX267" s="13" t="s">
        <v>84</v>
      </c>
      <c r="AY267" s="183" t="s">
        <v>175</v>
      </c>
    </row>
    <row r="268" spans="1:65" s="2" customFormat="1" ht="16.5" customHeight="1">
      <c r="A268" s="33"/>
      <c r="B268" s="167"/>
      <c r="C268" s="168" t="s">
        <v>1387</v>
      </c>
      <c r="D268" s="168" t="s">
        <v>177</v>
      </c>
      <c r="E268" s="169" t="s">
        <v>834</v>
      </c>
      <c r="F268" s="170" t="s">
        <v>835</v>
      </c>
      <c r="G268" s="171" t="s">
        <v>245</v>
      </c>
      <c r="H268" s="172">
        <v>2.5</v>
      </c>
      <c r="I268" s="173"/>
      <c r="J268" s="174">
        <f>ROUND(I268*H268,2)</f>
        <v>0</v>
      </c>
      <c r="K268" s="170" t="s">
        <v>181</v>
      </c>
      <c r="L268" s="34"/>
      <c r="M268" s="175" t="s">
        <v>1</v>
      </c>
      <c r="N268" s="176" t="s">
        <v>42</v>
      </c>
      <c r="O268" s="59"/>
      <c r="P268" s="177">
        <f>O268*H268</f>
        <v>0</v>
      </c>
      <c r="Q268" s="177">
        <v>1.0000000000000001E-5</v>
      </c>
      <c r="R268" s="177">
        <f>Q268*H268</f>
        <v>2.5000000000000001E-5</v>
      </c>
      <c r="S268" s="177">
        <v>0</v>
      </c>
      <c r="T268" s="178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9" t="s">
        <v>182</v>
      </c>
      <c r="AT268" s="179" t="s">
        <v>177</v>
      </c>
      <c r="AU268" s="179" t="s">
        <v>86</v>
      </c>
      <c r="AY268" s="18" t="s">
        <v>175</v>
      </c>
      <c r="BE268" s="180">
        <f>IF(N268="základní",J268,0)</f>
        <v>0</v>
      </c>
      <c r="BF268" s="180">
        <f>IF(N268="snížená",J268,0)</f>
        <v>0</v>
      </c>
      <c r="BG268" s="180">
        <f>IF(N268="zákl. přenesená",J268,0)</f>
        <v>0</v>
      </c>
      <c r="BH268" s="180">
        <f>IF(N268="sníž. přenesená",J268,0)</f>
        <v>0</v>
      </c>
      <c r="BI268" s="180">
        <f>IF(N268="nulová",J268,0)</f>
        <v>0</v>
      </c>
      <c r="BJ268" s="18" t="s">
        <v>84</v>
      </c>
      <c r="BK268" s="180">
        <f>ROUND(I268*H268,2)</f>
        <v>0</v>
      </c>
      <c r="BL268" s="18" t="s">
        <v>182</v>
      </c>
      <c r="BM268" s="179" t="s">
        <v>1388</v>
      </c>
    </row>
    <row r="269" spans="1:65" s="2" customFormat="1" ht="24" customHeight="1">
      <c r="A269" s="33"/>
      <c r="B269" s="167"/>
      <c r="C269" s="168" t="s">
        <v>1389</v>
      </c>
      <c r="D269" s="168" t="s">
        <v>177</v>
      </c>
      <c r="E269" s="169" t="s">
        <v>837</v>
      </c>
      <c r="F269" s="170" t="s">
        <v>838</v>
      </c>
      <c r="G269" s="171" t="s">
        <v>285</v>
      </c>
      <c r="H269" s="172">
        <v>88</v>
      </c>
      <c r="I269" s="173"/>
      <c r="J269" s="174">
        <f>ROUND(I269*H269,2)</f>
        <v>0</v>
      </c>
      <c r="K269" s="170" t="s">
        <v>181</v>
      </c>
      <c r="L269" s="34"/>
      <c r="M269" s="175" t="s">
        <v>1</v>
      </c>
      <c r="N269" s="176" t="s">
        <v>42</v>
      </c>
      <c r="O269" s="59"/>
      <c r="P269" s="177">
        <f>O269*H269</f>
        <v>0</v>
      </c>
      <c r="Q269" s="177">
        <v>0.15540000000000001</v>
      </c>
      <c r="R269" s="177">
        <f>Q269*H269</f>
        <v>13.6752</v>
      </c>
      <c r="S269" s="177">
        <v>0</v>
      </c>
      <c r="T269" s="178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9" t="s">
        <v>182</v>
      </c>
      <c r="AT269" s="179" t="s">
        <v>177</v>
      </c>
      <c r="AU269" s="179" t="s">
        <v>86</v>
      </c>
      <c r="AY269" s="18" t="s">
        <v>175</v>
      </c>
      <c r="BE269" s="180">
        <f>IF(N269="základní",J269,0)</f>
        <v>0</v>
      </c>
      <c r="BF269" s="180">
        <f>IF(N269="snížená",J269,0)</f>
        <v>0</v>
      </c>
      <c r="BG269" s="180">
        <f>IF(N269="zákl. přenesená",J269,0)</f>
        <v>0</v>
      </c>
      <c r="BH269" s="180">
        <f>IF(N269="sníž. přenesená",J269,0)</f>
        <v>0</v>
      </c>
      <c r="BI269" s="180">
        <f>IF(N269="nulová",J269,0)</f>
        <v>0</v>
      </c>
      <c r="BJ269" s="18" t="s">
        <v>84</v>
      </c>
      <c r="BK269" s="180">
        <f>ROUND(I269*H269,2)</f>
        <v>0</v>
      </c>
      <c r="BL269" s="18" t="s">
        <v>182</v>
      </c>
      <c r="BM269" s="179" t="s">
        <v>1390</v>
      </c>
    </row>
    <row r="270" spans="1:65" s="13" customFormat="1">
      <c r="B270" s="181"/>
      <c r="D270" s="182" t="s">
        <v>184</v>
      </c>
      <c r="E270" s="183" t="s">
        <v>1</v>
      </c>
      <c r="F270" s="184" t="s">
        <v>1391</v>
      </c>
      <c r="H270" s="185">
        <v>39</v>
      </c>
      <c r="I270" s="186"/>
      <c r="L270" s="181"/>
      <c r="M270" s="187"/>
      <c r="N270" s="188"/>
      <c r="O270" s="188"/>
      <c r="P270" s="188"/>
      <c r="Q270" s="188"/>
      <c r="R270" s="188"/>
      <c r="S270" s="188"/>
      <c r="T270" s="189"/>
      <c r="AT270" s="183" t="s">
        <v>184</v>
      </c>
      <c r="AU270" s="183" t="s">
        <v>86</v>
      </c>
      <c r="AV270" s="13" t="s">
        <v>86</v>
      </c>
      <c r="AW270" s="13" t="s">
        <v>33</v>
      </c>
      <c r="AX270" s="13" t="s">
        <v>77</v>
      </c>
      <c r="AY270" s="183" t="s">
        <v>175</v>
      </c>
    </row>
    <row r="271" spans="1:65" s="13" customFormat="1">
      <c r="B271" s="181"/>
      <c r="D271" s="182" t="s">
        <v>184</v>
      </c>
      <c r="E271" s="183" t="s">
        <v>1</v>
      </c>
      <c r="F271" s="184" t="s">
        <v>1392</v>
      </c>
      <c r="H271" s="185">
        <v>46</v>
      </c>
      <c r="I271" s="186"/>
      <c r="L271" s="181"/>
      <c r="M271" s="187"/>
      <c r="N271" s="188"/>
      <c r="O271" s="188"/>
      <c r="P271" s="188"/>
      <c r="Q271" s="188"/>
      <c r="R271" s="188"/>
      <c r="S271" s="188"/>
      <c r="T271" s="189"/>
      <c r="AT271" s="183" t="s">
        <v>184</v>
      </c>
      <c r="AU271" s="183" t="s">
        <v>86</v>
      </c>
      <c r="AV271" s="13" t="s">
        <v>86</v>
      </c>
      <c r="AW271" s="13" t="s">
        <v>33</v>
      </c>
      <c r="AX271" s="13" t="s">
        <v>77</v>
      </c>
      <c r="AY271" s="183" t="s">
        <v>175</v>
      </c>
    </row>
    <row r="272" spans="1:65" s="13" customFormat="1">
      <c r="B272" s="181"/>
      <c r="D272" s="182" t="s">
        <v>184</v>
      </c>
      <c r="E272" s="183" t="s">
        <v>1</v>
      </c>
      <c r="F272" s="184" t="s">
        <v>1393</v>
      </c>
      <c r="H272" s="185">
        <v>1</v>
      </c>
      <c r="I272" s="186"/>
      <c r="L272" s="181"/>
      <c r="M272" s="187"/>
      <c r="N272" s="188"/>
      <c r="O272" s="188"/>
      <c r="P272" s="188"/>
      <c r="Q272" s="188"/>
      <c r="R272" s="188"/>
      <c r="S272" s="188"/>
      <c r="T272" s="189"/>
      <c r="AT272" s="183" t="s">
        <v>184</v>
      </c>
      <c r="AU272" s="183" t="s">
        <v>86</v>
      </c>
      <c r="AV272" s="13" t="s">
        <v>86</v>
      </c>
      <c r="AW272" s="13" t="s">
        <v>33</v>
      </c>
      <c r="AX272" s="13" t="s">
        <v>77</v>
      </c>
      <c r="AY272" s="183" t="s">
        <v>175</v>
      </c>
    </row>
    <row r="273" spans="1:65" s="13" customFormat="1">
      <c r="B273" s="181"/>
      <c r="D273" s="182" t="s">
        <v>184</v>
      </c>
      <c r="E273" s="183" t="s">
        <v>1</v>
      </c>
      <c r="F273" s="184" t="s">
        <v>1394</v>
      </c>
      <c r="H273" s="185">
        <v>2</v>
      </c>
      <c r="I273" s="186"/>
      <c r="L273" s="181"/>
      <c r="M273" s="187"/>
      <c r="N273" s="188"/>
      <c r="O273" s="188"/>
      <c r="P273" s="188"/>
      <c r="Q273" s="188"/>
      <c r="R273" s="188"/>
      <c r="S273" s="188"/>
      <c r="T273" s="189"/>
      <c r="AT273" s="183" t="s">
        <v>184</v>
      </c>
      <c r="AU273" s="183" t="s">
        <v>86</v>
      </c>
      <c r="AV273" s="13" t="s">
        <v>86</v>
      </c>
      <c r="AW273" s="13" t="s">
        <v>33</v>
      </c>
      <c r="AX273" s="13" t="s">
        <v>77</v>
      </c>
      <c r="AY273" s="183" t="s">
        <v>175</v>
      </c>
    </row>
    <row r="274" spans="1:65" s="15" customFormat="1">
      <c r="B274" s="197"/>
      <c r="D274" s="182" t="s">
        <v>184</v>
      </c>
      <c r="E274" s="198" t="s">
        <v>1</v>
      </c>
      <c r="F274" s="199" t="s">
        <v>200</v>
      </c>
      <c r="H274" s="200">
        <v>88</v>
      </c>
      <c r="I274" s="201"/>
      <c r="L274" s="197"/>
      <c r="M274" s="202"/>
      <c r="N274" s="203"/>
      <c r="O274" s="203"/>
      <c r="P274" s="203"/>
      <c r="Q274" s="203"/>
      <c r="R274" s="203"/>
      <c r="S274" s="203"/>
      <c r="T274" s="204"/>
      <c r="AT274" s="198" t="s">
        <v>184</v>
      </c>
      <c r="AU274" s="198" t="s">
        <v>86</v>
      </c>
      <c r="AV274" s="15" t="s">
        <v>182</v>
      </c>
      <c r="AW274" s="15" t="s">
        <v>33</v>
      </c>
      <c r="AX274" s="15" t="s">
        <v>84</v>
      </c>
      <c r="AY274" s="198" t="s">
        <v>175</v>
      </c>
    </row>
    <row r="275" spans="1:65" s="2" customFormat="1" ht="16.5" customHeight="1">
      <c r="A275" s="33"/>
      <c r="B275" s="167"/>
      <c r="C275" s="205" t="s">
        <v>1395</v>
      </c>
      <c r="D275" s="205" t="s">
        <v>276</v>
      </c>
      <c r="E275" s="206" t="s">
        <v>844</v>
      </c>
      <c r="F275" s="207" t="s">
        <v>845</v>
      </c>
      <c r="G275" s="208" t="s">
        <v>285</v>
      </c>
      <c r="H275" s="209">
        <v>40.950000000000003</v>
      </c>
      <c r="I275" s="210"/>
      <c r="J275" s="211">
        <f>ROUND(I275*H275,2)</f>
        <v>0</v>
      </c>
      <c r="K275" s="207" t="s">
        <v>181</v>
      </c>
      <c r="L275" s="212"/>
      <c r="M275" s="213" t="s">
        <v>1</v>
      </c>
      <c r="N275" s="214" t="s">
        <v>42</v>
      </c>
      <c r="O275" s="59"/>
      <c r="P275" s="177">
        <f>O275*H275</f>
        <v>0</v>
      </c>
      <c r="Q275" s="177">
        <v>8.1000000000000003E-2</v>
      </c>
      <c r="R275" s="177">
        <f>Q275*H275</f>
        <v>3.3169500000000003</v>
      </c>
      <c r="S275" s="177">
        <v>0</v>
      </c>
      <c r="T275" s="178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9" t="s">
        <v>217</v>
      </c>
      <c r="AT275" s="179" t="s">
        <v>276</v>
      </c>
      <c r="AU275" s="179" t="s">
        <v>86</v>
      </c>
      <c r="AY275" s="18" t="s">
        <v>175</v>
      </c>
      <c r="BE275" s="180">
        <f>IF(N275="základní",J275,0)</f>
        <v>0</v>
      </c>
      <c r="BF275" s="180">
        <f>IF(N275="snížená",J275,0)</f>
        <v>0</v>
      </c>
      <c r="BG275" s="180">
        <f>IF(N275="zákl. přenesená",J275,0)</f>
        <v>0</v>
      </c>
      <c r="BH275" s="180">
        <f>IF(N275="sníž. přenesená",J275,0)</f>
        <v>0</v>
      </c>
      <c r="BI275" s="180">
        <f>IF(N275="nulová",J275,0)</f>
        <v>0</v>
      </c>
      <c r="BJ275" s="18" t="s">
        <v>84</v>
      </c>
      <c r="BK275" s="180">
        <f>ROUND(I275*H275,2)</f>
        <v>0</v>
      </c>
      <c r="BL275" s="18" t="s">
        <v>182</v>
      </c>
      <c r="BM275" s="179" t="s">
        <v>1396</v>
      </c>
    </row>
    <row r="276" spans="1:65" s="13" customFormat="1">
      <c r="B276" s="181"/>
      <c r="D276" s="182" t="s">
        <v>184</v>
      </c>
      <c r="E276" s="183" t="s">
        <v>1</v>
      </c>
      <c r="F276" s="184" t="s">
        <v>1397</v>
      </c>
      <c r="H276" s="185">
        <v>40.950000000000003</v>
      </c>
      <c r="I276" s="186"/>
      <c r="L276" s="181"/>
      <c r="M276" s="187"/>
      <c r="N276" s="188"/>
      <c r="O276" s="188"/>
      <c r="P276" s="188"/>
      <c r="Q276" s="188"/>
      <c r="R276" s="188"/>
      <c r="S276" s="188"/>
      <c r="T276" s="189"/>
      <c r="AT276" s="183" t="s">
        <v>184</v>
      </c>
      <c r="AU276" s="183" t="s">
        <v>86</v>
      </c>
      <c r="AV276" s="13" t="s">
        <v>86</v>
      </c>
      <c r="AW276" s="13" t="s">
        <v>33</v>
      </c>
      <c r="AX276" s="13" t="s">
        <v>84</v>
      </c>
      <c r="AY276" s="183" t="s">
        <v>175</v>
      </c>
    </row>
    <row r="277" spans="1:65" s="2" customFormat="1" ht="24" customHeight="1">
      <c r="A277" s="33"/>
      <c r="B277" s="167"/>
      <c r="C277" s="205" t="s">
        <v>1398</v>
      </c>
      <c r="D277" s="205" t="s">
        <v>276</v>
      </c>
      <c r="E277" s="206" t="s">
        <v>848</v>
      </c>
      <c r="F277" s="207" t="s">
        <v>849</v>
      </c>
      <c r="G277" s="208" t="s">
        <v>285</v>
      </c>
      <c r="H277" s="209">
        <v>48.3</v>
      </c>
      <c r="I277" s="210"/>
      <c r="J277" s="211">
        <f>ROUND(I277*H277,2)</f>
        <v>0</v>
      </c>
      <c r="K277" s="207" t="s">
        <v>181</v>
      </c>
      <c r="L277" s="212"/>
      <c r="M277" s="213" t="s">
        <v>1</v>
      </c>
      <c r="N277" s="214" t="s">
        <v>42</v>
      </c>
      <c r="O277" s="59"/>
      <c r="P277" s="177">
        <f>O277*H277</f>
        <v>0</v>
      </c>
      <c r="Q277" s="177">
        <v>4.8300000000000003E-2</v>
      </c>
      <c r="R277" s="177">
        <f>Q277*H277</f>
        <v>2.3328899999999999</v>
      </c>
      <c r="S277" s="177">
        <v>0</v>
      </c>
      <c r="T277" s="178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9" t="s">
        <v>217</v>
      </c>
      <c r="AT277" s="179" t="s">
        <v>276</v>
      </c>
      <c r="AU277" s="179" t="s">
        <v>86</v>
      </c>
      <c r="AY277" s="18" t="s">
        <v>175</v>
      </c>
      <c r="BE277" s="180">
        <f>IF(N277="základní",J277,0)</f>
        <v>0</v>
      </c>
      <c r="BF277" s="180">
        <f>IF(N277="snížená",J277,0)</f>
        <v>0</v>
      </c>
      <c r="BG277" s="180">
        <f>IF(N277="zákl. přenesená",J277,0)</f>
        <v>0</v>
      </c>
      <c r="BH277" s="180">
        <f>IF(N277="sníž. přenesená",J277,0)</f>
        <v>0</v>
      </c>
      <c r="BI277" s="180">
        <f>IF(N277="nulová",J277,0)</f>
        <v>0</v>
      </c>
      <c r="BJ277" s="18" t="s">
        <v>84</v>
      </c>
      <c r="BK277" s="180">
        <f>ROUND(I277*H277,2)</f>
        <v>0</v>
      </c>
      <c r="BL277" s="18" t="s">
        <v>182</v>
      </c>
      <c r="BM277" s="179" t="s">
        <v>1399</v>
      </c>
    </row>
    <row r="278" spans="1:65" s="13" customFormat="1">
      <c r="B278" s="181"/>
      <c r="D278" s="182" t="s">
        <v>184</v>
      </c>
      <c r="E278" s="183" t="s">
        <v>1</v>
      </c>
      <c r="F278" s="184" t="s">
        <v>1400</v>
      </c>
      <c r="H278" s="185">
        <v>48.3</v>
      </c>
      <c r="I278" s="186"/>
      <c r="L278" s="181"/>
      <c r="M278" s="187"/>
      <c r="N278" s="188"/>
      <c r="O278" s="188"/>
      <c r="P278" s="188"/>
      <c r="Q278" s="188"/>
      <c r="R278" s="188"/>
      <c r="S278" s="188"/>
      <c r="T278" s="189"/>
      <c r="AT278" s="183" t="s">
        <v>184</v>
      </c>
      <c r="AU278" s="183" t="s">
        <v>86</v>
      </c>
      <c r="AV278" s="13" t="s">
        <v>86</v>
      </c>
      <c r="AW278" s="13" t="s">
        <v>33</v>
      </c>
      <c r="AX278" s="13" t="s">
        <v>84</v>
      </c>
      <c r="AY278" s="183" t="s">
        <v>175</v>
      </c>
    </row>
    <row r="279" spans="1:65" s="2" customFormat="1" ht="24" customHeight="1">
      <c r="A279" s="33"/>
      <c r="B279" s="167"/>
      <c r="C279" s="205" t="s">
        <v>1401</v>
      </c>
      <c r="D279" s="205" t="s">
        <v>276</v>
      </c>
      <c r="E279" s="206" t="s">
        <v>851</v>
      </c>
      <c r="F279" s="207" t="s">
        <v>852</v>
      </c>
      <c r="G279" s="208" t="s">
        <v>285</v>
      </c>
      <c r="H279" s="209">
        <v>1</v>
      </c>
      <c r="I279" s="210"/>
      <c r="J279" s="211">
        <f>ROUND(I279*H279,2)</f>
        <v>0</v>
      </c>
      <c r="K279" s="207" t="s">
        <v>181</v>
      </c>
      <c r="L279" s="212"/>
      <c r="M279" s="213" t="s">
        <v>1</v>
      </c>
      <c r="N279" s="214" t="s">
        <v>42</v>
      </c>
      <c r="O279" s="59"/>
      <c r="P279" s="177">
        <f>O279*H279</f>
        <v>0</v>
      </c>
      <c r="Q279" s="177">
        <v>6.4000000000000001E-2</v>
      </c>
      <c r="R279" s="177">
        <f>Q279*H279</f>
        <v>6.4000000000000001E-2</v>
      </c>
      <c r="S279" s="177">
        <v>0</v>
      </c>
      <c r="T279" s="178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9" t="s">
        <v>217</v>
      </c>
      <c r="AT279" s="179" t="s">
        <v>276</v>
      </c>
      <c r="AU279" s="179" t="s">
        <v>86</v>
      </c>
      <c r="AY279" s="18" t="s">
        <v>175</v>
      </c>
      <c r="BE279" s="180">
        <f>IF(N279="základní",J279,0)</f>
        <v>0</v>
      </c>
      <c r="BF279" s="180">
        <f>IF(N279="snížená",J279,0)</f>
        <v>0</v>
      </c>
      <c r="BG279" s="180">
        <f>IF(N279="zákl. přenesená",J279,0)</f>
        <v>0</v>
      </c>
      <c r="BH279" s="180">
        <f>IF(N279="sníž. přenesená",J279,0)</f>
        <v>0</v>
      </c>
      <c r="BI279" s="180">
        <f>IF(N279="nulová",J279,0)</f>
        <v>0</v>
      </c>
      <c r="BJ279" s="18" t="s">
        <v>84</v>
      </c>
      <c r="BK279" s="180">
        <f>ROUND(I279*H279,2)</f>
        <v>0</v>
      </c>
      <c r="BL279" s="18" t="s">
        <v>182</v>
      </c>
      <c r="BM279" s="179" t="s">
        <v>1402</v>
      </c>
    </row>
    <row r="280" spans="1:65" s="2" customFormat="1" ht="16.5" customHeight="1">
      <c r="A280" s="33"/>
      <c r="B280" s="167"/>
      <c r="C280" s="205" t="s">
        <v>1033</v>
      </c>
      <c r="D280" s="205" t="s">
        <v>276</v>
      </c>
      <c r="E280" s="206" t="s">
        <v>854</v>
      </c>
      <c r="F280" s="207" t="s">
        <v>855</v>
      </c>
      <c r="G280" s="208" t="s">
        <v>285</v>
      </c>
      <c r="H280" s="209">
        <v>2</v>
      </c>
      <c r="I280" s="210"/>
      <c r="J280" s="211">
        <f>ROUND(I280*H280,2)</f>
        <v>0</v>
      </c>
      <c r="K280" s="207" t="s">
        <v>181</v>
      </c>
      <c r="L280" s="212"/>
      <c r="M280" s="213" t="s">
        <v>1</v>
      </c>
      <c r="N280" s="214" t="s">
        <v>42</v>
      </c>
      <c r="O280" s="59"/>
      <c r="P280" s="177">
        <f>O280*H280</f>
        <v>0</v>
      </c>
      <c r="Q280" s="177">
        <v>7.8200000000000006E-2</v>
      </c>
      <c r="R280" s="177">
        <f>Q280*H280</f>
        <v>0.15640000000000001</v>
      </c>
      <c r="S280" s="177">
        <v>0</v>
      </c>
      <c r="T280" s="178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9" t="s">
        <v>217</v>
      </c>
      <c r="AT280" s="179" t="s">
        <v>276</v>
      </c>
      <c r="AU280" s="179" t="s">
        <v>86</v>
      </c>
      <c r="AY280" s="18" t="s">
        <v>175</v>
      </c>
      <c r="BE280" s="180">
        <f>IF(N280="základní",J280,0)</f>
        <v>0</v>
      </c>
      <c r="BF280" s="180">
        <f>IF(N280="snížená",J280,0)</f>
        <v>0</v>
      </c>
      <c r="BG280" s="180">
        <f>IF(N280="zákl. přenesená",J280,0)</f>
        <v>0</v>
      </c>
      <c r="BH280" s="180">
        <f>IF(N280="sníž. přenesená",J280,0)</f>
        <v>0</v>
      </c>
      <c r="BI280" s="180">
        <f>IF(N280="nulová",J280,0)</f>
        <v>0</v>
      </c>
      <c r="BJ280" s="18" t="s">
        <v>84</v>
      </c>
      <c r="BK280" s="180">
        <f>ROUND(I280*H280,2)</f>
        <v>0</v>
      </c>
      <c r="BL280" s="18" t="s">
        <v>182</v>
      </c>
      <c r="BM280" s="179" t="s">
        <v>1403</v>
      </c>
    </row>
    <row r="281" spans="1:65" s="2" customFormat="1" ht="24" customHeight="1">
      <c r="A281" s="33"/>
      <c r="B281" s="167"/>
      <c r="C281" s="168" t="s">
        <v>1404</v>
      </c>
      <c r="D281" s="168" t="s">
        <v>177</v>
      </c>
      <c r="E281" s="169" t="s">
        <v>301</v>
      </c>
      <c r="F281" s="170" t="s">
        <v>302</v>
      </c>
      <c r="G281" s="171" t="s">
        <v>180</v>
      </c>
      <c r="H281" s="172">
        <v>5.5949999999999998</v>
      </c>
      <c r="I281" s="173"/>
      <c r="J281" s="174">
        <f>ROUND(I281*H281,2)</f>
        <v>0</v>
      </c>
      <c r="K281" s="170" t="s">
        <v>181</v>
      </c>
      <c r="L281" s="34"/>
      <c r="M281" s="175" t="s">
        <v>1</v>
      </c>
      <c r="N281" s="176" t="s">
        <v>42</v>
      </c>
      <c r="O281" s="59"/>
      <c r="P281" s="177">
        <f>O281*H281</f>
        <v>0</v>
      </c>
      <c r="Q281" s="177">
        <v>2.2563399999999998</v>
      </c>
      <c r="R281" s="177">
        <f>Q281*H281</f>
        <v>12.624222299999998</v>
      </c>
      <c r="S281" s="177">
        <v>0</v>
      </c>
      <c r="T281" s="178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9" t="s">
        <v>182</v>
      </c>
      <c r="AT281" s="179" t="s">
        <v>177</v>
      </c>
      <c r="AU281" s="179" t="s">
        <v>86</v>
      </c>
      <c r="AY281" s="18" t="s">
        <v>175</v>
      </c>
      <c r="BE281" s="180">
        <f>IF(N281="základní",J281,0)</f>
        <v>0</v>
      </c>
      <c r="BF281" s="180">
        <f>IF(N281="snížená",J281,0)</f>
        <v>0</v>
      </c>
      <c r="BG281" s="180">
        <f>IF(N281="zákl. přenesená",J281,0)</f>
        <v>0</v>
      </c>
      <c r="BH281" s="180">
        <f>IF(N281="sníž. přenesená",J281,0)</f>
        <v>0</v>
      </c>
      <c r="BI281" s="180">
        <f>IF(N281="nulová",J281,0)</f>
        <v>0</v>
      </c>
      <c r="BJ281" s="18" t="s">
        <v>84</v>
      </c>
      <c r="BK281" s="180">
        <f>ROUND(I281*H281,2)</f>
        <v>0</v>
      </c>
      <c r="BL281" s="18" t="s">
        <v>182</v>
      </c>
      <c r="BM281" s="179" t="s">
        <v>1405</v>
      </c>
    </row>
    <row r="282" spans="1:65" s="13" customFormat="1">
      <c r="B282" s="181"/>
      <c r="D282" s="182" t="s">
        <v>184</v>
      </c>
      <c r="E282" s="183" t="s">
        <v>1</v>
      </c>
      <c r="F282" s="184" t="s">
        <v>1406</v>
      </c>
      <c r="H282" s="185">
        <v>2.835</v>
      </c>
      <c r="I282" s="186"/>
      <c r="L282" s="181"/>
      <c r="M282" s="187"/>
      <c r="N282" s="188"/>
      <c r="O282" s="188"/>
      <c r="P282" s="188"/>
      <c r="Q282" s="188"/>
      <c r="R282" s="188"/>
      <c r="S282" s="188"/>
      <c r="T282" s="189"/>
      <c r="AT282" s="183" t="s">
        <v>184</v>
      </c>
      <c r="AU282" s="183" t="s">
        <v>86</v>
      </c>
      <c r="AV282" s="13" t="s">
        <v>86</v>
      </c>
      <c r="AW282" s="13" t="s">
        <v>33</v>
      </c>
      <c r="AX282" s="13" t="s">
        <v>77</v>
      </c>
      <c r="AY282" s="183" t="s">
        <v>175</v>
      </c>
    </row>
    <row r="283" spans="1:65" s="13" customFormat="1">
      <c r="B283" s="181"/>
      <c r="D283" s="182" t="s">
        <v>184</v>
      </c>
      <c r="E283" s="183" t="s">
        <v>1</v>
      </c>
      <c r="F283" s="184" t="s">
        <v>1221</v>
      </c>
      <c r="H283" s="185">
        <v>2.76</v>
      </c>
      <c r="I283" s="186"/>
      <c r="L283" s="181"/>
      <c r="M283" s="187"/>
      <c r="N283" s="188"/>
      <c r="O283" s="188"/>
      <c r="P283" s="188"/>
      <c r="Q283" s="188"/>
      <c r="R283" s="188"/>
      <c r="S283" s="188"/>
      <c r="T283" s="189"/>
      <c r="AT283" s="183" t="s">
        <v>184</v>
      </c>
      <c r="AU283" s="183" t="s">
        <v>86</v>
      </c>
      <c r="AV283" s="13" t="s">
        <v>86</v>
      </c>
      <c r="AW283" s="13" t="s">
        <v>33</v>
      </c>
      <c r="AX283" s="13" t="s">
        <v>77</v>
      </c>
      <c r="AY283" s="183" t="s">
        <v>175</v>
      </c>
    </row>
    <row r="284" spans="1:65" s="15" customFormat="1">
      <c r="B284" s="197"/>
      <c r="D284" s="182" t="s">
        <v>184</v>
      </c>
      <c r="E284" s="198" t="s">
        <v>1</v>
      </c>
      <c r="F284" s="199" t="s">
        <v>200</v>
      </c>
      <c r="H284" s="200">
        <v>5.5949999999999998</v>
      </c>
      <c r="I284" s="201"/>
      <c r="L284" s="197"/>
      <c r="M284" s="202"/>
      <c r="N284" s="203"/>
      <c r="O284" s="203"/>
      <c r="P284" s="203"/>
      <c r="Q284" s="203"/>
      <c r="R284" s="203"/>
      <c r="S284" s="203"/>
      <c r="T284" s="204"/>
      <c r="AT284" s="198" t="s">
        <v>184</v>
      </c>
      <c r="AU284" s="198" t="s">
        <v>86</v>
      </c>
      <c r="AV284" s="15" t="s">
        <v>182</v>
      </c>
      <c r="AW284" s="15" t="s">
        <v>33</v>
      </c>
      <c r="AX284" s="15" t="s">
        <v>84</v>
      </c>
      <c r="AY284" s="198" t="s">
        <v>175</v>
      </c>
    </row>
    <row r="285" spans="1:65" s="2" customFormat="1" ht="24" customHeight="1">
      <c r="A285" s="33"/>
      <c r="B285" s="167"/>
      <c r="C285" s="168" t="s">
        <v>1407</v>
      </c>
      <c r="D285" s="168" t="s">
        <v>177</v>
      </c>
      <c r="E285" s="169" t="s">
        <v>665</v>
      </c>
      <c r="F285" s="170" t="s">
        <v>666</v>
      </c>
      <c r="G285" s="171" t="s">
        <v>245</v>
      </c>
      <c r="H285" s="172">
        <v>168</v>
      </c>
      <c r="I285" s="173"/>
      <c r="J285" s="174">
        <f>ROUND(I285*H285,2)</f>
        <v>0</v>
      </c>
      <c r="K285" s="170" t="s">
        <v>181</v>
      </c>
      <c r="L285" s="34"/>
      <c r="M285" s="175" t="s">
        <v>1</v>
      </c>
      <c r="N285" s="176" t="s">
        <v>42</v>
      </c>
      <c r="O285" s="59"/>
      <c r="P285" s="177">
        <f>O285*H285</f>
        <v>0</v>
      </c>
      <c r="Q285" s="177">
        <v>6.8999999999999997E-4</v>
      </c>
      <c r="R285" s="177">
        <f>Q285*H285</f>
        <v>0.11592</v>
      </c>
      <c r="S285" s="177">
        <v>0</v>
      </c>
      <c r="T285" s="178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9" t="s">
        <v>182</v>
      </c>
      <c r="AT285" s="179" t="s">
        <v>177</v>
      </c>
      <c r="AU285" s="179" t="s">
        <v>86</v>
      </c>
      <c r="AY285" s="18" t="s">
        <v>175</v>
      </c>
      <c r="BE285" s="180">
        <f>IF(N285="základní",J285,0)</f>
        <v>0</v>
      </c>
      <c r="BF285" s="180">
        <f>IF(N285="snížená",J285,0)</f>
        <v>0</v>
      </c>
      <c r="BG285" s="180">
        <f>IF(N285="zákl. přenesená",J285,0)</f>
        <v>0</v>
      </c>
      <c r="BH285" s="180">
        <f>IF(N285="sníž. přenesená",J285,0)</f>
        <v>0</v>
      </c>
      <c r="BI285" s="180">
        <f>IF(N285="nulová",J285,0)</f>
        <v>0</v>
      </c>
      <c r="BJ285" s="18" t="s">
        <v>84</v>
      </c>
      <c r="BK285" s="180">
        <f>ROUND(I285*H285,2)</f>
        <v>0</v>
      </c>
      <c r="BL285" s="18" t="s">
        <v>182</v>
      </c>
      <c r="BM285" s="179" t="s">
        <v>1408</v>
      </c>
    </row>
    <row r="286" spans="1:65" s="13" customFormat="1">
      <c r="B286" s="181"/>
      <c r="D286" s="182" t="s">
        <v>184</v>
      </c>
      <c r="E286" s="183" t="s">
        <v>1</v>
      </c>
      <c r="F286" s="184" t="s">
        <v>1409</v>
      </c>
      <c r="H286" s="185">
        <v>168</v>
      </c>
      <c r="I286" s="186"/>
      <c r="L286" s="181"/>
      <c r="M286" s="187"/>
      <c r="N286" s="188"/>
      <c r="O286" s="188"/>
      <c r="P286" s="188"/>
      <c r="Q286" s="188"/>
      <c r="R286" s="188"/>
      <c r="S286" s="188"/>
      <c r="T286" s="189"/>
      <c r="AT286" s="183" t="s">
        <v>184</v>
      </c>
      <c r="AU286" s="183" t="s">
        <v>86</v>
      </c>
      <c r="AV286" s="13" t="s">
        <v>86</v>
      </c>
      <c r="AW286" s="13" t="s">
        <v>33</v>
      </c>
      <c r="AX286" s="13" t="s">
        <v>84</v>
      </c>
      <c r="AY286" s="183" t="s">
        <v>175</v>
      </c>
    </row>
    <row r="287" spans="1:65" s="2" customFormat="1" ht="16.5" customHeight="1">
      <c r="A287" s="33"/>
      <c r="B287" s="167"/>
      <c r="C287" s="168" t="s">
        <v>1410</v>
      </c>
      <c r="D287" s="168" t="s">
        <v>177</v>
      </c>
      <c r="E287" s="169" t="s">
        <v>860</v>
      </c>
      <c r="F287" s="170" t="s">
        <v>861</v>
      </c>
      <c r="G287" s="171" t="s">
        <v>285</v>
      </c>
      <c r="H287" s="172">
        <v>44</v>
      </c>
      <c r="I287" s="173"/>
      <c r="J287" s="174">
        <f>ROUND(I287*H287,2)</f>
        <v>0</v>
      </c>
      <c r="K287" s="170" t="s">
        <v>181</v>
      </c>
      <c r="L287" s="34"/>
      <c r="M287" s="175" t="s">
        <v>1</v>
      </c>
      <c r="N287" s="176" t="s">
        <v>42</v>
      </c>
      <c r="O287" s="59"/>
      <c r="P287" s="177">
        <f>O287*H287</f>
        <v>0</v>
      </c>
      <c r="Q287" s="177">
        <v>0</v>
      </c>
      <c r="R287" s="177">
        <f>Q287*H287</f>
        <v>0</v>
      </c>
      <c r="S287" s="177">
        <v>0</v>
      </c>
      <c r="T287" s="178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9" t="s">
        <v>182</v>
      </c>
      <c r="AT287" s="179" t="s">
        <v>177</v>
      </c>
      <c r="AU287" s="179" t="s">
        <v>86</v>
      </c>
      <c r="AY287" s="18" t="s">
        <v>175</v>
      </c>
      <c r="BE287" s="180">
        <f>IF(N287="základní",J287,0)</f>
        <v>0</v>
      </c>
      <c r="BF287" s="180">
        <f>IF(N287="snížená",J287,0)</f>
        <v>0</v>
      </c>
      <c r="BG287" s="180">
        <f>IF(N287="zákl. přenesená",J287,0)</f>
        <v>0</v>
      </c>
      <c r="BH287" s="180">
        <f>IF(N287="sníž. přenesená",J287,0)</f>
        <v>0</v>
      </c>
      <c r="BI287" s="180">
        <f>IF(N287="nulová",J287,0)</f>
        <v>0</v>
      </c>
      <c r="BJ287" s="18" t="s">
        <v>84</v>
      </c>
      <c r="BK287" s="180">
        <f>ROUND(I287*H287,2)</f>
        <v>0</v>
      </c>
      <c r="BL287" s="18" t="s">
        <v>182</v>
      </c>
      <c r="BM287" s="179" t="s">
        <v>1411</v>
      </c>
    </row>
    <row r="288" spans="1:65" s="2" customFormat="1" ht="24" customHeight="1">
      <c r="A288" s="33"/>
      <c r="B288" s="167"/>
      <c r="C288" s="168" t="s">
        <v>377</v>
      </c>
      <c r="D288" s="168" t="s">
        <v>177</v>
      </c>
      <c r="E288" s="169" t="s">
        <v>1412</v>
      </c>
      <c r="F288" s="170" t="s">
        <v>1413</v>
      </c>
      <c r="G288" s="171" t="s">
        <v>310</v>
      </c>
      <c r="H288" s="172">
        <v>1</v>
      </c>
      <c r="I288" s="173"/>
      <c r="J288" s="174">
        <f>ROUND(I288*H288,2)</f>
        <v>0</v>
      </c>
      <c r="K288" s="170" t="s">
        <v>181</v>
      </c>
      <c r="L288" s="34"/>
      <c r="M288" s="175" t="s">
        <v>1</v>
      </c>
      <c r="N288" s="176" t="s">
        <v>42</v>
      </c>
      <c r="O288" s="59"/>
      <c r="P288" s="177">
        <f>O288*H288</f>
        <v>0</v>
      </c>
      <c r="Q288" s="177">
        <v>0</v>
      </c>
      <c r="R288" s="177">
        <f>Q288*H288</f>
        <v>0</v>
      </c>
      <c r="S288" s="177">
        <v>8.2000000000000003E-2</v>
      </c>
      <c r="T288" s="178">
        <f>S288*H288</f>
        <v>8.2000000000000003E-2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9" t="s">
        <v>182</v>
      </c>
      <c r="AT288" s="179" t="s">
        <v>177</v>
      </c>
      <c r="AU288" s="179" t="s">
        <v>86</v>
      </c>
      <c r="AY288" s="18" t="s">
        <v>175</v>
      </c>
      <c r="BE288" s="180">
        <f>IF(N288="základní",J288,0)</f>
        <v>0</v>
      </c>
      <c r="BF288" s="180">
        <f>IF(N288="snížená",J288,0)</f>
        <v>0</v>
      </c>
      <c r="BG288" s="180">
        <f>IF(N288="zákl. přenesená",J288,0)</f>
        <v>0</v>
      </c>
      <c r="BH288" s="180">
        <f>IF(N288="sníž. přenesená",J288,0)</f>
        <v>0</v>
      </c>
      <c r="BI288" s="180">
        <f>IF(N288="nulová",J288,0)</f>
        <v>0</v>
      </c>
      <c r="BJ288" s="18" t="s">
        <v>84</v>
      </c>
      <c r="BK288" s="180">
        <f>ROUND(I288*H288,2)</f>
        <v>0</v>
      </c>
      <c r="BL288" s="18" t="s">
        <v>182</v>
      </c>
      <c r="BM288" s="179" t="s">
        <v>1414</v>
      </c>
    </row>
    <row r="289" spans="1:65" s="2" customFormat="1" ht="24" customHeight="1">
      <c r="A289" s="33"/>
      <c r="B289" s="167"/>
      <c r="C289" s="168" t="s">
        <v>1415</v>
      </c>
      <c r="D289" s="168" t="s">
        <v>177</v>
      </c>
      <c r="E289" s="169" t="s">
        <v>1416</v>
      </c>
      <c r="F289" s="170" t="s">
        <v>1417</v>
      </c>
      <c r="G289" s="171" t="s">
        <v>285</v>
      </c>
      <c r="H289" s="172">
        <v>0.2</v>
      </c>
      <c r="I289" s="173"/>
      <c r="J289" s="174">
        <f>ROUND(I289*H289,2)</f>
        <v>0</v>
      </c>
      <c r="K289" s="170" t="s">
        <v>181</v>
      </c>
      <c r="L289" s="34"/>
      <c r="M289" s="175" t="s">
        <v>1</v>
      </c>
      <c r="N289" s="176" t="s">
        <v>42</v>
      </c>
      <c r="O289" s="59"/>
      <c r="P289" s="177">
        <f>O289*H289</f>
        <v>0</v>
      </c>
      <c r="Q289" s="177">
        <v>2.82E-3</v>
      </c>
      <c r="R289" s="177">
        <f>Q289*H289</f>
        <v>5.6400000000000005E-4</v>
      </c>
      <c r="S289" s="177">
        <v>0.10100000000000001</v>
      </c>
      <c r="T289" s="178">
        <f>S289*H289</f>
        <v>2.0200000000000003E-2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79" t="s">
        <v>182</v>
      </c>
      <c r="AT289" s="179" t="s">
        <v>177</v>
      </c>
      <c r="AU289" s="179" t="s">
        <v>86</v>
      </c>
      <c r="AY289" s="18" t="s">
        <v>175</v>
      </c>
      <c r="BE289" s="180">
        <f>IF(N289="základní",J289,0)</f>
        <v>0</v>
      </c>
      <c r="BF289" s="180">
        <f>IF(N289="snížená",J289,0)</f>
        <v>0</v>
      </c>
      <c r="BG289" s="180">
        <f>IF(N289="zákl. přenesená",J289,0)</f>
        <v>0</v>
      </c>
      <c r="BH289" s="180">
        <f>IF(N289="sníž. přenesená",J289,0)</f>
        <v>0</v>
      </c>
      <c r="BI289" s="180">
        <f>IF(N289="nulová",J289,0)</f>
        <v>0</v>
      </c>
      <c r="BJ289" s="18" t="s">
        <v>84</v>
      </c>
      <c r="BK289" s="180">
        <f>ROUND(I289*H289,2)</f>
        <v>0</v>
      </c>
      <c r="BL289" s="18" t="s">
        <v>182</v>
      </c>
      <c r="BM289" s="179" t="s">
        <v>1418</v>
      </c>
    </row>
    <row r="290" spans="1:65" s="14" customFormat="1">
      <c r="B290" s="190"/>
      <c r="D290" s="182" t="s">
        <v>184</v>
      </c>
      <c r="E290" s="191" t="s">
        <v>1</v>
      </c>
      <c r="F290" s="192" t="s">
        <v>1419</v>
      </c>
      <c r="H290" s="191" t="s">
        <v>1</v>
      </c>
      <c r="I290" s="193"/>
      <c r="L290" s="190"/>
      <c r="M290" s="194"/>
      <c r="N290" s="195"/>
      <c r="O290" s="195"/>
      <c r="P290" s="195"/>
      <c r="Q290" s="195"/>
      <c r="R290" s="195"/>
      <c r="S290" s="195"/>
      <c r="T290" s="196"/>
      <c r="AT290" s="191" t="s">
        <v>184</v>
      </c>
      <c r="AU290" s="191" t="s">
        <v>86</v>
      </c>
      <c r="AV290" s="14" t="s">
        <v>84</v>
      </c>
      <c r="AW290" s="14" t="s">
        <v>33</v>
      </c>
      <c r="AX290" s="14" t="s">
        <v>77</v>
      </c>
      <c r="AY290" s="191" t="s">
        <v>175</v>
      </c>
    </row>
    <row r="291" spans="1:65" s="13" customFormat="1">
      <c r="B291" s="181"/>
      <c r="D291" s="182" t="s">
        <v>184</v>
      </c>
      <c r="E291" s="183" t="s">
        <v>1</v>
      </c>
      <c r="F291" s="184" t="s">
        <v>1420</v>
      </c>
      <c r="H291" s="185">
        <v>0.2</v>
      </c>
      <c r="I291" s="186"/>
      <c r="L291" s="181"/>
      <c r="M291" s="187"/>
      <c r="N291" s="188"/>
      <c r="O291" s="188"/>
      <c r="P291" s="188"/>
      <c r="Q291" s="188"/>
      <c r="R291" s="188"/>
      <c r="S291" s="188"/>
      <c r="T291" s="189"/>
      <c r="AT291" s="183" t="s">
        <v>184</v>
      </c>
      <c r="AU291" s="183" t="s">
        <v>86</v>
      </c>
      <c r="AV291" s="13" t="s">
        <v>86</v>
      </c>
      <c r="AW291" s="13" t="s">
        <v>33</v>
      </c>
      <c r="AX291" s="13" t="s">
        <v>84</v>
      </c>
      <c r="AY291" s="183" t="s">
        <v>175</v>
      </c>
    </row>
    <row r="292" spans="1:65" s="12" customFormat="1" ht="22.9" customHeight="1">
      <c r="B292" s="154"/>
      <c r="D292" s="155" t="s">
        <v>76</v>
      </c>
      <c r="E292" s="165" t="s">
        <v>872</v>
      </c>
      <c r="F292" s="165" t="s">
        <v>873</v>
      </c>
      <c r="I292" s="157"/>
      <c r="J292" s="166">
        <f>BK292</f>
        <v>0</v>
      </c>
      <c r="L292" s="154"/>
      <c r="M292" s="159"/>
      <c r="N292" s="160"/>
      <c r="O292" s="160"/>
      <c r="P292" s="161">
        <f>SUM(P293:P305)</f>
        <v>0</v>
      </c>
      <c r="Q292" s="160"/>
      <c r="R292" s="161">
        <f>SUM(R293:R305)</f>
        <v>0</v>
      </c>
      <c r="S292" s="160"/>
      <c r="T292" s="162">
        <f>SUM(T293:T305)</f>
        <v>0</v>
      </c>
      <c r="AR292" s="155" t="s">
        <v>84</v>
      </c>
      <c r="AT292" s="163" t="s">
        <v>76</v>
      </c>
      <c r="AU292" s="163" t="s">
        <v>84</v>
      </c>
      <c r="AY292" s="155" t="s">
        <v>175</v>
      </c>
      <c r="BK292" s="164">
        <f>SUM(BK293:BK305)</f>
        <v>0</v>
      </c>
    </row>
    <row r="293" spans="1:65" s="2" customFormat="1" ht="16.5" customHeight="1">
      <c r="A293" s="33"/>
      <c r="B293" s="167"/>
      <c r="C293" s="168" t="s">
        <v>1421</v>
      </c>
      <c r="D293" s="168" t="s">
        <v>177</v>
      </c>
      <c r="E293" s="169" t="s">
        <v>874</v>
      </c>
      <c r="F293" s="170" t="s">
        <v>875</v>
      </c>
      <c r="G293" s="171" t="s">
        <v>234</v>
      </c>
      <c r="H293" s="172">
        <v>67.569000000000003</v>
      </c>
      <c r="I293" s="173"/>
      <c r="J293" s="174">
        <f>ROUND(I293*H293,2)</f>
        <v>0</v>
      </c>
      <c r="K293" s="170" t="s">
        <v>181</v>
      </c>
      <c r="L293" s="34"/>
      <c r="M293" s="175" t="s">
        <v>1</v>
      </c>
      <c r="N293" s="176" t="s">
        <v>42</v>
      </c>
      <c r="O293" s="59"/>
      <c r="P293" s="177">
        <f>O293*H293</f>
        <v>0</v>
      </c>
      <c r="Q293" s="177">
        <v>0</v>
      </c>
      <c r="R293" s="177">
        <f>Q293*H293</f>
        <v>0</v>
      </c>
      <c r="S293" s="177">
        <v>0</v>
      </c>
      <c r="T293" s="178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9" t="s">
        <v>182</v>
      </c>
      <c r="AT293" s="179" t="s">
        <v>177</v>
      </c>
      <c r="AU293" s="179" t="s">
        <v>86</v>
      </c>
      <c r="AY293" s="18" t="s">
        <v>175</v>
      </c>
      <c r="BE293" s="180">
        <f>IF(N293="základní",J293,0)</f>
        <v>0</v>
      </c>
      <c r="BF293" s="180">
        <f>IF(N293="snížená",J293,0)</f>
        <v>0</v>
      </c>
      <c r="BG293" s="180">
        <f>IF(N293="zákl. přenesená",J293,0)</f>
        <v>0</v>
      </c>
      <c r="BH293" s="180">
        <f>IF(N293="sníž. přenesená",J293,0)</f>
        <v>0</v>
      </c>
      <c r="BI293" s="180">
        <f>IF(N293="nulová",J293,0)</f>
        <v>0</v>
      </c>
      <c r="BJ293" s="18" t="s">
        <v>84</v>
      </c>
      <c r="BK293" s="180">
        <f>ROUND(I293*H293,2)</f>
        <v>0</v>
      </c>
      <c r="BL293" s="18" t="s">
        <v>182</v>
      </c>
      <c r="BM293" s="179" t="s">
        <v>1422</v>
      </c>
    </row>
    <row r="294" spans="1:65" s="13" customFormat="1">
      <c r="B294" s="181"/>
      <c r="D294" s="182" t="s">
        <v>184</v>
      </c>
      <c r="E294" s="183" t="s">
        <v>724</v>
      </c>
      <c r="F294" s="184" t="s">
        <v>1187</v>
      </c>
      <c r="H294" s="185">
        <v>67.569000000000003</v>
      </c>
      <c r="I294" s="186"/>
      <c r="L294" s="181"/>
      <c r="M294" s="187"/>
      <c r="N294" s="188"/>
      <c r="O294" s="188"/>
      <c r="P294" s="188"/>
      <c r="Q294" s="188"/>
      <c r="R294" s="188"/>
      <c r="S294" s="188"/>
      <c r="T294" s="189"/>
      <c r="AT294" s="183" t="s">
        <v>184</v>
      </c>
      <c r="AU294" s="183" t="s">
        <v>86</v>
      </c>
      <c r="AV294" s="13" t="s">
        <v>86</v>
      </c>
      <c r="AW294" s="13" t="s">
        <v>33</v>
      </c>
      <c r="AX294" s="13" t="s">
        <v>84</v>
      </c>
      <c r="AY294" s="183" t="s">
        <v>175</v>
      </c>
    </row>
    <row r="295" spans="1:65" s="2" customFormat="1" ht="24" customHeight="1">
      <c r="A295" s="33"/>
      <c r="B295" s="167"/>
      <c r="C295" s="168" t="s">
        <v>1423</v>
      </c>
      <c r="D295" s="168" t="s">
        <v>177</v>
      </c>
      <c r="E295" s="169" t="s">
        <v>877</v>
      </c>
      <c r="F295" s="170" t="s">
        <v>878</v>
      </c>
      <c r="G295" s="171" t="s">
        <v>234</v>
      </c>
      <c r="H295" s="172">
        <v>945.96600000000001</v>
      </c>
      <c r="I295" s="173"/>
      <c r="J295" s="174">
        <f>ROUND(I295*H295,2)</f>
        <v>0</v>
      </c>
      <c r="K295" s="170" t="s">
        <v>181</v>
      </c>
      <c r="L295" s="34"/>
      <c r="M295" s="175" t="s">
        <v>1</v>
      </c>
      <c r="N295" s="176" t="s">
        <v>42</v>
      </c>
      <c r="O295" s="59"/>
      <c r="P295" s="177">
        <f>O295*H295</f>
        <v>0</v>
      </c>
      <c r="Q295" s="177">
        <v>0</v>
      </c>
      <c r="R295" s="177">
        <f>Q295*H295</f>
        <v>0</v>
      </c>
      <c r="S295" s="177">
        <v>0</v>
      </c>
      <c r="T295" s="178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9" t="s">
        <v>182</v>
      </c>
      <c r="AT295" s="179" t="s">
        <v>177</v>
      </c>
      <c r="AU295" s="179" t="s">
        <v>86</v>
      </c>
      <c r="AY295" s="18" t="s">
        <v>175</v>
      </c>
      <c r="BE295" s="180">
        <f>IF(N295="základní",J295,0)</f>
        <v>0</v>
      </c>
      <c r="BF295" s="180">
        <f>IF(N295="snížená",J295,0)</f>
        <v>0</v>
      </c>
      <c r="BG295" s="180">
        <f>IF(N295="zákl. přenesená",J295,0)</f>
        <v>0</v>
      </c>
      <c r="BH295" s="180">
        <f>IF(N295="sníž. přenesená",J295,0)</f>
        <v>0</v>
      </c>
      <c r="BI295" s="180">
        <f>IF(N295="nulová",J295,0)</f>
        <v>0</v>
      </c>
      <c r="BJ295" s="18" t="s">
        <v>84</v>
      </c>
      <c r="BK295" s="180">
        <f>ROUND(I295*H295,2)</f>
        <v>0</v>
      </c>
      <c r="BL295" s="18" t="s">
        <v>182</v>
      </c>
      <c r="BM295" s="179" t="s">
        <v>1424</v>
      </c>
    </row>
    <row r="296" spans="1:65" s="13" customFormat="1">
      <c r="B296" s="181"/>
      <c r="D296" s="182" t="s">
        <v>184</v>
      </c>
      <c r="E296" s="183" t="s">
        <v>1</v>
      </c>
      <c r="F296" s="184" t="s">
        <v>880</v>
      </c>
      <c r="H296" s="185">
        <v>945.96600000000001</v>
      </c>
      <c r="I296" s="186"/>
      <c r="L296" s="181"/>
      <c r="M296" s="187"/>
      <c r="N296" s="188"/>
      <c r="O296" s="188"/>
      <c r="P296" s="188"/>
      <c r="Q296" s="188"/>
      <c r="R296" s="188"/>
      <c r="S296" s="188"/>
      <c r="T296" s="189"/>
      <c r="AT296" s="183" t="s">
        <v>184</v>
      </c>
      <c r="AU296" s="183" t="s">
        <v>86</v>
      </c>
      <c r="AV296" s="13" t="s">
        <v>86</v>
      </c>
      <c r="AW296" s="13" t="s">
        <v>33</v>
      </c>
      <c r="AX296" s="13" t="s">
        <v>84</v>
      </c>
      <c r="AY296" s="183" t="s">
        <v>175</v>
      </c>
    </row>
    <row r="297" spans="1:65" s="2" customFormat="1" ht="16.5" customHeight="1">
      <c r="A297" s="33"/>
      <c r="B297" s="167"/>
      <c r="C297" s="168" t="s">
        <v>1171</v>
      </c>
      <c r="D297" s="168" t="s">
        <v>177</v>
      </c>
      <c r="E297" s="169" t="s">
        <v>881</v>
      </c>
      <c r="F297" s="170" t="s">
        <v>882</v>
      </c>
      <c r="G297" s="171" t="s">
        <v>234</v>
      </c>
      <c r="H297" s="172">
        <v>15.475</v>
      </c>
      <c r="I297" s="173"/>
      <c r="J297" s="174">
        <f>ROUND(I297*H297,2)</f>
        <v>0</v>
      </c>
      <c r="K297" s="170" t="s">
        <v>181</v>
      </c>
      <c r="L297" s="34"/>
      <c r="M297" s="175" t="s">
        <v>1</v>
      </c>
      <c r="N297" s="176" t="s">
        <v>42</v>
      </c>
      <c r="O297" s="59"/>
      <c r="P297" s="177">
        <f>O297*H297</f>
        <v>0</v>
      </c>
      <c r="Q297" s="177">
        <v>0</v>
      </c>
      <c r="R297" s="177">
        <f>Q297*H297</f>
        <v>0</v>
      </c>
      <c r="S297" s="177">
        <v>0</v>
      </c>
      <c r="T297" s="178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79" t="s">
        <v>182</v>
      </c>
      <c r="AT297" s="179" t="s">
        <v>177</v>
      </c>
      <c r="AU297" s="179" t="s">
        <v>86</v>
      </c>
      <c r="AY297" s="18" t="s">
        <v>175</v>
      </c>
      <c r="BE297" s="180">
        <f>IF(N297="základní",J297,0)</f>
        <v>0</v>
      </c>
      <c r="BF297" s="180">
        <f>IF(N297="snížená",J297,0)</f>
        <v>0</v>
      </c>
      <c r="BG297" s="180">
        <f>IF(N297="zákl. přenesená",J297,0)</f>
        <v>0</v>
      </c>
      <c r="BH297" s="180">
        <f>IF(N297="sníž. přenesená",J297,0)</f>
        <v>0</v>
      </c>
      <c r="BI297" s="180">
        <f>IF(N297="nulová",J297,0)</f>
        <v>0</v>
      </c>
      <c r="BJ297" s="18" t="s">
        <v>84</v>
      </c>
      <c r="BK297" s="180">
        <f>ROUND(I297*H297,2)</f>
        <v>0</v>
      </c>
      <c r="BL297" s="18" t="s">
        <v>182</v>
      </c>
      <c r="BM297" s="179" t="s">
        <v>1425</v>
      </c>
    </row>
    <row r="298" spans="1:65" s="13" customFormat="1">
      <c r="B298" s="181"/>
      <c r="D298" s="182" t="s">
        <v>184</v>
      </c>
      <c r="E298" s="183" t="s">
        <v>726</v>
      </c>
      <c r="F298" s="184" t="s">
        <v>1426</v>
      </c>
      <c r="H298" s="185">
        <v>15.475</v>
      </c>
      <c r="I298" s="186"/>
      <c r="L298" s="181"/>
      <c r="M298" s="187"/>
      <c r="N298" s="188"/>
      <c r="O298" s="188"/>
      <c r="P298" s="188"/>
      <c r="Q298" s="188"/>
      <c r="R298" s="188"/>
      <c r="S298" s="188"/>
      <c r="T298" s="189"/>
      <c r="AT298" s="183" t="s">
        <v>184</v>
      </c>
      <c r="AU298" s="183" t="s">
        <v>86</v>
      </c>
      <c r="AV298" s="13" t="s">
        <v>86</v>
      </c>
      <c r="AW298" s="13" t="s">
        <v>33</v>
      </c>
      <c r="AX298" s="13" t="s">
        <v>84</v>
      </c>
      <c r="AY298" s="183" t="s">
        <v>175</v>
      </c>
    </row>
    <row r="299" spans="1:65" s="2" customFormat="1" ht="24" customHeight="1">
      <c r="A299" s="33"/>
      <c r="B299" s="167"/>
      <c r="C299" s="168" t="s">
        <v>1427</v>
      </c>
      <c r="D299" s="168" t="s">
        <v>177</v>
      </c>
      <c r="E299" s="169" t="s">
        <v>885</v>
      </c>
      <c r="F299" s="170" t="s">
        <v>886</v>
      </c>
      <c r="G299" s="171" t="s">
        <v>234</v>
      </c>
      <c r="H299" s="172">
        <v>216.65</v>
      </c>
      <c r="I299" s="173"/>
      <c r="J299" s="174">
        <f>ROUND(I299*H299,2)</f>
        <v>0</v>
      </c>
      <c r="K299" s="170" t="s">
        <v>181</v>
      </c>
      <c r="L299" s="34"/>
      <c r="M299" s="175" t="s">
        <v>1</v>
      </c>
      <c r="N299" s="176" t="s">
        <v>42</v>
      </c>
      <c r="O299" s="59"/>
      <c r="P299" s="177">
        <f>O299*H299</f>
        <v>0</v>
      </c>
      <c r="Q299" s="177">
        <v>0</v>
      </c>
      <c r="R299" s="177">
        <f>Q299*H299</f>
        <v>0</v>
      </c>
      <c r="S299" s="177">
        <v>0</v>
      </c>
      <c r="T299" s="178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79" t="s">
        <v>182</v>
      </c>
      <c r="AT299" s="179" t="s">
        <v>177</v>
      </c>
      <c r="AU299" s="179" t="s">
        <v>86</v>
      </c>
      <c r="AY299" s="18" t="s">
        <v>175</v>
      </c>
      <c r="BE299" s="180">
        <f>IF(N299="základní",J299,0)</f>
        <v>0</v>
      </c>
      <c r="BF299" s="180">
        <f>IF(N299="snížená",J299,0)</f>
        <v>0</v>
      </c>
      <c r="BG299" s="180">
        <f>IF(N299="zákl. přenesená",J299,0)</f>
        <v>0</v>
      </c>
      <c r="BH299" s="180">
        <f>IF(N299="sníž. přenesená",J299,0)</f>
        <v>0</v>
      </c>
      <c r="BI299" s="180">
        <f>IF(N299="nulová",J299,0)</f>
        <v>0</v>
      </c>
      <c r="BJ299" s="18" t="s">
        <v>84</v>
      </c>
      <c r="BK299" s="180">
        <f>ROUND(I299*H299,2)</f>
        <v>0</v>
      </c>
      <c r="BL299" s="18" t="s">
        <v>182</v>
      </c>
      <c r="BM299" s="179" t="s">
        <v>1428</v>
      </c>
    </row>
    <row r="300" spans="1:65" s="13" customFormat="1">
      <c r="B300" s="181"/>
      <c r="D300" s="182" t="s">
        <v>184</v>
      </c>
      <c r="E300" s="183" t="s">
        <v>1</v>
      </c>
      <c r="F300" s="184" t="s">
        <v>888</v>
      </c>
      <c r="H300" s="185">
        <v>216.65</v>
      </c>
      <c r="I300" s="186"/>
      <c r="L300" s="181"/>
      <c r="M300" s="187"/>
      <c r="N300" s="188"/>
      <c r="O300" s="188"/>
      <c r="P300" s="188"/>
      <c r="Q300" s="188"/>
      <c r="R300" s="188"/>
      <c r="S300" s="188"/>
      <c r="T300" s="189"/>
      <c r="AT300" s="183" t="s">
        <v>184</v>
      </c>
      <c r="AU300" s="183" t="s">
        <v>86</v>
      </c>
      <c r="AV300" s="13" t="s">
        <v>86</v>
      </c>
      <c r="AW300" s="13" t="s">
        <v>33</v>
      </c>
      <c r="AX300" s="13" t="s">
        <v>84</v>
      </c>
      <c r="AY300" s="183" t="s">
        <v>175</v>
      </c>
    </row>
    <row r="301" spans="1:65" s="2" customFormat="1" ht="24" customHeight="1">
      <c r="A301" s="33"/>
      <c r="B301" s="167"/>
      <c r="C301" s="168" t="s">
        <v>537</v>
      </c>
      <c r="D301" s="168" t="s">
        <v>177</v>
      </c>
      <c r="E301" s="169" t="s">
        <v>889</v>
      </c>
      <c r="F301" s="170" t="s">
        <v>890</v>
      </c>
      <c r="G301" s="171" t="s">
        <v>234</v>
      </c>
      <c r="H301" s="172">
        <v>83.043999999999997</v>
      </c>
      <c r="I301" s="173"/>
      <c r="J301" s="174">
        <f>ROUND(I301*H301,2)</f>
        <v>0</v>
      </c>
      <c r="K301" s="170" t="s">
        <v>181</v>
      </c>
      <c r="L301" s="34"/>
      <c r="M301" s="175" t="s">
        <v>1</v>
      </c>
      <c r="N301" s="176" t="s">
        <v>42</v>
      </c>
      <c r="O301" s="59"/>
      <c r="P301" s="177">
        <f>O301*H301</f>
        <v>0</v>
      </c>
      <c r="Q301" s="177">
        <v>0</v>
      </c>
      <c r="R301" s="177">
        <f>Q301*H301</f>
        <v>0</v>
      </c>
      <c r="S301" s="177">
        <v>0</v>
      </c>
      <c r="T301" s="178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9" t="s">
        <v>182</v>
      </c>
      <c r="AT301" s="179" t="s">
        <v>177</v>
      </c>
      <c r="AU301" s="179" t="s">
        <v>86</v>
      </c>
      <c r="AY301" s="18" t="s">
        <v>175</v>
      </c>
      <c r="BE301" s="180">
        <f>IF(N301="základní",J301,0)</f>
        <v>0</v>
      </c>
      <c r="BF301" s="180">
        <f>IF(N301="snížená",J301,0)</f>
        <v>0</v>
      </c>
      <c r="BG301" s="180">
        <f>IF(N301="zákl. přenesená",J301,0)</f>
        <v>0</v>
      </c>
      <c r="BH301" s="180">
        <f>IF(N301="sníž. přenesená",J301,0)</f>
        <v>0</v>
      </c>
      <c r="BI301" s="180">
        <f>IF(N301="nulová",J301,0)</f>
        <v>0</v>
      </c>
      <c r="BJ301" s="18" t="s">
        <v>84</v>
      </c>
      <c r="BK301" s="180">
        <f>ROUND(I301*H301,2)</f>
        <v>0</v>
      </c>
      <c r="BL301" s="18" t="s">
        <v>182</v>
      </c>
      <c r="BM301" s="179" t="s">
        <v>1429</v>
      </c>
    </row>
    <row r="302" spans="1:65" s="2" customFormat="1" ht="36" customHeight="1">
      <c r="A302" s="33"/>
      <c r="B302" s="167"/>
      <c r="C302" s="168" t="s">
        <v>1430</v>
      </c>
      <c r="D302" s="168" t="s">
        <v>177</v>
      </c>
      <c r="E302" s="169" t="s">
        <v>892</v>
      </c>
      <c r="F302" s="170" t="s">
        <v>893</v>
      </c>
      <c r="G302" s="171" t="s">
        <v>234</v>
      </c>
      <c r="H302" s="172">
        <v>15.475</v>
      </c>
      <c r="I302" s="173"/>
      <c r="J302" s="174">
        <f>ROUND(I302*H302,2)</f>
        <v>0</v>
      </c>
      <c r="K302" s="170" t="s">
        <v>181</v>
      </c>
      <c r="L302" s="34"/>
      <c r="M302" s="175" t="s">
        <v>1</v>
      </c>
      <c r="N302" s="176" t="s">
        <v>42</v>
      </c>
      <c r="O302" s="59"/>
      <c r="P302" s="177">
        <f>O302*H302</f>
        <v>0</v>
      </c>
      <c r="Q302" s="177">
        <v>0</v>
      </c>
      <c r="R302" s="177">
        <f>Q302*H302</f>
        <v>0</v>
      </c>
      <c r="S302" s="177">
        <v>0</v>
      </c>
      <c r="T302" s="178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79" t="s">
        <v>182</v>
      </c>
      <c r="AT302" s="179" t="s">
        <v>177</v>
      </c>
      <c r="AU302" s="179" t="s">
        <v>86</v>
      </c>
      <c r="AY302" s="18" t="s">
        <v>175</v>
      </c>
      <c r="BE302" s="180">
        <f>IF(N302="základní",J302,0)</f>
        <v>0</v>
      </c>
      <c r="BF302" s="180">
        <f>IF(N302="snížená",J302,0)</f>
        <v>0</v>
      </c>
      <c r="BG302" s="180">
        <f>IF(N302="zákl. přenesená",J302,0)</f>
        <v>0</v>
      </c>
      <c r="BH302" s="180">
        <f>IF(N302="sníž. přenesená",J302,0)</f>
        <v>0</v>
      </c>
      <c r="BI302" s="180">
        <f>IF(N302="nulová",J302,0)</f>
        <v>0</v>
      </c>
      <c r="BJ302" s="18" t="s">
        <v>84</v>
      </c>
      <c r="BK302" s="180">
        <f>ROUND(I302*H302,2)</f>
        <v>0</v>
      </c>
      <c r="BL302" s="18" t="s">
        <v>182</v>
      </c>
      <c r="BM302" s="179" t="s">
        <v>1431</v>
      </c>
    </row>
    <row r="303" spans="1:65" s="2" customFormat="1" ht="24" customHeight="1">
      <c r="A303" s="33"/>
      <c r="B303" s="167"/>
      <c r="C303" s="168" t="s">
        <v>1432</v>
      </c>
      <c r="D303" s="168" t="s">
        <v>177</v>
      </c>
      <c r="E303" s="169" t="s">
        <v>895</v>
      </c>
      <c r="F303" s="170" t="s">
        <v>896</v>
      </c>
      <c r="G303" s="171" t="s">
        <v>234</v>
      </c>
      <c r="H303" s="172">
        <v>26.824000000000002</v>
      </c>
      <c r="I303" s="173"/>
      <c r="J303" s="174">
        <f>ROUND(I303*H303,2)</f>
        <v>0</v>
      </c>
      <c r="K303" s="170" t="s">
        <v>181</v>
      </c>
      <c r="L303" s="34"/>
      <c r="M303" s="175" t="s">
        <v>1</v>
      </c>
      <c r="N303" s="176" t="s">
        <v>42</v>
      </c>
      <c r="O303" s="59"/>
      <c r="P303" s="177">
        <f>O303*H303</f>
        <v>0</v>
      </c>
      <c r="Q303" s="177">
        <v>0</v>
      </c>
      <c r="R303" s="177">
        <f>Q303*H303</f>
        <v>0</v>
      </c>
      <c r="S303" s="177">
        <v>0</v>
      </c>
      <c r="T303" s="178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9" t="s">
        <v>182</v>
      </c>
      <c r="AT303" s="179" t="s">
        <v>177</v>
      </c>
      <c r="AU303" s="179" t="s">
        <v>86</v>
      </c>
      <c r="AY303" s="18" t="s">
        <v>175</v>
      </c>
      <c r="BE303" s="180">
        <f>IF(N303="základní",J303,0)</f>
        <v>0</v>
      </c>
      <c r="BF303" s="180">
        <f>IF(N303="snížená",J303,0)</f>
        <v>0</v>
      </c>
      <c r="BG303" s="180">
        <f>IF(N303="zákl. přenesená",J303,0)</f>
        <v>0</v>
      </c>
      <c r="BH303" s="180">
        <f>IF(N303="sníž. přenesená",J303,0)</f>
        <v>0</v>
      </c>
      <c r="BI303" s="180">
        <f>IF(N303="nulová",J303,0)</f>
        <v>0</v>
      </c>
      <c r="BJ303" s="18" t="s">
        <v>84</v>
      </c>
      <c r="BK303" s="180">
        <f>ROUND(I303*H303,2)</f>
        <v>0</v>
      </c>
      <c r="BL303" s="18" t="s">
        <v>182</v>
      </c>
      <c r="BM303" s="179" t="s">
        <v>1433</v>
      </c>
    </row>
    <row r="304" spans="1:65" s="2" customFormat="1" ht="24" customHeight="1">
      <c r="A304" s="33"/>
      <c r="B304" s="167"/>
      <c r="C304" s="168" t="s">
        <v>1434</v>
      </c>
      <c r="D304" s="168" t="s">
        <v>177</v>
      </c>
      <c r="E304" s="169" t="s">
        <v>898</v>
      </c>
      <c r="F304" s="170" t="s">
        <v>899</v>
      </c>
      <c r="G304" s="171" t="s">
        <v>234</v>
      </c>
      <c r="H304" s="172">
        <v>40.744999999999997</v>
      </c>
      <c r="I304" s="173"/>
      <c r="J304" s="174">
        <f>ROUND(I304*H304,2)</f>
        <v>0</v>
      </c>
      <c r="K304" s="170" t="s">
        <v>181</v>
      </c>
      <c r="L304" s="34"/>
      <c r="M304" s="175" t="s">
        <v>1</v>
      </c>
      <c r="N304" s="176" t="s">
        <v>42</v>
      </c>
      <c r="O304" s="59"/>
      <c r="P304" s="177">
        <f>O304*H304</f>
        <v>0</v>
      </c>
      <c r="Q304" s="177">
        <v>0</v>
      </c>
      <c r="R304" s="177">
        <f>Q304*H304</f>
        <v>0</v>
      </c>
      <c r="S304" s="177">
        <v>0</v>
      </c>
      <c r="T304" s="178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9" t="s">
        <v>182</v>
      </c>
      <c r="AT304" s="179" t="s">
        <v>177</v>
      </c>
      <c r="AU304" s="179" t="s">
        <v>86</v>
      </c>
      <c r="AY304" s="18" t="s">
        <v>175</v>
      </c>
      <c r="BE304" s="180">
        <f>IF(N304="základní",J304,0)</f>
        <v>0</v>
      </c>
      <c r="BF304" s="180">
        <f>IF(N304="snížená",J304,0)</f>
        <v>0</v>
      </c>
      <c r="BG304" s="180">
        <f>IF(N304="zákl. přenesená",J304,0)</f>
        <v>0</v>
      </c>
      <c r="BH304" s="180">
        <f>IF(N304="sníž. přenesená",J304,0)</f>
        <v>0</v>
      </c>
      <c r="BI304" s="180">
        <f>IF(N304="nulová",J304,0)</f>
        <v>0</v>
      </c>
      <c r="BJ304" s="18" t="s">
        <v>84</v>
      </c>
      <c r="BK304" s="180">
        <f>ROUND(I304*H304,2)</f>
        <v>0</v>
      </c>
      <c r="BL304" s="18" t="s">
        <v>182</v>
      </c>
      <c r="BM304" s="179" t="s">
        <v>1435</v>
      </c>
    </row>
    <row r="305" spans="1:65" s="13" customFormat="1">
      <c r="B305" s="181"/>
      <c r="D305" s="182" t="s">
        <v>184</v>
      </c>
      <c r="E305" s="183" t="s">
        <v>1</v>
      </c>
      <c r="F305" s="184" t="s">
        <v>1436</v>
      </c>
      <c r="H305" s="185">
        <v>40.744999999999997</v>
      </c>
      <c r="I305" s="186"/>
      <c r="L305" s="181"/>
      <c r="M305" s="187"/>
      <c r="N305" s="188"/>
      <c r="O305" s="188"/>
      <c r="P305" s="188"/>
      <c r="Q305" s="188"/>
      <c r="R305" s="188"/>
      <c r="S305" s="188"/>
      <c r="T305" s="189"/>
      <c r="AT305" s="183" t="s">
        <v>184</v>
      </c>
      <c r="AU305" s="183" t="s">
        <v>86</v>
      </c>
      <c r="AV305" s="13" t="s">
        <v>86</v>
      </c>
      <c r="AW305" s="13" t="s">
        <v>33</v>
      </c>
      <c r="AX305" s="13" t="s">
        <v>84</v>
      </c>
      <c r="AY305" s="183" t="s">
        <v>175</v>
      </c>
    </row>
    <row r="306" spans="1:65" s="12" customFormat="1" ht="22.9" customHeight="1">
      <c r="B306" s="154"/>
      <c r="D306" s="155" t="s">
        <v>76</v>
      </c>
      <c r="E306" s="165" t="s">
        <v>356</v>
      </c>
      <c r="F306" s="165" t="s">
        <v>357</v>
      </c>
      <c r="I306" s="157"/>
      <c r="J306" s="166">
        <f>BK306</f>
        <v>0</v>
      </c>
      <c r="L306" s="154"/>
      <c r="M306" s="159"/>
      <c r="N306" s="160"/>
      <c r="O306" s="160"/>
      <c r="P306" s="161">
        <f>P307</f>
        <v>0</v>
      </c>
      <c r="Q306" s="160"/>
      <c r="R306" s="161">
        <f>R307</f>
        <v>0</v>
      </c>
      <c r="S306" s="160"/>
      <c r="T306" s="162">
        <f>T307</f>
        <v>0</v>
      </c>
      <c r="AR306" s="155" t="s">
        <v>84</v>
      </c>
      <c r="AT306" s="163" t="s">
        <v>76</v>
      </c>
      <c r="AU306" s="163" t="s">
        <v>84</v>
      </c>
      <c r="AY306" s="155" t="s">
        <v>175</v>
      </c>
      <c r="BK306" s="164">
        <f>BK307</f>
        <v>0</v>
      </c>
    </row>
    <row r="307" spans="1:65" s="2" customFormat="1" ht="24" customHeight="1">
      <c r="A307" s="33"/>
      <c r="B307" s="167"/>
      <c r="C307" s="168" t="s">
        <v>1437</v>
      </c>
      <c r="D307" s="168" t="s">
        <v>177</v>
      </c>
      <c r="E307" s="169" t="s">
        <v>1438</v>
      </c>
      <c r="F307" s="170" t="s">
        <v>1439</v>
      </c>
      <c r="G307" s="171" t="s">
        <v>234</v>
      </c>
      <c r="H307" s="172">
        <v>260.315</v>
      </c>
      <c r="I307" s="173"/>
      <c r="J307" s="174">
        <f>ROUND(I307*H307,2)</f>
        <v>0</v>
      </c>
      <c r="K307" s="170" t="s">
        <v>181</v>
      </c>
      <c r="L307" s="34"/>
      <c r="M307" s="175" t="s">
        <v>1</v>
      </c>
      <c r="N307" s="176" t="s">
        <v>42</v>
      </c>
      <c r="O307" s="59"/>
      <c r="P307" s="177">
        <f>O307*H307</f>
        <v>0</v>
      </c>
      <c r="Q307" s="177">
        <v>0</v>
      </c>
      <c r="R307" s="177">
        <f>Q307*H307</f>
        <v>0</v>
      </c>
      <c r="S307" s="177">
        <v>0</v>
      </c>
      <c r="T307" s="178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9" t="s">
        <v>182</v>
      </c>
      <c r="AT307" s="179" t="s">
        <v>177</v>
      </c>
      <c r="AU307" s="179" t="s">
        <v>86</v>
      </c>
      <c r="AY307" s="18" t="s">
        <v>175</v>
      </c>
      <c r="BE307" s="180">
        <f>IF(N307="základní",J307,0)</f>
        <v>0</v>
      </c>
      <c r="BF307" s="180">
        <f>IF(N307="snížená",J307,0)</f>
        <v>0</v>
      </c>
      <c r="BG307" s="180">
        <f>IF(N307="zákl. přenesená",J307,0)</f>
        <v>0</v>
      </c>
      <c r="BH307" s="180">
        <f>IF(N307="sníž. přenesená",J307,0)</f>
        <v>0</v>
      </c>
      <c r="BI307" s="180">
        <f>IF(N307="nulová",J307,0)</f>
        <v>0</v>
      </c>
      <c r="BJ307" s="18" t="s">
        <v>84</v>
      </c>
      <c r="BK307" s="180">
        <f>ROUND(I307*H307,2)</f>
        <v>0</v>
      </c>
      <c r="BL307" s="18" t="s">
        <v>182</v>
      </c>
      <c r="BM307" s="179" t="s">
        <v>1440</v>
      </c>
    </row>
    <row r="308" spans="1:65" s="12" customFormat="1" ht="25.9" customHeight="1">
      <c r="B308" s="154"/>
      <c r="D308" s="155" t="s">
        <v>76</v>
      </c>
      <c r="E308" s="156" t="s">
        <v>565</v>
      </c>
      <c r="F308" s="156" t="s">
        <v>566</v>
      </c>
      <c r="I308" s="157"/>
      <c r="J308" s="158">
        <f>BK308</f>
        <v>0</v>
      </c>
      <c r="L308" s="154"/>
      <c r="M308" s="159"/>
      <c r="N308" s="160"/>
      <c r="O308" s="160"/>
      <c r="P308" s="161">
        <f>P309</f>
        <v>0</v>
      </c>
      <c r="Q308" s="160"/>
      <c r="R308" s="161">
        <f>R309</f>
        <v>0</v>
      </c>
      <c r="S308" s="160"/>
      <c r="T308" s="162">
        <f>T309</f>
        <v>0</v>
      </c>
      <c r="AR308" s="155" t="s">
        <v>86</v>
      </c>
      <c r="AT308" s="163" t="s">
        <v>76</v>
      </c>
      <c r="AU308" s="163" t="s">
        <v>77</v>
      </c>
      <c r="AY308" s="155" t="s">
        <v>175</v>
      </c>
      <c r="BK308" s="164">
        <f>BK309</f>
        <v>0</v>
      </c>
    </row>
    <row r="309" spans="1:65" s="12" customFormat="1" ht="22.9" customHeight="1">
      <c r="B309" s="154"/>
      <c r="D309" s="155" t="s">
        <v>76</v>
      </c>
      <c r="E309" s="165" t="s">
        <v>1159</v>
      </c>
      <c r="F309" s="165" t="s">
        <v>1160</v>
      </c>
      <c r="I309" s="157"/>
      <c r="J309" s="166">
        <f>BK309</f>
        <v>0</v>
      </c>
      <c r="L309" s="154"/>
      <c r="M309" s="159"/>
      <c r="N309" s="160"/>
      <c r="O309" s="160"/>
      <c r="P309" s="161">
        <f>SUM(P310:P311)</f>
        <v>0</v>
      </c>
      <c r="Q309" s="160"/>
      <c r="R309" s="161">
        <f>SUM(R310:R311)</f>
        <v>0</v>
      </c>
      <c r="S309" s="160"/>
      <c r="T309" s="162">
        <f>SUM(T310:T311)</f>
        <v>0</v>
      </c>
      <c r="AR309" s="155" t="s">
        <v>86</v>
      </c>
      <c r="AT309" s="163" t="s">
        <v>76</v>
      </c>
      <c r="AU309" s="163" t="s">
        <v>84</v>
      </c>
      <c r="AY309" s="155" t="s">
        <v>175</v>
      </c>
      <c r="BK309" s="164">
        <f>SUM(BK310:BK311)</f>
        <v>0</v>
      </c>
    </row>
    <row r="310" spans="1:65" s="2" customFormat="1" ht="16.5" customHeight="1">
      <c r="A310" s="33"/>
      <c r="B310" s="167"/>
      <c r="C310" s="168" t="s">
        <v>1441</v>
      </c>
      <c r="D310" s="168" t="s">
        <v>177</v>
      </c>
      <c r="E310" s="169" t="s">
        <v>1161</v>
      </c>
      <c r="F310" s="170" t="s">
        <v>1162</v>
      </c>
      <c r="G310" s="171" t="s">
        <v>285</v>
      </c>
      <c r="H310" s="172">
        <v>8</v>
      </c>
      <c r="I310" s="173"/>
      <c r="J310" s="174">
        <f>ROUND(I310*H310,2)</f>
        <v>0</v>
      </c>
      <c r="K310" s="170" t="s">
        <v>1</v>
      </c>
      <c r="L310" s="34"/>
      <c r="M310" s="175" t="s">
        <v>1</v>
      </c>
      <c r="N310" s="176" t="s">
        <v>42</v>
      </c>
      <c r="O310" s="59"/>
      <c r="P310" s="177">
        <f>O310*H310</f>
        <v>0</v>
      </c>
      <c r="Q310" s="177">
        <v>0</v>
      </c>
      <c r="R310" s="177">
        <f>Q310*H310</f>
        <v>0</v>
      </c>
      <c r="S310" s="177">
        <v>0</v>
      </c>
      <c r="T310" s="178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9" t="s">
        <v>256</v>
      </c>
      <c r="AT310" s="179" t="s">
        <v>177</v>
      </c>
      <c r="AU310" s="179" t="s">
        <v>86</v>
      </c>
      <c r="AY310" s="18" t="s">
        <v>175</v>
      </c>
      <c r="BE310" s="180">
        <f>IF(N310="základní",J310,0)</f>
        <v>0</v>
      </c>
      <c r="BF310" s="180">
        <f>IF(N310="snížená",J310,0)</f>
        <v>0</v>
      </c>
      <c r="BG310" s="180">
        <f>IF(N310="zákl. přenesená",J310,0)</f>
        <v>0</v>
      </c>
      <c r="BH310" s="180">
        <f>IF(N310="sníž. přenesená",J310,0)</f>
        <v>0</v>
      </c>
      <c r="BI310" s="180">
        <f>IF(N310="nulová",J310,0)</f>
        <v>0</v>
      </c>
      <c r="BJ310" s="18" t="s">
        <v>84</v>
      </c>
      <c r="BK310" s="180">
        <f>ROUND(I310*H310,2)</f>
        <v>0</v>
      </c>
      <c r="BL310" s="18" t="s">
        <v>256</v>
      </c>
      <c r="BM310" s="179" t="s">
        <v>1442</v>
      </c>
    </row>
    <row r="311" spans="1:65" s="2" customFormat="1" ht="24" customHeight="1">
      <c r="A311" s="33"/>
      <c r="B311" s="167"/>
      <c r="C311" s="168" t="s">
        <v>378</v>
      </c>
      <c r="D311" s="168" t="s">
        <v>177</v>
      </c>
      <c r="E311" s="169" t="s">
        <v>1443</v>
      </c>
      <c r="F311" s="170" t="s">
        <v>1444</v>
      </c>
      <c r="G311" s="171" t="s">
        <v>285</v>
      </c>
      <c r="H311" s="172">
        <v>8</v>
      </c>
      <c r="I311" s="173"/>
      <c r="J311" s="174">
        <f>ROUND(I311*H311,2)</f>
        <v>0</v>
      </c>
      <c r="K311" s="170" t="s">
        <v>1</v>
      </c>
      <c r="L311" s="34"/>
      <c r="M311" s="175" t="s">
        <v>1</v>
      </c>
      <c r="N311" s="176" t="s">
        <v>42</v>
      </c>
      <c r="O311" s="59"/>
      <c r="P311" s="177">
        <f>O311*H311</f>
        <v>0</v>
      </c>
      <c r="Q311" s="177">
        <v>0</v>
      </c>
      <c r="R311" s="177">
        <f>Q311*H311</f>
        <v>0</v>
      </c>
      <c r="S311" s="177">
        <v>0</v>
      </c>
      <c r="T311" s="178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79" t="s">
        <v>256</v>
      </c>
      <c r="AT311" s="179" t="s">
        <v>177</v>
      </c>
      <c r="AU311" s="179" t="s">
        <v>86</v>
      </c>
      <c r="AY311" s="18" t="s">
        <v>175</v>
      </c>
      <c r="BE311" s="180">
        <f>IF(N311="základní",J311,0)</f>
        <v>0</v>
      </c>
      <c r="BF311" s="180">
        <f>IF(N311="snížená",J311,0)</f>
        <v>0</v>
      </c>
      <c r="BG311" s="180">
        <f>IF(N311="zákl. přenesená",J311,0)</f>
        <v>0</v>
      </c>
      <c r="BH311" s="180">
        <f>IF(N311="sníž. přenesená",J311,0)</f>
        <v>0</v>
      </c>
      <c r="BI311" s="180">
        <f>IF(N311="nulová",J311,0)</f>
        <v>0</v>
      </c>
      <c r="BJ311" s="18" t="s">
        <v>84</v>
      </c>
      <c r="BK311" s="180">
        <f>ROUND(I311*H311,2)</f>
        <v>0</v>
      </c>
      <c r="BL311" s="18" t="s">
        <v>256</v>
      </c>
      <c r="BM311" s="179" t="s">
        <v>1445</v>
      </c>
    </row>
    <row r="312" spans="1:65" s="12" customFormat="1" ht="25.9" customHeight="1">
      <c r="B312" s="154"/>
      <c r="D312" s="155" t="s">
        <v>76</v>
      </c>
      <c r="E312" s="156" t="s">
        <v>362</v>
      </c>
      <c r="F312" s="156" t="s">
        <v>363</v>
      </c>
      <c r="I312" s="157"/>
      <c r="J312" s="158">
        <f>BK312</f>
        <v>0</v>
      </c>
      <c r="L312" s="154"/>
      <c r="M312" s="159"/>
      <c r="N312" s="160"/>
      <c r="O312" s="160"/>
      <c r="P312" s="161">
        <f>P313+P316</f>
        <v>0</v>
      </c>
      <c r="Q312" s="160"/>
      <c r="R312" s="161">
        <f>R313+R316</f>
        <v>0</v>
      </c>
      <c r="S312" s="160"/>
      <c r="T312" s="162">
        <f>T313+T316</f>
        <v>0</v>
      </c>
      <c r="AR312" s="155" t="s">
        <v>201</v>
      </c>
      <c r="AT312" s="163" t="s">
        <v>76</v>
      </c>
      <c r="AU312" s="163" t="s">
        <v>77</v>
      </c>
      <c r="AY312" s="155" t="s">
        <v>175</v>
      </c>
      <c r="BK312" s="164">
        <f>BK313+BK316</f>
        <v>0</v>
      </c>
    </row>
    <row r="313" spans="1:65" s="12" customFormat="1" ht="22.9" customHeight="1">
      <c r="B313" s="154"/>
      <c r="D313" s="155" t="s">
        <v>76</v>
      </c>
      <c r="E313" s="165" t="s">
        <v>364</v>
      </c>
      <c r="F313" s="165" t="s">
        <v>365</v>
      </c>
      <c r="I313" s="157"/>
      <c r="J313" s="166">
        <f>BK313</f>
        <v>0</v>
      </c>
      <c r="L313" s="154"/>
      <c r="M313" s="159"/>
      <c r="N313" s="160"/>
      <c r="O313" s="160"/>
      <c r="P313" s="161">
        <f>SUM(P314:P315)</f>
        <v>0</v>
      </c>
      <c r="Q313" s="160"/>
      <c r="R313" s="161">
        <f>SUM(R314:R315)</f>
        <v>0</v>
      </c>
      <c r="S313" s="160"/>
      <c r="T313" s="162">
        <f>SUM(T314:T315)</f>
        <v>0</v>
      </c>
      <c r="AR313" s="155" t="s">
        <v>201</v>
      </c>
      <c r="AT313" s="163" t="s">
        <v>76</v>
      </c>
      <c r="AU313" s="163" t="s">
        <v>84</v>
      </c>
      <c r="AY313" s="155" t="s">
        <v>175</v>
      </c>
      <c r="BK313" s="164">
        <f>SUM(BK314:BK315)</f>
        <v>0</v>
      </c>
    </row>
    <row r="314" spans="1:65" s="2" customFormat="1" ht="16.5" customHeight="1">
      <c r="A314" s="33"/>
      <c r="B314" s="167"/>
      <c r="C314" s="168" t="s">
        <v>1446</v>
      </c>
      <c r="D314" s="168" t="s">
        <v>177</v>
      </c>
      <c r="E314" s="169" t="s">
        <v>366</v>
      </c>
      <c r="F314" s="170" t="s">
        <v>367</v>
      </c>
      <c r="G314" s="171" t="s">
        <v>368</v>
      </c>
      <c r="H314" s="172">
        <v>1</v>
      </c>
      <c r="I314" s="173"/>
      <c r="J314" s="174">
        <f>ROUND(I314*H314,2)</f>
        <v>0</v>
      </c>
      <c r="K314" s="170" t="s">
        <v>181</v>
      </c>
      <c r="L314" s="34"/>
      <c r="M314" s="175" t="s">
        <v>1</v>
      </c>
      <c r="N314" s="176" t="s">
        <v>42</v>
      </c>
      <c r="O314" s="59"/>
      <c r="P314" s="177">
        <f>O314*H314</f>
        <v>0</v>
      </c>
      <c r="Q314" s="177">
        <v>0</v>
      </c>
      <c r="R314" s="177">
        <f>Q314*H314</f>
        <v>0</v>
      </c>
      <c r="S314" s="177">
        <v>0</v>
      </c>
      <c r="T314" s="178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79" t="s">
        <v>369</v>
      </c>
      <c r="AT314" s="179" t="s">
        <v>177</v>
      </c>
      <c r="AU314" s="179" t="s">
        <v>86</v>
      </c>
      <c r="AY314" s="18" t="s">
        <v>175</v>
      </c>
      <c r="BE314" s="180">
        <f>IF(N314="základní",J314,0)</f>
        <v>0</v>
      </c>
      <c r="BF314" s="180">
        <f>IF(N314="snížená",J314,0)</f>
        <v>0</v>
      </c>
      <c r="BG314" s="180">
        <f>IF(N314="zákl. přenesená",J314,0)</f>
        <v>0</v>
      </c>
      <c r="BH314" s="180">
        <f>IF(N314="sníž. přenesená",J314,0)</f>
        <v>0</v>
      </c>
      <c r="BI314" s="180">
        <f>IF(N314="nulová",J314,0)</f>
        <v>0</v>
      </c>
      <c r="BJ314" s="18" t="s">
        <v>84</v>
      </c>
      <c r="BK314" s="180">
        <f>ROUND(I314*H314,2)</f>
        <v>0</v>
      </c>
      <c r="BL314" s="18" t="s">
        <v>369</v>
      </c>
      <c r="BM314" s="179" t="s">
        <v>1447</v>
      </c>
    </row>
    <row r="315" spans="1:65" s="2" customFormat="1" ht="16.5" customHeight="1">
      <c r="A315" s="33"/>
      <c r="B315" s="167"/>
      <c r="C315" s="168" t="s">
        <v>1448</v>
      </c>
      <c r="D315" s="168" t="s">
        <v>177</v>
      </c>
      <c r="E315" s="169" t="s">
        <v>372</v>
      </c>
      <c r="F315" s="170" t="s">
        <v>373</v>
      </c>
      <c r="G315" s="171" t="s">
        <v>368</v>
      </c>
      <c r="H315" s="172">
        <v>1</v>
      </c>
      <c r="I315" s="173"/>
      <c r="J315" s="174">
        <f>ROUND(I315*H315,2)</f>
        <v>0</v>
      </c>
      <c r="K315" s="170" t="s">
        <v>181</v>
      </c>
      <c r="L315" s="34"/>
      <c r="M315" s="175" t="s">
        <v>1</v>
      </c>
      <c r="N315" s="176" t="s">
        <v>42</v>
      </c>
      <c r="O315" s="59"/>
      <c r="P315" s="177">
        <f>O315*H315</f>
        <v>0</v>
      </c>
      <c r="Q315" s="177">
        <v>0</v>
      </c>
      <c r="R315" s="177">
        <f>Q315*H315</f>
        <v>0</v>
      </c>
      <c r="S315" s="177">
        <v>0</v>
      </c>
      <c r="T315" s="178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9" t="s">
        <v>369</v>
      </c>
      <c r="AT315" s="179" t="s">
        <v>177</v>
      </c>
      <c r="AU315" s="179" t="s">
        <v>86</v>
      </c>
      <c r="AY315" s="18" t="s">
        <v>175</v>
      </c>
      <c r="BE315" s="180">
        <f>IF(N315="základní",J315,0)</f>
        <v>0</v>
      </c>
      <c r="BF315" s="180">
        <f>IF(N315="snížená",J315,0)</f>
        <v>0</v>
      </c>
      <c r="BG315" s="180">
        <f>IF(N315="zákl. přenesená",J315,0)</f>
        <v>0</v>
      </c>
      <c r="BH315" s="180">
        <f>IF(N315="sníž. přenesená",J315,0)</f>
        <v>0</v>
      </c>
      <c r="BI315" s="180">
        <f>IF(N315="nulová",J315,0)</f>
        <v>0</v>
      </c>
      <c r="BJ315" s="18" t="s">
        <v>84</v>
      </c>
      <c r="BK315" s="180">
        <f>ROUND(I315*H315,2)</f>
        <v>0</v>
      </c>
      <c r="BL315" s="18" t="s">
        <v>369</v>
      </c>
      <c r="BM315" s="179" t="s">
        <v>1449</v>
      </c>
    </row>
    <row r="316" spans="1:65" s="12" customFormat="1" ht="22.9" customHeight="1">
      <c r="B316" s="154"/>
      <c r="D316" s="155" t="s">
        <v>76</v>
      </c>
      <c r="E316" s="165" t="s">
        <v>1166</v>
      </c>
      <c r="F316" s="165" t="s">
        <v>1167</v>
      </c>
      <c r="I316" s="157"/>
      <c r="J316" s="166">
        <f>BK316</f>
        <v>0</v>
      </c>
      <c r="L316" s="154"/>
      <c r="M316" s="159"/>
      <c r="N316" s="160"/>
      <c r="O316" s="160"/>
      <c r="P316" s="161">
        <f>P317</f>
        <v>0</v>
      </c>
      <c r="Q316" s="160"/>
      <c r="R316" s="161">
        <f>R317</f>
        <v>0</v>
      </c>
      <c r="S316" s="160"/>
      <c r="T316" s="162">
        <f>T317</f>
        <v>0</v>
      </c>
      <c r="AR316" s="155" t="s">
        <v>201</v>
      </c>
      <c r="AT316" s="163" t="s">
        <v>76</v>
      </c>
      <c r="AU316" s="163" t="s">
        <v>84</v>
      </c>
      <c r="AY316" s="155" t="s">
        <v>175</v>
      </c>
      <c r="BK316" s="164">
        <f>BK317</f>
        <v>0</v>
      </c>
    </row>
    <row r="317" spans="1:65" s="2" customFormat="1" ht="16.5" customHeight="1">
      <c r="A317" s="33"/>
      <c r="B317" s="167"/>
      <c r="C317" s="168" t="s">
        <v>1450</v>
      </c>
      <c r="D317" s="168" t="s">
        <v>177</v>
      </c>
      <c r="E317" s="169" t="s">
        <v>1168</v>
      </c>
      <c r="F317" s="170" t="s">
        <v>1169</v>
      </c>
      <c r="G317" s="171" t="s">
        <v>310</v>
      </c>
      <c r="H317" s="172">
        <v>2</v>
      </c>
      <c r="I317" s="173"/>
      <c r="J317" s="174">
        <f>ROUND(I317*H317,2)</f>
        <v>0</v>
      </c>
      <c r="K317" s="170" t="s">
        <v>750</v>
      </c>
      <c r="L317" s="34"/>
      <c r="M317" s="215" t="s">
        <v>1</v>
      </c>
      <c r="N317" s="216" t="s">
        <v>42</v>
      </c>
      <c r="O317" s="217"/>
      <c r="P317" s="218">
        <f>O317*H317</f>
        <v>0</v>
      </c>
      <c r="Q317" s="218">
        <v>0</v>
      </c>
      <c r="R317" s="218">
        <f>Q317*H317</f>
        <v>0</v>
      </c>
      <c r="S317" s="218">
        <v>0</v>
      </c>
      <c r="T317" s="219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9" t="s">
        <v>369</v>
      </c>
      <c r="AT317" s="179" t="s">
        <v>177</v>
      </c>
      <c r="AU317" s="179" t="s">
        <v>86</v>
      </c>
      <c r="AY317" s="18" t="s">
        <v>175</v>
      </c>
      <c r="BE317" s="180">
        <f>IF(N317="základní",J317,0)</f>
        <v>0</v>
      </c>
      <c r="BF317" s="180">
        <f>IF(N317="snížená",J317,0)</f>
        <v>0</v>
      </c>
      <c r="BG317" s="180">
        <f>IF(N317="zákl. přenesená",J317,0)</f>
        <v>0</v>
      </c>
      <c r="BH317" s="180">
        <f>IF(N317="sníž. přenesená",J317,0)</f>
        <v>0</v>
      </c>
      <c r="BI317" s="180">
        <f>IF(N317="nulová",J317,0)</f>
        <v>0</v>
      </c>
      <c r="BJ317" s="18" t="s">
        <v>84</v>
      </c>
      <c r="BK317" s="180">
        <f>ROUND(I317*H317,2)</f>
        <v>0</v>
      </c>
      <c r="BL317" s="18" t="s">
        <v>369</v>
      </c>
      <c r="BM317" s="179" t="s">
        <v>1451</v>
      </c>
    </row>
    <row r="318" spans="1:65" s="2" customFormat="1" ht="6.95" customHeight="1">
      <c r="A318" s="33"/>
      <c r="B318" s="48"/>
      <c r="C318" s="49"/>
      <c r="D318" s="49"/>
      <c r="E318" s="49"/>
      <c r="F318" s="49"/>
      <c r="G318" s="49"/>
      <c r="H318" s="49"/>
      <c r="I318" s="127"/>
      <c r="J318" s="49"/>
      <c r="K318" s="49"/>
      <c r="L318" s="34"/>
      <c r="M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</row>
  </sheetData>
  <autoFilter ref="C132:K317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116</v>
      </c>
      <c r="AZ2" s="100" t="s">
        <v>1452</v>
      </c>
      <c r="BA2" s="100" t="s">
        <v>1</v>
      </c>
      <c r="BB2" s="100" t="s">
        <v>1</v>
      </c>
      <c r="BC2" s="100" t="s">
        <v>189</v>
      </c>
      <c r="BD2" s="100" t="s">
        <v>86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  <c r="AZ3" s="100" t="s">
        <v>134</v>
      </c>
      <c r="BA3" s="100" t="s">
        <v>1</v>
      </c>
      <c r="BB3" s="100" t="s">
        <v>1</v>
      </c>
      <c r="BC3" s="100" t="s">
        <v>1453</v>
      </c>
      <c r="BD3" s="100" t="s">
        <v>86</v>
      </c>
    </row>
    <row r="4" spans="1:56" s="1" customFormat="1" ht="24.95" customHeight="1">
      <c r="B4" s="21"/>
      <c r="D4" s="22" t="s">
        <v>138</v>
      </c>
      <c r="I4" s="99"/>
      <c r="L4" s="21"/>
      <c r="M4" s="102" t="s">
        <v>10</v>
      </c>
      <c r="AT4" s="18" t="s">
        <v>3</v>
      </c>
      <c r="AZ4" s="100" t="s">
        <v>718</v>
      </c>
      <c r="BA4" s="100" t="s">
        <v>1</v>
      </c>
      <c r="BB4" s="100" t="s">
        <v>1</v>
      </c>
      <c r="BC4" s="100" t="s">
        <v>1454</v>
      </c>
      <c r="BD4" s="100" t="s">
        <v>86</v>
      </c>
    </row>
    <row r="5" spans="1:56" s="1" customFormat="1" ht="6.95" customHeight="1">
      <c r="B5" s="21"/>
      <c r="I5" s="99"/>
      <c r="L5" s="21"/>
      <c r="AZ5" s="100" t="s">
        <v>1172</v>
      </c>
      <c r="BA5" s="100" t="s">
        <v>1</v>
      </c>
      <c r="BB5" s="100" t="s">
        <v>1</v>
      </c>
      <c r="BC5" s="100" t="s">
        <v>1455</v>
      </c>
      <c r="BD5" s="100" t="s">
        <v>86</v>
      </c>
    </row>
    <row r="6" spans="1:56" s="1" customFormat="1" ht="12" customHeight="1">
      <c r="B6" s="21"/>
      <c r="D6" s="28" t="s">
        <v>15</v>
      </c>
      <c r="I6" s="99"/>
      <c r="L6" s="21"/>
      <c r="AZ6" s="100" t="s">
        <v>601</v>
      </c>
      <c r="BA6" s="100" t="s">
        <v>1</v>
      </c>
      <c r="BB6" s="100" t="s">
        <v>1</v>
      </c>
      <c r="BC6" s="100" t="s">
        <v>227</v>
      </c>
      <c r="BD6" s="100" t="s">
        <v>86</v>
      </c>
    </row>
    <row r="7" spans="1:56" s="1" customFormat="1" ht="25.5" customHeight="1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  <c r="AZ7" s="100" t="s">
        <v>136</v>
      </c>
      <c r="BA7" s="100" t="s">
        <v>1</v>
      </c>
      <c r="BB7" s="100" t="s">
        <v>1</v>
      </c>
      <c r="BC7" s="100" t="s">
        <v>1456</v>
      </c>
      <c r="BD7" s="100" t="s">
        <v>86</v>
      </c>
    </row>
    <row r="8" spans="1:56" s="1" customFormat="1" ht="12" customHeight="1">
      <c r="B8" s="21"/>
      <c r="D8" s="28" t="s">
        <v>144</v>
      </c>
      <c r="I8" s="99"/>
      <c r="L8" s="21"/>
      <c r="AZ8" s="100" t="s">
        <v>139</v>
      </c>
      <c r="BA8" s="100" t="s">
        <v>1</v>
      </c>
      <c r="BB8" s="100" t="s">
        <v>1</v>
      </c>
      <c r="BC8" s="100" t="s">
        <v>1457</v>
      </c>
      <c r="BD8" s="100" t="s">
        <v>86</v>
      </c>
    </row>
    <row r="9" spans="1:56" s="2" customFormat="1" ht="16.5" customHeight="1">
      <c r="A9" s="33"/>
      <c r="B9" s="34"/>
      <c r="C9" s="33"/>
      <c r="D9" s="33"/>
      <c r="E9" s="276" t="s">
        <v>1179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0" t="s">
        <v>141</v>
      </c>
      <c r="BA9" s="100" t="s">
        <v>1</v>
      </c>
      <c r="BB9" s="100" t="s">
        <v>1</v>
      </c>
      <c r="BC9" s="100" t="s">
        <v>1401</v>
      </c>
      <c r="BD9" s="100" t="s">
        <v>86</v>
      </c>
    </row>
    <row r="10" spans="1:5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100" t="s">
        <v>1175</v>
      </c>
      <c r="BA10" s="100" t="s">
        <v>1</v>
      </c>
      <c r="BB10" s="100" t="s">
        <v>1</v>
      </c>
      <c r="BC10" s="100" t="s">
        <v>1458</v>
      </c>
      <c r="BD10" s="100" t="s">
        <v>86</v>
      </c>
    </row>
    <row r="11" spans="1:56" s="2" customFormat="1" ht="27" customHeight="1">
      <c r="A11" s="33"/>
      <c r="B11" s="34"/>
      <c r="C11" s="33"/>
      <c r="D11" s="33"/>
      <c r="E11" s="258" t="s">
        <v>1459</v>
      </c>
      <c r="F11" s="275"/>
      <c r="G11" s="275"/>
      <c r="H11" s="27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100" t="s">
        <v>1177</v>
      </c>
      <c r="BA11" s="100" t="s">
        <v>1</v>
      </c>
      <c r="BB11" s="100" t="s">
        <v>1</v>
      </c>
      <c r="BC11" s="100" t="s">
        <v>1460</v>
      </c>
      <c r="BD11" s="100" t="s">
        <v>86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100" t="s">
        <v>1036</v>
      </c>
      <c r="BA12" s="100" t="s">
        <v>1</v>
      </c>
      <c r="BB12" s="100" t="s">
        <v>1</v>
      </c>
      <c r="BC12" s="100" t="s">
        <v>1461</v>
      </c>
      <c r="BD12" s="100" t="s">
        <v>86</v>
      </c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104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100" t="s">
        <v>1462</v>
      </c>
      <c r="BA13" s="100" t="s">
        <v>1</v>
      </c>
      <c r="BB13" s="100" t="s">
        <v>1</v>
      </c>
      <c r="BC13" s="100" t="s">
        <v>1463</v>
      </c>
      <c r="BD13" s="100" t="s">
        <v>86</v>
      </c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104" t="s">
        <v>21</v>
      </c>
      <c r="J14" s="56" t="str">
        <f>'Rekapitulace stavby'!AN8</f>
        <v>18. 1. 2019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100" t="s">
        <v>1181</v>
      </c>
      <c r="BA14" s="100" t="s">
        <v>1</v>
      </c>
      <c r="BB14" s="100" t="s">
        <v>1</v>
      </c>
      <c r="BC14" s="100" t="s">
        <v>1464</v>
      </c>
      <c r="BD14" s="100" t="s">
        <v>86</v>
      </c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100" t="s">
        <v>1184</v>
      </c>
      <c r="BA15" s="100" t="s">
        <v>1</v>
      </c>
      <c r="BB15" s="100" t="s">
        <v>1</v>
      </c>
      <c r="BC15" s="100" t="s">
        <v>1465</v>
      </c>
      <c r="BD15" s="100" t="s">
        <v>86</v>
      </c>
    </row>
    <row r="16" spans="1:5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104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100" t="s">
        <v>380</v>
      </c>
      <c r="BA16" s="100" t="s">
        <v>1</v>
      </c>
      <c r="BB16" s="100" t="s">
        <v>1</v>
      </c>
      <c r="BC16" s="100" t="s">
        <v>1466</v>
      </c>
      <c r="BD16" s="100" t="s">
        <v>86</v>
      </c>
    </row>
    <row r="17" spans="1:56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104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100" t="s">
        <v>1467</v>
      </c>
      <c r="BA17" s="100" t="s">
        <v>1</v>
      </c>
      <c r="BB17" s="100" t="s">
        <v>1</v>
      </c>
      <c r="BC17" s="100" t="s">
        <v>1468</v>
      </c>
      <c r="BD17" s="100" t="s">
        <v>86</v>
      </c>
    </row>
    <row r="18" spans="1:56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100" t="s">
        <v>724</v>
      </c>
      <c r="BA18" s="100" t="s">
        <v>1</v>
      </c>
      <c r="BB18" s="100" t="s">
        <v>1</v>
      </c>
      <c r="BC18" s="100" t="s">
        <v>1469</v>
      </c>
      <c r="BD18" s="100" t="s">
        <v>86</v>
      </c>
    </row>
    <row r="19" spans="1:56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100" t="s">
        <v>726</v>
      </c>
      <c r="BA19" s="100" t="s">
        <v>1</v>
      </c>
      <c r="BB19" s="100" t="s">
        <v>1</v>
      </c>
      <c r="BC19" s="100" t="s">
        <v>1470</v>
      </c>
      <c r="BD19" s="100" t="s">
        <v>86</v>
      </c>
    </row>
    <row r="20" spans="1:56" s="2" customFormat="1" ht="18" customHeight="1">
      <c r="A20" s="33"/>
      <c r="B20" s="34"/>
      <c r="C20" s="33"/>
      <c r="D20" s="33"/>
      <c r="E20" s="278" t="str">
        <f>'Rekapitulace stavby'!E14</f>
        <v>Vyplň údaj</v>
      </c>
      <c r="F20" s="261"/>
      <c r="G20" s="261"/>
      <c r="H20" s="261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Z20" s="100" t="s">
        <v>729</v>
      </c>
      <c r="BA20" s="100" t="s">
        <v>1</v>
      </c>
      <c r="BB20" s="100" t="s">
        <v>1</v>
      </c>
      <c r="BC20" s="100" t="s">
        <v>1471</v>
      </c>
      <c r="BD20" s="100" t="s">
        <v>86</v>
      </c>
    </row>
    <row r="21" spans="1:56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Z21" s="100" t="s">
        <v>1472</v>
      </c>
      <c r="BA21" s="100" t="s">
        <v>1</v>
      </c>
      <c r="BB21" s="100" t="s">
        <v>1</v>
      </c>
      <c r="BC21" s="100" t="s">
        <v>1473</v>
      </c>
      <c r="BD21" s="100" t="s">
        <v>86</v>
      </c>
    </row>
    <row r="22" spans="1:56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24</v>
      </c>
      <c r="J22" s="26" t="s">
        <v>30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56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104" t="s">
        <v>26</v>
      </c>
      <c r="J23" s="26" t="s">
        <v>32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56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56" s="2" customFormat="1" ht="12" customHeight="1">
      <c r="A25" s="33"/>
      <c r="B25" s="34"/>
      <c r="C25" s="33"/>
      <c r="D25" s="28" t="s">
        <v>34</v>
      </c>
      <c r="E25" s="33"/>
      <c r="F25" s="33"/>
      <c r="G25" s="33"/>
      <c r="H25" s="33"/>
      <c r="I25" s="104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56" s="2" customFormat="1" ht="18" customHeight="1">
      <c r="A26" s="33"/>
      <c r="B26" s="34"/>
      <c r="C26" s="33"/>
      <c r="D26" s="33"/>
      <c r="E26" s="26" t="s">
        <v>35</v>
      </c>
      <c r="F26" s="33"/>
      <c r="G26" s="33"/>
      <c r="H26" s="33"/>
      <c r="I26" s="104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56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56" s="2" customFormat="1" ht="12" customHeight="1">
      <c r="A28" s="33"/>
      <c r="B28" s="34"/>
      <c r="C28" s="33"/>
      <c r="D28" s="28" t="s">
        <v>36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56" s="8" customFormat="1" ht="16.5" customHeight="1">
      <c r="A29" s="105"/>
      <c r="B29" s="106"/>
      <c r="C29" s="105"/>
      <c r="D29" s="105"/>
      <c r="E29" s="265" t="s">
        <v>1</v>
      </c>
      <c r="F29" s="265"/>
      <c r="G29" s="265"/>
      <c r="H29" s="265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56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56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56" s="2" customFormat="1" ht="25.35" customHeight="1">
      <c r="A32" s="33"/>
      <c r="B32" s="34"/>
      <c r="C32" s="33"/>
      <c r="D32" s="110" t="s">
        <v>37</v>
      </c>
      <c r="E32" s="33"/>
      <c r="F32" s="33"/>
      <c r="G32" s="33"/>
      <c r="H32" s="33"/>
      <c r="I32" s="103"/>
      <c r="J32" s="72">
        <f>ROUND(J135,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39</v>
      </c>
      <c r="G34" s="33"/>
      <c r="H34" s="33"/>
      <c r="I34" s="111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2" t="s">
        <v>41</v>
      </c>
      <c r="E35" s="28" t="s">
        <v>42</v>
      </c>
      <c r="F35" s="113">
        <f>ROUND((SUM(BE135:BE397)),  2)</f>
        <v>0</v>
      </c>
      <c r="G35" s="33"/>
      <c r="H35" s="33"/>
      <c r="I35" s="114">
        <v>0.21</v>
      </c>
      <c r="J35" s="113">
        <f>ROUND(((SUM(BE135:BE397))*I35),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43</v>
      </c>
      <c r="F36" s="113">
        <f>ROUND((SUM(BF135:BF397)),  2)</f>
        <v>0</v>
      </c>
      <c r="G36" s="33"/>
      <c r="H36" s="33"/>
      <c r="I36" s="114">
        <v>0.15</v>
      </c>
      <c r="J36" s="113">
        <f>ROUND(((SUM(BF135:BF397))*I36),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13">
        <f>ROUND((SUM(BG135:BG397)),  2)</f>
        <v>0</v>
      </c>
      <c r="G37" s="33"/>
      <c r="H37" s="33"/>
      <c r="I37" s="114">
        <v>0.21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45</v>
      </c>
      <c r="F38" s="113">
        <f>ROUND((SUM(BH135:BH397)),  2)</f>
        <v>0</v>
      </c>
      <c r="G38" s="33"/>
      <c r="H38" s="33"/>
      <c r="I38" s="114">
        <v>0.15</v>
      </c>
      <c r="J38" s="113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46</v>
      </c>
      <c r="F39" s="113">
        <f>ROUND((SUM(BI135:BI397)),  2)</f>
        <v>0</v>
      </c>
      <c r="G39" s="33"/>
      <c r="H39" s="33"/>
      <c r="I39" s="114">
        <v>0</v>
      </c>
      <c r="J39" s="113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5"/>
      <c r="D41" s="116" t="s">
        <v>47</v>
      </c>
      <c r="E41" s="61"/>
      <c r="F41" s="61"/>
      <c r="G41" s="117" t="s">
        <v>48</v>
      </c>
      <c r="H41" s="118" t="s">
        <v>49</v>
      </c>
      <c r="I41" s="119"/>
      <c r="J41" s="120">
        <f>SUM(J32:J39)</f>
        <v>0</v>
      </c>
      <c r="K41" s="12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6" t="s">
        <v>1179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27" customHeight="1">
      <c r="A89" s="33"/>
      <c r="B89" s="34"/>
      <c r="C89" s="33"/>
      <c r="D89" s="33"/>
      <c r="E89" s="258" t="str">
        <f>E11</f>
        <v xml:space="preserve">02 - C.1.9-Vybudování nového parkoviště mezi bytovými domy U Apolla č.p. 692-693 </v>
      </c>
      <c r="F89" s="275"/>
      <c r="G89" s="275"/>
      <c r="H89" s="27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Valašské Meziříčí</v>
      </c>
      <c r="G91" s="33"/>
      <c r="H91" s="33"/>
      <c r="I91" s="104" t="s">
        <v>21</v>
      </c>
      <c r="J91" s="56" t="str">
        <f>IF(J14="","",J14)</f>
        <v>18. 1. 2019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>
      <c r="A93" s="33"/>
      <c r="B93" s="34"/>
      <c r="C93" s="28" t="s">
        <v>23</v>
      </c>
      <c r="D93" s="33"/>
      <c r="E93" s="33"/>
      <c r="F93" s="26" t="str">
        <f>E17</f>
        <v>Město Valašské Meziříčí</v>
      </c>
      <c r="G93" s="33"/>
      <c r="H93" s="33"/>
      <c r="I93" s="104" t="s">
        <v>29</v>
      </c>
      <c r="J93" s="31" t="str">
        <f>E23</f>
        <v>LZ-PROJEKT plus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34</v>
      </c>
      <c r="J94" s="31" t="str">
        <f>E26</f>
        <v>Fajfrová Irena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9" t="s">
        <v>149</v>
      </c>
      <c r="D96" s="115"/>
      <c r="E96" s="115"/>
      <c r="F96" s="115"/>
      <c r="G96" s="115"/>
      <c r="H96" s="115"/>
      <c r="I96" s="130"/>
      <c r="J96" s="131" t="s">
        <v>150</v>
      </c>
      <c r="K96" s="115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2" t="s">
        <v>151</v>
      </c>
      <c r="D98" s="33"/>
      <c r="E98" s="33"/>
      <c r="F98" s="33"/>
      <c r="G98" s="33"/>
      <c r="H98" s="33"/>
      <c r="I98" s="103"/>
      <c r="J98" s="72">
        <f>J135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4.95" customHeight="1">
      <c r="B99" s="133"/>
      <c r="D99" s="134" t="s">
        <v>153</v>
      </c>
      <c r="E99" s="135"/>
      <c r="F99" s="135"/>
      <c r="G99" s="135"/>
      <c r="H99" s="135"/>
      <c r="I99" s="136"/>
      <c r="J99" s="137">
        <f>J136</f>
        <v>0</v>
      </c>
      <c r="L99" s="133"/>
    </row>
    <row r="100" spans="1:47" s="10" customFormat="1" ht="19.899999999999999" customHeight="1">
      <c r="B100" s="138"/>
      <c r="D100" s="139" t="s">
        <v>154</v>
      </c>
      <c r="E100" s="140"/>
      <c r="F100" s="140"/>
      <c r="G100" s="140"/>
      <c r="H100" s="140"/>
      <c r="I100" s="141"/>
      <c r="J100" s="142">
        <f>J137</f>
        <v>0</v>
      </c>
      <c r="L100" s="138"/>
    </row>
    <row r="101" spans="1:47" s="10" customFormat="1" ht="19.899999999999999" customHeight="1">
      <c r="B101" s="138"/>
      <c r="D101" s="139" t="s">
        <v>383</v>
      </c>
      <c r="E101" s="140"/>
      <c r="F101" s="140"/>
      <c r="G101" s="140"/>
      <c r="H101" s="140"/>
      <c r="I101" s="141"/>
      <c r="J101" s="142">
        <f>J256</f>
        <v>0</v>
      </c>
      <c r="L101" s="138"/>
    </row>
    <row r="102" spans="1:47" s="10" customFormat="1" ht="19.899999999999999" customHeight="1">
      <c r="B102" s="138"/>
      <c r="D102" s="139" t="s">
        <v>384</v>
      </c>
      <c r="E102" s="140"/>
      <c r="F102" s="140"/>
      <c r="G102" s="140"/>
      <c r="H102" s="140"/>
      <c r="I102" s="141"/>
      <c r="J102" s="142">
        <f>J263</f>
        <v>0</v>
      </c>
      <c r="L102" s="138"/>
    </row>
    <row r="103" spans="1:47" s="10" customFormat="1" ht="19.899999999999999" customHeight="1">
      <c r="B103" s="138"/>
      <c r="D103" s="139" t="s">
        <v>385</v>
      </c>
      <c r="E103" s="140"/>
      <c r="F103" s="140"/>
      <c r="G103" s="140"/>
      <c r="H103" s="140"/>
      <c r="I103" s="141"/>
      <c r="J103" s="142">
        <f>J266</f>
        <v>0</v>
      </c>
      <c r="L103" s="138"/>
    </row>
    <row r="104" spans="1:47" s="10" customFormat="1" ht="19.899999999999999" customHeight="1">
      <c r="B104" s="138"/>
      <c r="D104" s="139" t="s">
        <v>1190</v>
      </c>
      <c r="E104" s="140"/>
      <c r="F104" s="140"/>
      <c r="G104" s="140"/>
      <c r="H104" s="140"/>
      <c r="I104" s="141"/>
      <c r="J104" s="142">
        <f>J282</f>
        <v>0</v>
      </c>
      <c r="L104" s="138"/>
    </row>
    <row r="105" spans="1:47" s="10" customFormat="1" ht="19.899999999999999" customHeight="1">
      <c r="B105" s="138"/>
      <c r="D105" s="139" t="s">
        <v>386</v>
      </c>
      <c r="E105" s="140"/>
      <c r="F105" s="140"/>
      <c r="G105" s="140"/>
      <c r="H105" s="140"/>
      <c r="I105" s="141"/>
      <c r="J105" s="142">
        <f>J305</f>
        <v>0</v>
      </c>
      <c r="L105" s="138"/>
    </row>
    <row r="106" spans="1:47" s="10" customFormat="1" ht="19.899999999999999" customHeight="1">
      <c r="B106" s="138"/>
      <c r="D106" s="139" t="s">
        <v>156</v>
      </c>
      <c r="E106" s="140"/>
      <c r="F106" s="140"/>
      <c r="G106" s="140"/>
      <c r="H106" s="140"/>
      <c r="I106" s="141"/>
      <c r="J106" s="142">
        <f>J340</f>
        <v>0</v>
      </c>
      <c r="L106" s="138"/>
    </row>
    <row r="107" spans="1:47" s="10" customFormat="1" ht="19.899999999999999" customHeight="1">
      <c r="B107" s="138"/>
      <c r="D107" s="139" t="s">
        <v>732</v>
      </c>
      <c r="E107" s="140"/>
      <c r="F107" s="140"/>
      <c r="G107" s="140"/>
      <c r="H107" s="140"/>
      <c r="I107" s="141"/>
      <c r="J107" s="142">
        <f>J373</f>
        <v>0</v>
      </c>
      <c r="L107" s="138"/>
    </row>
    <row r="108" spans="1:47" s="10" customFormat="1" ht="19.899999999999999" customHeight="1">
      <c r="B108" s="138"/>
      <c r="D108" s="139" t="s">
        <v>157</v>
      </c>
      <c r="E108" s="140"/>
      <c r="F108" s="140"/>
      <c r="G108" s="140"/>
      <c r="H108" s="140"/>
      <c r="I108" s="141"/>
      <c r="J108" s="142">
        <f>J386</f>
        <v>0</v>
      </c>
      <c r="L108" s="138"/>
    </row>
    <row r="109" spans="1:47" s="9" customFormat="1" ht="24.95" customHeight="1">
      <c r="B109" s="133"/>
      <c r="D109" s="134" t="s">
        <v>387</v>
      </c>
      <c r="E109" s="135"/>
      <c r="F109" s="135"/>
      <c r="G109" s="135"/>
      <c r="H109" s="135"/>
      <c r="I109" s="136"/>
      <c r="J109" s="137">
        <f>J388</f>
        <v>0</v>
      </c>
      <c r="L109" s="133"/>
    </row>
    <row r="110" spans="1:47" s="10" customFormat="1" ht="19.899999999999999" customHeight="1">
      <c r="B110" s="138"/>
      <c r="D110" s="139" t="s">
        <v>1041</v>
      </c>
      <c r="E110" s="140"/>
      <c r="F110" s="140"/>
      <c r="G110" s="140"/>
      <c r="H110" s="140"/>
      <c r="I110" s="141"/>
      <c r="J110" s="142">
        <f>J389</f>
        <v>0</v>
      </c>
      <c r="L110" s="138"/>
    </row>
    <row r="111" spans="1:47" s="9" customFormat="1" ht="24.95" customHeight="1">
      <c r="B111" s="133"/>
      <c r="D111" s="134" t="s">
        <v>158</v>
      </c>
      <c r="E111" s="135"/>
      <c r="F111" s="135"/>
      <c r="G111" s="135"/>
      <c r="H111" s="135"/>
      <c r="I111" s="136"/>
      <c r="J111" s="137">
        <f>J392</f>
        <v>0</v>
      </c>
      <c r="L111" s="133"/>
    </row>
    <row r="112" spans="1:47" s="10" customFormat="1" ht="19.899999999999999" customHeight="1">
      <c r="B112" s="138"/>
      <c r="D112" s="139" t="s">
        <v>159</v>
      </c>
      <c r="E112" s="140"/>
      <c r="F112" s="140"/>
      <c r="G112" s="140"/>
      <c r="H112" s="140"/>
      <c r="I112" s="141"/>
      <c r="J112" s="142">
        <f>J393</f>
        <v>0</v>
      </c>
      <c r="L112" s="138"/>
    </row>
    <row r="113" spans="1:31" s="10" customFormat="1" ht="19.899999999999999" customHeight="1">
      <c r="B113" s="138"/>
      <c r="D113" s="139" t="s">
        <v>1042</v>
      </c>
      <c r="E113" s="140"/>
      <c r="F113" s="140"/>
      <c r="G113" s="140"/>
      <c r="H113" s="140"/>
      <c r="I113" s="141"/>
      <c r="J113" s="142">
        <f>J396</f>
        <v>0</v>
      </c>
      <c r="L113" s="138"/>
    </row>
    <row r="114" spans="1:31" s="2" customFormat="1" ht="21.75" customHeight="1">
      <c r="A114" s="33"/>
      <c r="B114" s="34"/>
      <c r="C114" s="33"/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48"/>
      <c r="C115" s="49"/>
      <c r="D115" s="49"/>
      <c r="E115" s="49"/>
      <c r="F115" s="49"/>
      <c r="G115" s="49"/>
      <c r="H115" s="49"/>
      <c r="I115" s="127"/>
      <c r="J115" s="49"/>
      <c r="K115" s="49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6.95" customHeight="1">
      <c r="A119" s="33"/>
      <c r="B119" s="50"/>
      <c r="C119" s="51"/>
      <c r="D119" s="51"/>
      <c r="E119" s="51"/>
      <c r="F119" s="51"/>
      <c r="G119" s="51"/>
      <c r="H119" s="51"/>
      <c r="I119" s="128"/>
      <c r="J119" s="51"/>
      <c r="K119" s="51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5" customHeight="1">
      <c r="A120" s="33"/>
      <c r="B120" s="34"/>
      <c r="C120" s="22" t="s">
        <v>160</v>
      </c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15</v>
      </c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25.5" customHeight="1">
      <c r="A123" s="33"/>
      <c r="B123" s="34"/>
      <c r="C123" s="33"/>
      <c r="D123" s="33"/>
      <c r="E123" s="276" t="str">
        <f>E7</f>
        <v>Regenerace panelového sídliště Křižná-V.etapa,lokalita ul.Křižná,Seifertova,Bratří Čapků,U Apolla</v>
      </c>
      <c r="F123" s="277"/>
      <c r="G123" s="277"/>
      <c r="H123" s="277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1" customFormat="1" ht="12" customHeight="1">
      <c r="B124" s="21"/>
      <c r="C124" s="28" t="s">
        <v>144</v>
      </c>
      <c r="I124" s="99"/>
      <c r="L124" s="21"/>
    </row>
    <row r="125" spans="1:31" s="2" customFormat="1" ht="16.5" customHeight="1">
      <c r="A125" s="33"/>
      <c r="B125" s="34"/>
      <c r="C125" s="33"/>
      <c r="D125" s="33"/>
      <c r="E125" s="276" t="s">
        <v>1179</v>
      </c>
      <c r="F125" s="275"/>
      <c r="G125" s="275"/>
      <c r="H125" s="275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146</v>
      </c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7" customHeight="1">
      <c r="A127" s="33"/>
      <c r="B127" s="34"/>
      <c r="C127" s="33"/>
      <c r="D127" s="33"/>
      <c r="E127" s="258" t="str">
        <f>E11</f>
        <v xml:space="preserve">02 - C.1.9-Vybudování nového parkoviště mezi bytovými domy U Apolla č.p. 692-693 </v>
      </c>
      <c r="F127" s="275"/>
      <c r="G127" s="275"/>
      <c r="H127" s="275"/>
      <c r="I127" s="10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3"/>
      <c r="D128" s="33"/>
      <c r="E128" s="33"/>
      <c r="F128" s="33"/>
      <c r="G128" s="33"/>
      <c r="H128" s="33"/>
      <c r="I128" s="10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2" customHeight="1">
      <c r="A129" s="33"/>
      <c r="B129" s="34"/>
      <c r="C129" s="28" t="s">
        <v>19</v>
      </c>
      <c r="D129" s="33"/>
      <c r="E129" s="33"/>
      <c r="F129" s="26" t="str">
        <f>F14</f>
        <v>Valašské Meziříčí</v>
      </c>
      <c r="G129" s="33"/>
      <c r="H129" s="33"/>
      <c r="I129" s="104" t="s">
        <v>21</v>
      </c>
      <c r="J129" s="56" t="str">
        <f>IF(J14="","",J14)</f>
        <v>18. 1. 2019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5" customHeight="1">
      <c r="A130" s="33"/>
      <c r="B130" s="34"/>
      <c r="C130" s="33"/>
      <c r="D130" s="33"/>
      <c r="E130" s="33"/>
      <c r="F130" s="33"/>
      <c r="G130" s="33"/>
      <c r="H130" s="33"/>
      <c r="I130" s="10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27.95" customHeight="1">
      <c r="A131" s="33"/>
      <c r="B131" s="34"/>
      <c r="C131" s="28" t="s">
        <v>23</v>
      </c>
      <c r="D131" s="33"/>
      <c r="E131" s="33"/>
      <c r="F131" s="26" t="str">
        <f>E17</f>
        <v>Město Valašské Meziříčí</v>
      </c>
      <c r="G131" s="33"/>
      <c r="H131" s="33"/>
      <c r="I131" s="104" t="s">
        <v>29</v>
      </c>
      <c r="J131" s="31" t="str">
        <f>E23</f>
        <v>LZ-PROJEKT plus s.r.o.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2" customHeight="1">
      <c r="A132" s="33"/>
      <c r="B132" s="34"/>
      <c r="C132" s="28" t="s">
        <v>27</v>
      </c>
      <c r="D132" s="33"/>
      <c r="E132" s="33"/>
      <c r="F132" s="26" t="str">
        <f>IF(E20="","",E20)</f>
        <v>Vyplň údaj</v>
      </c>
      <c r="G132" s="33"/>
      <c r="H132" s="33"/>
      <c r="I132" s="104" t="s">
        <v>34</v>
      </c>
      <c r="J132" s="31" t="str">
        <f>E26</f>
        <v>Fajfrová Irena</v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0.35" customHeight="1">
      <c r="A133" s="33"/>
      <c r="B133" s="34"/>
      <c r="C133" s="33"/>
      <c r="D133" s="33"/>
      <c r="E133" s="33"/>
      <c r="F133" s="33"/>
      <c r="G133" s="33"/>
      <c r="H133" s="33"/>
      <c r="I133" s="10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11" customFormat="1" ht="29.25" customHeight="1">
      <c r="A134" s="143"/>
      <c r="B134" s="144"/>
      <c r="C134" s="145" t="s">
        <v>161</v>
      </c>
      <c r="D134" s="146" t="s">
        <v>62</v>
      </c>
      <c r="E134" s="146" t="s">
        <v>58</v>
      </c>
      <c r="F134" s="146" t="s">
        <v>59</v>
      </c>
      <c r="G134" s="146" t="s">
        <v>162</v>
      </c>
      <c r="H134" s="146" t="s">
        <v>163</v>
      </c>
      <c r="I134" s="147" t="s">
        <v>164</v>
      </c>
      <c r="J134" s="146" t="s">
        <v>150</v>
      </c>
      <c r="K134" s="148" t="s">
        <v>165</v>
      </c>
      <c r="L134" s="149"/>
      <c r="M134" s="63" t="s">
        <v>1</v>
      </c>
      <c r="N134" s="64" t="s">
        <v>41</v>
      </c>
      <c r="O134" s="64" t="s">
        <v>166</v>
      </c>
      <c r="P134" s="64" t="s">
        <v>167</v>
      </c>
      <c r="Q134" s="64" t="s">
        <v>168</v>
      </c>
      <c r="R134" s="64" t="s">
        <v>169</v>
      </c>
      <c r="S134" s="64" t="s">
        <v>170</v>
      </c>
      <c r="T134" s="65" t="s">
        <v>171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</row>
    <row r="135" spans="1:65" s="2" customFormat="1" ht="22.9" customHeight="1">
      <c r="A135" s="33"/>
      <c r="B135" s="34"/>
      <c r="C135" s="70" t="s">
        <v>172</v>
      </c>
      <c r="D135" s="33"/>
      <c r="E135" s="33"/>
      <c r="F135" s="33"/>
      <c r="G135" s="33"/>
      <c r="H135" s="33"/>
      <c r="I135" s="103"/>
      <c r="J135" s="150">
        <f>BK135</f>
        <v>0</v>
      </c>
      <c r="K135" s="33"/>
      <c r="L135" s="34"/>
      <c r="M135" s="66"/>
      <c r="N135" s="57"/>
      <c r="O135" s="67"/>
      <c r="P135" s="151">
        <f>P136+P388+P392</f>
        <v>0</v>
      </c>
      <c r="Q135" s="67"/>
      <c r="R135" s="151">
        <f>R136+R388+R392</f>
        <v>1677.6380786600002</v>
      </c>
      <c r="S135" s="67"/>
      <c r="T135" s="152">
        <f>T136+T388+T392</f>
        <v>9.1551999999999989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76</v>
      </c>
      <c r="AU135" s="18" t="s">
        <v>152</v>
      </c>
      <c r="BK135" s="153">
        <f>BK136+BK388+BK392</f>
        <v>0</v>
      </c>
    </row>
    <row r="136" spans="1:65" s="12" customFormat="1" ht="25.9" customHeight="1">
      <c r="B136" s="154"/>
      <c r="D136" s="155" t="s">
        <v>76</v>
      </c>
      <c r="E136" s="156" t="s">
        <v>173</v>
      </c>
      <c r="F136" s="156" t="s">
        <v>174</v>
      </c>
      <c r="I136" s="157"/>
      <c r="J136" s="158">
        <f>BK136</f>
        <v>0</v>
      </c>
      <c r="L136" s="154"/>
      <c r="M136" s="159"/>
      <c r="N136" s="160"/>
      <c r="O136" s="160"/>
      <c r="P136" s="161">
        <f>P137+P256+P263+P266+P282+P305+P340+P373+P386</f>
        <v>0</v>
      </c>
      <c r="Q136" s="160"/>
      <c r="R136" s="161">
        <f>R137+R256+R263+R266+R282+R305+R340+R373+R386</f>
        <v>1677.6380786600002</v>
      </c>
      <c r="S136" s="160"/>
      <c r="T136" s="162">
        <f>T137+T256+T263+T266+T282+T305+T340+T373+T386</f>
        <v>9.1551999999999989</v>
      </c>
      <c r="AR136" s="155" t="s">
        <v>84</v>
      </c>
      <c r="AT136" s="163" t="s">
        <v>76</v>
      </c>
      <c r="AU136" s="163" t="s">
        <v>77</v>
      </c>
      <c r="AY136" s="155" t="s">
        <v>175</v>
      </c>
      <c r="BK136" s="164">
        <f>BK137+BK256+BK263+BK266+BK282+BK305+BK340+BK373+BK386</f>
        <v>0</v>
      </c>
    </row>
    <row r="137" spans="1:65" s="12" customFormat="1" ht="22.9" customHeight="1">
      <c r="B137" s="154"/>
      <c r="D137" s="155" t="s">
        <v>76</v>
      </c>
      <c r="E137" s="165" t="s">
        <v>84</v>
      </c>
      <c r="F137" s="165" t="s">
        <v>176</v>
      </c>
      <c r="I137" s="157"/>
      <c r="J137" s="166">
        <f>BK137</f>
        <v>0</v>
      </c>
      <c r="L137" s="154"/>
      <c r="M137" s="159"/>
      <c r="N137" s="160"/>
      <c r="O137" s="160"/>
      <c r="P137" s="161">
        <f>SUM(P138:P255)</f>
        <v>0</v>
      </c>
      <c r="Q137" s="160"/>
      <c r="R137" s="161">
        <f>SUM(R138:R255)</f>
        <v>200.46168096000002</v>
      </c>
      <c r="S137" s="160"/>
      <c r="T137" s="162">
        <f>SUM(T138:T255)</f>
        <v>9.134999999999998</v>
      </c>
      <c r="AR137" s="155" t="s">
        <v>84</v>
      </c>
      <c r="AT137" s="163" t="s">
        <v>76</v>
      </c>
      <c r="AU137" s="163" t="s">
        <v>84</v>
      </c>
      <c r="AY137" s="155" t="s">
        <v>175</v>
      </c>
      <c r="BK137" s="164">
        <f>SUM(BK138:BK255)</f>
        <v>0</v>
      </c>
    </row>
    <row r="138" spans="1:65" s="2" customFormat="1" ht="24" customHeight="1">
      <c r="A138" s="33"/>
      <c r="B138" s="167"/>
      <c r="C138" s="168" t="s">
        <v>84</v>
      </c>
      <c r="D138" s="168" t="s">
        <v>177</v>
      </c>
      <c r="E138" s="169" t="s">
        <v>1191</v>
      </c>
      <c r="F138" s="170" t="s">
        <v>1192</v>
      </c>
      <c r="G138" s="171" t="s">
        <v>245</v>
      </c>
      <c r="H138" s="172">
        <v>13</v>
      </c>
      <c r="I138" s="173"/>
      <c r="J138" s="174">
        <f>ROUND(I138*H138,2)</f>
        <v>0</v>
      </c>
      <c r="K138" s="170" t="s">
        <v>181</v>
      </c>
      <c r="L138" s="34"/>
      <c r="M138" s="175" t="s">
        <v>1</v>
      </c>
      <c r="N138" s="176" t="s">
        <v>42</v>
      </c>
      <c r="O138" s="59"/>
      <c r="P138" s="177">
        <f>O138*H138</f>
        <v>0</v>
      </c>
      <c r="Q138" s="177">
        <v>0</v>
      </c>
      <c r="R138" s="177">
        <f>Q138*H138</f>
        <v>0</v>
      </c>
      <c r="S138" s="177">
        <v>0.255</v>
      </c>
      <c r="T138" s="178">
        <f>S138*H138</f>
        <v>3.3149999999999999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182</v>
      </c>
      <c r="AT138" s="179" t="s">
        <v>177</v>
      </c>
      <c r="AU138" s="179" t="s">
        <v>86</v>
      </c>
      <c r="AY138" s="18" t="s">
        <v>175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8" t="s">
        <v>84</v>
      </c>
      <c r="BK138" s="180">
        <f>ROUND(I138*H138,2)</f>
        <v>0</v>
      </c>
      <c r="BL138" s="18" t="s">
        <v>182</v>
      </c>
      <c r="BM138" s="179" t="s">
        <v>1474</v>
      </c>
    </row>
    <row r="139" spans="1:65" s="13" customFormat="1">
      <c r="B139" s="181"/>
      <c r="D139" s="182" t="s">
        <v>184</v>
      </c>
      <c r="E139" s="183" t="s">
        <v>1</v>
      </c>
      <c r="F139" s="184" t="s">
        <v>242</v>
      </c>
      <c r="H139" s="185">
        <v>13</v>
      </c>
      <c r="I139" s="186"/>
      <c r="L139" s="181"/>
      <c r="M139" s="187"/>
      <c r="N139" s="188"/>
      <c r="O139" s="188"/>
      <c r="P139" s="188"/>
      <c r="Q139" s="188"/>
      <c r="R139" s="188"/>
      <c r="S139" s="188"/>
      <c r="T139" s="189"/>
      <c r="AT139" s="183" t="s">
        <v>184</v>
      </c>
      <c r="AU139" s="183" t="s">
        <v>86</v>
      </c>
      <c r="AV139" s="13" t="s">
        <v>86</v>
      </c>
      <c r="AW139" s="13" t="s">
        <v>33</v>
      </c>
      <c r="AX139" s="13" t="s">
        <v>84</v>
      </c>
      <c r="AY139" s="183" t="s">
        <v>175</v>
      </c>
    </row>
    <row r="140" spans="1:65" s="2" customFormat="1" ht="24" customHeight="1">
      <c r="A140" s="33"/>
      <c r="B140" s="167"/>
      <c r="C140" s="168" t="s">
        <v>86</v>
      </c>
      <c r="D140" s="168" t="s">
        <v>177</v>
      </c>
      <c r="E140" s="169" t="s">
        <v>1202</v>
      </c>
      <c r="F140" s="170" t="s">
        <v>1203</v>
      </c>
      <c r="G140" s="171" t="s">
        <v>245</v>
      </c>
      <c r="H140" s="172">
        <v>13</v>
      </c>
      <c r="I140" s="173"/>
      <c r="J140" s="174">
        <f>ROUND(I140*H140,2)</f>
        <v>0</v>
      </c>
      <c r="K140" s="170" t="s">
        <v>181</v>
      </c>
      <c r="L140" s="34"/>
      <c r="M140" s="175" t="s">
        <v>1</v>
      </c>
      <c r="N140" s="176" t="s">
        <v>42</v>
      </c>
      <c r="O140" s="59"/>
      <c r="P140" s="177">
        <f>O140*H140</f>
        <v>0</v>
      </c>
      <c r="Q140" s="177">
        <v>0</v>
      </c>
      <c r="R140" s="177">
        <f>Q140*H140</f>
        <v>0</v>
      </c>
      <c r="S140" s="177">
        <v>0.28999999999999998</v>
      </c>
      <c r="T140" s="178">
        <f>S140*H140</f>
        <v>3.7699999999999996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182</v>
      </c>
      <c r="AT140" s="179" t="s">
        <v>177</v>
      </c>
      <c r="AU140" s="179" t="s">
        <v>86</v>
      </c>
      <c r="AY140" s="18" t="s">
        <v>175</v>
      </c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8" t="s">
        <v>84</v>
      </c>
      <c r="BK140" s="180">
        <f>ROUND(I140*H140,2)</f>
        <v>0</v>
      </c>
      <c r="BL140" s="18" t="s">
        <v>182</v>
      </c>
      <c r="BM140" s="179" t="s">
        <v>1475</v>
      </c>
    </row>
    <row r="141" spans="1:65" s="2" customFormat="1" ht="16.5" customHeight="1">
      <c r="A141" s="33"/>
      <c r="B141" s="167"/>
      <c r="C141" s="168" t="s">
        <v>189</v>
      </c>
      <c r="D141" s="168" t="s">
        <v>177</v>
      </c>
      <c r="E141" s="169" t="s">
        <v>745</v>
      </c>
      <c r="F141" s="170" t="s">
        <v>746</v>
      </c>
      <c r="G141" s="171" t="s">
        <v>285</v>
      </c>
      <c r="H141" s="172">
        <v>10</v>
      </c>
      <c r="I141" s="173"/>
      <c r="J141" s="174">
        <f>ROUND(I141*H141,2)</f>
        <v>0</v>
      </c>
      <c r="K141" s="170" t="s">
        <v>181</v>
      </c>
      <c r="L141" s="34"/>
      <c r="M141" s="175" t="s">
        <v>1</v>
      </c>
      <c r="N141" s="176" t="s">
        <v>42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0.20499999999999999</v>
      </c>
      <c r="T141" s="178">
        <f>S141*H141</f>
        <v>2.0499999999999998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182</v>
      </c>
      <c r="AT141" s="179" t="s">
        <v>177</v>
      </c>
      <c r="AU141" s="179" t="s">
        <v>86</v>
      </c>
      <c r="AY141" s="18" t="s">
        <v>175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84</v>
      </c>
      <c r="BK141" s="180">
        <f>ROUND(I141*H141,2)</f>
        <v>0</v>
      </c>
      <c r="BL141" s="18" t="s">
        <v>182</v>
      </c>
      <c r="BM141" s="179" t="s">
        <v>1476</v>
      </c>
    </row>
    <row r="142" spans="1:65" s="2" customFormat="1" ht="24" customHeight="1">
      <c r="A142" s="33"/>
      <c r="B142" s="167"/>
      <c r="C142" s="168" t="s">
        <v>182</v>
      </c>
      <c r="D142" s="168" t="s">
        <v>177</v>
      </c>
      <c r="E142" s="169" t="s">
        <v>1477</v>
      </c>
      <c r="F142" s="170" t="s">
        <v>1478</v>
      </c>
      <c r="G142" s="171" t="s">
        <v>285</v>
      </c>
      <c r="H142" s="172">
        <v>2</v>
      </c>
      <c r="I142" s="173"/>
      <c r="J142" s="174">
        <f>ROUND(I142*H142,2)</f>
        <v>0</v>
      </c>
      <c r="K142" s="170" t="s">
        <v>181</v>
      </c>
      <c r="L142" s="34"/>
      <c r="M142" s="175" t="s">
        <v>1</v>
      </c>
      <c r="N142" s="176" t="s">
        <v>42</v>
      </c>
      <c r="O142" s="59"/>
      <c r="P142" s="177">
        <f>O142*H142</f>
        <v>0</v>
      </c>
      <c r="Q142" s="177">
        <v>1.068E-2</v>
      </c>
      <c r="R142" s="177">
        <f>Q142*H142</f>
        <v>2.1360000000000001E-2</v>
      </c>
      <c r="S142" s="177">
        <v>0</v>
      </c>
      <c r="T142" s="17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182</v>
      </c>
      <c r="AT142" s="179" t="s">
        <v>177</v>
      </c>
      <c r="AU142" s="179" t="s">
        <v>86</v>
      </c>
      <c r="AY142" s="18" t="s">
        <v>175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8" t="s">
        <v>84</v>
      </c>
      <c r="BK142" s="180">
        <f>ROUND(I142*H142,2)</f>
        <v>0</v>
      </c>
      <c r="BL142" s="18" t="s">
        <v>182</v>
      </c>
      <c r="BM142" s="179" t="s">
        <v>1479</v>
      </c>
    </row>
    <row r="143" spans="1:65" s="2" customFormat="1" ht="24" customHeight="1">
      <c r="A143" s="33"/>
      <c r="B143" s="167"/>
      <c r="C143" s="168" t="s">
        <v>201</v>
      </c>
      <c r="D143" s="168" t="s">
        <v>177</v>
      </c>
      <c r="E143" s="169" t="s">
        <v>1480</v>
      </c>
      <c r="F143" s="170" t="s">
        <v>1481</v>
      </c>
      <c r="G143" s="171" t="s">
        <v>285</v>
      </c>
      <c r="H143" s="172">
        <v>12</v>
      </c>
      <c r="I143" s="173"/>
      <c r="J143" s="174">
        <f>ROUND(I143*H143,2)</f>
        <v>0</v>
      </c>
      <c r="K143" s="170" t="s">
        <v>181</v>
      </c>
      <c r="L143" s="34"/>
      <c r="M143" s="175" t="s">
        <v>1</v>
      </c>
      <c r="N143" s="176" t="s">
        <v>42</v>
      </c>
      <c r="O143" s="59"/>
      <c r="P143" s="177">
        <f>O143*H143</f>
        <v>0</v>
      </c>
      <c r="Q143" s="177">
        <v>3.6900000000000002E-2</v>
      </c>
      <c r="R143" s="177">
        <f>Q143*H143</f>
        <v>0.44280000000000003</v>
      </c>
      <c r="S143" s="177">
        <v>0</v>
      </c>
      <c r="T143" s="17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182</v>
      </c>
      <c r="AT143" s="179" t="s">
        <v>177</v>
      </c>
      <c r="AU143" s="179" t="s">
        <v>86</v>
      </c>
      <c r="AY143" s="18" t="s">
        <v>175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8" t="s">
        <v>84</v>
      </c>
      <c r="BK143" s="180">
        <f>ROUND(I143*H143,2)</f>
        <v>0</v>
      </c>
      <c r="BL143" s="18" t="s">
        <v>182</v>
      </c>
      <c r="BM143" s="179" t="s">
        <v>1482</v>
      </c>
    </row>
    <row r="144" spans="1:65" s="13" customFormat="1">
      <c r="B144" s="181"/>
      <c r="D144" s="182" t="s">
        <v>184</v>
      </c>
      <c r="E144" s="183" t="s">
        <v>1</v>
      </c>
      <c r="F144" s="184" t="s">
        <v>1483</v>
      </c>
      <c r="H144" s="185">
        <v>12</v>
      </c>
      <c r="I144" s="186"/>
      <c r="L144" s="181"/>
      <c r="M144" s="187"/>
      <c r="N144" s="188"/>
      <c r="O144" s="188"/>
      <c r="P144" s="188"/>
      <c r="Q144" s="188"/>
      <c r="R144" s="188"/>
      <c r="S144" s="188"/>
      <c r="T144" s="189"/>
      <c r="AT144" s="183" t="s">
        <v>184</v>
      </c>
      <c r="AU144" s="183" t="s">
        <v>86</v>
      </c>
      <c r="AV144" s="13" t="s">
        <v>86</v>
      </c>
      <c r="AW144" s="13" t="s">
        <v>33</v>
      </c>
      <c r="AX144" s="13" t="s">
        <v>84</v>
      </c>
      <c r="AY144" s="183" t="s">
        <v>175</v>
      </c>
    </row>
    <row r="145" spans="1:65" s="2" customFormat="1" ht="16.5" customHeight="1">
      <c r="A145" s="33"/>
      <c r="B145" s="167"/>
      <c r="C145" s="168" t="s">
        <v>206</v>
      </c>
      <c r="D145" s="168" t="s">
        <v>177</v>
      </c>
      <c r="E145" s="169" t="s">
        <v>178</v>
      </c>
      <c r="F145" s="170" t="s">
        <v>179</v>
      </c>
      <c r="G145" s="171" t="s">
        <v>180</v>
      </c>
      <c r="H145" s="172">
        <v>123</v>
      </c>
      <c r="I145" s="173"/>
      <c r="J145" s="174">
        <f>ROUND(I145*H145,2)</f>
        <v>0</v>
      </c>
      <c r="K145" s="170" t="s">
        <v>181</v>
      </c>
      <c r="L145" s="34"/>
      <c r="M145" s="175" t="s">
        <v>1</v>
      </c>
      <c r="N145" s="176" t="s">
        <v>42</v>
      </c>
      <c r="O145" s="59"/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9" t="s">
        <v>182</v>
      </c>
      <c r="AT145" s="179" t="s">
        <v>177</v>
      </c>
      <c r="AU145" s="179" t="s">
        <v>86</v>
      </c>
      <c r="AY145" s="18" t="s">
        <v>175</v>
      </c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18" t="s">
        <v>84</v>
      </c>
      <c r="BK145" s="180">
        <f>ROUND(I145*H145,2)</f>
        <v>0</v>
      </c>
      <c r="BL145" s="18" t="s">
        <v>182</v>
      </c>
      <c r="BM145" s="179" t="s">
        <v>1484</v>
      </c>
    </row>
    <row r="146" spans="1:65" s="13" customFormat="1">
      <c r="B146" s="181"/>
      <c r="D146" s="182" t="s">
        <v>184</v>
      </c>
      <c r="E146" s="183" t="s">
        <v>139</v>
      </c>
      <c r="F146" s="184" t="s">
        <v>1485</v>
      </c>
      <c r="H146" s="185">
        <v>123</v>
      </c>
      <c r="I146" s="186"/>
      <c r="L146" s="181"/>
      <c r="M146" s="187"/>
      <c r="N146" s="188"/>
      <c r="O146" s="188"/>
      <c r="P146" s="188"/>
      <c r="Q146" s="188"/>
      <c r="R146" s="188"/>
      <c r="S146" s="188"/>
      <c r="T146" s="189"/>
      <c r="AT146" s="183" t="s">
        <v>184</v>
      </c>
      <c r="AU146" s="183" t="s">
        <v>86</v>
      </c>
      <c r="AV146" s="13" t="s">
        <v>86</v>
      </c>
      <c r="AW146" s="13" t="s">
        <v>33</v>
      </c>
      <c r="AX146" s="13" t="s">
        <v>84</v>
      </c>
      <c r="AY146" s="183" t="s">
        <v>175</v>
      </c>
    </row>
    <row r="147" spans="1:65" s="2" customFormat="1" ht="24" customHeight="1">
      <c r="A147" s="33"/>
      <c r="B147" s="167"/>
      <c r="C147" s="168" t="s">
        <v>212</v>
      </c>
      <c r="D147" s="168" t="s">
        <v>177</v>
      </c>
      <c r="E147" s="169" t="s">
        <v>1486</v>
      </c>
      <c r="F147" s="170" t="s">
        <v>1487</v>
      </c>
      <c r="G147" s="171" t="s">
        <v>180</v>
      </c>
      <c r="H147" s="172">
        <v>594</v>
      </c>
      <c r="I147" s="173"/>
      <c r="J147" s="174">
        <f>ROUND(I147*H147,2)</f>
        <v>0</v>
      </c>
      <c r="K147" s="170" t="s">
        <v>181</v>
      </c>
      <c r="L147" s="34"/>
      <c r="M147" s="175" t="s">
        <v>1</v>
      </c>
      <c r="N147" s="176" t="s">
        <v>42</v>
      </c>
      <c r="O147" s="59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182</v>
      </c>
      <c r="AT147" s="179" t="s">
        <v>177</v>
      </c>
      <c r="AU147" s="179" t="s">
        <v>86</v>
      </c>
      <c r="AY147" s="18" t="s">
        <v>175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8" t="s">
        <v>84</v>
      </c>
      <c r="BK147" s="180">
        <f>ROUND(I147*H147,2)</f>
        <v>0</v>
      </c>
      <c r="BL147" s="18" t="s">
        <v>182</v>
      </c>
      <c r="BM147" s="179" t="s">
        <v>1488</v>
      </c>
    </row>
    <row r="148" spans="1:65" s="13" customFormat="1">
      <c r="B148" s="181"/>
      <c r="D148" s="182" t="s">
        <v>184</v>
      </c>
      <c r="E148" s="183" t="s">
        <v>134</v>
      </c>
      <c r="F148" s="184" t="s">
        <v>1489</v>
      </c>
      <c r="H148" s="185">
        <v>594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184</v>
      </c>
      <c r="AU148" s="183" t="s">
        <v>86</v>
      </c>
      <c r="AV148" s="13" t="s">
        <v>86</v>
      </c>
      <c r="AW148" s="13" t="s">
        <v>33</v>
      </c>
      <c r="AX148" s="13" t="s">
        <v>84</v>
      </c>
      <c r="AY148" s="183" t="s">
        <v>175</v>
      </c>
    </row>
    <row r="149" spans="1:65" s="2" customFormat="1" ht="24" customHeight="1">
      <c r="A149" s="33"/>
      <c r="B149" s="167"/>
      <c r="C149" s="168" t="s">
        <v>217</v>
      </c>
      <c r="D149" s="168" t="s">
        <v>177</v>
      </c>
      <c r="E149" s="169" t="s">
        <v>1061</v>
      </c>
      <c r="F149" s="170" t="s">
        <v>1062</v>
      </c>
      <c r="G149" s="171" t="s">
        <v>180</v>
      </c>
      <c r="H149" s="172">
        <v>178.2</v>
      </c>
      <c r="I149" s="173"/>
      <c r="J149" s="174">
        <f>ROUND(I149*H149,2)</f>
        <v>0</v>
      </c>
      <c r="K149" s="170" t="s">
        <v>181</v>
      </c>
      <c r="L149" s="34"/>
      <c r="M149" s="175" t="s">
        <v>1</v>
      </c>
      <c r="N149" s="176" t="s">
        <v>42</v>
      </c>
      <c r="O149" s="59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182</v>
      </c>
      <c r="AT149" s="179" t="s">
        <v>177</v>
      </c>
      <c r="AU149" s="179" t="s">
        <v>86</v>
      </c>
      <c r="AY149" s="18" t="s">
        <v>175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8" t="s">
        <v>84</v>
      </c>
      <c r="BK149" s="180">
        <f>ROUND(I149*H149,2)</f>
        <v>0</v>
      </c>
      <c r="BL149" s="18" t="s">
        <v>182</v>
      </c>
      <c r="BM149" s="179" t="s">
        <v>1490</v>
      </c>
    </row>
    <row r="150" spans="1:65" s="13" customFormat="1">
      <c r="B150" s="181"/>
      <c r="D150" s="182" t="s">
        <v>184</v>
      </c>
      <c r="E150" s="183" t="s">
        <v>1</v>
      </c>
      <c r="F150" s="184" t="s">
        <v>193</v>
      </c>
      <c r="H150" s="185">
        <v>178.2</v>
      </c>
      <c r="I150" s="186"/>
      <c r="L150" s="181"/>
      <c r="M150" s="187"/>
      <c r="N150" s="188"/>
      <c r="O150" s="188"/>
      <c r="P150" s="188"/>
      <c r="Q150" s="188"/>
      <c r="R150" s="188"/>
      <c r="S150" s="188"/>
      <c r="T150" s="189"/>
      <c r="AT150" s="183" t="s">
        <v>184</v>
      </c>
      <c r="AU150" s="183" t="s">
        <v>86</v>
      </c>
      <c r="AV150" s="13" t="s">
        <v>86</v>
      </c>
      <c r="AW150" s="13" t="s">
        <v>33</v>
      </c>
      <c r="AX150" s="13" t="s">
        <v>84</v>
      </c>
      <c r="AY150" s="183" t="s">
        <v>175</v>
      </c>
    </row>
    <row r="151" spans="1:65" s="2" customFormat="1" ht="24" customHeight="1">
      <c r="A151" s="33"/>
      <c r="B151" s="167"/>
      <c r="C151" s="168" t="s">
        <v>222</v>
      </c>
      <c r="D151" s="168" t="s">
        <v>177</v>
      </c>
      <c r="E151" s="169" t="s">
        <v>1491</v>
      </c>
      <c r="F151" s="170" t="s">
        <v>1492</v>
      </c>
      <c r="G151" s="171" t="s">
        <v>180</v>
      </c>
      <c r="H151" s="172">
        <v>91.772999999999996</v>
      </c>
      <c r="I151" s="173"/>
      <c r="J151" s="174">
        <f>ROUND(I151*H151,2)</f>
        <v>0</v>
      </c>
      <c r="K151" s="170" t="s">
        <v>181</v>
      </c>
      <c r="L151" s="34"/>
      <c r="M151" s="175" t="s">
        <v>1</v>
      </c>
      <c r="N151" s="176" t="s">
        <v>42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182</v>
      </c>
      <c r="AT151" s="179" t="s">
        <v>177</v>
      </c>
      <c r="AU151" s="179" t="s">
        <v>86</v>
      </c>
      <c r="AY151" s="18" t="s">
        <v>175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8" t="s">
        <v>84</v>
      </c>
      <c r="BK151" s="180">
        <f>ROUND(I151*H151,2)</f>
        <v>0</v>
      </c>
      <c r="BL151" s="18" t="s">
        <v>182</v>
      </c>
      <c r="BM151" s="179" t="s">
        <v>1493</v>
      </c>
    </row>
    <row r="152" spans="1:65" s="14" customFormat="1">
      <c r="B152" s="190"/>
      <c r="D152" s="182" t="s">
        <v>184</v>
      </c>
      <c r="E152" s="191" t="s">
        <v>1</v>
      </c>
      <c r="F152" s="192" t="s">
        <v>1494</v>
      </c>
      <c r="H152" s="191" t="s">
        <v>1</v>
      </c>
      <c r="I152" s="193"/>
      <c r="L152" s="190"/>
      <c r="M152" s="194"/>
      <c r="N152" s="195"/>
      <c r="O152" s="195"/>
      <c r="P152" s="195"/>
      <c r="Q152" s="195"/>
      <c r="R152" s="195"/>
      <c r="S152" s="195"/>
      <c r="T152" s="196"/>
      <c r="AT152" s="191" t="s">
        <v>184</v>
      </c>
      <c r="AU152" s="191" t="s">
        <v>86</v>
      </c>
      <c r="AV152" s="14" t="s">
        <v>84</v>
      </c>
      <c r="AW152" s="14" t="s">
        <v>33</v>
      </c>
      <c r="AX152" s="14" t="s">
        <v>77</v>
      </c>
      <c r="AY152" s="191" t="s">
        <v>175</v>
      </c>
    </row>
    <row r="153" spans="1:65" s="13" customFormat="1">
      <c r="B153" s="181"/>
      <c r="D153" s="182" t="s">
        <v>184</v>
      </c>
      <c r="E153" s="183" t="s">
        <v>718</v>
      </c>
      <c r="F153" s="184" t="s">
        <v>1495</v>
      </c>
      <c r="H153" s="185">
        <v>91.772999999999996</v>
      </c>
      <c r="I153" s="186"/>
      <c r="L153" s="181"/>
      <c r="M153" s="187"/>
      <c r="N153" s="188"/>
      <c r="O153" s="188"/>
      <c r="P153" s="188"/>
      <c r="Q153" s="188"/>
      <c r="R153" s="188"/>
      <c r="S153" s="188"/>
      <c r="T153" s="189"/>
      <c r="AT153" s="183" t="s">
        <v>184</v>
      </c>
      <c r="AU153" s="183" t="s">
        <v>86</v>
      </c>
      <c r="AV153" s="13" t="s">
        <v>86</v>
      </c>
      <c r="AW153" s="13" t="s">
        <v>33</v>
      </c>
      <c r="AX153" s="13" t="s">
        <v>84</v>
      </c>
      <c r="AY153" s="183" t="s">
        <v>175</v>
      </c>
    </row>
    <row r="154" spans="1:65" s="2" customFormat="1" ht="24" customHeight="1">
      <c r="A154" s="33"/>
      <c r="B154" s="167"/>
      <c r="C154" s="168" t="s">
        <v>227</v>
      </c>
      <c r="D154" s="168" t="s">
        <v>177</v>
      </c>
      <c r="E154" s="169" t="s">
        <v>1496</v>
      </c>
      <c r="F154" s="170" t="s">
        <v>1497</v>
      </c>
      <c r="G154" s="171" t="s">
        <v>180</v>
      </c>
      <c r="H154" s="172">
        <v>27.532</v>
      </c>
      <c r="I154" s="173"/>
      <c r="J154" s="174">
        <f>ROUND(I154*H154,2)</f>
        <v>0</v>
      </c>
      <c r="K154" s="170" t="s">
        <v>181</v>
      </c>
      <c r="L154" s="34"/>
      <c r="M154" s="175" t="s">
        <v>1</v>
      </c>
      <c r="N154" s="176" t="s">
        <v>42</v>
      </c>
      <c r="O154" s="59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182</v>
      </c>
      <c r="AT154" s="179" t="s">
        <v>177</v>
      </c>
      <c r="AU154" s="179" t="s">
        <v>86</v>
      </c>
      <c r="AY154" s="18" t="s">
        <v>175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8" t="s">
        <v>84</v>
      </c>
      <c r="BK154" s="180">
        <f>ROUND(I154*H154,2)</f>
        <v>0</v>
      </c>
      <c r="BL154" s="18" t="s">
        <v>182</v>
      </c>
      <c r="BM154" s="179" t="s">
        <v>1498</v>
      </c>
    </row>
    <row r="155" spans="1:65" s="13" customFormat="1">
      <c r="B155" s="181"/>
      <c r="D155" s="182" t="s">
        <v>184</v>
      </c>
      <c r="E155" s="183" t="s">
        <v>1</v>
      </c>
      <c r="F155" s="184" t="s">
        <v>1064</v>
      </c>
      <c r="H155" s="185">
        <v>27.532</v>
      </c>
      <c r="I155" s="186"/>
      <c r="L155" s="181"/>
      <c r="M155" s="187"/>
      <c r="N155" s="188"/>
      <c r="O155" s="188"/>
      <c r="P155" s="188"/>
      <c r="Q155" s="188"/>
      <c r="R155" s="188"/>
      <c r="S155" s="188"/>
      <c r="T155" s="189"/>
      <c r="AT155" s="183" t="s">
        <v>184</v>
      </c>
      <c r="AU155" s="183" t="s">
        <v>86</v>
      </c>
      <c r="AV155" s="13" t="s">
        <v>86</v>
      </c>
      <c r="AW155" s="13" t="s">
        <v>33</v>
      </c>
      <c r="AX155" s="13" t="s">
        <v>84</v>
      </c>
      <c r="AY155" s="183" t="s">
        <v>175</v>
      </c>
    </row>
    <row r="156" spans="1:65" s="2" customFormat="1" ht="24" customHeight="1">
      <c r="A156" s="33"/>
      <c r="B156" s="167"/>
      <c r="C156" s="168" t="s">
        <v>231</v>
      </c>
      <c r="D156" s="168" t="s">
        <v>177</v>
      </c>
      <c r="E156" s="169" t="s">
        <v>1499</v>
      </c>
      <c r="F156" s="170" t="s">
        <v>1500</v>
      </c>
      <c r="G156" s="171" t="s">
        <v>180</v>
      </c>
      <c r="H156" s="172">
        <v>54.127000000000002</v>
      </c>
      <c r="I156" s="173"/>
      <c r="J156" s="174">
        <f>ROUND(I156*H156,2)</f>
        <v>0</v>
      </c>
      <c r="K156" s="170" t="s">
        <v>181</v>
      </c>
      <c r="L156" s="34"/>
      <c r="M156" s="175" t="s">
        <v>1</v>
      </c>
      <c r="N156" s="176" t="s">
        <v>42</v>
      </c>
      <c r="O156" s="59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9" t="s">
        <v>182</v>
      </c>
      <c r="AT156" s="179" t="s">
        <v>177</v>
      </c>
      <c r="AU156" s="179" t="s">
        <v>86</v>
      </c>
      <c r="AY156" s="18" t="s">
        <v>175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8" t="s">
        <v>84</v>
      </c>
      <c r="BK156" s="180">
        <f>ROUND(I156*H156,2)</f>
        <v>0</v>
      </c>
      <c r="BL156" s="18" t="s">
        <v>182</v>
      </c>
      <c r="BM156" s="179" t="s">
        <v>1501</v>
      </c>
    </row>
    <row r="157" spans="1:65" s="14" customFormat="1">
      <c r="B157" s="190"/>
      <c r="D157" s="182" t="s">
        <v>184</v>
      </c>
      <c r="E157" s="191" t="s">
        <v>1</v>
      </c>
      <c r="F157" s="192" t="s">
        <v>1502</v>
      </c>
      <c r="H157" s="191" t="s">
        <v>1</v>
      </c>
      <c r="I157" s="193"/>
      <c r="L157" s="190"/>
      <c r="M157" s="194"/>
      <c r="N157" s="195"/>
      <c r="O157" s="195"/>
      <c r="P157" s="195"/>
      <c r="Q157" s="195"/>
      <c r="R157" s="195"/>
      <c r="S157" s="195"/>
      <c r="T157" s="196"/>
      <c r="AT157" s="191" t="s">
        <v>184</v>
      </c>
      <c r="AU157" s="191" t="s">
        <v>86</v>
      </c>
      <c r="AV157" s="14" t="s">
        <v>84</v>
      </c>
      <c r="AW157" s="14" t="s">
        <v>33</v>
      </c>
      <c r="AX157" s="14" t="s">
        <v>77</v>
      </c>
      <c r="AY157" s="191" t="s">
        <v>175</v>
      </c>
    </row>
    <row r="158" spans="1:65" s="13" customFormat="1">
      <c r="B158" s="181"/>
      <c r="D158" s="182" t="s">
        <v>184</v>
      </c>
      <c r="E158" s="183" t="s">
        <v>1</v>
      </c>
      <c r="F158" s="184" t="s">
        <v>1503</v>
      </c>
      <c r="H158" s="185">
        <v>5.0999999999999996</v>
      </c>
      <c r="I158" s="186"/>
      <c r="L158" s="181"/>
      <c r="M158" s="187"/>
      <c r="N158" s="188"/>
      <c r="O158" s="188"/>
      <c r="P158" s="188"/>
      <c r="Q158" s="188"/>
      <c r="R158" s="188"/>
      <c r="S158" s="188"/>
      <c r="T158" s="189"/>
      <c r="AT158" s="183" t="s">
        <v>184</v>
      </c>
      <c r="AU158" s="183" t="s">
        <v>86</v>
      </c>
      <c r="AV158" s="13" t="s">
        <v>86</v>
      </c>
      <c r="AW158" s="13" t="s">
        <v>33</v>
      </c>
      <c r="AX158" s="13" t="s">
        <v>77</v>
      </c>
      <c r="AY158" s="183" t="s">
        <v>175</v>
      </c>
    </row>
    <row r="159" spans="1:65" s="13" customFormat="1">
      <c r="B159" s="181"/>
      <c r="D159" s="182" t="s">
        <v>184</v>
      </c>
      <c r="E159" s="183" t="s">
        <v>1</v>
      </c>
      <c r="F159" s="184" t="s">
        <v>1504</v>
      </c>
      <c r="H159" s="185">
        <v>29.172000000000001</v>
      </c>
      <c r="I159" s="186"/>
      <c r="L159" s="181"/>
      <c r="M159" s="187"/>
      <c r="N159" s="188"/>
      <c r="O159" s="188"/>
      <c r="P159" s="188"/>
      <c r="Q159" s="188"/>
      <c r="R159" s="188"/>
      <c r="S159" s="188"/>
      <c r="T159" s="189"/>
      <c r="AT159" s="183" t="s">
        <v>184</v>
      </c>
      <c r="AU159" s="183" t="s">
        <v>86</v>
      </c>
      <c r="AV159" s="13" t="s">
        <v>86</v>
      </c>
      <c r="AW159" s="13" t="s">
        <v>33</v>
      </c>
      <c r="AX159" s="13" t="s">
        <v>77</v>
      </c>
      <c r="AY159" s="183" t="s">
        <v>175</v>
      </c>
    </row>
    <row r="160" spans="1:65" s="13" customFormat="1">
      <c r="B160" s="181"/>
      <c r="D160" s="182" t="s">
        <v>184</v>
      </c>
      <c r="E160" s="183" t="s">
        <v>1</v>
      </c>
      <c r="F160" s="184" t="s">
        <v>1505</v>
      </c>
      <c r="H160" s="185">
        <v>19.855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184</v>
      </c>
      <c r="AU160" s="183" t="s">
        <v>86</v>
      </c>
      <c r="AV160" s="13" t="s">
        <v>86</v>
      </c>
      <c r="AW160" s="13" t="s">
        <v>33</v>
      </c>
      <c r="AX160" s="13" t="s">
        <v>77</v>
      </c>
      <c r="AY160" s="183" t="s">
        <v>175</v>
      </c>
    </row>
    <row r="161" spans="1:65" s="15" customFormat="1">
      <c r="B161" s="197"/>
      <c r="D161" s="182" t="s">
        <v>184</v>
      </c>
      <c r="E161" s="198" t="s">
        <v>1462</v>
      </c>
      <c r="F161" s="199" t="s">
        <v>200</v>
      </c>
      <c r="H161" s="200">
        <v>54.127000000000002</v>
      </c>
      <c r="I161" s="201"/>
      <c r="L161" s="197"/>
      <c r="M161" s="202"/>
      <c r="N161" s="203"/>
      <c r="O161" s="203"/>
      <c r="P161" s="203"/>
      <c r="Q161" s="203"/>
      <c r="R161" s="203"/>
      <c r="S161" s="203"/>
      <c r="T161" s="204"/>
      <c r="AT161" s="198" t="s">
        <v>184</v>
      </c>
      <c r="AU161" s="198" t="s">
        <v>86</v>
      </c>
      <c r="AV161" s="15" t="s">
        <v>182</v>
      </c>
      <c r="AW161" s="15" t="s">
        <v>33</v>
      </c>
      <c r="AX161" s="15" t="s">
        <v>84</v>
      </c>
      <c r="AY161" s="198" t="s">
        <v>175</v>
      </c>
    </row>
    <row r="162" spans="1:65" s="2" customFormat="1" ht="24" customHeight="1">
      <c r="A162" s="33"/>
      <c r="B162" s="167"/>
      <c r="C162" s="168" t="s">
        <v>237</v>
      </c>
      <c r="D162" s="168" t="s">
        <v>177</v>
      </c>
      <c r="E162" s="169" t="s">
        <v>1506</v>
      </c>
      <c r="F162" s="170" t="s">
        <v>1507</v>
      </c>
      <c r="G162" s="171" t="s">
        <v>180</v>
      </c>
      <c r="H162" s="172">
        <v>16.238</v>
      </c>
      <c r="I162" s="173"/>
      <c r="J162" s="174">
        <f>ROUND(I162*H162,2)</f>
        <v>0</v>
      </c>
      <c r="K162" s="170" t="s">
        <v>181</v>
      </c>
      <c r="L162" s="34"/>
      <c r="M162" s="175" t="s">
        <v>1</v>
      </c>
      <c r="N162" s="176" t="s">
        <v>42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182</v>
      </c>
      <c r="AT162" s="179" t="s">
        <v>177</v>
      </c>
      <c r="AU162" s="179" t="s">
        <v>86</v>
      </c>
      <c r="AY162" s="18" t="s">
        <v>175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8" t="s">
        <v>84</v>
      </c>
      <c r="BK162" s="180">
        <f>ROUND(I162*H162,2)</f>
        <v>0</v>
      </c>
      <c r="BL162" s="18" t="s">
        <v>182</v>
      </c>
      <c r="BM162" s="179" t="s">
        <v>1508</v>
      </c>
    </row>
    <row r="163" spans="1:65" s="13" customFormat="1">
      <c r="B163" s="181"/>
      <c r="D163" s="182" t="s">
        <v>184</v>
      </c>
      <c r="E163" s="183" t="s">
        <v>1</v>
      </c>
      <c r="F163" s="184" t="s">
        <v>1509</v>
      </c>
      <c r="H163" s="185">
        <v>16.238</v>
      </c>
      <c r="I163" s="186"/>
      <c r="L163" s="181"/>
      <c r="M163" s="187"/>
      <c r="N163" s="188"/>
      <c r="O163" s="188"/>
      <c r="P163" s="188"/>
      <c r="Q163" s="188"/>
      <c r="R163" s="188"/>
      <c r="S163" s="188"/>
      <c r="T163" s="189"/>
      <c r="AT163" s="183" t="s">
        <v>184</v>
      </c>
      <c r="AU163" s="183" t="s">
        <v>86</v>
      </c>
      <c r="AV163" s="13" t="s">
        <v>86</v>
      </c>
      <c r="AW163" s="13" t="s">
        <v>33</v>
      </c>
      <c r="AX163" s="13" t="s">
        <v>84</v>
      </c>
      <c r="AY163" s="183" t="s">
        <v>175</v>
      </c>
    </row>
    <row r="164" spans="1:65" s="2" customFormat="1" ht="24" customHeight="1">
      <c r="A164" s="33"/>
      <c r="B164" s="167"/>
      <c r="C164" s="168" t="s">
        <v>242</v>
      </c>
      <c r="D164" s="168" t="s">
        <v>177</v>
      </c>
      <c r="E164" s="169" t="s">
        <v>194</v>
      </c>
      <c r="F164" s="170" t="s">
        <v>195</v>
      </c>
      <c r="G164" s="171" t="s">
        <v>180</v>
      </c>
      <c r="H164" s="172">
        <v>62.37</v>
      </c>
      <c r="I164" s="173"/>
      <c r="J164" s="174">
        <f>ROUND(I164*H164,2)</f>
        <v>0</v>
      </c>
      <c r="K164" s="170" t="s">
        <v>181</v>
      </c>
      <c r="L164" s="34"/>
      <c r="M164" s="175" t="s">
        <v>1</v>
      </c>
      <c r="N164" s="176" t="s">
        <v>42</v>
      </c>
      <c r="O164" s="59"/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9" t="s">
        <v>182</v>
      </c>
      <c r="AT164" s="179" t="s">
        <v>177</v>
      </c>
      <c r="AU164" s="179" t="s">
        <v>86</v>
      </c>
      <c r="AY164" s="18" t="s">
        <v>175</v>
      </c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8" t="s">
        <v>84</v>
      </c>
      <c r="BK164" s="180">
        <f>ROUND(I164*H164,2)</f>
        <v>0</v>
      </c>
      <c r="BL164" s="18" t="s">
        <v>182</v>
      </c>
      <c r="BM164" s="179" t="s">
        <v>1510</v>
      </c>
    </row>
    <row r="165" spans="1:65" s="14" customFormat="1">
      <c r="B165" s="190"/>
      <c r="D165" s="182" t="s">
        <v>184</v>
      </c>
      <c r="E165" s="191" t="s">
        <v>1</v>
      </c>
      <c r="F165" s="192" t="s">
        <v>757</v>
      </c>
      <c r="H165" s="191" t="s">
        <v>1</v>
      </c>
      <c r="I165" s="193"/>
      <c r="L165" s="190"/>
      <c r="M165" s="194"/>
      <c r="N165" s="195"/>
      <c r="O165" s="195"/>
      <c r="P165" s="195"/>
      <c r="Q165" s="195"/>
      <c r="R165" s="195"/>
      <c r="S165" s="195"/>
      <c r="T165" s="196"/>
      <c r="AT165" s="191" t="s">
        <v>184</v>
      </c>
      <c r="AU165" s="191" t="s">
        <v>86</v>
      </c>
      <c r="AV165" s="14" t="s">
        <v>84</v>
      </c>
      <c r="AW165" s="14" t="s">
        <v>33</v>
      </c>
      <c r="AX165" s="14" t="s">
        <v>77</v>
      </c>
      <c r="AY165" s="191" t="s">
        <v>175</v>
      </c>
    </row>
    <row r="166" spans="1:65" s="13" customFormat="1">
      <c r="B166" s="181"/>
      <c r="D166" s="182" t="s">
        <v>184</v>
      </c>
      <c r="E166" s="183" t="s">
        <v>1</v>
      </c>
      <c r="F166" s="184" t="s">
        <v>1511</v>
      </c>
      <c r="H166" s="185">
        <v>10.53</v>
      </c>
      <c r="I166" s="186"/>
      <c r="L166" s="181"/>
      <c r="M166" s="187"/>
      <c r="N166" s="188"/>
      <c r="O166" s="188"/>
      <c r="P166" s="188"/>
      <c r="Q166" s="188"/>
      <c r="R166" s="188"/>
      <c r="S166" s="188"/>
      <c r="T166" s="189"/>
      <c r="AT166" s="183" t="s">
        <v>184</v>
      </c>
      <c r="AU166" s="183" t="s">
        <v>86</v>
      </c>
      <c r="AV166" s="13" t="s">
        <v>86</v>
      </c>
      <c r="AW166" s="13" t="s">
        <v>33</v>
      </c>
      <c r="AX166" s="13" t="s">
        <v>77</v>
      </c>
      <c r="AY166" s="183" t="s">
        <v>175</v>
      </c>
    </row>
    <row r="167" spans="1:65" s="13" customFormat="1">
      <c r="B167" s="181"/>
      <c r="D167" s="182" t="s">
        <v>184</v>
      </c>
      <c r="E167" s="183" t="s">
        <v>1</v>
      </c>
      <c r="F167" s="184" t="s">
        <v>1512</v>
      </c>
      <c r="H167" s="185">
        <v>7.44</v>
      </c>
      <c r="I167" s="186"/>
      <c r="L167" s="181"/>
      <c r="M167" s="187"/>
      <c r="N167" s="188"/>
      <c r="O167" s="188"/>
      <c r="P167" s="188"/>
      <c r="Q167" s="188"/>
      <c r="R167" s="188"/>
      <c r="S167" s="188"/>
      <c r="T167" s="189"/>
      <c r="AT167" s="183" t="s">
        <v>184</v>
      </c>
      <c r="AU167" s="183" t="s">
        <v>86</v>
      </c>
      <c r="AV167" s="13" t="s">
        <v>86</v>
      </c>
      <c r="AW167" s="13" t="s">
        <v>33</v>
      </c>
      <c r="AX167" s="13" t="s">
        <v>77</v>
      </c>
      <c r="AY167" s="183" t="s">
        <v>175</v>
      </c>
    </row>
    <row r="168" spans="1:65" s="16" customFormat="1">
      <c r="B168" s="221"/>
      <c r="D168" s="182" t="s">
        <v>184</v>
      </c>
      <c r="E168" s="222" t="s">
        <v>1</v>
      </c>
      <c r="F168" s="223" t="s">
        <v>600</v>
      </c>
      <c r="H168" s="224">
        <v>17.97</v>
      </c>
      <c r="I168" s="225"/>
      <c r="L168" s="221"/>
      <c r="M168" s="226"/>
      <c r="N168" s="227"/>
      <c r="O168" s="227"/>
      <c r="P168" s="227"/>
      <c r="Q168" s="227"/>
      <c r="R168" s="227"/>
      <c r="S168" s="227"/>
      <c r="T168" s="228"/>
      <c r="AT168" s="222" t="s">
        <v>184</v>
      </c>
      <c r="AU168" s="222" t="s">
        <v>86</v>
      </c>
      <c r="AV168" s="16" t="s">
        <v>189</v>
      </c>
      <c r="AW168" s="16" t="s">
        <v>33</v>
      </c>
      <c r="AX168" s="16" t="s">
        <v>77</v>
      </c>
      <c r="AY168" s="222" t="s">
        <v>175</v>
      </c>
    </row>
    <row r="169" spans="1:65" s="14" customFormat="1">
      <c r="B169" s="190"/>
      <c r="D169" s="182" t="s">
        <v>184</v>
      </c>
      <c r="E169" s="191" t="s">
        <v>1</v>
      </c>
      <c r="F169" s="192" t="s">
        <v>1222</v>
      </c>
      <c r="H169" s="191" t="s">
        <v>1</v>
      </c>
      <c r="I169" s="193"/>
      <c r="L169" s="190"/>
      <c r="M169" s="194"/>
      <c r="N169" s="195"/>
      <c r="O169" s="195"/>
      <c r="P169" s="195"/>
      <c r="Q169" s="195"/>
      <c r="R169" s="195"/>
      <c r="S169" s="195"/>
      <c r="T169" s="196"/>
      <c r="AT169" s="191" t="s">
        <v>184</v>
      </c>
      <c r="AU169" s="191" t="s">
        <v>86</v>
      </c>
      <c r="AV169" s="14" t="s">
        <v>84</v>
      </c>
      <c r="AW169" s="14" t="s">
        <v>33</v>
      </c>
      <c r="AX169" s="14" t="s">
        <v>77</v>
      </c>
      <c r="AY169" s="191" t="s">
        <v>175</v>
      </c>
    </row>
    <row r="170" spans="1:65" s="13" customFormat="1">
      <c r="B170" s="181"/>
      <c r="D170" s="182" t="s">
        <v>184</v>
      </c>
      <c r="E170" s="183" t="s">
        <v>1036</v>
      </c>
      <c r="F170" s="184" t="s">
        <v>1513</v>
      </c>
      <c r="H170" s="185">
        <v>9.7200000000000006</v>
      </c>
      <c r="I170" s="186"/>
      <c r="L170" s="181"/>
      <c r="M170" s="187"/>
      <c r="N170" s="188"/>
      <c r="O170" s="188"/>
      <c r="P170" s="188"/>
      <c r="Q170" s="188"/>
      <c r="R170" s="188"/>
      <c r="S170" s="188"/>
      <c r="T170" s="189"/>
      <c r="AT170" s="183" t="s">
        <v>184</v>
      </c>
      <c r="AU170" s="183" t="s">
        <v>86</v>
      </c>
      <c r="AV170" s="13" t="s">
        <v>86</v>
      </c>
      <c r="AW170" s="13" t="s">
        <v>33</v>
      </c>
      <c r="AX170" s="13" t="s">
        <v>77</v>
      </c>
      <c r="AY170" s="183" t="s">
        <v>175</v>
      </c>
    </row>
    <row r="171" spans="1:65" s="14" customFormat="1">
      <c r="B171" s="190"/>
      <c r="D171" s="182" t="s">
        <v>184</v>
      </c>
      <c r="E171" s="191" t="s">
        <v>1</v>
      </c>
      <c r="F171" s="192" t="s">
        <v>1224</v>
      </c>
      <c r="H171" s="191" t="s">
        <v>1</v>
      </c>
      <c r="I171" s="193"/>
      <c r="L171" s="190"/>
      <c r="M171" s="194"/>
      <c r="N171" s="195"/>
      <c r="O171" s="195"/>
      <c r="P171" s="195"/>
      <c r="Q171" s="195"/>
      <c r="R171" s="195"/>
      <c r="S171" s="195"/>
      <c r="T171" s="196"/>
      <c r="AT171" s="191" t="s">
        <v>184</v>
      </c>
      <c r="AU171" s="191" t="s">
        <v>86</v>
      </c>
      <c r="AV171" s="14" t="s">
        <v>84</v>
      </c>
      <c r="AW171" s="14" t="s">
        <v>33</v>
      </c>
      <c r="AX171" s="14" t="s">
        <v>77</v>
      </c>
      <c r="AY171" s="191" t="s">
        <v>175</v>
      </c>
    </row>
    <row r="172" spans="1:65" s="13" customFormat="1">
      <c r="B172" s="181"/>
      <c r="D172" s="182" t="s">
        <v>184</v>
      </c>
      <c r="E172" s="183" t="s">
        <v>1184</v>
      </c>
      <c r="F172" s="184" t="s">
        <v>1514</v>
      </c>
      <c r="H172" s="185">
        <v>31.68</v>
      </c>
      <c r="I172" s="186"/>
      <c r="L172" s="181"/>
      <c r="M172" s="187"/>
      <c r="N172" s="188"/>
      <c r="O172" s="188"/>
      <c r="P172" s="188"/>
      <c r="Q172" s="188"/>
      <c r="R172" s="188"/>
      <c r="S172" s="188"/>
      <c r="T172" s="189"/>
      <c r="AT172" s="183" t="s">
        <v>184</v>
      </c>
      <c r="AU172" s="183" t="s">
        <v>86</v>
      </c>
      <c r="AV172" s="13" t="s">
        <v>86</v>
      </c>
      <c r="AW172" s="13" t="s">
        <v>33</v>
      </c>
      <c r="AX172" s="13" t="s">
        <v>77</v>
      </c>
      <c r="AY172" s="183" t="s">
        <v>175</v>
      </c>
    </row>
    <row r="173" spans="1:65" s="14" customFormat="1">
      <c r="B173" s="190"/>
      <c r="D173" s="182" t="s">
        <v>184</v>
      </c>
      <c r="E173" s="191" t="s">
        <v>1</v>
      </c>
      <c r="F173" s="192" t="s">
        <v>398</v>
      </c>
      <c r="H173" s="191" t="s">
        <v>1</v>
      </c>
      <c r="I173" s="193"/>
      <c r="L173" s="190"/>
      <c r="M173" s="194"/>
      <c r="N173" s="195"/>
      <c r="O173" s="195"/>
      <c r="P173" s="195"/>
      <c r="Q173" s="195"/>
      <c r="R173" s="195"/>
      <c r="S173" s="195"/>
      <c r="T173" s="196"/>
      <c r="AT173" s="191" t="s">
        <v>184</v>
      </c>
      <c r="AU173" s="191" t="s">
        <v>86</v>
      </c>
      <c r="AV173" s="14" t="s">
        <v>84</v>
      </c>
      <c r="AW173" s="14" t="s">
        <v>33</v>
      </c>
      <c r="AX173" s="14" t="s">
        <v>77</v>
      </c>
      <c r="AY173" s="191" t="s">
        <v>175</v>
      </c>
    </row>
    <row r="174" spans="1:65" s="13" customFormat="1">
      <c r="B174" s="181"/>
      <c r="D174" s="182" t="s">
        <v>184</v>
      </c>
      <c r="E174" s="183" t="s">
        <v>1452</v>
      </c>
      <c r="F174" s="184" t="s">
        <v>1515</v>
      </c>
      <c r="H174" s="185">
        <v>3</v>
      </c>
      <c r="I174" s="186"/>
      <c r="L174" s="181"/>
      <c r="M174" s="187"/>
      <c r="N174" s="188"/>
      <c r="O174" s="188"/>
      <c r="P174" s="188"/>
      <c r="Q174" s="188"/>
      <c r="R174" s="188"/>
      <c r="S174" s="188"/>
      <c r="T174" s="189"/>
      <c r="AT174" s="183" t="s">
        <v>184</v>
      </c>
      <c r="AU174" s="183" t="s">
        <v>86</v>
      </c>
      <c r="AV174" s="13" t="s">
        <v>86</v>
      </c>
      <c r="AW174" s="13" t="s">
        <v>33</v>
      </c>
      <c r="AX174" s="13" t="s">
        <v>77</v>
      </c>
      <c r="AY174" s="183" t="s">
        <v>175</v>
      </c>
    </row>
    <row r="175" spans="1:65" s="15" customFormat="1">
      <c r="B175" s="197"/>
      <c r="D175" s="182" t="s">
        <v>184</v>
      </c>
      <c r="E175" s="198" t="s">
        <v>1181</v>
      </c>
      <c r="F175" s="199" t="s">
        <v>200</v>
      </c>
      <c r="H175" s="200">
        <v>62.37</v>
      </c>
      <c r="I175" s="201"/>
      <c r="L175" s="197"/>
      <c r="M175" s="202"/>
      <c r="N175" s="203"/>
      <c r="O175" s="203"/>
      <c r="P175" s="203"/>
      <c r="Q175" s="203"/>
      <c r="R175" s="203"/>
      <c r="S175" s="203"/>
      <c r="T175" s="204"/>
      <c r="AT175" s="198" t="s">
        <v>184</v>
      </c>
      <c r="AU175" s="198" t="s">
        <v>86</v>
      </c>
      <c r="AV175" s="15" t="s">
        <v>182</v>
      </c>
      <c r="AW175" s="15" t="s">
        <v>33</v>
      </c>
      <c r="AX175" s="15" t="s">
        <v>84</v>
      </c>
      <c r="AY175" s="198" t="s">
        <v>175</v>
      </c>
    </row>
    <row r="176" spans="1:65" s="2" customFormat="1" ht="24" customHeight="1">
      <c r="A176" s="33"/>
      <c r="B176" s="167"/>
      <c r="C176" s="168" t="s">
        <v>248</v>
      </c>
      <c r="D176" s="168" t="s">
        <v>177</v>
      </c>
      <c r="E176" s="169" t="s">
        <v>202</v>
      </c>
      <c r="F176" s="170" t="s">
        <v>203</v>
      </c>
      <c r="G176" s="171" t="s">
        <v>180</v>
      </c>
      <c r="H176" s="172">
        <v>18.710999999999999</v>
      </c>
      <c r="I176" s="173"/>
      <c r="J176" s="174">
        <f>ROUND(I176*H176,2)</f>
        <v>0</v>
      </c>
      <c r="K176" s="170" t="s">
        <v>181</v>
      </c>
      <c r="L176" s="34"/>
      <c r="M176" s="175" t="s">
        <v>1</v>
      </c>
      <c r="N176" s="176" t="s">
        <v>42</v>
      </c>
      <c r="O176" s="59"/>
      <c r="P176" s="177">
        <f>O176*H176</f>
        <v>0</v>
      </c>
      <c r="Q176" s="177">
        <v>0</v>
      </c>
      <c r="R176" s="177">
        <f>Q176*H176</f>
        <v>0</v>
      </c>
      <c r="S176" s="177">
        <v>0</v>
      </c>
      <c r="T176" s="17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9" t="s">
        <v>182</v>
      </c>
      <c r="AT176" s="179" t="s">
        <v>177</v>
      </c>
      <c r="AU176" s="179" t="s">
        <v>86</v>
      </c>
      <c r="AY176" s="18" t="s">
        <v>175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8" t="s">
        <v>84</v>
      </c>
      <c r="BK176" s="180">
        <f>ROUND(I176*H176,2)</f>
        <v>0</v>
      </c>
      <c r="BL176" s="18" t="s">
        <v>182</v>
      </c>
      <c r="BM176" s="179" t="s">
        <v>1516</v>
      </c>
    </row>
    <row r="177" spans="1:65" s="13" customFormat="1">
      <c r="B177" s="181"/>
      <c r="D177" s="182" t="s">
        <v>184</v>
      </c>
      <c r="E177" s="183" t="s">
        <v>1</v>
      </c>
      <c r="F177" s="184" t="s">
        <v>1227</v>
      </c>
      <c r="H177" s="185">
        <v>18.710999999999999</v>
      </c>
      <c r="I177" s="186"/>
      <c r="L177" s="181"/>
      <c r="M177" s="187"/>
      <c r="N177" s="188"/>
      <c r="O177" s="188"/>
      <c r="P177" s="188"/>
      <c r="Q177" s="188"/>
      <c r="R177" s="188"/>
      <c r="S177" s="188"/>
      <c r="T177" s="189"/>
      <c r="AT177" s="183" t="s">
        <v>184</v>
      </c>
      <c r="AU177" s="183" t="s">
        <v>86</v>
      </c>
      <c r="AV177" s="13" t="s">
        <v>86</v>
      </c>
      <c r="AW177" s="13" t="s">
        <v>33</v>
      </c>
      <c r="AX177" s="13" t="s">
        <v>84</v>
      </c>
      <c r="AY177" s="183" t="s">
        <v>175</v>
      </c>
    </row>
    <row r="178" spans="1:65" s="2" customFormat="1" ht="24" customHeight="1">
      <c r="A178" s="33"/>
      <c r="B178" s="167"/>
      <c r="C178" s="168" t="s">
        <v>8</v>
      </c>
      <c r="D178" s="168" t="s">
        <v>177</v>
      </c>
      <c r="E178" s="169" t="s">
        <v>402</v>
      </c>
      <c r="F178" s="170" t="s">
        <v>403</v>
      </c>
      <c r="G178" s="171" t="s">
        <v>180</v>
      </c>
      <c r="H178" s="172">
        <v>21.824999999999999</v>
      </c>
      <c r="I178" s="173"/>
      <c r="J178" s="174">
        <f>ROUND(I178*H178,2)</f>
        <v>0</v>
      </c>
      <c r="K178" s="170" t="s">
        <v>181</v>
      </c>
      <c r="L178" s="34"/>
      <c r="M178" s="175" t="s">
        <v>1</v>
      </c>
      <c r="N178" s="176" t="s">
        <v>42</v>
      </c>
      <c r="O178" s="59"/>
      <c r="P178" s="177">
        <f>O178*H178</f>
        <v>0</v>
      </c>
      <c r="Q178" s="177">
        <v>0</v>
      </c>
      <c r="R178" s="177">
        <f>Q178*H178</f>
        <v>0</v>
      </c>
      <c r="S178" s="177">
        <v>0</v>
      </c>
      <c r="T178" s="17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9" t="s">
        <v>182</v>
      </c>
      <c r="AT178" s="179" t="s">
        <v>177</v>
      </c>
      <c r="AU178" s="179" t="s">
        <v>86</v>
      </c>
      <c r="AY178" s="18" t="s">
        <v>175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8" t="s">
        <v>84</v>
      </c>
      <c r="BK178" s="180">
        <f>ROUND(I178*H178,2)</f>
        <v>0</v>
      </c>
      <c r="BL178" s="18" t="s">
        <v>182</v>
      </c>
      <c r="BM178" s="179" t="s">
        <v>1517</v>
      </c>
    </row>
    <row r="179" spans="1:65" s="14" customFormat="1">
      <c r="B179" s="190"/>
      <c r="D179" s="182" t="s">
        <v>184</v>
      </c>
      <c r="E179" s="191" t="s">
        <v>1</v>
      </c>
      <c r="F179" s="192" t="s">
        <v>1229</v>
      </c>
      <c r="H179" s="191" t="s">
        <v>1</v>
      </c>
      <c r="I179" s="193"/>
      <c r="L179" s="190"/>
      <c r="M179" s="194"/>
      <c r="N179" s="195"/>
      <c r="O179" s="195"/>
      <c r="P179" s="195"/>
      <c r="Q179" s="195"/>
      <c r="R179" s="195"/>
      <c r="S179" s="195"/>
      <c r="T179" s="196"/>
      <c r="AT179" s="191" t="s">
        <v>184</v>
      </c>
      <c r="AU179" s="191" t="s">
        <v>86</v>
      </c>
      <c r="AV179" s="14" t="s">
        <v>84</v>
      </c>
      <c r="AW179" s="14" t="s">
        <v>33</v>
      </c>
      <c r="AX179" s="14" t="s">
        <v>77</v>
      </c>
      <c r="AY179" s="191" t="s">
        <v>175</v>
      </c>
    </row>
    <row r="180" spans="1:65" s="13" customFormat="1">
      <c r="B180" s="181"/>
      <c r="D180" s="182" t="s">
        <v>184</v>
      </c>
      <c r="E180" s="183" t="s">
        <v>380</v>
      </c>
      <c r="F180" s="184" t="s">
        <v>1518</v>
      </c>
      <c r="H180" s="185">
        <v>6.48</v>
      </c>
      <c r="I180" s="186"/>
      <c r="L180" s="181"/>
      <c r="M180" s="187"/>
      <c r="N180" s="188"/>
      <c r="O180" s="188"/>
      <c r="P180" s="188"/>
      <c r="Q180" s="188"/>
      <c r="R180" s="188"/>
      <c r="S180" s="188"/>
      <c r="T180" s="189"/>
      <c r="AT180" s="183" t="s">
        <v>184</v>
      </c>
      <c r="AU180" s="183" t="s">
        <v>86</v>
      </c>
      <c r="AV180" s="13" t="s">
        <v>86</v>
      </c>
      <c r="AW180" s="13" t="s">
        <v>33</v>
      </c>
      <c r="AX180" s="13" t="s">
        <v>77</v>
      </c>
      <c r="AY180" s="183" t="s">
        <v>175</v>
      </c>
    </row>
    <row r="181" spans="1:65" s="14" customFormat="1">
      <c r="B181" s="190"/>
      <c r="D181" s="182" t="s">
        <v>184</v>
      </c>
      <c r="E181" s="191" t="s">
        <v>1</v>
      </c>
      <c r="F181" s="192" t="s">
        <v>1519</v>
      </c>
      <c r="H181" s="191" t="s">
        <v>1</v>
      </c>
      <c r="I181" s="193"/>
      <c r="L181" s="190"/>
      <c r="M181" s="194"/>
      <c r="N181" s="195"/>
      <c r="O181" s="195"/>
      <c r="P181" s="195"/>
      <c r="Q181" s="195"/>
      <c r="R181" s="195"/>
      <c r="S181" s="195"/>
      <c r="T181" s="196"/>
      <c r="AT181" s="191" t="s">
        <v>184</v>
      </c>
      <c r="AU181" s="191" t="s">
        <v>86</v>
      </c>
      <c r="AV181" s="14" t="s">
        <v>84</v>
      </c>
      <c r="AW181" s="14" t="s">
        <v>33</v>
      </c>
      <c r="AX181" s="14" t="s">
        <v>77</v>
      </c>
      <c r="AY181" s="191" t="s">
        <v>175</v>
      </c>
    </row>
    <row r="182" spans="1:65" s="13" customFormat="1">
      <c r="B182" s="181"/>
      <c r="D182" s="182" t="s">
        <v>184</v>
      </c>
      <c r="E182" s="183" t="s">
        <v>1</v>
      </c>
      <c r="F182" s="184" t="s">
        <v>1520</v>
      </c>
      <c r="H182" s="185">
        <v>3.8250000000000002</v>
      </c>
      <c r="I182" s="186"/>
      <c r="L182" s="181"/>
      <c r="M182" s="187"/>
      <c r="N182" s="188"/>
      <c r="O182" s="188"/>
      <c r="P182" s="188"/>
      <c r="Q182" s="188"/>
      <c r="R182" s="188"/>
      <c r="S182" s="188"/>
      <c r="T182" s="189"/>
      <c r="AT182" s="183" t="s">
        <v>184</v>
      </c>
      <c r="AU182" s="183" t="s">
        <v>86</v>
      </c>
      <c r="AV182" s="13" t="s">
        <v>86</v>
      </c>
      <c r="AW182" s="13" t="s">
        <v>33</v>
      </c>
      <c r="AX182" s="13" t="s">
        <v>77</v>
      </c>
      <c r="AY182" s="183" t="s">
        <v>175</v>
      </c>
    </row>
    <row r="183" spans="1:65" s="14" customFormat="1">
      <c r="B183" s="190"/>
      <c r="D183" s="182" t="s">
        <v>184</v>
      </c>
      <c r="E183" s="191" t="s">
        <v>1</v>
      </c>
      <c r="F183" s="192" t="s">
        <v>1521</v>
      </c>
      <c r="H183" s="191" t="s">
        <v>1</v>
      </c>
      <c r="I183" s="193"/>
      <c r="L183" s="190"/>
      <c r="M183" s="194"/>
      <c r="N183" s="195"/>
      <c r="O183" s="195"/>
      <c r="P183" s="195"/>
      <c r="Q183" s="195"/>
      <c r="R183" s="195"/>
      <c r="S183" s="195"/>
      <c r="T183" s="196"/>
      <c r="AT183" s="191" t="s">
        <v>184</v>
      </c>
      <c r="AU183" s="191" t="s">
        <v>86</v>
      </c>
      <c r="AV183" s="14" t="s">
        <v>84</v>
      </c>
      <c r="AW183" s="14" t="s">
        <v>33</v>
      </c>
      <c r="AX183" s="14" t="s">
        <v>77</v>
      </c>
      <c r="AY183" s="191" t="s">
        <v>175</v>
      </c>
    </row>
    <row r="184" spans="1:65" s="13" customFormat="1">
      <c r="B184" s="181"/>
      <c r="D184" s="182" t="s">
        <v>184</v>
      </c>
      <c r="E184" s="183" t="s">
        <v>1</v>
      </c>
      <c r="F184" s="184" t="s">
        <v>1522</v>
      </c>
      <c r="H184" s="185">
        <v>11.52</v>
      </c>
      <c r="I184" s="186"/>
      <c r="L184" s="181"/>
      <c r="M184" s="187"/>
      <c r="N184" s="188"/>
      <c r="O184" s="188"/>
      <c r="P184" s="188"/>
      <c r="Q184" s="188"/>
      <c r="R184" s="188"/>
      <c r="S184" s="188"/>
      <c r="T184" s="189"/>
      <c r="AT184" s="183" t="s">
        <v>184</v>
      </c>
      <c r="AU184" s="183" t="s">
        <v>86</v>
      </c>
      <c r="AV184" s="13" t="s">
        <v>86</v>
      </c>
      <c r="AW184" s="13" t="s">
        <v>33</v>
      </c>
      <c r="AX184" s="13" t="s">
        <v>77</v>
      </c>
      <c r="AY184" s="183" t="s">
        <v>175</v>
      </c>
    </row>
    <row r="185" spans="1:65" s="15" customFormat="1">
      <c r="B185" s="197"/>
      <c r="D185" s="182" t="s">
        <v>184</v>
      </c>
      <c r="E185" s="198" t="s">
        <v>1467</v>
      </c>
      <c r="F185" s="199" t="s">
        <v>200</v>
      </c>
      <c r="H185" s="200">
        <v>21.824999999999999</v>
      </c>
      <c r="I185" s="201"/>
      <c r="L185" s="197"/>
      <c r="M185" s="202"/>
      <c r="N185" s="203"/>
      <c r="O185" s="203"/>
      <c r="P185" s="203"/>
      <c r="Q185" s="203"/>
      <c r="R185" s="203"/>
      <c r="S185" s="203"/>
      <c r="T185" s="204"/>
      <c r="AT185" s="198" t="s">
        <v>184</v>
      </c>
      <c r="AU185" s="198" t="s">
        <v>86</v>
      </c>
      <c r="AV185" s="15" t="s">
        <v>182</v>
      </c>
      <c r="AW185" s="15" t="s">
        <v>33</v>
      </c>
      <c r="AX185" s="15" t="s">
        <v>84</v>
      </c>
      <c r="AY185" s="198" t="s">
        <v>175</v>
      </c>
    </row>
    <row r="186" spans="1:65" s="2" customFormat="1" ht="24" customHeight="1">
      <c r="A186" s="33"/>
      <c r="B186" s="167"/>
      <c r="C186" s="168" t="s">
        <v>256</v>
      </c>
      <c r="D186" s="168" t="s">
        <v>177</v>
      </c>
      <c r="E186" s="169" t="s">
        <v>413</v>
      </c>
      <c r="F186" s="170" t="s">
        <v>414</v>
      </c>
      <c r="G186" s="171" t="s">
        <v>180</v>
      </c>
      <c r="H186" s="172">
        <v>6.548</v>
      </c>
      <c r="I186" s="173"/>
      <c r="J186" s="174">
        <f>ROUND(I186*H186,2)</f>
        <v>0</v>
      </c>
      <c r="K186" s="170" t="s">
        <v>181</v>
      </c>
      <c r="L186" s="34"/>
      <c r="M186" s="175" t="s">
        <v>1</v>
      </c>
      <c r="N186" s="176" t="s">
        <v>42</v>
      </c>
      <c r="O186" s="59"/>
      <c r="P186" s="177">
        <f>O186*H186</f>
        <v>0</v>
      </c>
      <c r="Q186" s="177">
        <v>0</v>
      </c>
      <c r="R186" s="177">
        <f>Q186*H186</f>
        <v>0</v>
      </c>
      <c r="S186" s="177">
        <v>0</v>
      </c>
      <c r="T186" s="17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182</v>
      </c>
      <c r="AT186" s="179" t="s">
        <v>177</v>
      </c>
      <c r="AU186" s="179" t="s">
        <v>86</v>
      </c>
      <c r="AY186" s="18" t="s">
        <v>175</v>
      </c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8" t="s">
        <v>84</v>
      </c>
      <c r="BK186" s="180">
        <f>ROUND(I186*H186,2)</f>
        <v>0</v>
      </c>
      <c r="BL186" s="18" t="s">
        <v>182</v>
      </c>
      <c r="BM186" s="179" t="s">
        <v>1523</v>
      </c>
    </row>
    <row r="187" spans="1:65" s="13" customFormat="1">
      <c r="B187" s="181"/>
      <c r="D187" s="182" t="s">
        <v>184</v>
      </c>
      <c r="E187" s="183" t="s">
        <v>1</v>
      </c>
      <c r="F187" s="184" t="s">
        <v>1524</v>
      </c>
      <c r="H187" s="185">
        <v>6.548</v>
      </c>
      <c r="I187" s="186"/>
      <c r="L187" s="181"/>
      <c r="M187" s="187"/>
      <c r="N187" s="188"/>
      <c r="O187" s="188"/>
      <c r="P187" s="188"/>
      <c r="Q187" s="188"/>
      <c r="R187" s="188"/>
      <c r="S187" s="188"/>
      <c r="T187" s="189"/>
      <c r="AT187" s="183" t="s">
        <v>184</v>
      </c>
      <c r="AU187" s="183" t="s">
        <v>86</v>
      </c>
      <c r="AV187" s="13" t="s">
        <v>86</v>
      </c>
      <c r="AW187" s="13" t="s">
        <v>33</v>
      </c>
      <c r="AX187" s="13" t="s">
        <v>84</v>
      </c>
      <c r="AY187" s="183" t="s">
        <v>175</v>
      </c>
    </row>
    <row r="188" spans="1:65" s="2" customFormat="1" ht="16.5" customHeight="1">
      <c r="A188" s="33"/>
      <c r="B188" s="167"/>
      <c r="C188" s="168" t="s">
        <v>261</v>
      </c>
      <c r="D188" s="168" t="s">
        <v>177</v>
      </c>
      <c r="E188" s="169" t="s">
        <v>1232</v>
      </c>
      <c r="F188" s="170" t="s">
        <v>1233</v>
      </c>
      <c r="G188" s="171" t="s">
        <v>245</v>
      </c>
      <c r="H188" s="172">
        <v>242.64400000000001</v>
      </c>
      <c r="I188" s="173"/>
      <c r="J188" s="174">
        <f>ROUND(I188*H188,2)</f>
        <v>0</v>
      </c>
      <c r="K188" s="170" t="s">
        <v>181</v>
      </c>
      <c r="L188" s="34"/>
      <c r="M188" s="175" t="s">
        <v>1</v>
      </c>
      <c r="N188" s="176" t="s">
        <v>42</v>
      </c>
      <c r="O188" s="59"/>
      <c r="P188" s="177">
        <f>O188*H188</f>
        <v>0</v>
      </c>
      <c r="Q188" s="177">
        <v>8.4000000000000003E-4</v>
      </c>
      <c r="R188" s="177">
        <f>Q188*H188</f>
        <v>0.20382096000000002</v>
      </c>
      <c r="S188" s="177">
        <v>0</v>
      </c>
      <c r="T188" s="178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9" t="s">
        <v>182</v>
      </c>
      <c r="AT188" s="179" t="s">
        <v>177</v>
      </c>
      <c r="AU188" s="179" t="s">
        <v>86</v>
      </c>
      <c r="AY188" s="18" t="s">
        <v>175</v>
      </c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8" t="s">
        <v>84</v>
      </c>
      <c r="BK188" s="180">
        <f>ROUND(I188*H188,2)</f>
        <v>0</v>
      </c>
      <c r="BL188" s="18" t="s">
        <v>182</v>
      </c>
      <c r="BM188" s="179" t="s">
        <v>1525</v>
      </c>
    </row>
    <row r="189" spans="1:65" s="13" customFormat="1">
      <c r="B189" s="181"/>
      <c r="D189" s="182" t="s">
        <v>184</v>
      </c>
      <c r="E189" s="183" t="s">
        <v>1</v>
      </c>
      <c r="F189" s="184" t="s">
        <v>1235</v>
      </c>
      <c r="H189" s="185">
        <v>32.4</v>
      </c>
      <c r="I189" s="186"/>
      <c r="L189" s="181"/>
      <c r="M189" s="187"/>
      <c r="N189" s="188"/>
      <c r="O189" s="188"/>
      <c r="P189" s="188"/>
      <c r="Q189" s="188"/>
      <c r="R189" s="188"/>
      <c r="S189" s="188"/>
      <c r="T189" s="189"/>
      <c r="AT189" s="183" t="s">
        <v>184</v>
      </c>
      <c r="AU189" s="183" t="s">
        <v>86</v>
      </c>
      <c r="AV189" s="13" t="s">
        <v>86</v>
      </c>
      <c r="AW189" s="13" t="s">
        <v>33</v>
      </c>
      <c r="AX189" s="13" t="s">
        <v>77</v>
      </c>
      <c r="AY189" s="183" t="s">
        <v>175</v>
      </c>
    </row>
    <row r="190" spans="1:65" s="13" customFormat="1">
      <c r="B190" s="181"/>
      <c r="D190" s="182" t="s">
        <v>184</v>
      </c>
      <c r="E190" s="183" t="s">
        <v>1</v>
      </c>
      <c r="F190" s="184" t="s">
        <v>1526</v>
      </c>
      <c r="H190" s="185">
        <v>105.6</v>
      </c>
      <c r="I190" s="186"/>
      <c r="L190" s="181"/>
      <c r="M190" s="187"/>
      <c r="N190" s="188"/>
      <c r="O190" s="188"/>
      <c r="P190" s="188"/>
      <c r="Q190" s="188"/>
      <c r="R190" s="188"/>
      <c r="S190" s="188"/>
      <c r="T190" s="189"/>
      <c r="AT190" s="183" t="s">
        <v>184</v>
      </c>
      <c r="AU190" s="183" t="s">
        <v>86</v>
      </c>
      <c r="AV190" s="13" t="s">
        <v>86</v>
      </c>
      <c r="AW190" s="13" t="s">
        <v>33</v>
      </c>
      <c r="AX190" s="13" t="s">
        <v>77</v>
      </c>
      <c r="AY190" s="183" t="s">
        <v>175</v>
      </c>
    </row>
    <row r="191" spans="1:65" s="14" customFormat="1">
      <c r="B191" s="190"/>
      <c r="D191" s="182" t="s">
        <v>184</v>
      </c>
      <c r="E191" s="191" t="s">
        <v>1</v>
      </c>
      <c r="F191" s="192" t="s">
        <v>1502</v>
      </c>
      <c r="H191" s="191" t="s">
        <v>1</v>
      </c>
      <c r="I191" s="193"/>
      <c r="L191" s="190"/>
      <c r="M191" s="194"/>
      <c r="N191" s="195"/>
      <c r="O191" s="195"/>
      <c r="P191" s="195"/>
      <c r="Q191" s="195"/>
      <c r="R191" s="195"/>
      <c r="S191" s="195"/>
      <c r="T191" s="196"/>
      <c r="AT191" s="191" t="s">
        <v>184</v>
      </c>
      <c r="AU191" s="191" t="s">
        <v>86</v>
      </c>
      <c r="AV191" s="14" t="s">
        <v>84</v>
      </c>
      <c r="AW191" s="14" t="s">
        <v>33</v>
      </c>
      <c r="AX191" s="14" t="s">
        <v>77</v>
      </c>
      <c r="AY191" s="191" t="s">
        <v>175</v>
      </c>
    </row>
    <row r="192" spans="1:65" s="13" customFormat="1">
      <c r="B192" s="181"/>
      <c r="D192" s="182" t="s">
        <v>184</v>
      </c>
      <c r="E192" s="183" t="s">
        <v>1</v>
      </c>
      <c r="F192" s="184" t="s">
        <v>1527</v>
      </c>
      <c r="H192" s="185">
        <v>10.199999999999999</v>
      </c>
      <c r="I192" s="186"/>
      <c r="L192" s="181"/>
      <c r="M192" s="187"/>
      <c r="N192" s="188"/>
      <c r="O192" s="188"/>
      <c r="P192" s="188"/>
      <c r="Q192" s="188"/>
      <c r="R192" s="188"/>
      <c r="S192" s="188"/>
      <c r="T192" s="189"/>
      <c r="AT192" s="183" t="s">
        <v>184</v>
      </c>
      <c r="AU192" s="183" t="s">
        <v>86</v>
      </c>
      <c r="AV192" s="13" t="s">
        <v>86</v>
      </c>
      <c r="AW192" s="13" t="s">
        <v>33</v>
      </c>
      <c r="AX192" s="13" t="s">
        <v>77</v>
      </c>
      <c r="AY192" s="183" t="s">
        <v>175</v>
      </c>
    </row>
    <row r="193" spans="1:65" s="13" customFormat="1">
      <c r="B193" s="181"/>
      <c r="D193" s="182" t="s">
        <v>184</v>
      </c>
      <c r="E193" s="183" t="s">
        <v>1</v>
      </c>
      <c r="F193" s="184" t="s">
        <v>1528</v>
      </c>
      <c r="H193" s="185">
        <v>58.344000000000001</v>
      </c>
      <c r="I193" s="186"/>
      <c r="L193" s="181"/>
      <c r="M193" s="187"/>
      <c r="N193" s="188"/>
      <c r="O193" s="188"/>
      <c r="P193" s="188"/>
      <c r="Q193" s="188"/>
      <c r="R193" s="188"/>
      <c r="S193" s="188"/>
      <c r="T193" s="189"/>
      <c r="AT193" s="183" t="s">
        <v>184</v>
      </c>
      <c r="AU193" s="183" t="s">
        <v>86</v>
      </c>
      <c r="AV193" s="13" t="s">
        <v>86</v>
      </c>
      <c r="AW193" s="13" t="s">
        <v>33</v>
      </c>
      <c r="AX193" s="13" t="s">
        <v>77</v>
      </c>
      <c r="AY193" s="183" t="s">
        <v>175</v>
      </c>
    </row>
    <row r="194" spans="1:65" s="13" customFormat="1">
      <c r="B194" s="181"/>
      <c r="D194" s="182" t="s">
        <v>184</v>
      </c>
      <c r="E194" s="183" t="s">
        <v>1</v>
      </c>
      <c r="F194" s="184" t="s">
        <v>1529</v>
      </c>
      <c r="H194" s="185">
        <v>36.1</v>
      </c>
      <c r="I194" s="186"/>
      <c r="L194" s="181"/>
      <c r="M194" s="187"/>
      <c r="N194" s="188"/>
      <c r="O194" s="188"/>
      <c r="P194" s="188"/>
      <c r="Q194" s="188"/>
      <c r="R194" s="188"/>
      <c r="S194" s="188"/>
      <c r="T194" s="189"/>
      <c r="AT194" s="183" t="s">
        <v>184</v>
      </c>
      <c r="AU194" s="183" t="s">
        <v>86</v>
      </c>
      <c r="AV194" s="13" t="s">
        <v>86</v>
      </c>
      <c r="AW194" s="13" t="s">
        <v>33</v>
      </c>
      <c r="AX194" s="13" t="s">
        <v>77</v>
      </c>
      <c r="AY194" s="183" t="s">
        <v>175</v>
      </c>
    </row>
    <row r="195" spans="1:65" s="15" customFormat="1">
      <c r="B195" s="197"/>
      <c r="D195" s="182" t="s">
        <v>184</v>
      </c>
      <c r="E195" s="198" t="s">
        <v>1</v>
      </c>
      <c r="F195" s="199" t="s">
        <v>200</v>
      </c>
      <c r="H195" s="200">
        <v>242.64400000000001</v>
      </c>
      <c r="I195" s="201"/>
      <c r="L195" s="197"/>
      <c r="M195" s="202"/>
      <c r="N195" s="203"/>
      <c r="O195" s="203"/>
      <c r="P195" s="203"/>
      <c r="Q195" s="203"/>
      <c r="R195" s="203"/>
      <c r="S195" s="203"/>
      <c r="T195" s="204"/>
      <c r="AT195" s="198" t="s">
        <v>184</v>
      </c>
      <c r="AU195" s="198" t="s">
        <v>86</v>
      </c>
      <c r="AV195" s="15" t="s">
        <v>182</v>
      </c>
      <c r="AW195" s="15" t="s">
        <v>33</v>
      </c>
      <c r="AX195" s="15" t="s">
        <v>84</v>
      </c>
      <c r="AY195" s="198" t="s">
        <v>175</v>
      </c>
    </row>
    <row r="196" spans="1:65" s="2" customFormat="1" ht="24" customHeight="1">
      <c r="A196" s="33"/>
      <c r="B196" s="167"/>
      <c r="C196" s="168" t="s">
        <v>265</v>
      </c>
      <c r="D196" s="168" t="s">
        <v>177</v>
      </c>
      <c r="E196" s="169" t="s">
        <v>1237</v>
      </c>
      <c r="F196" s="170" t="s">
        <v>1238</v>
      </c>
      <c r="G196" s="171" t="s">
        <v>245</v>
      </c>
      <c r="H196" s="172">
        <v>242.64400000000001</v>
      </c>
      <c r="I196" s="173"/>
      <c r="J196" s="174">
        <f>ROUND(I196*H196,2)</f>
        <v>0</v>
      </c>
      <c r="K196" s="170" t="s">
        <v>181</v>
      </c>
      <c r="L196" s="34"/>
      <c r="M196" s="175" t="s">
        <v>1</v>
      </c>
      <c r="N196" s="176" t="s">
        <v>42</v>
      </c>
      <c r="O196" s="59"/>
      <c r="P196" s="177">
        <f>O196*H196</f>
        <v>0</v>
      </c>
      <c r="Q196" s="177">
        <v>0</v>
      </c>
      <c r="R196" s="177">
        <f>Q196*H196</f>
        <v>0</v>
      </c>
      <c r="S196" s="177">
        <v>0</v>
      </c>
      <c r="T196" s="178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9" t="s">
        <v>182</v>
      </c>
      <c r="AT196" s="179" t="s">
        <v>177</v>
      </c>
      <c r="AU196" s="179" t="s">
        <v>86</v>
      </c>
      <c r="AY196" s="18" t="s">
        <v>175</v>
      </c>
      <c r="BE196" s="180">
        <f>IF(N196="základní",J196,0)</f>
        <v>0</v>
      </c>
      <c r="BF196" s="180">
        <f>IF(N196="snížená",J196,0)</f>
        <v>0</v>
      </c>
      <c r="BG196" s="180">
        <f>IF(N196="zákl. přenesená",J196,0)</f>
        <v>0</v>
      </c>
      <c r="BH196" s="180">
        <f>IF(N196="sníž. přenesená",J196,0)</f>
        <v>0</v>
      </c>
      <c r="BI196" s="180">
        <f>IF(N196="nulová",J196,0)</f>
        <v>0</v>
      </c>
      <c r="BJ196" s="18" t="s">
        <v>84</v>
      </c>
      <c r="BK196" s="180">
        <f>ROUND(I196*H196,2)</f>
        <v>0</v>
      </c>
      <c r="BL196" s="18" t="s">
        <v>182</v>
      </c>
      <c r="BM196" s="179" t="s">
        <v>1530</v>
      </c>
    </row>
    <row r="197" spans="1:65" s="2" customFormat="1" ht="16.5" customHeight="1">
      <c r="A197" s="33"/>
      <c r="B197" s="167"/>
      <c r="C197" s="168" t="s">
        <v>269</v>
      </c>
      <c r="D197" s="168" t="s">
        <v>177</v>
      </c>
      <c r="E197" s="169" t="s">
        <v>1240</v>
      </c>
      <c r="F197" s="170" t="s">
        <v>1241</v>
      </c>
      <c r="G197" s="171" t="s">
        <v>245</v>
      </c>
      <c r="H197" s="172">
        <v>51</v>
      </c>
      <c r="I197" s="173"/>
      <c r="J197" s="174">
        <f>ROUND(I197*H197,2)</f>
        <v>0</v>
      </c>
      <c r="K197" s="170" t="s">
        <v>181</v>
      </c>
      <c r="L197" s="34"/>
      <c r="M197" s="175" t="s">
        <v>1</v>
      </c>
      <c r="N197" s="176" t="s">
        <v>42</v>
      </c>
      <c r="O197" s="59"/>
      <c r="P197" s="177">
        <f>O197*H197</f>
        <v>0</v>
      </c>
      <c r="Q197" s="177">
        <v>6.9999999999999999E-4</v>
      </c>
      <c r="R197" s="177">
        <f>Q197*H197</f>
        <v>3.5700000000000003E-2</v>
      </c>
      <c r="S197" s="177">
        <v>0</v>
      </c>
      <c r="T197" s="178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9" t="s">
        <v>182</v>
      </c>
      <c r="AT197" s="179" t="s">
        <v>177</v>
      </c>
      <c r="AU197" s="179" t="s">
        <v>86</v>
      </c>
      <c r="AY197" s="18" t="s">
        <v>175</v>
      </c>
      <c r="BE197" s="180">
        <f>IF(N197="základní",J197,0)</f>
        <v>0</v>
      </c>
      <c r="BF197" s="180">
        <f>IF(N197="snížená",J197,0)</f>
        <v>0</v>
      </c>
      <c r="BG197" s="180">
        <f>IF(N197="zákl. přenesená",J197,0)</f>
        <v>0</v>
      </c>
      <c r="BH197" s="180">
        <f>IF(N197="sníž. přenesená",J197,0)</f>
        <v>0</v>
      </c>
      <c r="BI197" s="180">
        <f>IF(N197="nulová",J197,0)</f>
        <v>0</v>
      </c>
      <c r="BJ197" s="18" t="s">
        <v>84</v>
      </c>
      <c r="BK197" s="180">
        <f>ROUND(I197*H197,2)</f>
        <v>0</v>
      </c>
      <c r="BL197" s="18" t="s">
        <v>182</v>
      </c>
      <c r="BM197" s="179" t="s">
        <v>1531</v>
      </c>
    </row>
    <row r="198" spans="1:65" s="13" customFormat="1">
      <c r="B198" s="181"/>
      <c r="D198" s="182" t="s">
        <v>184</v>
      </c>
      <c r="E198" s="183" t="s">
        <v>1</v>
      </c>
      <c r="F198" s="184" t="s">
        <v>1532</v>
      </c>
      <c r="H198" s="185">
        <v>21.6</v>
      </c>
      <c r="I198" s="186"/>
      <c r="L198" s="181"/>
      <c r="M198" s="187"/>
      <c r="N198" s="188"/>
      <c r="O198" s="188"/>
      <c r="P198" s="188"/>
      <c r="Q198" s="188"/>
      <c r="R198" s="188"/>
      <c r="S198" s="188"/>
      <c r="T198" s="189"/>
      <c r="AT198" s="183" t="s">
        <v>184</v>
      </c>
      <c r="AU198" s="183" t="s">
        <v>86</v>
      </c>
      <c r="AV198" s="13" t="s">
        <v>86</v>
      </c>
      <c r="AW198" s="13" t="s">
        <v>33</v>
      </c>
      <c r="AX198" s="13" t="s">
        <v>77</v>
      </c>
      <c r="AY198" s="183" t="s">
        <v>175</v>
      </c>
    </row>
    <row r="199" spans="1:65" s="13" customFormat="1">
      <c r="B199" s="181"/>
      <c r="D199" s="182" t="s">
        <v>184</v>
      </c>
      <c r="E199" s="183" t="s">
        <v>1</v>
      </c>
      <c r="F199" s="184" t="s">
        <v>1533</v>
      </c>
      <c r="H199" s="185">
        <v>19.2</v>
      </c>
      <c r="I199" s="186"/>
      <c r="L199" s="181"/>
      <c r="M199" s="187"/>
      <c r="N199" s="188"/>
      <c r="O199" s="188"/>
      <c r="P199" s="188"/>
      <c r="Q199" s="188"/>
      <c r="R199" s="188"/>
      <c r="S199" s="188"/>
      <c r="T199" s="189"/>
      <c r="AT199" s="183" t="s">
        <v>184</v>
      </c>
      <c r="AU199" s="183" t="s">
        <v>86</v>
      </c>
      <c r="AV199" s="13" t="s">
        <v>86</v>
      </c>
      <c r="AW199" s="13" t="s">
        <v>33</v>
      </c>
      <c r="AX199" s="13" t="s">
        <v>77</v>
      </c>
      <c r="AY199" s="183" t="s">
        <v>175</v>
      </c>
    </row>
    <row r="200" spans="1:65" s="13" customFormat="1">
      <c r="B200" s="181"/>
      <c r="D200" s="182" t="s">
        <v>184</v>
      </c>
      <c r="E200" s="183" t="s">
        <v>1</v>
      </c>
      <c r="F200" s="184" t="s">
        <v>1534</v>
      </c>
      <c r="H200" s="185">
        <v>10.199999999999999</v>
      </c>
      <c r="I200" s="186"/>
      <c r="L200" s="181"/>
      <c r="M200" s="187"/>
      <c r="N200" s="188"/>
      <c r="O200" s="188"/>
      <c r="P200" s="188"/>
      <c r="Q200" s="188"/>
      <c r="R200" s="188"/>
      <c r="S200" s="188"/>
      <c r="T200" s="189"/>
      <c r="AT200" s="183" t="s">
        <v>184</v>
      </c>
      <c r="AU200" s="183" t="s">
        <v>86</v>
      </c>
      <c r="AV200" s="13" t="s">
        <v>86</v>
      </c>
      <c r="AW200" s="13" t="s">
        <v>33</v>
      </c>
      <c r="AX200" s="13" t="s">
        <v>77</v>
      </c>
      <c r="AY200" s="183" t="s">
        <v>175</v>
      </c>
    </row>
    <row r="201" spans="1:65" s="15" customFormat="1">
      <c r="B201" s="197"/>
      <c r="D201" s="182" t="s">
        <v>184</v>
      </c>
      <c r="E201" s="198" t="s">
        <v>1</v>
      </c>
      <c r="F201" s="199" t="s">
        <v>200</v>
      </c>
      <c r="H201" s="200">
        <v>51</v>
      </c>
      <c r="I201" s="201"/>
      <c r="L201" s="197"/>
      <c r="M201" s="202"/>
      <c r="N201" s="203"/>
      <c r="O201" s="203"/>
      <c r="P201" s="203"/>
      <c r="Q201" s="203"/>
      <c r="R201" s="203"/>
      <c r="S201" s="203"/>
      <c r="T201" s="204"/>
      <c r="AT201" s="198" t="s">
        <v>184</v>
      </c>
      <c r="AU201" s="198" t="s">
        <v>86</v>
      </c>
      <c r="AV201" s="15" t="s">
        <v>182</v>
      </c>
      <c r="AW201" s="15" t="s">
        <v>33</v>
      </c>
      <c r="AX201" s="15" t="s">
        <v>84</v>
      </c>
      <c r="AY201" s="198" t="s">
        <v>175</v>
      </c>
    </row>
    <row r="202" spans="1:65" s="2" customFormat="1" ht="16.5" customHeight="1">
      <c r="A202" s="33"/>
      <c r="B202" s="167"/>
      <c r="C202" s="168" t="s">
        <v>135</v>
      </c>
      <c r="D202" s="168" t="s">
        <v>177</v>
      </c>
      <c r="E202" s="169" t="s">
        <v>1244</v>
      </c>
      <c r="F202" s="170" t="s">
        <v>1245</v>
      </c>
      <c r="G202" s="171" t="s">
        <v>245</v>
      </c>
      <c r="H202" s="172">
        <v>51</v>
      </c>
      <c r="I202" s="173"/>
      <c r="J202" s="174">
        <f>ROUND(I202*H202,2)</f>
        <v>0</v>
      </c>
      <c r="K202" s="170" t="s">
        <v>181</v>
      </c>
      <c r="L202" s="34"/>
      <c r="M202" s="175" t="s">
        <v>1</v>
      </c>
      <c r="N202" s="176" t="s">
        <v>42</v>
      </c>
      <c r="O202" s="59"/>
      <c r="P202" s="177">
        <f>O202*H202</f>
        <v>0</v>
      </c>
      <c r="Q202" s="177">
        <v>0</v>
      </c>
      <c r="R202" s="177">
        <f>Q202*H202</f>
        <v>0</v>
      </c>
      <c r="S202" s="177">
        <v>0</v>
      </c>
      <c r="T202" s="178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9" t="s">
        <v>182</v>
      </c>
      <c r="AT202" s="179" t="s">
        <v>177</v>
      </c>
      <c r="AU202" s="179" t="s">
        <v>86</v>
      </c>
      <c r="AY202" s="18" t="s">
        <v>175</v>
      </c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18" t="s">
        <v>84</v>
      </c>
      <c r="BK202" s="180">
        <f>ROUND(I202*H202,2)</f>
        <v>0</v>
      </c>
      <c r="BL202" s="18" t="s">
        <v>182</v>
      </c>
      <c r="BM202" s="179" t="s">
        <v>1535</v>
      </c>
    </row>
    <row r="203" spans="1:65" s="2" customFormat="1" ht="24" customHeight="1">
      <c r="A203" s="33"/>
      <c r="B203" s="167"/>
      <c r="C203" s="168" t="s">
        <v>7</v>
      </c>
      <c r="D203" s="168" t="s">
        <v>177</v>
      </c>
      <c r="E203" s="169" t="s">
        <v>1247</v>
      </c>
      <c r="F203" s="170" t="s">
        <v>1248</v>
      </c>
      <c r="G203" s="171" t="s">
        <v>180</v>
      </c>
      <c r="H203" s="172">
        <v>209.125</v>
      </c>
      <c r="I203" s="173"/>
      <c r="J203" s="174">
        <f>ROUND(I203*H203,2)</f>
        <v>0</v>
      </c>
      <c r="K203" s="170" t="s">
        <v>181</v>
      </c>
      <c r="L203" s="34"/>
      <c r="M203" s="175" t="s">
        <v>1</v>
      </c>
      <c r="N203" s="176" t="s">
        <v>42</v>
      </c>
      <c r="O203" s="59"/>
      <c r="P203" s="177">
        <f>O203*H203</f>
        <v>0</v>
      </c>
      <c r="Q203" s="177">
        <v>0</v>
      </c>
      <c r="R203" s="177">
        <f>Q203*H203</f>
        <v>0</v>
      </c>
      <c r="S203" s="177">
        <v>0</v>
      </c>
      <c r="T203" s="178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9" t="s">
        <v>182</v>
      </c>
      <c r="AT203" s="179" t="s">
        <v>177</v>
      </c>
      <c r="AU203" s="179" t="s">
        <v>86</v>
      </c>
      <c r="AY203" s="18" t="s">
        <v>175</v>
      </c>
      <c r="BE203" s="180">
        <f>IF(N203="základní",J203,0)</f>
        <v>0</v>
      </c>
      <c r="BF203" s="180">
        <f>IF(N203="snížená",J203,0)</f>
        <v>0</v>
      </c>
      <c r="BG203" s="180">
        <f>IF(N203="zákl. přenesená",J203,0)</f>
        <v>0</v>
      </c>
      <c r="BH203" s="180">
        <f>IF(N203="sníž. přenesená",J203,0)</f>
        <v>0</v>
      </c>
      <c r="BI203" s="180">
        <f>IF(N203="nulová",J203,0)</f>
        <v>0</v>
      </c>
      <c r="BJ203" s="18" t="s">
        <v>84</v>
      </c>
      <c r="BK203" s="180">
        <f>ROUND(I203*H203,2)</f>
        <v>0</v>
      </c>
      <c r="BL203" s="18" t="s">
        <v>182</v>
      </c>
      <c r="BM203" s="179" t="s">
        <v>1536</v>
      </c>
    </row>
    <row r="204" spans="1:65" s="13" customFormat="1">
      <c r="B204" s="181"/>
      <c r="D204" s="182" t="s">
        <v>184</v>
      </c>
      <c r="E204" s="183" t="s">
        <v>1</v>
      </c>
      <c r="F204" s="184" t="s">
        <v>1537</v>
      </c>
      <c r="H204" s="185">
        <v>209.125</v>
      </c>
      <c r="I204" s="186"/>
      <c r="L204" s="181"/>
      <c r="M204" s="187"/>
      <c r="N204" s="188"/>
      <c r="O204" s="188"/>
      <c r="P204" s="188"/>
      <c r="Q204" s="188"/>
      <c r="R204" s="188"/>
      <c r="S204" s="188"/>
      <c r="T204" s="189"/>
      <c r="AT204" s="183" t="s">
        <v>184</v>
      </c>
      <c r="AU204" s="183" t="s">
        <v>86</v>
      </c>
      <c r="AV204" s="13" t="s">
        <v>86</v>
      </c>
      <c r="AW204" s="13" t="s">
        <v>33</v>
      </c>
      <c r="AX204" s="13" t="s">
        <v>84</v>
      </c>
      <c r="AY204" s="183" t="s">
        <v>175</v>
      </c>
    </row>
    <row r="205" spans="1:65" s="2" customFormat="1" ht="24" customHeight="1">
      <c r="A205" s="33"/>
      <c r="B205" s="167"/>
      <c r="C205" s="168" t="s">
        <v>282</v>
      </c>
      <c r="D205" s="168" t="s">
        <v>177</v>
      </c>
      <c r="E205" s="169" t="s">
        <v>207</v>
      </c>
      <c r="F205" s="170" t="s">
        <v>208</v>
      </c>
      <c r="G205" s="171" t="s">
        <v>180</v>
      </c>
      <c r="H205" s="172">
        <v>215.34</v>
      </c>
      <c r="I205" s="173"/>
      <c r="J205" s="174">
        <f>ROUND(I205*H205,2)</f>
        <v>0</v>
      </c>
      <c r="K205" s="170" t="s">
        <v>181</v>
      </c>
      <c r="L205" s="34"/>
      <c r="M205" s="175" t="s">
        <v>1</v>
      </c>
      <c r="N205" s="176" t="s">
        <v>42</v>
      </c>
      <c r="O205" s="59"/>
      <c r="P205" s="177">
        <f>O205*H205</f>
        <v>0</v>
      </c>
      <c r="Q205" s="177">
        <v>0</v>
      </c>
      <c r="R205" s="177">
        <f>Q205*H205</f>
        <v>0</v>
      </c>
      <c r="S205" s="177">
        <v>0</v>
      </c>
      <c r="T205" s="178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9" t="s">
        <v>182</v>
      </c>
      <c r="AT205" s="179" t="s">
        <v>177</v>
      </c>
      <c r="AU205" s="179" t="s">
        <v>86</v>
      </c>
      <c r="AY205" s="18" t="s">
        <v>175</v>
      </c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8" t="s">
        <v>84</v>
      </c>
      <c r="BK205" s="180">
        <f>ROUND(I205*H205,2)</f>
        <v>0</v>
      </c>
      <c r="BL205" s="18" t="s">
        <v>182</v>
      </c>
      <c r="BM205" s="179" t="s">
        <v>1538</v>
      </c>
    </row>
    <row r="206" spans="1:65" s="13" customFormat="1">
      <c r="B206" s="181"/>
      <c r="D206" s="182" t="s">
        <v>184</v>
      </c>
      <c r="E206" s="183" t="s">
        <v>1</v>
      </c>
      <c r="F206" s="184" t="s">
        <v>932</v>
      </c>
      <c r="H206" s="185">
        <v>123</v>
      </c>
      <c r="I206" s="186"/>
      <c r="L206" s="181"/>
      <c r="M206" s="187"/>
      <c r="N206" s="188"/>
      <c r="O206" s="188"/>
      <c r="P206" s="188"/>
      <c r="Q206" s="188"/>
      <c r="R206" s="188"/>
      <c r="S206" s="188"/>
      <c r="T206" s="189"/>
      <c r="AT206" s="183" t="s">
        <v>184</v>
      </c>
      <c r="AU206" s="183" t="s">
        <v>86</v>
      </c>
      <c r="AV206" s="13" t="s">
        <v>86</v>
      </c>
      <c r="AW206" s="13" t="s">
        <v>33</v>
      </c>
      <c r="AX206" s="13" t="s">
        <v>77</v>
      </c>
      <c r="AY206" s="183" t="s">
        <v>175</v>
      </c>
    </row>
    <row r="207" spans="1:65" s="13" customFormat="1">
      <c r="B207" s="181"/>
      <c r="D207" s="182" t="s">
        <v>184</v>
      </c>
      <c r="E207" s="183" t="s">
        <v>1</v>
      </c>
      <c r="F207" s="184" t="s">
        <v>1539</v>
      </c>
      <c r="H207" s="185">
        <v>10.65</v>
      </c>
      <c r="I207" s="186"/>
      <c r="L207" s="181"/>
      <c r="M207" s="187"/>
      <c r="N207" s="188"/>
      <c r="O207" s="188"/>
      <c r="P207" s="188"/>
      <c r="Q207" s="188"/>
      <c r="R207" s="188"/>
      <c r="S207" s="188"/>
      <c r="T207" s="189"/>
      <c r="AT207" s="183" t="s">
        <v>184</v>
      </c>
      <c r="AU207" s="183" t="s">
        <v>86</v>
      </c>
      <c r="AV207" s="13" t="s">
        <v>86</v>
      </c>
      <c r="AW207" s="13" t="s">
        <v>33</v>
      </c>
      <c r="AX207" s="13" t="s">
        <v>77</v>
      </c>
      <c r="AY207" s="183" t="s">
        <v>175</v>
      </c>
    </row>
    <row r="208" spans="1:65" s="13" customFormat="1">
      <c r="B208" s="181"/>
      <c r="D208" s="182" t="s">
        <v>184</v>
      </c>
      <c r="E208" s="183" t="s">
        <v>1</v>
      </c>
      <c r="F208" s="184" t="s">
        <v>1252</v>
      </c>
      <c r="H208" s="185">
        <v>40.844999999999999</v>
      </c>
      <c r="I208" s="186"/>
      <c r="L208" s="181"/>
      <c r="M208" s="187"/>
      <c r="N208" s="188"/>
      <c r="O208" s="188"/>
      <c r="P208" s="188"/>
      <c r="Q208" s="188"/>
      <c r="R208" s="188"/>
      <c r="S208" s="188"/>
      <c r="T208" s="189"/>
      <c r="AT208" s="183" t="s">
        <v>184</v>
      </c>
      <c r="AU208" s="183" t="s">
        <v>86</v>
      </c>
      <c r="AV208" s="13" t="s">
        <v>86</v>
      </c>
      <c r="AW208" s="13" t="s">
        <v>33</v>
      </c>
      <c r="AX208" s="13" t="s">
        <v>77</v>
      </c>
      <c r="AY208" s="183" t="s">
        <v>175</v>
      </c>
    </row>
    <row r="209" spans="1:65" s="13" customFormat="1">
      <c r="B209" s="181"/>
      <c r="D209" s="182" t="s">
        <v>184</v>
      </c>
      <c r="E209" s="183" t="s">
        <v>1</v>
      </c>
      <c r="F209" s="184" t="s">
        <v>1253</v>
      </c>
      <c r="H209" s="185">
        <v>40.844999999999999</v>
      </c>
      <c r="I209" s="186"/>
      <c r="L209" s="181"/>
      <c r="M209" s="187"/>
      <c r="N209" s="188"/>
      <c r="O209" s="188"/>
      <c r="P209" s="188"/>
      <c r="Q209" s="188"/>
      <c r="R209" s="188"/>
      <c r="S209" s="188"/>
      <c r="T209" s="189"/>
      <c r="AT209" s="183" t="s">
        <v>184</v>
      </c>
      <c r="AU209" s="183" t="s">
        <v>86</v>
      </c>
      <c r="AV209" s="13" t="s">
        <v>86</v>
      </c>
      <c r="AW209" s="13" t="s">
        <v>33</v>
      </c>
      <c r="AX209" s="13" t="s">
        <v>77</v>
      </c>
      <c r="AY209" s="183" t="s">
        <v>175</v>
      </c>
    </row>
    <row r="210" spans="1:65" s="15" customFormat="1">
      <c r="B210" s="197"/>
      <c r="D210" s="182" t="s">
        <v>184</v>
      </c>
      <c r="E210" s="198" t="s">
        <v>1</v>
      </c>
      <c r="F210" s="199" t="s">
        <v>200</v>
      </c>
      <c r="H210" s="200">
        <v>215.34</v>
      </c>
      <c r="I210" s="201"/>
      <c r="L210" s="197"/>
      <c r="M210" s="202"/>
      <c r="N210" s="203"/>
      <c r="O210" s="203"/>
      <c r="P210" s="203"/>
      <c r="Q210" s="203"/>
      <c r="R210" s="203"/>
      <c r="S210" s="203"/>
      <c r="T210" s="204"/>
      <c r="AT210" s="198" t="s">
        <v>184</v>
      </c>
      <c r="AU210" s="198" t="s">
        <v>86</v>
      </c>
      <c r="AV210" s="15" t="s">
        <v>182</v>
      </c>
      <c r="AW210" s="15" t="s">
        <v>33</v>
      </c>
      <c r="AX210" s="15" t="s">
        <v>84</v>
      </c>
      <c r="AY210" s="198" t="s">
        <v>175</v>
      </c>
    </row>
    <row r="211" spans="1:65" s="2" customFormat="1" ht="24" customHeight="1">
      <c r="A211" s="33"/>
      <c r="B211" s="167"/>
      <c r="C211" s="168" t="s">
        <v>287</v>
      </c>
      <c r="D211" s="168" t="s">
        <v>177</v>
      </c>
      <c r="E211" s="169" t="s">
        <v>213</v>
      </c>
      <c r="F211" s="170" t="s">
        <v>214</v>
      </c>
      <c r="G211" s="171" t="s">
        <v>180</v>
      </c>
      <c r="H211" s="172">
        <v>783.25</v>
      </c>
      <c r="I211" s="173"/>
      <c r="J211" s="174">
        <f>ROUND(I211*H211,2)</f>
        <v>0</v>
      </c>
      <c r="K211" s="170" t="s">
        <v>181</v>
      </c>
      <c r="L211" s="34"/>
      <c r="M211" s="175" t="s">
        <v>1</v>
      </c>
      <c r="N211" s="176" t="s">
        <v>42</v>
      </c>
      <c r="O211" s="59"/>
      <c r="P211" s="177">
        <f>O211*H211</f>
        <v>0</v>
      </c>
      <c r="Q211" s="177">
        <v>0</v>
      </c>
      <c r="R211" s="177">
        <f>Q211*H211</f>
        <v>0</v>
      </c>
      <c r="S211" s="177">
        <v>0</v>
      </c>
      <c r="T211" s="178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9" t="s">
        <v>182</v>
      </c>
      <c r="AT211" s="179" t="s">
        <v>177</v>
      </c>
      <c r="AU211" s="179" t="s">
        <v>86</v>
      </c>
      <c r="AY211" s="18" t="s">
        <v>175</v>
      </c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8" t="s">
        <v>84</v>
      </c>
      <c r="BK211" s="180">
        <f>ROUND(I211*H211,2)</f>
        <v>0</v>
      </c>
      <c r="BL211" s="18" t="s">
        <v>182</v>
      </c>
      <c r="BM211" s="179" t="s">
        <v>1540</v>
      </c>
    </row>
    <row r="212" spans="1:65" s="14" customFormat="1">
      <c r="B212" s="190"/>
      <c r="D212" s="182" t="s">
        <v>184</v>
      </c>
      <c r="E212" s="191" t="s">
        <v>1</v>
      </c>
      <c r="F212" s="192" t="s">
        <v>766</v>
      </c>
      <c r="H212" s="191" t="s">
        <v>1</v>
      </c>
      <c r="I212" s="193"/>
      <c r="L212" s="190"/>
      <c r="M212" s="194"/>
      <c r="N212" s="195"/>
      <c r="O212" s="195"/>
      <c r="P212" s="195"/>
      <c r="Q212" s="195"/>
      <c r="R212" s="195"/>
      <c r="S212" s="195"/>
      <c r="T212" s="196"/>
      <c r="AT212" s="191" t="s">
        <v>184</v>
      </c>
      <c r="AU212" s="191" t="s">
        <v>86</v>
      </c>
      <c r="AV212" s="14" t="s">
        <v>84</v>
      </c>
      <c r="AW212" s="14" t="s">
        <v>33</v>
      </c>
      <c r="AX212" s="14" t="s">
        <v>77</v>
      </c>
      <c r="AY212" s="191" t="s">
        <v>175</v>
      </c>
    </row>
    <row r="213" spans="1:65" s="13" customFormat="1">
      <c r="B213" s="181"/>
      <c r="D213" s="182" t="s">
        <v>184</v>
      </c>
      <c r="E213" s="183" t="s">
        <v>1</v>
      </c>
      <c r="F213" s="184" t="s">
        <v>1541</v>
      </c>
      <c r="H213" s="185">
        <v>824.09500000000003</v>
      </c>
      <c r="I213" s="186"/>
      <c r="L213" s="181"/>
      <c r="M213" s="187"/>
      <c r="N213" s="188"/>
      <c r="O213" s="188"/>
      <c r="P213" s="188"/>
      <c r="Q213" s="188"/>
      <c r="R213" s="188"/>
      <c r="S213" s="188"/>
      <c r="T213" s="189"/>
      <c r="AT213" s="183" t="s">
        <v>184</v>
      </c>
      <c r="AU213" s="183" t="s">
        <v>86</v>
      </c>
      <c r="AV213" s="13" t="s">
        <v>86</v>
      </c>
      <c r="AW213" s="13" t="s">
        <v>33</v>
      </c>
      <c r="AX213" s="13" t="s">
        <v>77</v>
      </c>
      <c r="AY213" s="183" t="s">
        <v>175</v>
      </c>
    </row>
    <row r="214" spans="1:65" s="13" customFormat="1">
      <c r="B214" s="181"/>
      <c r="D214" s="182" t="s">
        <v>184</v>
      </c>
      <c r="E214" s="183" t="s">
        <v>1</v>
      </c>
      <c r="F214" s="184" t="s">
        <v>1256</v>
      </c>
      <c r="H214" s="185">
        <v>-40.844999999999999</v>
      </c>
      <c r="I214" s="186"/>
      <c r="L214" s="181"/>
      <c r="M214" s="187"/>
      <c r="N214" s="188"/>
      <c r="O214" s="188"/>
      <c r="P214" s="188"/>
      <c r="Q214" s="188"/>
      <c r="R214" s="188"/>
      <c r="S214" s="188"/>
      <c r="T214" s="189"/>
      <c r="AT214" s="183" t="s">
        <v>184</v>
      </c>
      <c r="AU214" s="183" t="s">
        <v>86</v>
      </c>
      <c r="AV214" s="13" t="s">
        <v>86</v>
      </c>
      <c r="AW214" s="13" t="s">
        <v>33</v>
      </c>
      <c r="AX214" s="13" t="s">
        <v>77</v>
      </c>
      <c r="AY214" s="183" t="s">
        <v>175</v>
      </c>
    </row>
    <row r="215" spans="1:65" s="15" customFormat="1">
      <c r="B215" s="197"/>
      <c r="D215" s="182" t="s">
        <v>184</v>
      </c>
      <c r="E215" s="198" t="s">
        <v>136</v>
      </c>
      <c r="F215" s="199" t="s">
        <v>200</v>
      </c>
      <c r="H215" s="200">
        <v>783.25</v>
      </c>
      <c r="I215" s="201"/>
      <c r="L215" s="197"/>
      <c r="M215" s="202"/>
      <c r="N215" s="203"/>
      <c r="O215" s="203"/>
      <c r="P215" s="203"/>
      <c r="Q215" s="203"/>
      <c r="R215" s="203"/>
      <c r="S215" s="203"/>
      <c r="T215" s="204"/>
      <c r="AT215" s="198" t="s">
        <v>184</v>
      </c>
      <c r="AU215" s="198" t="s">
        <v>86</v>
      </c>
      <c r="AV215" s="15" t="s">
        <v>182</v>
      </c>
      <c r="AW215" s="15" t="s">
        <v>33</v>
      </c>
      <c r="AX215" s="15" t="s">
        <v>84</v>
      </c>
      <c r="AY215" s="198" t="s">
        <v>175</v>
      </c>
    </row>
    <row r="216" spans="1:65" s="2" customFormat="1" ht="24" customHeight="1">
      <c r="A216" s="33"/>
      <c r="B216" s="167"/>
      <c r="C216" s="168" t="s">
        <v>291</v>
      </c>
      <c r="D216" s="168" t="s">
        <v>177</v>
      </c>
      <c r="E216" s="169" t="s">
        <v>218</v>
      </c>
      <c r="F216" s="170" t="s">
        <v>219</v>
      </c>
      <c r="G216" s="171" t="s">
        <v>180</v>
      </c>
      <c r="H216" s="172">
        <v>3916.25</v>
      </c>
      <c r="I216" s="173"/>
      <c r="J216" s="174">
        <f>ROUND(I216*H216,2)</f>
        <v>0</v>
      </c>
      <c r="K216" s="170" t="s">
        <v>181</v>
      </c>
      <c r="L216" s="34"/>
      <c r="M216" s="175" t="s">
        <v>1</v>
      </c>
      <c r="N216" s="176" t="s">
        <v>42</v>
      </c>
      <c r="O216" s="59"/>
      <c r="P216" s="177">
        <f>O216*H216</f>
        <v>0</v>
      </c>
      <c r="Q216" s="177">
        <v>0</v>
      </c>
      <c r="R216" s="177">
        <f>Q216*H216</f>
        <v>0</v>
      </c>
      <c r="S216" s="177">
        <v>0</v>
      </c>
      <c r="T216" s="178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9" t="s">
        <v>182</v>
      </c>
      <c r="AT216" s="179" t="s">
        <v>177</v>
      </c>
      <c r="AU216" s="179" t="s">
        <v>86</v>
      </c>
      <c r="AY216" s="18" t="s">
        <v>175</v>
      </c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18" t="s">
        <v>84</v>
      </c>
      <c r="BK216" s="180">
        <f>ROUND(I216*H216,2)</f>
        <v>0</v>
      </c>
      <c r="BL216" s="18" t="s">
        <v>182</v>
      </c>
      <c r="BM216" s="179" t="s">
        <v>1542</v>
      </c>
    </row>
    <row r="217" spans="1:65" s="13" customFormat="1">
      <c r="B217" s="181"/>
      <c r="D217" s="182" t="s">
        <v>184</v>
      </c>
      <c r="E217" s="183" t="s">
        <v>1</v>
      </c>
      <c r="F217" s="184" t="s">
        <v>221</v>
      </c>
      <c r="H217" s="185">
        <v>3916.25</v>
      </c>
      <c r="I217" s="186"/>
      <c r="L217" s="181"/>
      <c r="M217" s="187"/>
      <c r="N217" s="188"/>
      <c r="O217" s="188"/>
      <c r="P217" s="188"/>
      <c r="Q217" s="188"/>
      <c r="R217" s="188"/>
      <c r="S217" s="188"/>
      <c r="T217" s="189"/>
      <c r="AT217" s="183" t="s">
        <v>184</v>
      </c>
      <c r="AU217" s="183" t="s">
        <v>86</v>
      </c>
      <c r="AV217" s="13" t="s">
        <v>86</v>
      </c>
      <c r="AW217" s="13" t="s">
        <v>33</v>
      </c>
      <c r="AX217" s="13" t="s">
        <v>84</v>
      </c>
      <c r="AY217" s="183" t="s">
        <v>175</v>
      </c>
    </row>
    <row r="218" spans="1:65" s="2" customFormat="1" ht="16.5" customHeight="1">
      <c r="A218" s="33"/>
      <c r="B218" s="167"/>
      <c r="C218" s="168" t="s">
        <v>295</v>
      </c>
      <c r="D218" s="168" t="s">
        <v>177</v>
      </c>
      <c r="E218" s="169" t="s">
        <v>223</v>
      </c>
      <c r="F218" s="170" t="s">
        <v>224</v>
      </c>
      <c r="G218" s="171" t="s">
        <v>180</v>
      </c>
      <c r="H218" s="172">
        <v>51.494999999999997</v>
      </c>
      <c r="I218" s="173"/>
      <c r="J218" s="174">
        <f>ROUND(I218*H218,2)</f>
        <v>0</v>
      </c>
      <c r="K218" s="170" t="s">
        <v>181</v>
      </c>
      <c r="L218" s="34"/>
      <c r="M218" s="175" t="s">
        <v>1</v>
      </c>
      <c r="N218" s="176" t="s">
        <v>42</v>
      </c>
      <c r="O218" s="59"/>
      <c r="P218" s="177">
        <f>O218*H218</f>
        <v>0</v>
      </c>
      <c r="Q218" s="177">
        <v>0</v>
      </c>
      <c r="R218" s="177">
        <f>Q218*H218</f>
        <v>0</v>
      </c>
      <c r="S218" s="177">
        <v>0</v>
      </c>
      <c r="T218" s="178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9" t="s">
        <v>182</v>
      </c>
      <c r="AT218" s="179" t="s">
        <v>177</v>
      </c>
      <c r="AU218" s="179" t="s">
        <v>86</v>
      </c>
      <c r="AY218" s="18" t="s">
        <v>175</v>
      </c>
      <c r="BE218" s="180">
        <f>IF(N218="základní",J218,0)</f>
        <v>0</v>
      </c>
      <c r="BF218" s="180">
        <f>IF(N218="snížená",J218,0)</f>
        <v>0</v>
      </c>
      <c r="BG218" s="180">
        <f>IF(N218="zákl. přenesená",J218,0)</f>
        <v>0</v>
      </c>
      <c r="BH218" s="180">
        <f>IF(N218="sníž. přenesená",J218,0)</f>
        <v>0</v>
      </c>
      <c r="BI218" s="180">
        <f>IF(N218="nulová",J218,0)</f>
        <v>0</v>
      </c>
      <c r="BJ218" s="18" t="s">
        <v>84</v>
      </c>
      <c r="BK218" s="180">
        <f>ROUND(I218*H218,2)</f>
        <v>0</v>
      </c>
      <c r="BL218" s="18" t="s">
        <v>182</v>
      </c>
      <c r="BM218" s="179" t="s">
        <v>1543</v>
      </c>
    </row>
    <row r="219" spans="1:65" s="13" customFormat="1">
      <c r="B219" s="181"/>
      <c r="D219" s="182" t="s">
        <v>184</v>
      </c>
      <c r="E219" s="183" t="s">
        <v>1</v>
      </c>
      <c r="F219" s="184" t="s">
        <v>1253</v>
      </c>
      <c r="H219" s="185">
        <v>40.844999999999999</v>
      </c>
      <c r="I219" s="186"/>
      <c r="L219" s="181"/>
      <c r="M219" s="187"/>
      <c r="N219" s="188"/>
      <c r="O219" s="188"/>
      <c r="P219" s="188"/>
      <c r="Q219" s="188"/>
      <c r="R219" s="188"/>
      <c r="S219" s="188"/>
      <c r="T219" s="189"/>
      <c r="AT219" s="183" t="s">
        <v>184</v>
      </c>
      <c r="AU219" s="183" t="s">
        <v>86</v>
      </c>
      <c r="AV219" s="13" t="s">
        <v>86</v>
      </c>
      <c r="AW219" s="13" t="s">
        <v>33</v>
      </c>
      <c r="AX219" s="13" t="s">
        <v>77</v>
      </c>
      <c r="AY219" s="183" t="s">
        <v>175</v>
      </c>
    </row>
    <row r="220" spans="1:65" s="13" customFormat="1">
      <c r="B220" s="181"/>
      <c r="D220" s="182" t="s">
        <v>184</v>
      </c>
      <c r="E220" s="183" t="s">
        <v>1</v>
      </c>
      <c r="F220" s="184" t="s">
        <v>1544</v>
      </c>
      <c r="H220" s="185">
        <v>10.65</v>
      </c>
      <c r="I220" s="186"/>
      <c r="L220" s="181"/>
      <c r="M220" s="187"/>
      <c r="N220" s="188"/>
      <c r="O220" s="188"/>
      <c r="P220" s="188"/>
      <c r="Q220" s="188"/>
      <c r="R220" s="188"/>
      <c r="S220" s="188"/>
      <c r="T220" s="189"/>
      <c r="AT220" s="183" t="s">
        <v>184</v>
      </c>
      <c r="AU220" s="183" t="s">
        <v>86</v>
      </c>
      <c r="AV220" s="13" t="s">
        <v>86</v>
      </c>
      <c r="AW220" s="13" t="s">
        <v>33</v>
      </c>
      <c r="AX220" s="13" t="s">
        <v>77</v>
      </c>
      <c r="AY220" s="183" t="s">
        <v>175</v>
      </c>
    </row>
    <row r="221" spans="1:65" s="15" customFormat="1">
      <c r="B221" s="197"/>
      <c r="D221" s="182" t="s">
        <v>184</v>
      </c>
      <c r="E221" s="198" t="s">
        <v>1</v>
      </c>
      <c r="F221" s="199" t="s">
        <v>200</v>
      </c>
      <c r="H221" s="200">
        <v>51.494999999999997</v>
      </c>
      <c r="I221" s="201"/>
      <c r="L221" s="197"/>
      <c r="M221" s="202"/>
      <c r="N221" s="203"/>
      <c r="O221" s="203"/>
      <c r="P221" s="203"/>
      <c r="Q221" s="203"/>
      <c r="R221" s="203"/>
      <c r="S221" s="203"/>
      <c r="T221" s="204"/>
      <c r="AT221" s="198" t="s">
        <v>184</v>
      </c>
      <c r="AU221" s="198" t="s">
        <v>86</v>
      </c>
      <c r="AV221" s="15" t="s">
        <v>182</v>
      </c>
      <c r="AW221" s="15" t="s">
        <v>33</v>
      </c>
      <c r="AX221" s="15" t="s">
        <v>84</v>
      </c>
      <c r="AY221" s="198" t="s">
        <v>175</v>
      </c>
    </row>
    <row r="222" spans="1:65" s="2" customFormat="1" ht="24" customHeight="1">
      <c r="A222" s="33"/>
      <c r="B222" s="167"/>
      <c r="C222" s="168" t="s">
        <v>300</v>
      </c>
      <c r="D222" s="168" t="s">
        <v>177</v>
      </c>
      <c r="E222" s="169" t="s">
        <v>1259</v>
      </c>
      <c r="F222" s="170" t="s">
        <v>1260</v>
      </c>
      <c r="G222" s="171" t="s">
        <v>180</v>
      </c>
      <c r="H222" s="172">
        <v>10</v>
      </c>
      <c r="I222" s="173"/>
      <c r="J222" s="174">
        <f>ROUND(I222*H222,2)</f>
        <v>0</v>
      </c>
      <c r="K222" s="170" t="s">
        <v>181</v>
      </c>
      <c r="L222" s="34"/>
      <c r="M222" s="175" t="s">
        <v>1</v>
      </c>
      <c r="N222" s="176" t="s">
        <v>42</v>
      </c>
      <c r="O222" s="59"/>
      <c r="P222" s="177">
        <f>O222*H222</f>
        <v>0</v>
      </c>
      <c r="Q222" s="177">
        <v>0</v>
      </c>
      <c r="R222" s="177">
        <f>Q222*H222</f>
        <v>0</v>
      </c>
      <c r="S222" s="177">
        <v>0</v>
      </c>
      <c r="T222" s="178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9" t="s">
        <v>182</v>
      </c>
      <c r="AT222" s="179" t="s">
        <v>177</v>
      </c>
      <c r="AU222" s="179" t="s">
        <v>86</v>
      </c>
      <c r="AY222" s="18" t="s">
        <v>175</v>
      </c>
      <c r="BE222" s="180">
        <f>IF(N222="základní",J222,0)</f>
        <v>0</v>
      </c>
      <c r="BF222" s="180">
        <f>IF(N222="snížená",J222,0)</f>
        <v>0</v>
      </c>
      <c r="BG222" s="180">
        <f>IF(N222="zákl. přenesená",J222,0)</f>
        <v>0</v>
      </c>
      <c r="BH222" s="180">
        <f>IF(N222="sníž. přenesená",J222,0)</f>
        <v>0</v>
      </c>
      <c r="BI222" s="180">
        <f>IF(N222="nulová",J222,0)</f>
        <v>0</v>
      </c>
      <c r="BJ222" s="18" t="s">
        <v>84</v>
      </c>
      <c r="BK222" s="180">
        <f>ROUND(I222*H222,2)</f>
        <v>0</v>
      </c>
      <c r="BL222" s="18" t="s">
        <v>182</v>
      </c>
      <c r="BM222" s="179" t="s">
        <v>1545</v>
      </c>
    </row>
    <row r="223" spans="1:65" s="13" customFormat="1">
      <c r="B223" s="181"/>
      <c r="D223" s="182" t="s">
        <v>184</v>
      </c>
      <c r="E223" s="183" t="s">
        <v>601</v>
      </c>
      <c r="F223" s="184" t="s">
        <v>1546</v>
      </c>
      <c r="H223" s="185">
        <v>10</v>
      </c>
      <c r="I223" s="186"/>
      <c r="L223" s="181"/>
      <c r="M223" s="187"/>
      <c r="N223" s="188"/>
      <c r="O223" s="188"/>
      <c r="P223" s="188"/>
      <c r="Q223" s="188"/>
      <c r="R223" s="188"/>
      <c r="S223" s="188"/>
      <c r="T223" s="189"/>
      <c r="AT223" s="183" t="s">
        <v>184</v>
      </c>
      <c r="AU223" s="183" t="s">
        <v>86</v>
      </c>
      <c r="AV223" s="13" t="s">
        <v>86</v>
      </c>
      <c r="AW223" s="13" t="s">
        <v>33</v>
      </c>
      <c r="AX223" s="13" t="s">
        <v>84</v>
      </c>
      <c r="AY223" s="183" t="s">
        <v>175</v>
      </c>
    </row>
    <row r="224" spans="1:65" s="2" customFormat="1" ht="16.5" customHeight="1">
      <c r="A224" s="33"/>
      <c r="B224" s="167"/>
      <c r="C224" s="168" t="s">
        <v>307</v>
      </c>
      <c r="D224" s="168" t="s">
        <v>177</v>
      </c>
      <c r="E224" s="169" t="s">
        <v>228</v>
      </c>
      <c r="F224" s="170" t="s">
        <v>229</v>
      </c>
      <c r="G224" s="171" t="s">
        <v>180</v>
      </c>
      <c r="H224" s="172">
        <v>783.25</v>
      </c>
      <c r="I224" s="173"/>
      <c r="J224" s="174">
        <f>ROUND(I224*H224,2)</f>
        <v>0</v>
      </c>
      <c r="K224" s="170" t="s">
        <v>181</v>
      </c>
      <c r="L224" s="34"/>
      <c r="M224" s="175" t="s">
        <v>1</v>
      </c>
      <c r="N224" s="176" t="s">
        <v>42</v>
      </c>
      <c r="O224" s="59"/>
      <c r="P224" s="177">
        <f>O224*H224</f>
        <v>0</v>
      </c>
      <c r="Q224" s="177">
        <v>0</v>
      </c>
      <c r="R224" s="177">
        <f>Q224*H224</f>
        <v>0</v>
      </c>
      <c r="S224" s="177">
        <v>0</v>
      </c>
      <c r="T224" s="178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9" t="s">
        <v>182</v>
      </c>
      <c r="AT224" s="179" t="s">
        <v>177</v>
      </c>
      <c r="AU224" s="179" t="s">
        <v>86</v>
      </c>
      <c r="AY224" s="18" t="s">
        <v>175</v>
      </c>
      <c r="BE224" s="180">
        <f>IF(N224="základní",J224,0)</f>
        <v>0</v>
      </c>
      <c r="BF224" s="180">
        <f>IF(N224="snížená",J224,0)</f>
        <v>0</v>
      </c>
      <c r="BG224" s="180">
        <f>IF(N224="zákl. přenesená",J224,0)</f>
        <v>0</v>
      </c>
      <c r="BH224" s="180">
        <f>IF(N224="sníž. přenesená",J224,0)</f>
        <v>0</v>
      </c>
      <c r="BI224" s="180">
        <f>IF(N224="nulová",J224,0)</f>
        <v>0</v>
      </c>
      <c r="BJ224" s="18" t="s">
        <v>84</v>
      </c>
      <c r="BK224" s="180">
        <f>ROUND(I224*H224,2)</f>
        <v>0</v>
      </c>
      <c r="BL224" s="18" t="s">
        <v>182</v>
      </c>
      <c r="BM224" s="179" t="s">
        <v>1547</v>
      </c>
    </row>
    <row r="225" spans="1:65" s="13" customFormat="1">
      <c r="B225" s="181"/>
      <c r="D225" s="182" t="s">
        <v>184</v>
      </c>
      <c r="E225" s="183" t="s">
        <v>1</v>
      </c>
      <c r="F225" s="184" t="s">
        <v>136</v>
      </c>
      <c r="H225" s="185">
        <v>783.25</v>
      </c>
      <c r="I225" s="186"/>
      <c r="L225" s="181"/>
      <c r="M225" s="187"/>
      <c r="N225" s="188"/>
      <c r="O225" s="188"/>
      <c r="P225" s="188"/>
      <c r="Q225" s="188"/>
      <c r="R225" s="188"/>
      <c r="S225" s="188"/>
      <c r="T225" s="189"/>
      <c r="AT225" s="183" t="s">
        <v>184</v>
      </c>
      <c r="AU225" s="183" t="s">
        <v>86</v>
      </c>
      <c r="AV225" s="13" t="s">
        <v>86</v>
      </c>
      <c r="AW225" s="13" t="s">
        <v>33</v>
      </c>
      <c r="AX225" s="13" t="s">
        <v>84</v>
      </c>
      <c r="AY225" s="183" t="s">
        <v>175</v>
      </c>
    </row>
    <row r="226" spans="1:65" s="2" customFormat="1" ht="24" customHeight="1">
      <c r="A226" s="33"/>
      <c r="B226" s="167"/>
      <c r="C226" s="168" t="s">
        <v>312</v>
      </c>
      <c r="D226" s="168" t="s">
        <v>177</v>
      </c>
      <c r="E226" s="169" t="s">
        <v>232</v>
      </c>
      <c r="F226" s="170" t="s">
        <v>233</v>
      </c>
      <c r="G226" s="171" t="s">
        <v>234</v>
      </c>
      <c r="H226" s="172">
        <v>1308.028</v>
      </c>
      <c r="I226" s="173"/>
      <c r="J226" s="174">
        <f>ROUND(I226*H226,2)</f>
        <v>0</v>
      </c>
      <c r="K226" s="170" t="s">
        <v>181</v>
      </c>
      <c r="L226" s="34"/>
      <c r="M226" s="175" t="s">
        <v>1</v>
      </c>
      <c r="N226" s="176" t="s">
        <v>42</v>
      </c>
      <c r="O226" s="59"/>
      <c r="P226" s="177">
        <f>O226*H226</f>
        <v>0</v>
      </c>
      <c r="Q226" s="177">
        <v>0</v>
      </c>
      <c r="R226" s="177">
        <f>Q226*H226</f>
        <v>0</v>
      </c>
      <c r="S226" s="177">
        <v>0</v>
      </c>
      <c r="T226" s="178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9" t="s">
        <v>182</v>
      </c>
      <c r="AT226" s="179" t="s">
        <v>177</v>
      </c>
      <c r="AU226" s="179" t="s">
        <v>86</v>
      </c>
      <c r="AY226" s="18" t="s">
        <v>175</v>
      </c>
      <c r="BE226" s="180">
        <f>IF(N226="základní",J226,0)</f>
        <v>0</v>
      </c>
      <c r="BF226" s="180">
        <f>IF(N226="snížená",J226,0)</f>
        <v>0</v>
      </c>
      <c r="BG226" s="180">
        <f>IF(N226="zákl. přenesená",J226,0)</f>
        <v>0</v>
      </c>
      <c r="BH226" s="180">
        <f>IF(N226="sníž. přenesená",J226,0)</f>
        <v>0</v>
      </c>
      <c r="BI226" s="180">
        <f>IF(N226="nulová",J226,0)</f>
        <v>0</v>
      </c>
      <c r="BJ226" s="18" t="s">
        <v>84</v>
      </c>
      <c r="BK226" s="180">
        <f>ROUND(I226*H226,2)</f>
        <v>0</v>
      </c>
      <c r="BL226" s="18" t="s">
        <v>182</v>
      </c>
      <c r="BM226" s="179" t="s">
        <v>1548</v>
      </c>
    </row>
    <row r="227" spans="1:65" s="13" customFormat="1">
      <c r="B227" s="181"/>
      <c r="D227" s="182" t="s">
        <v>184</v>
      </c>
      <c r="E227" s="183" t="s">
        <v>1</v>
      </c>
      <c r="F227" s="184" t="s">
        <v>236</v>
      </c>
      <c r="H227" s="185">
        <v>1308.028</v>
      </c>
      <c r="I227" s="186"/>
      <c r="L227" s="181"/>
      <c r="M227" s="187"/>
      <c r="N227" s="188"/>
      <c r="O227" s="188"/>
      <c r="P227" s="188"/>
      <c r="Q227" s="188"/>
      <c r="R227" s="188"/>
      <c r="S227" s="188"/>
      <c r="T227" s="189"/>
      <c r="AT227" s="183" t="s">
        <v>184</v>
      </c>
      <c r="AU227" s="183" t="s">
        <v>86</v>
      </c>
      <c r="AV227" s="13" t="s">
        <v>86</v>
      </c>
      <c r="AW227" s="13" t="s">
        <v>33</v>
      </c>
      <c r="AX227" s="13" t="s">
        <v>84</v>
      </c>
      <c r="AY227" s="183" t="s">
        <v>175</v>
      </c>
    </row>
    <row r="228" spans="1:65" s="2" customFormat="1" ht="24" customHeight="1">
      <c r="A228" s="33"/>
      <c r="B228" s="167"/>
      <c r="C228" s="168" t="s">
        <v>316</v>
      </c>
      <c r="D228" s="168" t="s">
        <v>177</v>
      </c>
      <c r="E228" s="169" t="s">
        <v>772</v>
      </c>
      <c r="F228" s="170" t="s">
        <v>773</v>
      </c>
      <c r="G228" s="171" t="s">
        <v>180</v>
      </c>
      <c r="H228" s="172">
        <v>30.844999999999999</v>
      </c>
      <c r="I228" s="173"/>
      <c r="J228" s="174">
        <f>ROUND(I228*H228,2)</f>
        <v>0</v>
      </c>
      <c r="K228" s="170" t="s">
        <v>181</v>
      </c>
      <c r="L228" s="34"/>
      <c r="M228" s="175" t="s">
        <v>1</v>
      </c>
      <c r="N228" s="176" t="s">
        <v>42</v>
      </c>
      <c r="O228" s="59"/>
      <c r="P228" s="177">
        <f>O228*H228</f>
        <v>0</v>
      </c>
      <c r="Q228" s="177">
        <v>0</v>
      </c>
      <c r="R228" s="177">
        <f>Q228*H228</f>
        <v>0</v>
      </c>
      <c r="S228" s="177">
        <v>0</v>
      </c>
      <c r="T228" s="178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9" t="s">
        <v>182</v>
      </c>
      <c r="AT228" s="179" t="s">
        <v>177</v>
      </c>
      <c r="AU228" s="179" t="s">
        <v>86</v>
      </c>
      <c r="AY228" s="18" t="s">
        <v>175</v>
      </c>
      <c r="BE228" s="180">
        <f>IF(N228="základní",J228,0)</f>
        <v>0</v>
      </c>
      <c r="BF228" s="180">
        <f>IF(N228="snížená",J228,0)</f>
        <v>0</v>
      </c>
      <c r="BG228" s="180">
        <f>IF(N228="zákl. přenesená",J228,0)</f>
        <v>0</v>
      </c>
      <c r="BH228" s="180">
        <f>IF(N228="sníž. přenesená",J228,0)</f>
        <v>0</v>
      </c>
      <c r="BI228" s="180">
        <f>IF(N228="nulová",J228,0)</f>
        <v>0</v>
      </c>
      <c r="BJ228" s="18" t="s">
        <v>84</v>
      </c>
      <c r="BK228" s="180">
        <f>ROUND(I228*H228,2)</f>
        <v>0</v>
      </c>
      <c r="BL228" s="18" t="s">
        <v>182</v>
      </c>
      <c r="BM228" s="179" t="s">
        <v>1549</v>
      </c>
    </row>
    <row r="229" spans="1:65" s="13" customFormat="1">
      <c r="B229" s="181"/>
      <c r="D229" s="182" t="s">
        <v>184</v>
      </c>
      <c r="E229" s="183" t="s">
        <v>1</v>
      </c>
      <c r="F229" s="184" t="s">
        <v>718</v>
      </c>
      <c r="H229" s="185">
        <v>91.772999999999996</v>
      </c>
      <c r="I229" s="186"/>
      <c r="L229" s="181"/>
      <c r="M229" s="187"/>
      <c r="N229" s="188"/>
      <c r="O229" s="188"/>
      <c r="P229" s="188"/>
      <c r="Q229" s="188"/>
      <c r="R229" s="188"/>
      <c r="S229" s="188"/>
      <c r="T229" s="189"/>
      <c r="AT229" s="183" t="s">
        <v>184</v>
      </c>
      <c r="AU229" s="183" t="s">
        <v>86</v>
      </c>
      <c r="AV229" s="13" t="s">
        <v>86</v>
      </c>
      <c r="AW229" s="13" t="s">
        <v>33</v>
      </c>
      <c r="AX229" s="13" t="s">
        <v>77</v>
      </c>
      <c r="AY229" s="183" t="s">
        <v>175</v>
      </c>
    </row>
    <row r="230" spans="1:65" s="13" customFormat="1">
      <c r="B230" s="181"/>
      <c r="D230" s="182" t="s">
        <v>184</v>
      </c>
      <c r="E230" s="183" t="s">
        <v>1</v>
      </c>
      <c r="F230" s="184" t="s">
        <v>1550</v>
      </c>
      <c r="H230" s="185">
        <v>-60.927999999999997</v>
      </c>
      <c r="I230" s="186"/>
      <c r="L230" s="181"/>
      <c r="M230" s="187"/>
      <c r="N230" s="188"/>
      <c r="O230" s="188"/>
      <c r="P230" s="188"/>
      <c r="Q230" s="188"/>
      <c r="R230" s="188"/>
      <c r="S230" s="188"/>
      <c r="T230" s="189"/>
      <c r="AT230" s="183" t="s">
        <v>184</v>
      </c>
      <c r="AU230" s="183" t="s">
        <v>86</v>
      </c>
      <c r="AV230" s="13" t="s">
        <v>86</v>
      </c>
      <c r="AW230" s="13" t="s">
        <v>33</v>
      </c>
      <c r="AX230" s="13" t="s">
        <v>77</v>
      </c>
      <c r="AY230" s="183" t="s">
        <v>175</v>
      </c>
    </row>
    <row r="231" spans="1:65" s="15" customFormat="1">
      <c r="B231" s="197"/>
      <c r="D231" s="182" t="s">
        <v>184</v>
      </c>
      <c r="E231" s="198" t="s">
        <v>729</v>
      </c>
      <c r="F231" s="199" t="s">
        <v>200</v>
      </c>
      <c r="H231" s="200">
        <v>30.844999999999999</v>
      </c>
      <c r="I231" s="201"/>
      <c r="L231" s="197"/>
      <c r="M231" s="202"/>
      <c r="N231" s="203"/>
      <c r="O231" s="203"/>
      <c r="P231" s="203"/>
      <c r="Q231" s="203"/>
      <c r="R231" s="203"/>
      <c r="S231" s="203"/>
      <c r="T231" s="204"/>
      <c r="AT231" s="198" t="s">
        <v>184</v>
      </c>
      <c r="AU231" s="198" t="s">
        <v>86</v>
      </c>
      <c r="AV231" s="15" t="s">
        <v>182</v>
      </c>
      <c r="AW231" s="15" t="s">
        <v>33</v>
      </c>
      <c r="AX231" s="15" t="s">
        <v>84</v>
      </c>
      <c r="AY231" s="198" t="s">
        <v>175</v>
      </c>
    </row>
    <row r="232" spans="1:65" s="2" customFormat="1" ht="24" customHeight="1">
      <c r="A232" s="33"/>
      <c r="B232" s="167"/>
      <c r="C232" s="168" t="s">
        <v>320</v>
      </c>
      <c r="D232" s="168" t="s">
        <v>177</v>
      </c>
      <c r="E232" s="169" t="s">
        <v>772</v>
      </c>
      <c r="F232" s="170" t="s">
        <v>773</v>
      </c>
      <c r="G232" s="171" t="s">
        <v>180</v>
      </c>
      <c r="H232" s="172">
        <v>66.617999999999995</v>
      </c>
      <c r="I232" s="173"/>
      <c r="J232" s="174">
        <f>ROUND(I232*H232,2)</f>
        <v>0</v>
      </c>
      <c r="K232" s="170" t="s">
        <v>181</v>
      </c>
      <c r="L232" s="34"/>
      <c r="M232" s="175" t="s">
        <v>1</v>
      </c>
      <c r="N232" s="176" t="s">
        <v>42</v>
      </c>
      <c r="O232" s="59"/>
      <c r="P232" s="177">
        <f>O232*H232</f>
        <v>0</v>
      </c>
      <c r="Q232" s="177">
        <v>0</v>
      </c>
      <c r="R232" s="177">
        <f>Q232*H232</f>
        <v>0</v>
      </c>
      <c r="S232" s="177">
        <v>0</v>
      </c>
      <c r="T232" s="178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9" t="s">
        <v>182</v>
      </c>
      <c r="AT232" s="179" t="s">
        <v>177</v>
      </c>
      <c r="AU232" s="179" t="s">
        <v>86</v>
      </c>
      <c r="AY232" s="18" t="s">
        <v>175</v>
      </c>
      <c r="BE232" s="180">
        <f>IF(N232="základní",J232,0)</f>
        <v>0</v>
      </c>
      <c r="BF232" s="180">
        <f>IF(N232="snížená",J232,0)</f>
        <v>0</v>
      </c>
      <c r="BG232" s="180">
        <f>IF(N232="zákl. přenesená",J232,0)</f>
        <v>0</v>
      </c>
      <c r="BH232" s="180">
        <f>IF(N232="sníž. přenesená",J232,0)</f>
        <v>0</v>
      </c>
      <c r="BI232" s="180">
        <f>IF(N232="nulová",J232,0)</f>
        <v>0</v>
      </c>
      <c r="BJ232" s="18" t="s">
        <v>84</v>
      </c>
      <c r="BK232" s="180">
        <f>ROUND(I232*H232,2)</f>
        <v>0</v>
      </c>
      <c r="BL232" s="18" t="s">
        <v>182</v>
      </c>
      <c r="BM232" s="179" t="s">
        <v>1551</v>
      </c>
    </row>
    <row r="233" spans="1:65" s="14" customFormat="1">
      <c r="B233" s="190"/>
      <c r="D233" s="182" t="s">
        <v>184</v>
      </c>
      <c r="E233" s="191" t="s">
        <v>1</v>
      </c>
      <c r="F233" s="192" t="s">
        <v>1552</v>
      </c>
      <c r="H233" s="191" t="s">
        <v>1</v>
      </c>
      <c r="I233" s="193"/>
      <c r="L233" s="190"/>
      <c r="M233" s="194"/>
      <c r="N233" s="195"/>
      <c r="O233" s="195"/>
      <c r="P233" s="195"/>
      <c r="Q233" s="195"/>
      <c r="R233" s="195"/>
      <c r="S233" s="195"/>
      <c r="T233" s="196"/>
      <c r="AT233" s="191" t="s">
        <v>184</v>
      </c>
      <c r="AU233" s="191" t="s">
        <v>86</v>
      </c>
      <c r="AV233" s="14" t="s">
        <v>84</v>
      </c>
      <c r="AW233" s="14" t="s">
        <v>33</v>
      </c>
      <c r="AX233" s="14" t="s">
        <v>77</v>
      </c>
      <c r="AY233" s="191" t="s">
        <v>175</v>
      </c>
    </row>
    <row r="234" spans="1:65" s="13" customFormat="1">
      <c r="B234" s="181"/>
      <c r="D234" s="182" t="s">
        <v>184</v>
      </c>
      <c r="E234" s="183" t="s">
        <v>1</v>
      </c>
      <c r="F234" s="184" t="s">
        <v>1553</v>
      </c>
      <c r="H234" s="185">
        <v>117.352</v>
      </c>
      <c r="I234" s="186"/>
      <c r="L234" s="181"/>
      <c r="M234" s="187"/>
      <c r="N234" s="188"/>
      <c r="O234" s="188"/>
      <c r="P234" s="188"/>
      <c r="Q234" s="188"/>
      <c r="R234" s="188"/>
      <c r="S234" s="188"/>
      <c r="T234" s="189"/>
      <c r="AT234" s="183" t="s">
        <v>184</v>
      </c>
      <c r="AU234" s="183" t="s">
        <v>86</v>
      </c>
      <c r="AV234" s="13" t="s">
        <v>86</v>
      </c>
      <c r="AW234" s="13" t="s">
        <v>33</v>
      </c>
      <c r="AX234" s="13" t="s">
        <v>77</v>
      </c>
      <c r="AY234" s="183" t="s">
        <v>175</v>
      </c>
    </row>
    <row r="235" spans="1:65" s="13" customFormat="1">
      <c r="B235" s="181"/>
      <c r="D235" s="182" t="s">
        <v>184</v>
      </c>
      <c r="E235" s="183" t="s">
        <v>1</v>
      </c>
      <c r="F235" s="184" t="s">
        <v>1554</v>
      </c>
      <c r="H235" s="185">
        <v>-45.831000000000003</v>
      </c>
      <c r="I235" s="186"/>
      <c r="L235" s="181"/>
      <c r="M235" s="187"/>
      <c r="N235" s="188"/>
      <c r="O235" s="188"/>
      <c r="P235" s="188"/>
      <c r="Q235" s="188"/>
      <c r="R235" s="188"/>
      <c r="S235" s="188"/>
      <c r="T235" s="189"/>
      <c r="AT235" s="183" t="s">
        <v>184</v>
      </c>
      <c r="AU235" s="183" t="s">
        <v>86</v>
      </c>
      <c r="AV235" s="13" t="s">
        <v>86</v>
      </c>
      <c r="AW235" s="13" t="s">
        <v>33</v>
      </c>
      <c r="AX235" s="13" t="s">
        <v>77</v>
      </c>
      <c r="AY235" s="183" t="s">
        <v>175</v>
      </c>
    </row>
    <row r="236" spans="1:65" s="13" customFormat="1">
      <c r="B236" s="181"/>
      <c r="D236" s="182" t="s">
        <v>184</v>
      </c>
      <c r="E236" s="183" t="s">
        <v>1</v>
      </c>
      <c r="F236" s="184" t="s">
        <v>1555</v>
      </c>
      <c r="H236" s="185">
        <v>-0.91100000000000003</v>
      </c>
      <c r="I236" s="186"/>
      <c r="L236" s="181"/>
      <c r="M236" s="187"/>
      <c r="N236" s="188"/>
      <c r="O236" s="188"/>
      <c r="P236" s="188"/>
      <c r="Q236" s="188"/>
      <c r="R236" s="188"/>
      <c r="S236" s="188"/>
      <c r="T236" s="189"/>
      <c r="AT236" s="183" t="s">
        <v>184</v>
      </c>
      <c r="AU236" s="183" t="s">
        <v>86</v>
      </c>
      <c r="AV236" s="13" t="s">
        <v>86</v>
      </c>
      <c r="AW236" s="13" t="s">
        <v>33</v>
      </c>
      <c r="AX236" s="13" t="s">
        <v>77</v>
      </c>
      <c r="AY236" s="183" t="s">
        <v>175</v>
      </c>
    </row>
    <row r="237" spans="1:65" s="13" customFormat="1">
      <c r="B237" s="181"/>
      <c r="D237" s="182" t="s">
        <v>184</v>
      </c>
      <c r="E237" s="183" t="s">
        <v>1</v>
      </c>
      <c r="F237" s="184" t="s">
        <v>1556</v>
      </c>
      <c r="H237" s="185">
        <v>-0.61199999999999999</v>
      </c>
      <c r="I237" s="186"/>
      <c r="L237" s="181"/>
      <c r="M237" s="187"/>
      <c r="N237" s="188"/>
      <c r="O237" s="188"/>
      <c r="P237" s="188"/>
      <c r="Q237" s="188"/>
      <c r="R237" s="188"/>
      <c r="S237" s="188"/>
      <c r="T237" s="189"/>
      <c r="AT237" s="183" t="s">
        <v>184</v>
      </c>
      <c r="AU237" s="183" t="s">
        <v>86</v>
      </c>
      <c r="AV237" s="13" t="s">
        <v>86</v>
      </c>
      <c r="AW237" s="13" t="s">
        <v>33</v>
      </c>
      <c r="AX237" s="13" t="s">
        <v>77</v>
      </c>
      <c r="AY237" s="183" t="s">
        <v>175</v>
      </c>
    </row>
    <row r="238" spans="1:65" s="13" customFormat="1">
      <c r="B238" s="181"/>
      <c r="D238" s="182" t="s">
        <v>184</v>
      </c>
      <c r="E238" s="183" t="s">
        <v>1</v>
      </c>
      <c r="F238" s="184" t="s">
        <v>1557</v>
      </c>
      <c r="H238" s="185">
        <v>-3.38</v>
      </c>
      <c r="I238" s="186"/>
      <c r="L238" s="181"/>
      <c r="M238" s="187"/>
      <c r="N238" s="188"/>
      <c r="O238" s="188"/>
      <c r="P238" s="188"/>
      <c r="Q238" s="188"/>
      <c r="R238" s="188"/>
      <c r="S238" s="188"/>
      <c r="T238" s="189"/>
      <c r="AT238" s="183" t="s">
        <v>184</v>
      </c>
      <c r="AU238" s="183" t="s">
        <v>86</v>
      </c>
      <c r="AV238" s="13" t="s">
        <v>86</v>
      </c>
      <c r="AW238" s="13" t="s">
        <v>33</v>
      </c>
      <c r="AX238" s="13" t="s">
        <v>77</v>
      </c>
      <c r="AY238" s="183" t="s">
        <v>175</v>
      </c>
    </row>
    <row r="239" spans="1:65" s="15" customFormat="1">
      <c r="B239" s="197"/>
      <c r="D239" s="182" t="s">
        <v>184</v>
      </c>
      <c r="E239" s="198" t="s">
        <v>1472</v>
      </c>
      <c r="F239" s="199" t="s">
        <v>200</v>
      </c>
      <c r="H239" s="200">
        <v>66.617999999999995</v>
      </c>
      <c r="I239" s="201"/>
      <c r="L239" s="197"/>
      <c r="M239" s="202"/>
      <c r="N239" s="203"/>
      <c r="O239" s="203"/>
      <c r="P239" s="203"/>
      <c r="Q239" s="203"/>
      <c r="R239" s="203"/>
      <c r="S239" s="203"/>
      <c r="T239" s="204"/>
      <c r="AT239" s="198" t="s">
        <v>184</v>
      </c>
      <c r="AU239" s="198" t="s">
        <v>86</v>
      </c>
      <c r="AV239" s="15" t="s">
        <v>182</v>
      </c>
      <c r="AW239" s="15" t="s">
        <v>33</v>
      </c>
      <c r="AX239" s="15" t="s">
        <v>84</v>
      </c>
      <c r="AY239" s="198" t="s">
        <v>175</v>
      </c>
    </row>
    <row r="240" spans="1:65" s="2" customFormat="1" ht="16.5" customHeight="1">
      <c r="A240" s="33"/>
      <c r="B240" s="167"/>
      <c r="C240" s="205" t="s">
        <v>324</v>
      </c>
      <c r="D240" s="205" t="s">
        <v>276</v>
      </c>
      <c r="E240" s="206" t="s">
        <v>1558</v>
      </c>
      <c r="F240" s="207" t="s">
        <v>1559</v>
      </c>
      <c r="G240" s="208" t="s">
        <v>234</v>
      </c>
      <c r="H240" s="209">
        <v>133.23599999999999</v>
      </c>
      <c r="I240" s="210"/>
      <c r="J240" s="211">
        <f>ROUND(I240*H240,2)</f>
        <v>0</v>
      </c>
      <c r="K240" s="207" t="s">
        <v>181</v>
      </c>
      <c r="L240" s="212"/>
      <c r="M240" s="213" t="s">
        <v>1</v>
      </c>
      <c r="N240" s="214" t="s">
        <v>42</v>
      </c>
      <c r="O240" s="59"/>
      <c r="P240" s="177">
        <f>O240*H240</f>
        <v>0</v>
      </c>
      <c r="Q240" s="177">
        <v>1</v>
      </c>
      <c r="R240" s="177">
        <f>Q240*H240</f>
        <v>133.23599999999999</v>
      </c>
      <c r="S240" s="177">
        <v>0</v>
      </c>
      <c r="T240" s="178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9" t="s">
        <v>217</v>
      </c>
      <c r="AT240" s="179" t="s">
        <v>276</v>
      </c>
      <c r="AU240" s="179" t="s">
        <v>86</v>
      </c>
      <c r="AY240" s="18" t="s">
        <v>175</v>
      </c>
      <c r="BE240" s="180">
        <f>IF(N240="základní",J240,0)</f>
        <v>0</v>
      </c>
      <c r="BF240" s="180">
        <f>IF(N240="snížená",J240,0)</f>
        <v>0</v>
      </c>
      <c r="BG240" s="180">
        <f>IF(N240="zákl. přenesená",J240,0)</f>
        <v>0</v>
      </c>
      <c r="BH240" s="180">
        <f>IF(N240="sníž. přenesená",J240,0)</f>
        <v>0</v>
      </c>
      <c r="BI240" s="180">
        <f>IF(N240="nulová",J240,0)</f>
        <v>0</v>
      </c>
      <c r="BJ240" s="18" t="s">
        <v>84</v>
      </c>
      <c r="BK240" s="180">
        <f>ROUND(I240*H240,2)</f>
        <v>0</v>
      </c>
      <c r="BL240" s="18" t="s">
        <v>182</v>
      </c>
      <c r="BM240" s="179" t="s">
        <v>1560</v>
      </c>
    </row>
    <row r="241" spans="1:65" s="13" customFormat="1">
      <c r="B241" s="181"/>
      <c r="D241" s="182" t="s">
        <v>184</v>
      </c>
      <c r="E241" s="183" t="s">
        <v>1</v>
      </c>
      <c r="F241" s="184" t="s">
        <v>1561</v>
      </c>
      <c r="H241" s="185">
        <v>133.23599999999999</v>
      </c>
      <c r="I241" s="186"/>
      <c r="L241" s="181"/>
      <c r="M241" s="187"/>
      <c r="N241" s="188"/>
      <c r="O241" s="188"/>
      <c r="P241" s="188"/>
      <c r="Q241" s="188"/>
      <c r="R241" s="188"/>
      <c r="S241" s="188"/>
      <c r="T241" s="189"/>
      <c r="AT241" s="183" t="s">
        <v>184</v>
      </c>
      <c r="AU241" s="183" t="s">
        <v>86</v>
      </c>
      <c r="AV241" s="13" t="s">
        <v>86</v>
      </c>
      <c r="AW241" s="13" t="s">
        <v>33</v>
      </c>
      <c r="AX241" s="13" t="s">
        <v>84</v>
      </c>
      <c r="AY241" s="183" t="s">
        <v>175</v>
      </c>
    </row>
    <row r="242" spans="1:65" s="2" customFormat="1" ht="16.5" customHeight="1">
      <c r="A242" s="33"/>
      <c r="B242" s="167"/>
      <c r="C242" s="168" t="s">
        <v>328</v>
      </c>
      <c r="D242" s="168" t="s">
        <v>177</v>
      </c>
      <c r="E242" s="169" t="s">
        <v>238</v>
      </c>
      <c r="F242" s="170" t="s">
        <v>239</v>
      </c>
      <c r="G242" s="171" t="s">
        <v>180</v>
      </c>
      <c r="H242" s="172">
        <v>10.65</v>
      </c>
      <c r="I242" s="173"/>
      <c r="J242" s="174">
        <f>ROUND(I242*H242,2)</f>
        <v>0</v>
      </c>
      <c r="K242" s="170" t="s">
        <v>1</v>
      </c>
      <c r="L242" s="34"/>
      <c r="M242" s="175" t="s">
        <v>1</v>
      </c>
      <c r="N242" s="176" t="s">
        <v>42</v>
      </c>
      <c r="O242" s="59"/>
      <c r="P242" s="177">
        <f>O242*H242</f>
        <v>0</v>
      </c>
      <c r="Q242" s="177">
        <v>0</v>
      </c>
      <c r="R242" s="177">
        <f>Q242*H242</f>
        <v>0</v>
      </c>
      <c r="S242" s="177">
        <v>0</v>
      </c>
      <c r="T242" s="178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9" t="s">
        <v>182</v>
      </c>
      <c r="AT242" s="179" t="s">
        <v>177</v>
      </c>
      <c r="AU242" s="179" t="s">
        <v>86</v>
      </c>
      <c r="AY242" s="18" t="s">
        <v>175</v>
      </c>
      <c r="BE242" s="180">
        <f>IF(N242="základní",J242,0)</f>
        <v>0</v>
      </c>
      <c r="BF242" s="180">
        <f>IF(N242="snížená",J242,0)</f>
        <v>0</v>
      </c>
      <c r="BG242" s="180">
        <f>IF(N242="zákl. přenesená",J242,0)</f>
        <v>0</v>
      </c>
      <c r="BH242" s="180">
        <f>IF(N242="sníž. přenesená",J242,0)</f>
        <v>0</v>
      </c>
      <c r="BI242" s="180">
        <f>IF(N242="nulová",J242,0)</f>
        <v>0</v>
      </c>
      <c r="BJ242" s="18" t="s">
        <v>84</v>
      </c>
      <c r="BK242" s="180">
        <f>ROUND(I242*H242,2)</f>
        <v>0</v>
      </c>
      <c r="BL242" s="18" t="s">
        <v>182</v>
      </c>
      <c r="BM242" s="179" t="s">
        <v>1562</v>
      </c>
    </row>
    <row r="243" spans="1:65" s="13" customFormat="1">
      <c r="B243" s="181"/>
      <c r="D243" s="182" t="s">
        <v>184</v>
      </c>
      <c r="E243" s="183" t="s">
        <v>1</v>
      </c>
      <c r="F243" s="184" t="s">
        <v>781</v>
      </c>
      <c r="H243" s="185">
        <v>10.65</v>
      </c>
      <c r="I243" s="186"/>
      <c r="L243" s="181"/>
      <c r="M243" s="187"/>
      <c r="N243" s="188"/>
      <c r="O243" s="188"/>
      <c r="P243" s="188"/>
      <c r="Q243" s="188"/>
      <c r="R243" s="188"/>
      <c r="S243" s="188"/>
      <c r="T243" s="189"/>
      <c r="AT243" s="183" t="s">
        <v>184</v>
      </c>
      <c r="AU243" s="183" t="s">
        <v>86</v>
      </c>
      <c r="AV243" s="13" t="s">
        <v>86</v>
      </c>
      <c r="AW243" s="13" t="s">
        <v>33</v>
      </c>
      <c r="AX243" s="13" t="s">
        <v>84</v>
      </c>
      <c r="AY243" s="183" t="s">
        <v>175</v>
      </c>
    </row>
    <row r="244" spans="1:65" s="2" customFormat="1" ht="24" customHeight="1">
      <c r="A244" s="33"/>
      <c r="B244" s="167"/>
      <c r="C244" s="168" t="s">
        <v>332</v>
      </c>
      <c r="D244" s="168" t="s">
        <v>177</v>
      </c>
      <c r="E244" s="169" t="s">
        <v>1080</v>
      </c>
      <c r="F244" s="170" t="s">
        <v>1081</v>
      </c>
      <c r="G244" s="171" t="s">
        <v>180</v>
      </c>
      <c r="H244" s="172">
        <v>33.261000000000003</v>
      </c>
      <c r="I244" s="173"/>
      <c r="J244" s="174">
        <f>ROUND(I244*H244,2)</f>
        <v>0</v>
      </c>
      <c r="K244" s="170" t="s">
        <v>181</v>
      </c>
      <c r="L244" s="34"/>
      <c r="M244" s="175" t="s">
        <v>1</v>
      </c>
      <c r="N244" s="176" t="s">
        <v>42</v>
      </c>
      <c r="O244" s="59"/>
      <c r="P244" s="177">
        <f>O244*H244</f>
        <v>0</v>
      </c>
      <c r="Q244" s="177">
        <v>0</v>
      </c>
      <c r="R244" s="177">
        <f>Q244*H244</f>
        <v>0</v>
      </c>
      <c r="S244" s="177">
        <v>0</v>
      </c>
      <c r="T244" s="178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9" t="s">
        <v>182</v>
      </c>
      <c r="AT244" s="179" t="s">
        <v>177</v>
      </c>
      <c r="AU244" s="179" t="s">
        <v>86</v>
      </c>
      <c r="AY244" s="18" t="s">
        <v>175</v>
      </c>
      <c r="BE244" s="180">
        <f>IF(N244="základní",J244,0)</f>
        <v>0</v>
      </c>
      <c r="BF244" s="180">
        <f>IF(N244="snížená",J244,0)</f>
        <v>0</v>
      </c>
      <c r="BG244" s="180">
        <f>IF(N244="zákl. přenesená",J244,0)</f>
        <v>0</v>
      </c>
      <c r="BH244" s="180">
        <f>IF(N244="sníž. přenesená",J244,0)</f>
        <v>0</v>
      </c>
      <c r="BI244" s="180">
        <f>IF(N244="nulová",J244,0)</f>
        <v>0</v>
      </c>
      <c r="BJ244" s="18" t="s">
        <v>84</v>
      </c>
      <c r="BK244" s="180">
        <f>ROUND(I244*H244,2)</f>
        <v>0</v>
      </c>
      <c r="BL244" s="18" t="s">
        <v>182</v>
      </c>
      <c r="BM244" s="179" t="s">
        <v>1563</v>
      </c>
    </row>
    <row r="245" spans="1:65" s="14" customFormat="1">
      <c r="B245" s="190"/>
      <c r="D245" s="182" t="s">
        <v>184</v>
      </c>
      <c r="E245" s="191" t="s">
        <v>1</v>
      </c>
      <c r="F245" s="192" t="s">
        <v>1270</v>
      </c>
      <c r="H245" s="191" t="s">
        <v>1</v>
      </c>
      <c r="I245" s="193"/>
      <c r="L245" s="190"/>
      <c r="M245" s="194"/>
      <c r="N245" s="195"/>
      <c r="O245" s="195"/>
      <c r="P245" s="195"/>
      <c r="Q245" s="195"/>
      <c r="R245" s="195"/>
      <c r="S245" s="195"/>
      <c r="T245" s="196"/>
      <c r="AT245" s="191" t="s">
        <v>184</v>
      </c>
      <c r="AU245" s="191" t="s">
        <v>86</v>
      </c>
      <c r="AV245" s="14" t="s">
        <v>84</v>
      </c>
      <c r="AW245" s="14" t="s">
        <v>33</v>
      </c>
      <c r="AX245" s="14" t="s">
        <v>77</v>
      </c>
      <c r="AY245" s="191" t="s">
        <v>175</v>
      </c>
    </row>
    <row r="246" spans="1:65" s="13" customFormat="1" ht="22.5">
      <c r="B246" s="181"/>
      <c r="D246" s="182" t="s">
        <v>184</v>
      </c>
      <c r="E246" s="183" t="s">
        <v>1175</v>
      </c>
      <c r="F246" s="184" t="s">
        <v>1564</v>
      </c>
      <c r="H246" s="185">
        <v>33.261000000000003</v>
      </c>
      <c r="I246" s="186"/>
      <c r="L246" s="181"/>
      <c r="M246" s="187"/>
      <c r="N246" s="188"/>
      <c r="O246" s="188"/>
      <c r="P246" s="188"/>
      <c r="Q246" s="188"/>
      <c r="R246" s="188"/>
      <c r="S246" s="188"/>
      <c r="T246" s="189"/>
      <c r="AT246" s="183" t="s">
        <v>184</v>
      </c>
      <c r="AU246" s="183" t="s">
        <v>86</v>
      </c>
      <c r="AV246" s="13" t="s">
        <v>86</v>
      </c>
      <c r="AW246" s="13" t="s">
        <v>33</v>
      </c>
      <c r="AX246" s="13" t="s">
        <v>84</v>
      </c>
      <c r="AY246" s="183" t="s">
        <v>175</v>
      </c>
    </row>
    <row r="247" spans="1:65" s="2" customFormat="1" ht="16.5" customHeight="1">
      <c r="A247" s="33"/>
      <c r="B247" s="167"/>
      <c r="C247" s="205" t="s">
        <v>336</v>
      </c>
      <c r="D247" s="205" t="s">
        <v>276</v>
      </c>
      <c r="E247" s="206" t="s">
        <v>1272</v>
      </c>
      <c r="F247" s="207" t="s">
        <v>1273</v>
      </c>
      <c r="G247" s="208" t="s">
        <v>234</v>
      </c>
      <c r="H247" s="209">
        <v>66.522000000000006</v>
      </c>
      <c r="I247" s="210"/>
      <c r="J247" s="211">
        <f>ROUND(I247*H247,2)</f>
        <v>0</v>
      </c>
      <c r="K247" s="207" t="s">
        <v>181</v>
      </c>
      <c r="L247" s="212"/>
      <c r="M247" s="213" t="s">
        <v>1</v>
      </c>
      <c r="N247" s="214" t="s">
        <v>42</v>
      </c>
      <c r="O247" s="59"/>
      <c r="P247" s="177">
        <f>O247*H247</f>
        <v>0</v>
      </c>
      <c r="Q247" s="177">
        <v>1</v>
      </c>
      <c r="R247" s="177">
        <f>Q247*H247</f>
        <v>66.522000000000006</v>
      </c>
      <c r="S247" s="177">
        <v>0</v>
      </c>
      <c r="T247" s="178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9" t="s">
        <v>217</v>
      </c>
      <c r="AT247" s="179" t="s">
        <v>276</v>
      </c>
      <c r="AU247" s="179" t="s">
        <v>86</v>
      </c>
      <c r="AY247" s="18" t="s">
        <v>175</v>
      </c>
      <c r="BE247" s="180">
        <f>IF(N247="základní",J247,0)</f>
        <v>0</v>
      </c>
      <c r="BF247" s="180">
        <f>IF(N247="snížená",J247,0)</f>
        <v>0</v>
      </c>
      <c r="BG247" s="180">
        <f>IF(N247="zákl. přenesená",J247,0)</f>
        <v>0</v>
      </c>
      <c r="BH247" s="180">
        <f>IF(N247="sníž. přenesená",J247,0)</f>
        <v>0</v>
      </c>
      <c r="BI247" s="180">
        <f>IF(N247="nulová",J247,0)</f>
        <v>0</v>
      </c>
      <c r="BJ247" s="18" t="s">
        <v>84</v>
      </c>
      <c r="BK247" s="180">
        <f>ROUND(I247*H247,2)</f>
        <v>0</v>
      </c>
      <c r="BL247" s="18" t="s">
        <v>182</v>
      </c>
      <c r="BM247" s="179" t="s">
        <v>1565</v>
      </c>
    </row>
    <row r="248" spans="1:65" s="13" customFormat="1">
      <c r="B248" s="181"/>
      <c r="D248" s="182" t="s">
        <v>184</v>
      </c>
      <c r="F248" s="184" t="s">
        <v>1566</v>
      </c>
      <c r="H248" s="185">
        <v>66.522000000000006</v>
      </c>
      <c r="I248" s="186"/>
      <c r="L248" s="181"/>
      <c r="M248" s="187"/>
      <c r="N248" s="188"/>
      <c r="O248" s="188"/>
      <c r="P248" s="188"/>
      <c r="Q248" s="188"/>
      <c r="R248" s="188"/>
      <c r="S248" s="188"/>
      <c r="T248" s="189"/>
      <c r="AT248" s="183" t="s">
        <v>184</v>
      </c>
      <c r="AU248" s="183" t="s">
        <v>86</v>
      </c>
      <c r="AV248" s="13" t="s">
        <v>86</v>
      </c>
      <c r="AW248" s="13" t="s">
        <v>3</v>
      </c>
      <c r="AX248" s="13" t="s">
        <v>84</v>
      </c>
      <c r="AY248" s="183" t="s">
        <v>175</v>
      </c>
    </row>
    <row r="249" spans="1:65" s="2" customFormat="1" ht="24" customHeight="1">
      <c r="A249" s="33"/>
      <c r="B249" s="167"/>
      <c r="C249" s="168" t="s">
        <v>340</v>
      </c>
      <c r="D249" s="168" t="s">
        <v>177</v>
      </c>
      <c r="E249" s="169" t="s">
        <v>782</v>
      </c>
      <c r="F249" s="170" t="s">
        <v>783</v>
      </c>
      <c r="G249" s="171" t="s">
        <v>245</v>
      </c>
      <c r="H249" s="172">
        <v>71</v>
      </c>
      <c r="I249" s="173"/>
      <c r="J249" s="174">
        <f>ROUND(I249*H249,2)</f>
        <v>0</v>
      </c>
      <c r="K249" s="170" t="s">
        <v>181</v>
      </c>
      <c r="L249" s="34"/>
      <c r="M249" s="175" t="s">
        <v>1</v>
      </c>
      <c r="N249" s="176" t="s">
        <v>42</v>
      </c>
      <c r="O249" s="59"/>
      <c r="P249" s="177">
        <f>O249*H249</f>
        <v>0</v>
      </c>
      <c r="Q249" s="177">
        <v>0</v>
      </c>
      <c r="R249" s="177">
        <f>Q249*H249</f>
        <v>0</v>
      </c>
      <c r="S249" s="177">
        <v>0</v>
      </c>
      <c r="T249" s="178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9" t="s">
        <v>182</v>
      </c>
      <c r="AT249" s="179" t="s">
        <v>177</v>
      </c>
      <c r="AU249" s="179" t="s">
        <v>86</v>
      </c>
      <c r="AY249" s="18" t="s">
        <v>175</v>
      </c>
      <c r="BE249" s="180">
        <f>IF(N249="základní",J249,0)</f>
        <v>0</v>
      </c>
      <c r="BF249" s="180">
        <f>IF(N249="snížená",J249,0)</f>
        <v>0</v>
      </c>
      <c r="BG249" s="180">
        <f>IF(N249="zákl. přenesená",J249,0)</f>
        <v>0</v>
      </c>
      <c r="BH249" s="180">
        <f>IF(N249="sníž. přenesená",J249,0)</f>
        <v>0</v>
      </c>
      <c r="BI249" s="180">
        <f>IF(N249="nulová",J249,0)</f>
        <v>0</v>
      </c>
      <c r="BJ249" s="18" t="s">
        <v>84</v>
      </c>
      <c r="BK249" s="180">
        <f>ROUND(I249*H249,2)</f>
        <v>0</v>
      </c>
      <c r="BL249" s="18" t="s">
        <v>182</v>
      </c>
      <c r="BM249" s="179" t="s">
        <v>1567</v>
      </c>
    </row>
    <row r="250" spans="1:65" s="13" customFormat="1">
      <c r="B250" s="181"/>
      <c r="D250" s="182" t="s">
        <v>184</v>
      </c>
      <c r="E250" s="183" t="s">
        <v>141</v>
      </c>
      <c r="F250" s="184" t="s">
        <v>1568</v>
      </c>
      <c r="H250" s="185">
        <v>71</v>
      </c>
      <c r="I250" s="186"/>
      <c r="L250" s="181"/>
      <c r="M250" s="187"/>
      <c r="N250" s="188"/>
      <c r="O250" s="188"/>
      <c r="P250" s="188"/>
      <c r="Q250" s="188"/>
      <c r="R250" s="188"/>
      <c r="S250" s="188"/>
      <c r="T250" s="189"/>
      <c r="AT250" s="183" t="s">
        <v>184</v>
      </c>
      <c r="AU250" s="183" t="s">
        <v>86</v>
      </c>
      <c r="AV250" s="13" t="s">
        <v>86</v>
      </c>
      <c r="AW250" s="13" t="s">
        <v>33</v>
      </c>
      <c r="AX250" s="13" t="s">
        <v>84</v>
      </c>
      <c r="AY250" s="183" t="s">
        <v>175</v>
      </c>
    </row>
    <row r="251" spans="1:65" s="2" customFormat="1" ht="16.5" customHeight="1">
      <c r="A251" s="33"/>
      <c r="B251" s="167"/>
      <c r="C251" s="168" t="s">
        <v>344</v>
      </c>
      <c r="D251" s="168" t="s">
        <v>177</v>
      </c>
      <c r="E251" s="169" t="s">
        <v>249</v>
      </c>
      <c r="F251" s="170" t="s">
        <v>250</v>
      </c>
      <c r="G251" s="171" t="s">
        <v>245</v>
      </c>
      <c r="H251" s="172">
        <v>1030</v>
      </c>
      <c r="I251" s="173"/>
      <c r="J251" s="174">
        <f>ROUND(I251*H251,2)</f>
        <v>0</v>
      </c>
      <c r="K251" s="170" t="s">
        <v>181</v>
      </c>
      <c r="L251" s="34"/>
      <c r="M251" s="175" t="s">
        <v>1</v>
      </c>
      <c r="N251" s="176" t="s">
        <v>42</v>
      </c>
      <c r="O251" s="59"/>
      <c r="P251" s="177">
        <f>O251*H251</f>
        <v>0</v>
      </c>
      <c r="Q251" s="177">
        <v>0</v>
      </c>
      <c r="R251" s="177">
        <f>Q251*H251</f>
        <v>0</v>
      </c>
      <c r="S251" s="177">
        <v>0</v>
      </c>
      <c r="T251" s="178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9" t="s">
        <v>182</v>
      </c>
      <c r="AT251" s="179" t="s">
        <v>177</v>
      </c>
      <c r="AU251" s="179" t="s">
        <v>86</v>
      </c>
      <c r="AY251" s="18" t="s">
        <v>175</v>
      </c>
      <c r="BE251" s="180">
        <f>IF(N251="základní",J251,0)</f>
        <v>0</v>
      </c>
      <c r="BF251" s="180">
        <f>IF(N251="snížená",J251,0)</f>
        <v>0</v>
      </c>
      <c r="BG251" s="180">
        <f>IF(N251="zákl. přenesená",J251,0)</f>
        <v>0</v>
      </c>
      <c r="BH251" s="180">
        <f>IF(N251="sníž. přenesená",J251,0)</f>
        <v>0</v>
      </c>
      <c r="BI251" s="180">
        <f>IF(N251="nulová",J251,0)</f>
        <v>0</v>
      </c>
      <c r="BJ251" s="18" t="s">
        <v>84</v>
      </c>
      <c r="BK251" s="180">
        <f>ROUND(I251*H251,2)</f>
        <v>0</v>
      </c>
      <c r="BL251" s="18" t="s">
        <v>182</v>
      </c>
      <c r="BM251" s="179" t="s">
        <v>1569</v>
      </c>
    </row>
    <row r="252" spans="1:65" s="2" customFormat="1" ht="16.5" customHeight="1">
      <c r="A252" s="33"/>
      <c r="B252" s="167"/>
      <c r="C252" s="168" t="s">
        <v>348</v>
      </c>
      <c r="D252" s="168" t="s">
        <v>177</v>
      </c>
      <c r="E252" s="169" t="s">
        <v>253</v>
      </c>
      <c r="F252" s="170" t="s">
        <v>254</v>
      </c>
      <c r="G252" s="171" t="s">
        <v>245</v>
      </c>
      <c r="H252" s="172">
        <v>71</v>
      </c>
      <c r="I252" s="173"/>
      <c r="J252" s="174">
        <f>ROUND(I252*H252,2)</f>
        <v>0</v>
      </c>
      <c r="K252" s="170" t="s">
        <v>181</v>
      </c>
      <c r="L252" s="34"/>
      <c r="M252" s="175" t="s">
        <v>1</v>
      </c>
      <c r="N252" s="176" t="s">
        <v>42</v>
      </c>
      <c r="O252" s="59"/>
      <c r="P252" s="177">
        <f>O252*H252</f>
        <v>0</v>
      </c>
      <c r="Q252" s="177">
        <v>0</v>
      </c>
      <c r="R252" s="177">
        <f>Q252*H252</f>
        <v>0</v>
      </c>
      <c r="S252" s="177">
        <v>0</v>
      </c>
      <c r="T252" s="178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9" t="s">
        <v>182</v>
      </c>
      <c r="AT252" s="179" t="s">
        <v>177</v>
      </c>
      <c r="AU252" s="179" t="s">
        <v>86</v>
      </c>
      <c r="AY252" s="18" t="s">
        <v>175</v>
      </c>
      <c r="BE252" s="180">
        <f>IF(N252="základní",J252,0)</f>
        <v>0</v>
      </c>
      <c r="BF252" s="180">
        <f>IF(N252="snížená",J252,0)</f>
        <v>0</v>
      </c>
      <c r="BG252" s="180">
        <f>IF(N252="zákl. přenesená",J252,0)</f>
        <v>0</v>
      </c>
      <c r="BH252" s="180">
        <f>IF(N252="sníž. přenesená",J252,0)</f>
        <v>0</v>
      </c>
      <c r="BI252" s="180">
        <f>IF(N252="nulová",J252,0)</f>
        <v>0</v>
      </c>
      <c r="BJ252" s="18" t="s">
        <v>84</v>
      </c>
      <c r="BK252" s="180">
        <f>ROUND(I252*H252,2)</f>
        <v>0</v>
      </c>
      <c r="BL252" s="18" t="s">
        <v>182</v>
      </c>
      <c r="BM252" s="179" t="s">
        <v>1570</v>
      </c>
    </row>
    <row r="253" spans="1:65" s="13" customFormat="1">
      <c r="B253" s="181"/>
      <c r="D253" s="182" t="s">
        <v>184</v>
      </c>
      <c r="E253" s="183" t="s">
        <v>1</v>
      </c>
      <c r="F253" s="184" t="s">
        <v>141</v>
      </c>
      <c r="H253" s="185">
        <v>71</v>
      </c>
      <c r="I253" s="186"/>
      <c r="L253" s="181"/>
      <c r="M253" s="187"/>
      <c r="N253" s="188"/>
      <c r="O253" s="188"/>
      <c r="P253" s="188"/>
      <c r="Q253" s="188"/>
      <c r="R253" s="188"/>
      <c r="S253" s="188"/>
      <c r="T253" s="189"/>
      <c r="AT253" s="183" t="s">
        <v>184</v>
      </c>
      <c r="AU253" s="183" t="s">
        <v>86</v>
      </c>
      <c r="AV253" s="13" t="s">
        <v>86</v>
      </c>
      <c r="AW253" s="13" t="s">
        <v>33</v>
      </c>
      <c r="AX253" s="13" t="s">
        <v>84</v>
      </c>
      <c r="AY253" s="183" t="s">
        <v>175</v>
      </c>
    </row>
    <row r="254" spans="1:65" s="2" customFormat="1" ht="16.5" customHeight="1">
      <c r="A254" s="33"/>
      <c r="B254" s="167"/>
      <c r="C254" s="168" t="s">
        <v>352</v>
      </c>
      <c r="D254" s="168" t="s">
        <v>177</v>
      </c>
      <c r="E254" s="169" t="s">
        <v>257</v>
      </c>
      <c r="F254" s="170" t="s">
        <v>258</v>
      </c>
      <c r="G254" s="171" t="s">
        <v>245</v>
      </c>
      <c r="H254" s="172">
        <v>71</v>
      </c>
      <c r="I254" s="173"/>
      <c r="J254" s="174">
        <f>ROUND(I254*H254,2)</f>
        <v>0</v>
      </c>
      <c r="K254" s="170" t="s">
        <v>1</v>
      </c>
      <c r="L254" s="34"/>
      <c r="M254" s="175" t="s">
        <v>1</v>
      </c>
      <c r="N254" s="176" t="s">
        <v>42</v>
      </c>
      <c r="O254" s="59"/>
      <c r="P254" s="177">
        <f>O254*H254</f>
        <v>0</v>
      </c>
      <c r="Q254" s="177">
        <v>0</v>
      </c>
      <c r="R254" s="177">
        <f>Q254*H254</f>
        <v>0</v>
      </c>
      <c r="S254" s="177">
        <v>0</v>
      </c>
      <c r="T254" s="178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9" t="s">
        <v>182</v>
      </c>
      <c r="AT254" s="179" t="s">
        <v>177</v>
      </c>
      <c r="AU254" s="179" t="s">
        <v>86</v>
      </c>
      <c r="AY254" s="18" t="s">
        <v>175</v>
      </c>
      <c r="BE254" s="180">
        <f>IF(N254="základní",J254,0)</f>
        <v>0</v>
      </c>
      <c r="BF254" s="180">
        <f>IF(N254="snížená",J254,0)</f>
        <v>0</v>
      </c>
      <c r="BG254" s="180">
        <f>IF(N254="zákl. přenesená",J254,0)</f>
        <v>0</v>
      </c>
      <c r="BH254" s="180">
        <f>IF(N254="sníž. přenesená",J254,0)</f>
        <v>0</v>
      </c>
      <c r="BI254" s="180">
        <f>IF(N254="nulová",J254,0)</f>
        <v>0</v>
      </c>
      <c r="BJ254" s="18" t="s">
        <v>84</v>
      </c>
      <c r="BK254" s="180">
        <f>ROUND(I254*H254,2)</f>
        <v>0</v>
      </c>
      <c r="BL254" s="18" t="s">
        <v>182</v>
      </c>
      <c r="BM254" s="179" t="s">
        <v>1571</v>
      </c>
    </row>
    <row r="255" spans="1:65" s="13" customFormat="1">
      <c r="B255" s="181"/>
      <c r="D255" s="182" t="s">
        <v>184</v>
      </c>
      <c r="E255" s="183" t="s">
        <v>1</v>
      </c>
      <c r="F255" s="184" t="s">
        <v>141</v>
      </c>
      <c r="H255" s="185">
        <v>71</v>
      </c>
      <c r="I255" s="186"/>
      <c r="L255" s="181"/>
      <c r="M255" s="187"/>
      <c r="N255" s="188"/>
      <c r="O255" s="188"/>
      <c r="P255" s="188"/>
      <c r="Q255" s="188"/>
      <c r="R255" s="188"/>
      <c r="S255" s="188"/>
      <c r="T255" s="189"/>
      <c r="AT255" s="183" t="s">
        <v>184</v>
      </c>
      <c r="AU255" s="183" t="s">
        <v>86</v>
      </c>
      <c r="AV255" s="13" t="s">
        <v>86</v>
      </c>
      <c r="AW255" s="13" t="s">
        <v>33</v>
      </c>
      <c r="AX255" s="13" t="s">
        <v>84</v>
      </c>
      <c r="AY255" s="183" t="s">
        <v>175</v>
      </c>
    </row>
    <row r="256" spans="1:65" s="12" customFormat="1" ht="22.9" customHeight="1">
      <c r="B256" s="154"/>
      <c r="D256" s="155" t="s">
        <v>76</v>
      </c>
      <c r="E256" s="165" t="s">
        <v>86</v>
      </c>
      <c r="F256" s="165" t="s">
        <v>430</v>
      </c>
      <c r="I256" s="157"/>
      <c r="J256" s="166">
        <f>BK256</f>
        <v>0</v>
      </c>
      <c r="L256" s="154"/>
      <c r="M256" s="159"/>
      <c r="N256" s="160"/>
      <c r="O256" s="160"/>
      <c r="P256" s="161">
        <f>SUM(P257:P262)</f>
        <v>0</v>
      </c>
      <c r="Q256" s="160"/>
      <c r="R256" s="161">
        <f>SUM(R257:R262)</f>
        <v>3.9E-2</v>
      </c>
      <c r="S256" s="160"/>
      <c r="T256" s="162">
        <f>SUM(T257:T262)</f>
        <v>0</v>
      </c>
      <c r="AR256" s="155" t="s">
        <v>84</v>
      </c>
      <c r="AT256" s="163" t="s">
        <v>76</v>
      </c>
      <c r="AU256" s="163" t="s">
        <v>84</v>
      </c>
      <c r="AY256" s="155" t="s">
        <v>175</v>
      </c>
      <c r="BK256" s="164">
        <f>SUM(BK257:BK262)</f>
        <v>0</v>
      </c>
    </row>
    <row r="257" spans="1:65" s="2" customFormat="1" ht="24" customHeight="1">
      <c r="A257" s="33"/>
      <c r="B257" s="167"/>
      <c r="C257" s="168" t="s">
        <v>358</v>
      </c>
      <c r="D257" s="168" t="s">
        <v>177</v>
      </c>
      <c r="E257" s="169" t="s">
        <v>438</v>
      </c>
      <c r="F257" s="170" t="s">
        <v>439</v>
      </c>
      <c r="G257" s="171" t="s">
        <v>245</v>
      </c>
      <c r="H257" s="172">
        <v>20</v>
      </c>
      <c r="I257" s="173"/>
      <c r="J257" s="174">
        <f>ROUND(I257*H257,2)</f>
        <v>0</v>
      </c>
      <c r="K257" s="170" t="s">
        <v>181</v>
      </c>
      <c r="L257" s="34"/>
      <c r="M257" s="175" t="s">
        <v>1</v>
      </c>
      <c r="N257" s="176" t="s">
        <v>42</v>
      </c>
      <c r="O257" s="59"/>
      <c r="P257" s="177">
        <f>O257*H257</f>
        <v>0</v>
      </c>
      <c r="Q257" s="177">
        <v>1.7000000000000001E-4</v>
      </c>
      <c r="R257" s="177">
        <f>Q257*H257</f>
        <v>3.4000000000000002E-3</v>
      </c>
      <c r="S257" s="177">
        <v>0</v>
      </c>
      <c r="T257" s="178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9" t="s">
        <v>182</v>
      </c>
      <c r="AT257" s="179" t="s">
        <v>177</v>
      </c>
      <c r="AU257" s="179" t="s">
        <v>86</v>
      </c>
      <c r="AY257" s="18" t="s">
        <v>175</v>
      </c>
      <c r="BE257" s="180">
        <f>IF(N257="základní",J257,0)</f>
        <v>0</v>
      </c>
      <c r="BF257" s="180">
        <f>IF(N257="snížená",J257,0)</f>
        <v>0</v>
      </c>
      <c r="BG257" s="180">
        <f>IF(N257="zákl. přenesená",J257,0)</f>
        <v>0</v>
      </c>
      <c r="BH257" s="180">
        <f>IF(N257="sníž. přenesená",J257,0)</f>
        <v>0</v>
      </c>
      <c r="BI257" s="180">
        <f>IF(N257="nulová",J257,0)</f>
        <v>0</v>
      </c>
      <c r="BJ257" s="18" t="s">
        <v>84</v>
      </c>
      <c r="BK257" s="180">
        <f>ROUND(I257*H257,2)</f>
        <v>0</v>
      </c>
      <c r="BL257" s="18" t="s">
        <v>182</v>
      </c>
      <c r="BM257" s="179" t="s">
        <v>1572</v>
      </c>
    </row>
    <row r="258" spans="1:65" s="13" customFormat="1">
      <c r="B258" s="181"/>
      <c r="D258" s="182" t="s">
        <v>184</v>
      </c>
      <c r="E258" s="183" t="s">
        <v>1</v>
      </c>
      <c r="F258" s="184" t="s">
        <v>1573</v>
      </c>
      <c r="H258" s="185">
        <v>20</v>
      </c>
      <c r="I258" s="186"/>
      <c r="L258" s="181"/>
      <c r="M258" s="187"/>
      <c r="N258" s="188"/>
      <c r="O258" s="188"/>
      <c r="P258" s="188"/>
      <c r="Q258" s="188"/>
      <c r="R258" s="188"/>
      <c r="S258" s="188"/>
      <c r="T258" s="189"/>
      <c r="AT258" s="183" t="s">
        <v>184</v>
      </c>
      <c r="AU258" s="183" t="s">
        <v>86</v>
      </c>
      <c r="AV258" s="13" t="s">
        <v>86</v>
      </c>
      <c r="AW258" s="13" t="s">
        <v>33</v>
      </c>
      <c r="AX258" s="13" t="s">
        <v>84</v>
      </c>
      <c r="AY258" s="183" t="s">
        <v>175</v>
      </c>
    </row>
    <row r="259" spans="1:65" s="2" customFormat="1" ht="24" customHeight="1">
      <c r="A259" s="33"/>
      <c r="B259" s="167"/>
      <c r="C259" s="205" t="s">
        <v>140</v>
      </c>
      <c r="D259" s="205" t="s">
        <v>276</v>
      </c>
      <c r="E259" s="206" t="s">
        <v>442</v>
      </c>
      <c r="F259" s="207" t="s">
        <v>443</v>
      </c>
      <c r="G259" s="208" t="s">
        <v>245</v>
      </c>
      <c r="H259" s="209">
        <v>23</v>
      </c>
      <c r="I259" s="210"/>
      <c r="J259" s="211">
        <f>ROUND(I259*H259,2)</f>
        <v>0</v>
      </c>
      <c r="K259" s="207" t="s">
        <v>181</v>
      </c>
      <c r="L259" s="212"/>
      <c r="M259" s="213" t="s">
        <v>1</v>
      </c>
      <c r="N259" s="214" t="s">
        <v>42</v>
      </c>
      <c r="O259" s="59"/>
      <c r="P259" s="177">
        <f>O259*H259</f>
        <v>0</v>
      </c>
      <c r="Q259" s="177">
        <v>4.0000000000000002E-4</v>
      </c>
      <c r="R259" s="177">
        <f>Q259*H259</f>
        <v>9.1999999999999998E-3</v>
      </c>
      <c r="S259" s="177">
        <v>0</v>
      </c>
      <c r="T259" s="178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9" t="s">
        <v>217</v>
      </c>
      <c r="AT259" s="179" t="s">
        <v>276</v>
      </c>
      <c r="AU259" s="179" t="s">
        <v>86</v>
      </c>
      <c r="AY259" s="18" t="s">
        <v>175</v>
      </c>
      <c r="BE259" s="180">
        <f>IF(N259="základní",J259,0)</f>
        <v>0</v>
      </c>
      <c r="BF259" s="180">
        <f>IF(N259="snížená",J259,0)</f>
        <v>0</v>
      </c>
      <c r="BG259" s="180">
        <f>IF(N259="zákl. přenesená",J259,0)</f>
        <v>0</v>
      </c>
      <c r="BH259" s="180">
        <f>IF(N259="sníž. přenesená",J259,0)</f>
        <v>0</v>
      </c>
      <c r="BI259" s="180">
        <f>IF(N259="nulová",J259,0)</f>
        <v>0</v>
      </c>
      <c r="BJ259" s="18" t="s">
        <v>84</v>
      </c>
      <c r="BK259" s="180">
        <f>ROUND(I259*H259,2)</f>
        <v>0</v>
      </c>
      <c r="BL259" s="18" t="s">
        <v>182</v>
      </c>
      <c r="BM259" s="179" t="s">
        <v>1574</v>
      </c>
    </row>
    <row r="260" spans="1:65" s="13" customFormat="1">
      <c r="B260" s="181"/>
      <c r="D260" s="182" t="s">
        <v>184</v>
      </c>
      <c r="E260" s="183" t="s">
        <v>1</v>
      </c>
      <c r="F260" s="184" t="s">
        <v>1575</v>
      </c>
      <c r="H260" s="185">
        <v>23</v>
      </c>
      <c r="I260" s="186"/>
      <c r="L260" s="181"/>
      <c r="M260" s="187"/>
      <c r="N260" s="188"/>
      <c r="O260" s="188"/>
      <c r="P260" s="188"/>
      <c r="Q260" s="188"/>
      <c r="R260" s="188"/>
      <c r="S260" s="188"/>
      <c r="T260" s="189"/>
      <c r="AT260" s="183" t="s">
        <v>184</v>
      </c>
      <c r="AU260" s="183" t="s">
        <v>86</v>
      </c>
      <c r="AV260" s="13" t="s">
        <v>86</v>
      </c>
      <c r="AW260" s="13" t="s">
        <v>33</v>
      </c>
      <c r="AX260" s="13" t="s">
        <v>84</v>
      </c>
      <c r="AY260" s="183" t="s">
        <v>175</v>
      </c>
    </row>
    <row r="261" spans="1:65" s="2" customFormat="1" ht="24" customHeight="1">
      <c r="A261" s="33"/>
      <c r="B261" s="167"/>
      <c r="C261" s="168" t="s">
        <v>371</v>
      </c>
      <c r="D261" s="168" t="s">
        <v>177</v>
      </c>
      <c r="E261" s="169" t="s">
        <v>1576</v>
      </c>
      <c r="F261" s="170" t="s">
        <v>1577</v>
      </c>
      <c r="G261" s="171" t="s">
        <v>285</v>
      </c>
      <c r="H261" s="172">
        <v>20</v>
      </c>
      <c r="I261" s="173"/>
      <c r="J261" s="174">
        <f>ROUND(I261*H261,2)</f>
        <v>0</v>
      </c>
      <c r="K261" s="170" t="s">
        <v>181</v>
      </c>
      <c r="L261" s="34"/>
      <c r="M261" s="175" t="s">
        <v>1</v>
      </c>
      <c r="N261" s="176" t="s">
        <v>42</v>
      </c>
      <c r="O261" s="59"/>
      <c r="P261" s="177">
        <f>O261*H261</f>
        <v>0</v>
      </c>
      <c r="Q261" s="177">
        <v>1.16E-3</v>
      </c>
      <c r="R261" s="177">
        <f>Q261*H261</f>
        <v>2.3199999999999998E-2</v>
      </c>
      <c r="S261" s="177">
        <v>0</v>
      </c>
      <c r="T261" s="178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9" t="s">
        <v>182</v>
      </c>
      <c r="AT261" s="179" t="s">
        <v>177</v>
      </c>
      <c r="AU261" s="179" t="s">
        <v>86</v>
      </c>
      <c r="AY261" s="18" t="s">
        <v>175</v>
      </c>
      <c r="BE261" s="180">
        <f>IF(N261="základní",J261,0)</f>
        <v>0</v>
      </c>
      <c r="BF261" s="180">
        <f>IF(N261="snížená",J261,0)</f>
        <v>0</v>
      </c>
      <c r="BG261" s="180">
        <f>IF(N261="zákl. přenesená",J261,0)</f>
        <v>0</v>
      </c>
      <c r="BH261" s="180">
        <f>IF(N261="sníž. přenesená",J261,0)</f>
        <v>0</v>
      </c>
      <c r="BI261" s="180">
        <f>IF(N261="nulová",J261,0)</f>
        <v>0</v>
      </c>
      <c r="BJ261" s="18" t="s">
        <v>84</v>
      </c>
      <c r="BK261" s="180">
        <f>ROUND(I261*H261,2)</f>
        <v>0</v>
      </c>
      <c r="BL261" s="18" t="s">
        <v>182</v>
      </c>
      <c r="BM261" s="179" t="s">
        <v>1578</v>
      </c>
    </row>
    <row r="262" spans="1:65" s="2" customFormat="1" ht="16.5" customHeight="1">
      <c r="A262" s="33"/>
      <c r="B262" s="167"/>
      <c r="C262" s="168" t="s">
        <v>513</v>
      </c>
      <c r="D262" s="168" t="s">
        <v>177</v>
      </c>
      <c r="E262" s="169" t="s">
        <v>1579</v>
      </c>
      <c r="F262" s="170" t="s">
        <v>1580</v>
      </c>
      <c r="G262" s="171" t="s">
        <v>285</v>
      </c>
      <c r="H262" s="172">
        <v>20</v>
      </c>
      <c r="I262" s="173"/>
      <c r="J262" s="174">
        <f>ROUND(I262*H262,2)</f>
        <v>0</v>
      </c>
      <c r="K262" s="170" t="s">
        <v>181</v>
      </c>
      <c r="L262" s="34"/>
      <c r="M262" s="175" t="s">
        <v>1</v>
      </c>
      <c r="N262" s="176" t="s">
        <v>42</v>
      </c>
      <c r="O262" s="59"/>
      <c r="P262" s="177">
        <f>O262*H262</f>
        <v>0</v>
      </c>
      <c r="Q262" s="177">
        <v>1.6000000000000001E-4</v>
      </c>
      <c r="R262" s="177">
        <f>Q262*H262</f>
        <v>3.2000000000000002E-3</v>
      </c>
      <c r="S262" s="177">
        <v>0</v>
      </c>
      <c r="T262" s="178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9" t="s">
        <v>182</v>
      </c>
      <c r="AT262" s="179" t="s">
        <v>177</v>
      </c>
      <c r="AU262" s="179" t="s">
        <v>86</v>
      </c>
      <c r="AY262" s="18" t="s">
        <v>175</v>
      </c>
      <c r="BE262" s="180">
        <f>IF(N262="základní",J262,0)</f>
        <v>0</v>
      </c>
      <c r="BF262" s="180">
        <f>IF(N262="snížená",J262,0)</f>
        <v>0</v>
      </c>
      <c r="BG262" s="180">
        <f>IF(N262="zákl. přenesená",J262,0)</f>
        <v>0</v>
      </c>
      <c r="BH262" s="180">
        <f>IF(N262="sníž. přenesená",J262,0)</f>
        <v>0</v>
      </c>
      <c r="BI262" s="180">
        <f>IF(N262="nulová",J262,0)</f>
        <v>0</v>
      </c>
      <c r="BJ262" s="18" t="s">
        <v>84</v>
      </c>
      <c r="BK262" s="180">
        <f>ROUND(I262*H262,2)</f>
        <v>0</v>
      </c>
      <c r="BL262" s="18" t="s">
        <v>182</v>
      </c>
      <c r="BM262" s="179" t="s">
        <v>1581</v>
      </c>
    </row>
    <row r="263" spans="1:65" s="12" customFormat="1" ht="22.9" customHeight="1">
      <c r="B263" s="154"/>
      <c r="D263" s="155" t="s">
        <v>76</v>
      </c>
      <c r="E263" s="165" t="s">
        <v>189</v>
      </c>
      <c r="F263" s="165" t="s">
        <v>461</v>
      </c>
      <c r="I263" s="157"/>
      <c r="J263" s="166">
        <f>BK263</f>
        <v>0</v>
      </c>
      <c r="L263" s="154"/>
      <c r="M263" s="159"/>
      <c r="N263" s="160"/>
      <c r="O263" s="160"/>
      <c r="P263" s="161">
        <f>SUM(P264:P265)</f>
        <v>0</v>
      </c>
      <c r="Q263" s="160"/>
      <c r="R263" s="161">
        <f>SUM(R264:R265)</f>
        <v>0</v>
      </c>
      <c r="S263" s="160"/>
      <c r="T263" s="162">
        <f>SUM(T264:T265)</f>
        <v>0</v>
      </c>
      <c r="AR263" s="155" t="s">
        <v>84</v>
      </c>
      <c r="AT263" s="163" t="s">
        <v>76</v>
      </c>
      <c r="AU263" s="163" t="s">
        <v>84</v>
      </c>
      <c r="AY263" s="155" t="s">
        <v>175</v>
      </c>
      <c r="BK263" s="164">
        <f>SUM(BK264:BK265)</f>
        <v>0</v>
      </c>
    </row>
    <row r="264" spans="1:65" s="2" customFormat="1" ht="16.5" customHeight="1">
      <c r="A264" s="33"/>
      <c r="B264" s="167"/>
      <c r="C264" s="168" t="s">
        <v>517</v>
      </c>
      <c r="D264" s="168" t="s">
        <v>177</v>
      </c>
      <c r="E264" s="169" t="s">
        <v>1582</v>
      </c>
      <c r="F264" s="170" t="s">
        <v>1583</v>
      </c>
      <c r="G264" s="171" t="s">
        <v>285</v>
      </c>
      <c r="H264" s="172">
        <v>49</v>
      </c>
      <c r="I264" s="173"/>
      <c r="J264" s="174">
        <f>ROUND(I264*H264,2)</f>
        <v>0</v>
      </c>
      <c r="K264" s="170" t="s">
        <v>181</v>
      </c>
      <c r="L264" s="34"/>
      <c r="M264" s="175" t="s">
        <v>1</v>
      </c>
      <c r="N264" s="176" t="s">
        <v>42</v>
      </c>
      <c r="O264" s="59"/>
      <c r="P264" s="177">
        <f>O264*H264</f>
        <v>0</v>
      </c>
      <c r="Q264" s="177">
        <v>0</v>
      </c>
      <c r="R264" s="177">
        <f>Q264*H264</f>
        <v>0</v>
      </c>
      <c r="S264" s="177">
        <v>0</v>
      </c>
      <c r="T264" s="178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9" t="s">
        <v>182</v>
      </c>
      <c r="AT264" s="179" t="s">
        <v>177</v>
      </c>
      <c r="AU264" s="179" t="s">
        <v>86</v>
      </c>
      <c r="AY264" s="18" t="s">
        <v>175</v>
      </c>
      <c r="BE264" s="180">
        <f>IF(N264="základní",J264,0)</f>
        <v>0</v>
      </c>
      <c r="BF264" s="180">
        <f>IF(N264="snížená",J264,0)</f>
        <v>0</v>
      </c>
      <c r="BG264" s="180">
        <f>IF(N264="zákl. přenesená",J264,0)</f>
        <v>0</v>
      </c>
      <c r="BH264" s="180">
        <f>IF(N264="sníž. přenesená",J264,0)</f>
        <v>0</v>
      </c>
      <c r="BI264" s="180">
        <f>IF(N264="nulová",J264,0)</f>
        <v>0</v>
      </c>
      <c r="BJ264" s="18" t="s">
        <v>84</v>
      </c>
      <c r="BK264" s="180">
        <f>ROUND(I264*H264,2)</f>
        <v>0</v>
      </c>
      <c r="BL264" s="18" t="s">
        <v>182</v>
      </c>
      <c r="BM264" s="179" t="s">
        <v>1584</v>
      </c>
    </row>
    <row r="265" spans="1:65" s="13" customFormat="1">
      <c r="B265" s="181"/>
      <c r="D265" s="182" t="s">
        <v>184</v>
      </c>
      <c r="E265" s="183" t="s">
        <v>1</v>
      </c>
      <c r="F265" s="184" t="s">
        <v>1585</v>
      </c>
      <c r="H265" s="185">
        <v>49</v>
      </c>
      <c r="I265" s="186"/>
      <c r="L265" s="181"/>
      <c r="M265" s="187"/>
      <c r="N265" s="188"/>
      <c r="O265" s="188"/>
      <c r="P265" s="188"/>
      <c r="Q265" s="188"/>
      <c r="R265" s="188"/>
      <c r="S265" s="188"/>
      <c r="T265" s="189"/>
      <c r="AT265" s="183" t="s">
        <v>184</v>
      </c>
      <c r="AU265" s="183" t="s">
        <v>86</v>
      </c>
      <c r="AV265" s="13" t="s">
        <v>86</v>
      </c>
      <c r="AW265" s="13" t="s">
        <v>33</v>
      </c>
      <c r="AX265" s="13" t="s">
        <v>84</v>
      </c>
      <c r="AY265" s="183" t="s">
        <v>175</v>
      </c>
    </row>
    <row r="266" spans="1:65" s="12" customFormat="1" ht="22.9" customHeight="1">
      <c r="B266" s="154"/>
      <c r="D266" s="155" t="s">
        <v>76</v>
      </c>
      <c r="E266" s="165" t="s">
        <v>182</v>
      </c>
      <c r="F266" s="165" t="s">
        <v>476</v>
      </c>
      <c r="I266" s="157"/>
      <c r="J266" s="166">
        <f>BK266</f>
        <v>0</v>
      </c>
      <c r="L266" s="154"/>
      <c r="M266" s="159"/>
      <c r="N266" s="160"/>
      <c r="O266" s="160"/>
      <c r="P266" s="161">
        <f>SUM(P267:P281)</f>
        <v>0</v>
      </c>
      <c r="Q266" s="160"/>
      <c r="R266" s="161">
        <f>SUM(R267:R281)</f>
        <v>105.67746889999999</v>
      </c>
      <c r="S266" s="160"/>
      <c r="T266" s="162">
        <f>SUM(T267:T281)</f>
        <v>0</v>
      </c>
      <c r="AR266" s="155" t="s">
        <v>84</v>
      </c>
      <c r="AT266" s="163" t="s">
        <v>76</v>
      </c>
      <c r="AU266" s="163" t="s">
        <v>84</v>
      </c>
      <c r="AY266" s="155" t="s">
        <v>175</v>
      </c>
      <c r="BK266" s="164">
        <f>SUM(BK267:BK281)</f>
        <v>0</v>
      </c>
    </row>
    <row r="267" spans="1:65" s="2" customFormat="1" ht="24" customHeight="1">
      <c r="A267" s="33"/>
      <c r="B267" s="167"/>
      <c r="C267" s="168" t="s">
        <v>519</v>
      </c>
      <c r="D267" s="168" t="s">
        <v>177</v>
      </c>
      <c r="E267" s="169" t="s">
        <v>1278</v>
      </c>
      <c r="F267" s="170" t="s">
        <v>1279</v>
      </c>
      <c r="G267" s="171" t="s">
        <v>180</v>
      </c>
      <c r="H267" s="172">
        <v>9.57</v>
      </c>
      <c r="I267" s="173"/>
      <c r="J267" s="174">
        <f>ROUND(I267*H267,2)</f>
        <v>0</v>
      </c>
      <c r="K267" s="170" t="s">
        <v>181</v>
      </c>
      <c r="L267" s="34"/>
      <c r="M267" s="175" t="s">
        <v>1</v>
      </c>
      <c r="N267" s="176" t="s">
        <v>42</v>
      </c>
      <c r="O267" s="59"/>
      <c r="P267" s="177">
        <f>O267*H267</f>
        <v>0</v>
      </c>
      <c r="Q267" s="177">
        <v>1.8907700000000001</v>
      </c>
      <c r="R267" s="177">
        <f>Q267*H267</f>
        <v>18.094668900000002</v>
      </c>
      <c r="S267" s="177">
        <v>0</v>
      </c>
      <c r="T267" s="178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9" t="s">
        <v>182</v>
      </c>
      <c r="AT267" s="179" t="s">
        <v>177</v>
      </c>
      <c r="AU267" s="179" t="s">
        <v>86</v>
      </c>
      <c r="AY267" s="18" t="s">
        <v>175</v>
      </c>
      <c r="BE267" s="180">
        <f>IF(N267="základní",J267,0)</f>
        <v>0</v>
      </c>
      <c r="BF267" s="180">
        <f>IF(N267="snížená",J267,0)</f>
        <v>0</v>
      </c>
      <c r="BG267" s="180">
        <f>IF(N267="zákl. přenesená",J267,0)</f>
        <v>0</v>
      </c>
      <c r="BH267" s="180">
        <f>IF(N267="sníž. přenesená",J267,0)</f>
        <v>0</v>
      </c>
      <c r="BI267" s="180">
        <f>IF(N267="nulová",J267,0)</f>
        <v>0</v>
      </c>
      <c r="BJ267" s="18" t="s">
        <v>84</v>
      </c>
      <c r="BK267" s="180">
        <f>ROUND(I267*H267,2)</f>
        <v>0</v>
      </c>
      <c r="BL267" s="18" t="s">
        <v>182</v>
      </c>
      <c r="BM267" s="179" t="s">
        <v>1586</v>
      </c>
    </row>
    <row r="268" spans="1:65" s="14" customFormat="1">
      <c r="B268" s="190"/>
      <c r="D268" s="182" t="s">
        <v>184</v>
      </c>
      <c r="E268" s="191" t="s">
        <v>1</v>
      </c>
      <c r="F268" s="192" t="s">
        <v>1270</v>
      </c>
      <c r="H268" s="191" t="s">
        <v>1</v>
      </c>
      <c r="I268" s="193"/>
      <c r="L268" s="190"/>
      <c r="M268" s="194"/>
      <c r="N268" s="195"/>
      <c r="O268" s="195"/>
      <c r="P268" s="195"/>
      <c r="Q268" s="195"/>
      <c r="R268" s="195"/>
      <c r="S268" s="195"/>
      <c r="T268" s="196"/>
      <c r="AT268" s="191" t="s">
        <v>184</v>
      </c>
      <c r="AU268" s="191" t="s">
        <v>86</v>
      </c>
      <c r="AV268" s="14" t="s">
        <v>84</v>
      </c>
      <c r="AW268" s="14" t="s">
        <v>33</v>
      </c>
      <c r="AX268" s="14" t="s">
        <v>77</v>
      </c>
      <c r="AY268" s="191" t="s">
        <v>175</v>
      </c>
    </row>
    <row r="269" spans="1:65" s="13" customFormat="1" ht="22.5">
      <c r="B269" s="181"/>
      <c r="D269" s="182" t="s">
        <v>184</v>
      </c>
      <c r="E269" s="183" t="s">
        <v>1177</v>
      </c>
      <c r="F269" s="184" t="s">
        <v>1587</v>
      </c>
      <c r="H269" s="185">
        <v>9.57</v>
      </c>
      <c r="I269" s="186"/>
      <c r="L269" s="181"/>
      <c r="M269" s="187"/>
      <c r="N269" s="188"/>
      <c r="O269" s="188"/>
      <c r="P269" s="188"/>
      <c r="Q269" s="188"/>
      <c r="R269" s="188"/>
      <c r="S269" s="188"/>
      <c r="T269" s="189"/>
      <c r="AT269" s="183" t="s">
        <v>184</v>
      </c>
      <c r="AU269" s="183" t="s">
        <v>86</v>
      </c>
      <c r="AV269" s="13" t="s">
        <v>86</v>
      </c>
      <c r="AW269" s="13" t="s">
        <v>33</v>
      </c>
      <c r="AX269" s="13" t="s">
        <v>84</v>
      </c>
      <c r="AY269" s="183" t="s">
        <v>175</v>
      </c>
    </row>
    <row r="270" spans="1:65" s="2" customFormat="1" ht="24" customHeight="1">
      <c r="A270" s="33"/>
      <c r="B270" s="167"/>
      <c r="C270" s="168" t="s">
        <v>521</v>
      </c>
      <c r="D270" s="168" t="s">
        <v>177</v>
      </c>
      <c r="E270" s="169" t="s">
        <v>1588</v>
      </c>
      <c r="F270" s="170" t="s">
        <v>1589</v>
      </c>
      <c r="G270" s="171" t="s">
        <v>180</v>
      </c>
      <c r="H270" s="172">
        <v>41.92</v>
      </c>
      <c r="I270" s="173"/>
      <c r="J270" s="174">
        <f>ROUND(I270*H270,2)</f>
        <v>0</v>
      </c>
      <c r="K270" s="170" t="s">
        <v>181</v>
      </c>
      <c r="L270" s="34"/>
      <c r="M270" s="175" t="s">
        <v>1</v>
      </c>
      <c r="N270" s="176" t="s">
        <v>42</v>
      </c>
      <c r="O270" s="59"/>
      <c r="P270" s="177">
        <f>O270*H270</f>
        <v>0</v>
      </c>
      <c r="Q270" s="177">
        <v>2.0874999999999999</v>
      </c>
      <c r="R270" s="177">
        <f>Q270*H270</f>
        <v>87.507999999999996</v>
      </c>
      <c r="S270" s="177">
        <v>0</v>
      </c>
      <c r="T270" s="178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9" t="s">
        <v>182</v>
      </c>
      <c r="AT270" s="179" t="s">
        <v>177</v>
      </c>
      <c r="AU270" s="179" t="s">
        <v>86</v>
      </c>
      <c r="AY270" s="18" t="s">
        <v>175</v>
      </c>
      <c r="BE270" s="180">
        <f>IF(N270="základní",J270,0)</f>
        <v>0</v>
      </c>
      <c r="BF270" s="180">
        <f>IF(N270="snížená",J270,0)</f>
        <v>0</v>
      </c>
      <c r="BG270" s="180">
        <f>IF(N270="zákl. přenesená",J270,0)</f>
        <v>0</v>
      </c>
      <c r="BH270" s="180">
        <f>IF(N270="sníž. přenesená",J270,0)</f>
        <v>0</v>
      </c>
      <c r="BI270" s="180">
        <f>IF(N270="nulová",J270,0)</f>
        <v>0</v>
      </c>
      <c r="BJ270" s="18" t="s">
        <v>84</v>
      </c>
      <c r="BK270" s="180">
        <f>ROUND(I270*H270,2)</f>
        <v>0</v>
      </c>
      <c r="BL270" s="18" t="s">
        <v>182</v>
      </c>
      <c r="BM270" s="179" t="s">
        <v>1590</v>
      </c>
    </row>
    <row r="271" spans="1:65" s="14" customFormat="1">
      <c r="B271" s="190"/>
      <c r="D271" s="182" t="s">
        <v>184</v>
      </c>
      <c r="E271" s="191" t="s">
        <v>1</v>
      </c>
      <c r="F271" s="192" t="s">
        <v>1591</v>
      </c>
      <c r="H271" s="191" t="s">
        <v>1</v>
      </c>
      <c r="I271" s="193"/>
      <c r="L271" s="190"/>
      <c r="M271" s="194"/>
      <c r="N271" s="195"/>
      <c r="O271" s="195"/>
      <c r="P271" s="195"/>
      <c r="Q271" s="195"/>
      <c r="R271" s="195"/>
      <c r="S271" s="195"/>
      <c r="T271" s="196"/>
      <c r="AT271" s="191" t="s">
        <v>184</v>
      </c>
      <c r="AU271" s="191" t="s">
        <v>86</v>
      </c>
      <c r="AV271" s="14" t="s">
        <v>84</v>
      </c>
      <c r="AW271" s="14" t="s">
        <v>33</v>
      </c>
      <c r="AX271" s="14" t="s">
        <v>77</v>
      </c>
      <c r="AY271" s="191" t="s">
        <v>175</v>
      </c>
    </row>
    <row r="272" spans="1:65" s="13" customFormat="1">
      <c r="B272" s="181"/>
      <c r="D272" s="182" t="s">
        <v>184</v>
      </c>
      <c r="E272" s="183" t="s">
        <v>1</v>
      </c>
      <c r="F272" s="184" t="s">
        <v>1592</v>
      </c>
      <c r="H272" s="185">
        <v>60.927999999999997</v>
      </c>
      <c r="I272" s="186"/>
      <c r="L272" s="181"/>
      <c r="M272" s="187"/>
      <c r="N272" s="188"/>
      <c r="O272" s="188"/>
      <c r="P272" s="188"/>
      <c r="Q272" s="188"/>
      <c r="R272" s="188"/>
      <c r="S272" s="188"/>
      <c r="T272" s="189"/>
      <c r="AT272" s="183" t="s">
        <v>184</v>
      </c>
      <c r="AU272" s="183" t="s">
        <v>86</v>
      </c>
      <c r="AV272" s="13" t="s">
        <v>86</v>
      </c>
      <c r="AW272" s="13" t="s">
        <v>33</v>
      </c>
      <c r="AX272" s="13" t="s">
        <v>77</v>
      </c>
      <c r="AY272" s="183" t="s">
        <v>175</v>
      </c>
    </row>
    <row r="273" spans="1:65" s="13" customFormat="1">
      <c r="B273" s="181"/>
      <c r="D273" s="182" t="s">
        <v>184</v>
      </c>
      <c r="E273" s="183" t="s">
        <v>1</v>
      </c>
      <c r="F273" s="184" t="s">
        <v>1593</v>
      </c>
      <c r="H273" s="185">
        <v>-19.007999999999999</v>
      </c>
      <c r="I273" s="186"/>
      <c r="L273" s="181"/>
      <c r="M273" s="187"/>
      <c r="N273" s="188"/>
      <c r="O273" s="188"/>
      <c r="P273" s="188"/>
      <c r="Q273" s="188"/>
      <c r="R273" s="188"/>
      <c r="S273" s="188"/>
      <c r="T273" s="189"/>
      <c r="AT273" s="183" t="s">
        <v>184</v>
      </c>
      <c r="AU273" s="183" t="s">
        <v>86</v>
      </c>
      <c r="AV273" s="13" t="s">
        <v>86</v>
      </c>
      <c r="AW273" s="13" t="s">
        <v>33</v>
      </c>
      <c r="AX273" s="13" t="s">
        <v>77</v>
      </c>
      <c r="AY273" s="183" t="s">
        <v>175</v>
      </c>
    </row>
    <row r="274" spans="1:65" s="15" customFormat="1">
      <c r="B274" s="197"/>
      <c r="D274" s="182" t="s">
        <v>184</v>
      </c>
      <c r="E274" s="198" t="s">
        <v>1</v>
      </c>
      <c r="F274" s="199" t="s">
        <v>200</v>
      </c>
      <c r="H274" s="200">
        <v>41.92</v>
      </c>
      <c r="I274" s="201"/>
      <c r="L274" s="197"/>
      <c r="M274" s="202"/>
      <c r="N274" s="203"/>
      <c r="O274" s="203"/>
      <c r="P274" s="203"/>
      <c r="Q274" s="203"/>
      <c r="R274" s="203"/>
      <c r="S274" s="203"/>
      <c r="T274" s="204"/>
      <c r="AT274" s="198" t="s">
        <v>184</v>
      </c>
      <c r="AU274" s="198" t="s">
        <v>86</v>
      </c>
      <c r="AV274" s="15" t="s">
        <v>182</v>
      </c>
      <c r="AW274" s="15" t="s">
        <v>33</v>
      </c>
      <c r="AX274" s="15" t="s">
        <v>84</v>
      </c>
      <c r="AY274" s="198" t="s">
        <v>175</v>
      </c>
    </row>
    <row r="275" spans="1:65" s="2" customFormat="1" ht="16.5" customHeight="1">
      <c r="A275" s="33"/>
      <c r="B275" s="167"/>
      <c r="C275" s="168" t="s">
        <v>524</v>
      </c>
      <c r="D275" s="168" t="s">
        <v>177</v>
      </c>
      <c r="E275" s="169" t="s">
        <v>481</v>
      </c>
      <c r="F275" s="170" t="s">
        <v>482</v>
      </c>
      <c r="G275" s="171" t="s">
        <v>245</v>
      </c>
      <c r="H275" s="172">
        <v>85</v>
      </c>
      <c r="I275" s="173"/>
      <c r="J275" s="174">
        <f>ROUND(I275*H275,2)</f>
        <v>0</v>
      </c>
      <c r="K275" s="170" t="s">
        <v>181</v>
      </c>
      <c r="L275" s="34"/>
      <c r="M275" s="175" t="s">
        <v>1</v>
      </c>
      <c r="N275" s="176" t="s">
        <v>42</v>
      </c>
      <c r="O275" s="59"/>
      <c r="P275" s="177">
        <f>O275*H275</f>
        <v>0</v>
      </c>
      <c r="Q275" s="177">
        <v>2.7999999999999998E-4</v>
      </c>
      <c r="R275" s="177">
        <f>Q275*H275</f>
        <v>2.3799999999999998E-2</v>
      </c>
      <c r="S275" s="177">
        <v>0</v>
      </c>
      <c r="T275" s="178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9" t="s">
        <v>182</v>
      </c>
      <c r="AT275" s="179" t="s">
        <v>177</v>
      </c>
      <c r="AU275" s="179" t="s">
        <v>86</v>
      </c>
      <c r="AY275" s="18" t="s">
        <v>175</v>
      </c>
      <c r="BE275" s="180">
        <f>IF(N275="základní",J275,0)</f>
        <v>0</v>
      </c>
      <c r="BF275" s="180">
        <f>IF(N275="snížená",J275,0)</f>
        <v>0</v>
      </c>
      <c r="BG275" s="180">
        <f>IF(N275="zákl. přenesená",J275,0)</f>
        <v>0</v>
      </c>
      <c r="BH275" s="180">
        <f>IF(N275="sníž. přenesená",J275,0)</f>
        <v>0</v>
      </c>
      <c r="BI275" s="180">
        <f>IF(N275="nulová",J275,0)</f>
        <v>0</v>
      </c>
      <c r="BJ275" s="18" t="s">
        <v>84</v>
      </c>
      <c r="BK275" s="180">
        <f>ROUND(I275*H275,2)</f>
        <v>0</v>
      </c>
      <c r="BL275" s="18" t="s">
        <v>182</v>
      </c>
      <c r="BM275" s="179" t="s">
        <v>1594</v>
      </c>
    </row>
    <row r="276" spans="1:65" s="13" customFormat="1">
      <c r="B276" s="181"/>
      <c r="D276" s="182" t="s">
        <v>184</v>
      </c>
      <c r="E276" s="183" t="s">
        <v>1</v>
      </c>
      <c r="F276" s="184" t="s">
        <v>1595</v>
      </c>
      <c r="H276" s="185">
        <v>63.36</v>
      </c>
      <c r="I276" s="186"/>
      <c r="L276" s="181"/>
      <c r="M276" s="187"/>
      <c r="N276" s="188"/>
      <c r="O276" s="188"/>
      <c r="P276" s="188"/>
      <c r="Q276" s="188"/>
      <c r="R276" s="188"/>
      <c r="S276" s="188"/>
      <c r="T276" s="189"/>
      <c r="AT276" s="183" t="s">
        <v>184</v>
      </c>
      <c r="AU276" s="183" t="s">
        <v>86</v>
      </c>
      <c r="AV276" s="13" t="s">
        <v>86</v>
      </c>
      <c r="AW276" s="13" t="s">
        <v>33</v>
      </c>
      <c r="AX276" s="13" t="s">
        <v>77</v>
      </c>
      <c r="AY276" s="183" t="s">
        <v>175</v>
      </c>
    </row>
    <row r="277" spans="1:65" s="13" customFormat="1">
      <c r="B277" s="181"/>
      <c r="D277" s="182" t="s">
        <v>184</v>
      </c>
      <c r="E277" s="183" t="s">
        <v>1</v>
      </c>
      <c r="F277" s="184" t="s">
        <v>1596</v>
      </c>
      <c r="H277" s="185">
        <v>18.72</v>
      </c>
      <c r="I277" s="186"/>
      <c r="L277" s="181"/>
      <c r="M277" s="187"/>
      <c r="N277" s="188"/>
      <c r="O277" s="188"/>
      <c r="P277" s="188"/>
      <c r="Q277" s="188"/>
      <c r="R277" s="188"/>
      <c r="S277" s="188"/>
      <c r="T277" s="189"/>
      <c r="AT277" s="183" t="s">
        <v>184</v>
      </c>
      <c r="AU277" s="183" t="s">
        <v>86</v>
      </c>
      <c r="AV277" s="13" t="s">
        <v>86</v>
      </c>
      <c r="AW277" s="13" t="s">
        <v>33</v>
      </c>
      <c r="AX277" s="13" t="s">
        <v>77</v>
      </c>
      <c r="AY277" s="183" t="s">
        <v>175</v>
      </c>
    </row>
    <row r="278" spans="1:65" s="15" customFormat="1">
      <c r="B278" s="197"/>
      <c r="D278" s="182" t="s">
        <v>184</v>
      </c>
      <c r="E278" s="198" t="s">
        <v>1</v>
      </c>
      <c r="F278" s="199" t="s">
        <v>200</v>
      </c>
      <c r="H278" s="200">
        <v>82.08</v>
      </c>
      <c r="I278" s="201"/>
      <c r="L278" s="197"/>
      <c r="M278" s="202"/>
      <c r="N278" s="203"/>
      <c r="O278" s="203"/>
      <c r="P278" s="203"/>
      <c r="Q278" s="203"/>
      <c r="R278" s="203"/>
      <c r="S278" s="203"/>
      <c r="T278" s="204"/>
      <c r="AT278" s="198" t="s">
        <v>184</v>
      </c>
      <c r="AU278" s="198" t="s">
        <v>86</v>
      </c>
      <c r="AV278" s="15" t="s">
        <v>182</v>
      </c>
      <c r="AW278" s="15" t="s">
        <v>33</v>
      </c>
      <c r="AX278" s="15" t="s">
        <v>77</v>
      </c>
      <c r="AY278" s="198" t="s">
        <v>175</v>
      </c>
    </row>
    <row r="279" spans="1:65" s="13" customFormat="1">
      <c r="B279" s="181"/>
      <c r="D279" s="182" t="s">
        <v>184</v>
      </c>
      <c r="E279" s="183" t="s">
        <v>1</v>
      </c>
      <c r="F279" s="184" t="s">
        <v>1434</v>
      </c>
      <c r="H279" s="185">
        <v>85</v>
      </c>
      <c r="I279" s="186"/>
      <c r="L279" s="181"/>
      <c r="M279" s="187"/>
      <c r="N279" s="188"/>
      <c r="O279" s="188"/>
      <c r="P279" s="188"/>
      <c r="Q279" s="188"/>
      <c r="R279" s="188"/>
      <c r="S279" s="188"/>
      <c r="T279" s="189"/>
      <c r="AT279" s="183" t="s">
        <v>184</v>
      </c>
      <c r="AU279" s="183" t="s">
        <v>86</v>
      </c>
      <c r="AV279" s="13" t="s">
        <v>86</v>
      </c>
      <c r="AW279" s="13" t="s">
        <v>33</v>
      </c>
      <c r="AX279" s="13" t="s">
        <v>84</v>
      </c>
      <c r="AY279" s="183" t="s">
        <v>175</v>
      </c>
    </row>
    <row r="280" spans="1:65" s="2" customFormat="1" ht="24" customHeight="1">
      <c r="A280" s="33"/>
      <c r="B280" s="167"/>
      <c r="C280" s="205" t="s">
        <v>528</v>
      </c>
      <c r="D280" s="205" t="s">
        <v>276</v>
      </c>
      <c r="E280" s="206" t="s">
        <v>1597</v>
      </c>
      <c r="F280" s="207" t="s">
        <v>1598</v>
      </c>
      <c r="G280" s="208" t="s">
        <v>245</v>
      </c>
      <c r="H280" s="209">
        <v>102</v>
      </c>
      <c r="I280" s="210"/>
      <c r="J280" s="211">
        <f>ROUND(I280*H280,2)</f>
        <v>0</v>
      </c>
      <c r="K280" s="207" t="s">
        <v>181</v>
      </c>
      <c r="L280" s="212"/>
      <c r="M280" s="213" t="s">
        <v>1</v>
      </c>
      <c r="N280" s="214" t="s">
        <v>42</v>
      </c>
      <c r="O280" s="59"/>
      <c r="P280" s="177">
        <f>O280*H280</f>
        <v>0</v>
      </c>
      <c r="Q280" s="177">
        <v>5.0000000000000001E-4</v>
      </c>
      <c r="R280" s="177">
        <f>Q280*H280</f>
        <v>5.1000000000000004E-2</v>
      </c>
      <c r="S280" s="177">
        <v>0</v>
      </c>
      <c r="T280" s="178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9" t="s">
        <v>217</v>
      </c>
      <c r="AT280" s="179" t="s">
        <v>276</v>
      </c>
      <c r="AU280" s="179" t="s">
        <v>86</v>
      </c>
      <c r="AY280" s="18" t="s">
        <v>175</v>
      </c>
      <c r="BE280" s="180">
        <f>IF(N280="základní",J280,0)</f>
        <v>0</v>
      </c>
      <c r="BF280" s="180">
        <f>IF(N280="snížená",J280,0)</f>
        <v>0</v>
      </c>
      <c r="BG280" s="180">
        <f>IF(N280="zákl. přenesená",J280,0)</f>
        <v>0</v>
      </c>
      <c r="BH280" s="180">
        <f>IF(N280="sníž. přenesená",J280,0)</f>
        <v>0</v>
      </c>
      <c r="BI280" s="180">
        <f>IF(N280="nulová",J280,0)</f>
        <v>0</v>
      </c>
      <c r="BJ280" s="18" t="s">
        <v>84</v>
      </c>
      <c r="BK280" s="180">
        <f>ROUND(I280*H280,2)</f>
        <v>0</v>
      </c>
      <c r="BL280" s="18" t="s">
        <v>182</v>
      </c>
      <c r="BM280" s="179" t="s">
        <v>1599</v>
      </c>
    </row>
    <row r="281" spans="1:65" s="13" customFormat="1">
      <c r="B281" s="181"/>
      <c r="D281" s="182" t="s">
        <v>184</v>
      </c>
      <c r="E281" s="183" t="s">
        <v>1</v>
      </c>
      <c r="F281" s="184" t="s">
        <v>1600</v>
      </c>
      <c r="H281" s="185">
        <v>102</v>
      </c>
      <c r="I281" s="186"/>
      <c r="L281" s="181"/>
      <c r="M281" s="187"/>
      <c r="N281" s="188"/>
      <c r="O281" s="188"/>
      <c r="P281" s="188"/>
      <c r="Q281" s="188"/>
      <c r="R281" s="188"/>
      <c r="S281" s="188"/>
      <c r="T281" s="189"/>
      <c r="AT281" s="183" t="s">
        <v>184</v>
      </c>
      <c r="AU281" s="183" t="s">
        <v>86</v>
      </c>
      <c r="AV281" s="13" t="s">
        <v>86</v>
      </c>
      <c r="AW281" s="13" t="s">
        <v>33</v>
      </c>
      <c r="AX281" s="13" t="s">
        <v>84</v>
      </c>
      <c r="AY281" s="183" t="s">
        <v>175</v>
      </c>
    </row>
    <row r="282" spans="1:65" s="12" customFormat="1" ht="22.9" customHeight="1">
      <c r="B282" s="154"/>
      <c r="D282" s="155" t="s">
        <v>76</v>
      </c>
      <c r="E282" s="165" t="s">
        <v>201</v>
      </c>
      <c r="F282" s="165" t="s">
        <v>1282</v>
      </c>
      <c r="I282" s="157"/>
      <c r="J282" s="166">
        <f>BK282</f>
        <v>0</v>
      </c>
      <c r="L282" s="154"/>
      <c r="M282" s="159"/>
      <c r="N282" s="160"/>
      <c r="O282" s="160"/>
      <c r="P282" s="161">
        <f>SUM(P283:P304)</f>
        <v>0</v>
      </c>
      <c r="Q282" s="160"/>
      <c r="R282" s="161">
        <f>SUM(R283:R304)</f>
        <v>1246.8042450000003</v>
      </c>
      <c r="S282" s="160"/>
      <c r="T282" s="162">
        <f>SUM(T283:T304)</f>
        <v>0</v>
      </c>
      <c r="AR282" s="155" t="s">
        <v>84</v>
      </c>
      <c r="AT282" s="163" t="s">
        <v>76</v>
      </c>
      <c r="AU282" s="163" t="s">
        <v>84</v>
      </c>
      <c r="AY282" s="155" t="s">
        <v>175</v>
      </c>
      <c r="BK282" s="164">
        <f>SUM(BK283:BK304)</f>
        <v>0</v>
      </c>
    </row>
    <row r="283" spans="1:65" s="2" customFormat="1" ht="24" customHeight="1">
      <c r="A283" s="33"/>
      <c r="B283" s="167"/>
      <c r="C283" s="168" t="s">
        <v>532</v>
      </c>
      <c r="D283" s="168" t="s">
        <v>177</v>
      </c>
      <c r="E283" s="169" t="s">
        <v>1283</v>
      </c>
      <c r="F283" s="170" t="s">
        <v>1284</v>
      </c>
      <c r="G283" s="171" t="s">
        <v>245</v>
      </c>
      <c r="H283" s="172">
        <v>468</v>
      </c>
      <c r="I283" s="173"/>
      <c r="J283" s="174">
        <f t="shared" ref="J283:J288" si="0">ROUND(I283*H283,2)</f>
        <v>0</v>
      </c>
      <c r="K283" s="170" t="s">
        <v>181</v>
      </c>
      <c r="L283" s="34"/>
      <c r="M283" s="175" t="s">
        <v>1</v>
      </c>
      <c r="N283" s="176" t="s">
        <v>42</v>
      </c>
      <c r="O283" s="59"/>
      <c r="P283" s="177">
        <f t="shared" ref="P283:P288" si="1">O283*H283</f>
        <v>0</v>
      </c>
      <c r="Q283" s="177">
        <v>0.36731999999999998</v>
      </c>
      <c r="R283" s="177">
        <f t="shared" ref="R283:R288" si="2">Q283*H283</f>
        <v>171.90575999999999</v>
      </c>
      <c r="S283" s="177">
        <v>0</v>
      </c>
      <c r="T283" s="178">
        <f t="shared" ref="T283:T288" si="3"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79" t="s">
        <v>182</v>
      </c>
      <c r="AT283" s="179" t="s">
        <v>177</v>
      </c>
      <c r="AU283" s="179" t="s">
        <v>86</v>
      </c>
      <c r="AY283" s="18" t="s">
        <v>175</v>
      </c>
      <c r="BE283" s="180">
        <f t="shared" ref="BE283:BE288" si="4">IF(N283="základní",J283,0)</f>
        <v>0</v>
      </c>
      <c r="BF283" s="180">
        <f t="shared" ref="BF283:BF288" si="5">IF(N283="snížená",J283,0)</f>
        <v>0</v>
      </c>
      <c r="BG283" s="180">
        <f t="shared" ref="BG283:BG288" si="6">IF(N283="zákl. přenesená",J283,0)</f>
        <v>0</v>
      </c>
      <c r="BH283" s="180">
        <f t="shared" ref="BH283:BH288" si="7">IF(N283="sníž. přenesená",J283,0)</f>
        <v>0</v>
      </c>
      <c r="BI283" s="180">
        <f t="shared" ref="BI283:BI288" si="8">IF(N283="nulová",J283,0)</f>
        <v>0</v>
      </c>
      <c r="BJ283" s="18" t="s">
        <v>84</v>
      </c>
      <c r="BK283" s="180">
        <f t="shared" ref="BK283:BK288" si="9">ROUND(I283*H283,2)</f>
        <v>0</v>
      </c>
      <c r="BL283" s="18" t="s">
        <v>182</v>
      </c>
      <c r="BM283" s="179" t="s">
        <v>1601</v>
      </c>
    </row>
    <row r="284" spans="1:65" s="2" customFormat="1" ht="24" customHeight="1">
      <c r="A284" s="33"/>
      <c r="B284" s="167"/>
      <c r="C284" s="168" t="s">
        <v>538</v>
      </c>
      <c r="D284" s="168" t="s">
        <v>177</v>
      </c>
      <c r="E284" s="169" t="s">
        <v>1286</v>
      </c>
      <c r="F284" s="170" t="s">
        <v>1287</v>
      </c>
      <c r="G284" s="171" t="s">
        <v>245</v>
      </c>
      <c r="H284" s="172">
        <v>562</v>
      </c>
      <c r="I284" s="173"/>
      <c r="J284" s="174">
        <f t="shared" si="0"/>
        <v>0</v>
      </c>
      <c r="K284" s="170" t="s">
        <v>181</v>
      </c>
      <c r="L284" s="34"/>
      <c r="M284" s="175" t="s">
        <v>1</v>
      </c>
      <c r="N284" s="176" t="s">
        <v>42</v>
      </c>
      <c r="O284" s="59"/>
      <c r="P284" s="177">
        <f t="shared" si="1"/>
        <v>0</v>
      </c>
      <c r="Q284" s="177">
        <v>0.38624999999999998</v>
      </c>
      <c r="R284" s="177">
        <f t="shared" si="2"/>
        <v>217.07249999999999</v>
      </c>
      <c r="S284" s="177">
        <v>0</v>
      </c>
      <c r="T284" s="178">
        <f t="shared" si="3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79" t="s">
        <v>182</v>
      </c>
      <c r="AT284" s="179" t="s">
        <v>177</v>
      </c>
      <c r="AU284" s="179" t="s">
        <v>86</v>
      </c>
      <c r="AY284" s="18" t="s">
        <v>175</v>
      </c>
      <c r="BE284" s="180">
        <f t="shared" si="4"/>
        <v>0</v>
      </c>
      <c r="BF284" s="180">
        <f t="shared" si="5"/>
        <v>0</v>
      </c>
      <c r="BG284" s="180">
        <f t="shared" si="6"/>
        <v>0</v>
      </c>
      <c r="BH284" s="180">
        <f t="shared" si="7"/>
        <v>0</v>
      </c>
      <c r="BI284" s="180">
        <f t="shared" si="8"/>
        <v>0</v>
      </c>
      <c r="BJ284" s="18" t="s">
        <v>84</v>
      </c>
      <c r="BK284" s="180">
        <f t="shared" si="9"/>
        <v>0</v>
      </c>
      <c r="BL284" s="18" t="s">
        <v>182</v>
      </c>
      <c r="BM284" s="179" t="s">
        <v>1602</v>
      </c>
    </row>
    <row r="285" spans="1:65" s="2" customFormat="1" ht="24" customHeight="1">
      <c r="A285" s="33"/>
      <c r="B285" s="167"/>
      <c r="C285" s="168" t="s">
        <v>543</v>
      </c>
      <c r="D285" s="168" t="s">
        <v>177</v>
      </c>
      <c r="E285" s="169" t="s">
        <v>1289</v>
      </c>
      <c r="F285" s="170" t="s">
        <v>1290</v>
      </c>
      <c r="G285" s="171" t="s">
        <v>245</v>
      </c>
      <c r="H285" s="172">
        <v>562</v>
      </c>
      <c r="I285" s="173"/>
      <c r="J285" s="174">
        <f t="shared" si="0"/>
        <v>0</v>
      </c>
      <c r="K285" s="170" t="s">
        <v>181</v>
      </c>
      <c r="L285" s="34"/>
      <c r="M285" s="175" t="s">
        <v>1</v>
      </c>
      <c r="N285" s="176" t="s">
        <v>42</v>
      </c>
      <c r="O285" s="59"/>
      <c r="P285" s="177">
        <f t="shared" si="1"/>
        <v>0</v>
      </c>
      <c r="Q285" s="177">
        <v>0.42148999999999998</v>
      </c>
      <c r="R285" s="177">
        <f t="shared" si="2"/>
        <v>236.87737999999999</v>
      </c>
      <c r="S285" s="177">
        <v>0</v>
      </c>
      <c r="T285" s="178">
        <f t="shared" si="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9" t="s">
        <v>182</v>
      </c>
      <c r="AT285" s="179" t="s">
        <v>177</v>
      </c>
      <c r="AU285" s="179" t="s">
        <v>86</v>
      </c>
      <c r="AY285" s="18" t="s">
        <v>175</v>
      </c>
      <c r="BE285" s="180">
        <f t="shared" si="4"/>
        <v>0</v>
      </c>
      <c r="BF285" s="180">
        <f t="shared" si="5"/>
        <v>0</v>
      </c>
      <c r="BG285" s="180">
        <f t="shared" si="6"/>
        <v>0</v>
      </c>
      <c r="BH285" s="180">
        <f t="shared" si="7"/>
        <v>0</v>
      </c>
      <c r="BI285" s="180">
        <f t="shared" si="8"/>
        <v>0</v>
      </c>
      <c r="BJ285" s="18" t="s">
        <v>84</v>
      </c>
      <c r="BK285" s="180">
        <f t="shared" si="9"/>
        <v>0</v>
      </c>
      <c r="BL285" s="18" t="s">
        <v>182</v>
      </c>
      <c r="BM285" s="179" t="s">
        <v>1603</v>
      </c>
    </row>
    <row r="286" spans="1:65" s="2" customFormat="1" ht="24" customHeight="1">
      <c r="A286" s="33"/>
      <c r="B286" s="167"/>
      <c r="C286" s="168" t="s">
        <v>548</v>
      </c>
      <c r="D286" s="168" t="s">
        <v>177</v>
      </c>
      <c r="E286" s="169" t="s">
        <v>266</v>
      </c>
      <c r="F286" s="170" t="s">
        <v>267</v>
      </c>
      <c r="G286" s="171" t="s">
        <v>245</v>
      </c>
      <c r="H286" s="172">
        <v>468</v>
      </c>
      <c r="I286" s="173"/>
      <c r="J286" s="174">
        <f t="shared" si="0"/>
        <v>0</v>
      </c>
      <c r="K286" s="170" t="s">
        <v>181</v>
      </c>
      <c r="L286" s="34"/>
      <c r="M286" s="175" t="s">
        <v>1</v>
      </c>
      <c r="N286" s="176" t="s">
        <v>42</v>
      </c>
      <c r="O286" s="59"/>
      <c r="P286" s="177">
        <f t="shared" si="1"/>
        <v>0</v>
      </c>
      <c r="Q286" s="177">
        <v>0.49586999999999998</v>
      </c>
      <c r="R286" s="177">
        <f t="shared" si="2"/>
        <v>232.06716</v>
      </c>
      <c r="S286" s="177">
        <v>0</v>
      </c>
      <c r="T286" s="178">
        <f t="shared" si="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9" t="s">
        <v>182</v>
      </c>
      <c r="AT286" s="179" t="s">
        <v>177</v>
      </c>
      <c r="AU286" s="179" t="s">
        <v>86</v>
      </c>
      <c r="AY286" s="18" t="s">
        <v>175</v>
      </c>
      <c r="BE286" s="180">
        <f t="shared" si="4"/>
        <v>0</v>
      </c>
      <c r="BF286" s="180">
        <f t="shared" si="5"/>
        <v>0</v>
      </c>
      <c r="BG286" s="180">
        <f t="shared" si="6"/>
        <v>0</v>
      </c>
      <c r="BH286" s="180">
        <f t="shared" si="7"/>
        <v>0</v>
      </c>
      <c r="BI286" s="180">
        <f t="shared" si="8"/>
        <v>0</v>
      </c>
      <c r="BJ286" s="18" t="s">
        <v>84</v>
      </c>
      <c r="BK286" s="180">
        <f t="shared" si="9"/>
        <v>0</v>
      </c>
      <c r="BL286" s="18" t="s">
        <v>182</v>
      </c>
      <c r="BM286" s="179" t="s">
        <v>1604</v>
      </c>
    </row>
    <row r="287" spans="1:65" s="2" customFormat="1" ht="24" customHeight="1">
      <c r="A287" s="33"/>
      <c r="B287" s="167"/>
      <c r="C287" s="168" t="s">
        <v>553</v>
      </c>
      <c r="D287" s="168" t="s">
        <v>177</v>
      </c>
      <c r="E287" s="169" t="s">
        <v>1294</v>
      </c>
      <c r="F287" s="170" t="s">
        <v>1295</v>
      </c>
      <c r="G287" s="171" t="s">
        <v>245</v>
      </c>
      <c r="H287" s="172">
        <v>562</v>
      </c>
      <c r="I287" s="173"/>
      <c r="J287" s="174">
        <f t="shared" si="0"/>
        <v>0</v>
      </c>
      <c r="K287" s="170" t="s">
        <v>181</v>
      </c>
      <c r="L287" s="34"/>
      <c r="M287" s="175" t="s">
        <v>1</v>
      </c>
      <c r="N287" s="176" t="s">
        <v>42</v>
      </c>
      <c r="O287" s="59"/>
      <c r="P287" s="177">
        <f t="shared" si="1"/>
        <v>0</v>
      </c>
      <c r="Q287" s="177">
        <v>0.23737</v>
      </c>
      <c r="R287" s="177">
        <f t="shared" si="2"/>
        <v>133.40194</v>
      </c>
      <c r="S287" s="177">
        <v>0</v>
      </c>
      <c r="T287" s="178">
        <f t="shared" si="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9" t="s">
        <v>182</v>
      </c>
      <c r="AT287" s="179" t="s">
        <v>177</v>
      </c>
      <c r="AU287" s="179" t="s">
        <v>86</v>
      </c>
      <c r="AY287" s="18" t="s">
        <v>175</v>
      </c>
      <c r="BE287" s="180">
        <f t="shared" si="4"/>
        <v>0</v>
      </c>
      <c r="BF287" s="180">
        <f t="shared" si="5"/>
        <v>0</v>
      </c>
      <c r="BG287" s="180">
        <f t="shared" si="6"/>
        <v>0</v>
      </c>
      <c r="BH287" s="180">
        <f t="shared" si="7"/>
        <v>0</v>
      </c>
      <c r="BI287" s="180">
        <f t="shared" si="8"/>
        <v>0</v>
      </c>
      <c r="BJ287" s="18" t="s">
        <v>84</v>
      </c>
      <c r="BK287" s="180">
        <f t="shared" si="9"/>
        <v>0</v>
      </c>
      <c r="BL287" s="18" t="s">
        <v>182</v>
      </c>
      <c r="BM287" s="179" t="s">
        <v>1605</v>
      </c>
    </row>
    <row r="288" spans="1:65" s="2" customFormat="1" ht="24" customHeight="1">
      <c r="A288" s="33"/>
      <c r="B288" s="167"/>
      <c r="C288" s="168" t="s">
        <v>558</v>
      </c>
      <c r="D288" s="168" t="s">
        <v>177</v>
      </c>
      <c r="E288" s="169" t="s">
        <v>792</v>
      </c>
      <c r="F288" s="170" t="s">
        <v>793</v>
      </c>
      <c r="G288" s="171" t="s">
        <v>245</v>
      </c>
      <c r="H288" s="172">
        <v>1102</v>
      </c>
      <c r="I288" s="173"/>
      <c r="J288" s="174">
        <f t="shared" si="0"/>
        <v>0</v>
      </c>
      <c r="K288" s="170" t="s">
        <v>181</v>
      </c>
      <c r="L288" s="34"/>
      <c r="M288" s="175" t="s">
        <v>1</v>
      </c>
      <c r="N288" s="176" t="s">
        <v>42</v>
      </c>
      <c r="O288" s="59"/>
      <c r="P288" s="177">
        <f t="shared" si="1"/>
        <v>0</v>
      </c>
      <c r="Q288" s="177">
        <v>7.1000000000000002E-4</v>
      </c>
      <c r="R288" s="177">
        <f t="shared" si="2"/>
        <v>0.78242</v>
      </c>
      <c r="S288" s="177">
        <v>0</v>
      </c>
      <c r="T288" s="178">
        <f t="shared" si="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9" t="s">
        <v>182</v>
      </c>
      <c r="AT288" s="179" t="s">
        <v>177</v>
      </c>
      <c r="AU288" s="179" t="s">
        <v>86</v>
      </c>
      <c r="AY288" s="18" t="s">
        <v>175</v>
      </c>
      <c r="BE288" s="180">
        <f t="shared" si="4"/>
        <v>0</v>
      </c>
      <c r="BF288" s="180">
        <f t="shared" si="5"/>
        <v>0</v>
      </c>
      <c r="BG288" s="180">
        <f t="shared" si="6"/>
        <v>0</v>
      </c>
      <c r="BH288" s="180">
        <f t="shared" si="7"/>
        <v>0</v>
      </c>
      <c r="BI288" s="180">
        <f t="shared" si="8"/>
        <v>0</v>
      </c>
      <c r="BJ288" s="18" t="s">
        <v>84</v>
      </c>
      <c r="BK288" s="180">
        <f t="shared" si="9"/>
        <v>0</v>
      </c>
      <c r="BL288" s="18" t="s">
        <v>182</v>
      </c>
      <c r="BM288" s="179" t="s">
        <v>1606</v>
      </c>
    </row>
    <row r="289" spans="1:65" s="13" customFormat="1">
      <c r="B289" s="181"/>
      <c r="D289" s="182" t="s">
        <v>184</v>
      </c>
      <c r="E289" s="183" t="s">
        <v>1</v>
      </c>
      <c r="F289" s="184" t="s">
        <v>1607</v>
      </c>
      <c r="H289" s="185">
        <v>1102</v>
      </c>
      <c r="I289" s="186"/>
      <c r="L289" s="181"/>
      <c r="M289" s="187"/>
      <c r="N289" s="188"/>
      <c r="O289" s="188"/>
      <c r="P289" s="188"/>
      <c r="Q289" s="188"/>
      <c r="R289" s="188"/>
      <c r="S289" s="188"/>
      <c r="T289" s="189"/>
      <c r="AT289" s="183" t="s">
        <v>184</v>
      </c>
      <c r="AU289" s="183" t="s">
        <v>86</v>
      </c>
      <c r="AV289" s="13" t="s">
        <v>86</v>
      </c>
      <c r="AW289" s="13" t="s">
        <v>33</v>
      </c>
      <c r="AX289" s="13" t="s">
        <v>84</v>
      </c>
      <c r="AY289" s="183" t="s">
        <v>175</v>
      </c>
    </row>
    <row r="290" spans="1:65" s="2" customFormat="1" ht="24" customHeight="1">
      <c r="A290" s="33"/>
      <c r="B290" s="167"/>
      <c r="C290" s="168" t="s">
        <v>563</v>
      </c>
      <c r="D290" s="168" t="s">
        <v>177</v>
      </c>
      <c r="E290" s="169" t="s">
        <v>1299</v>
      </c>
      <c r="F290" s="170" t="s">
        <v>1300</v>
      </c>
      <c r="G290" s="171" t="s">
        <v>245</v>
      </c>
      <c r="H290" s="172">
        <v>540</v>
      </c>
      <c r="I290" s="173"/>
      <c r="J290" s="174">
        <f>ROUND(I290*H290,2)</f>
        <v>0</v>
      </c>
      <c r="K290" s="170" t="s">
        <v>181</v>
      </c>
      <c r="L290" s="34"/>
      <c r="M290" s="175" t="s">
        <v>1</v>
      </c>
      <c r="N290" s="176" t="s">
        <v>42</v>
      </c>
      <c r="O290" s="59"/>
      <c r="P290" s="177">
        <f>O290*H290</f>
        <v>0</v>
      </c>
      <c r="Q290" s="177">
        <v>0.10373</v>
      </c>
      <c r="R290" s="177">
        <f>Q290*H290</f>
        <v>56.014200000000002</v>
      </c>
      <c r="S290" s="177">
        <v>0</v>
      </c>
      <c r="T290" s="178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79" t="s">
        <v>182</v>
      </c>
      <c r="AT290" s="179" t="s">
        <v>177</v>
      </c>
      <c r="AU290" s="179" t="s">
        <v>86</v>
      </c>
      <c r="AY290" s="18" t="s">
        <v>175</v>
      </c>
      <c r="BE290" s="180">
        <f>IF(N290="základní",J290,0)</f>
        <v>0</v>
      </c>
      <c r="BF290" s="180">
        <f>IF(N290="snížená",J290,0)</f>
        <v>0</v>
      </c>
      <c r="BG290" s="180">
        <f>IF(N290="zákl. přenesená",J290,0)</f>
        <v>0</v>
      </c>
      <c r="BH290" s="180">
        <f>IF(N290="sníž. přenesená",J290,0)</f>
        <v>0</v>
      </c>
      <c r="BI290" s="180">
        <f>IF(N290="nulová",J290,0)</f>
        <v>0</v>
      </c>
      <c r="BJ290" s="18" t="s">
        <v>84</v>
      </c>
      <c r="BK290" s="180">
        <f>ROUND(I290*H290,2)</f>
        <v>0</v>
      </c>
      <c r="BL290" s="18" t="s">
        <v>182</v>
      </c>
      <c r="BM290" s="179" t="s">
        <v>1608</v>
      </c>
    </row>
    <row r="291" spans="1:65" s="14" customFormat="1">
      <c r="B291" s="190"/>
      <c r="D291" s="182" t="s">
        <v>184</v>
      </c>
      <c r="E291" s="191" t="s">
        <v>1</v>
      </c>
      <c r="F291" s="192" t="s">
        <v>1302</v>
      </c>
      <c r="H291" s="191" t="s">
        <v>1</v>
      </c>
      <c r="I291" s="193"/>
      <c r="L291" s="190"/>
      <c r="M291" s="194"/>
      <c r="N291" s="195"/>
      <c r="O291" s="195"/>
      <c r="P291" s="195"/>
      <c r="Q291" s="195"/>
      <c r="R291" s="195"/>
      <c r="S291" s="195"/>
      <c r="T291" s="196"/>
      <c r="AT291" s="191" t="s">
        <v>184</v>
      </c>
      <c r="AU291" s="191" t="s">
        <v>86</v>
      </c>
      <c r="AV291" s="14" t="s">
        <v>84</v>
      </c>
      <c r="AW291" s="14" t="s">
        <v>33</v>
      </c>
      <c r="AX291" s="14" t="s">
        <v>77</v>
      </c>
      <c r="AY291" s="191" t="s">
        <v>175</v>
      </c>
    </row>
    <row r="292" spans="1:65" s="13" customFormat="1">
      <c r="B292" s="181"/>
      <c r="D292" s="182" t="s">
        <v>184</v>
      </c>
      <c r="E292" s="183" t="s">
        <v>1172</v>
      </c>
      <c r="F292" s="184" t="s">
        <v>1455</v>
      </c>
      <c r="H292" s="185">
        <v>540</v>
      </c>
      <c r="I292" s="186"/>
      <c r="L292" s="181"/>
      <c r="M292" s="187"/>
      <c r="N292" s="188"/>
      <c r="O292" s="188"/>
      <c r="P292" s="188"/>
      <c r="Q292" s="188"/>
      <c r="R292" s="188"/>
      <c r="S292" s="188"/>
      <c r="T292" s="189"/>
      <c r="AT292" s="183" t="s">
        <v>184</v>
      </c>
      <c r="AU292" s="183" t="s">
        <v>86</v>
      </c>
      <c r="AV292" s="13" t="s">
        <v>86</v>
      </c>
      <c r="AW292" s="13" t="s">
        <v>33</v>
      </c>
      <c r="AX292" s="13" t="s">
        <v>84</v>
      </c>
      <c r="AY292" s="183" t="s">
        <v>175</v>
      </c>
    </row>
    <row r="293" spans="1:65" s="2" customFormat="1" ht="24" customHeight="1">
      <c r="A293" s="33"/>
      <c r="B293" s="167"/>
      <c r="C293" s="168" t="s">
        <v>569</v>
      </c>
      <c r="D293" s="168" t="s">
        <v>177</v>
      </c>
      <c r="E293" s="169" t="s">
        <v>1303</v>
      </c>
      <c r="F293" s="170" t="s">
        <v>1304</v>
      </c>
      <c r="G293" s="171" t="s">
        <v>245</v>
      </c>
      <c r="H293" s="172">
        <v>540</v>
      </c>
      <c r="I293" s="173"/>
      <c r="J293" s="174">
        <f>ROUND(I293*H293,2)</f>
        <v>0</v>
      </c>
      <c r="K293" s="170" t="s">
        <v>181</v>
      </c>
      <c r="L293" s="34"/>
      <c r="M293" s="175" t="s">
        <v>1</v>
      </c>
      <c r="N293" s="176" t="s">
        <v>42</v>
      </c>
      <c r="O293" s="59"/>
      <c r="P293" s="177">
        <f>O293*H293</f>
        <v>0</v>
      </c>
      <c r="Q293" s="177">
        <v>0.15559000000000001</v>
      </c>
      <c r="R293" s="177">
        <f>Q293*H293</f>
        <v>84.018600000000006</v>
      </c>
      <c r="S293" s="177">
        <v>0</v>
      </c>
      <c r="T293" s="178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9" t="s">
        <v>182</v>
      </c>
      <c r="AT293" s="179" t="s">
        <v>177</v>
      </c>
      <c r="AU293" s="179" t="s">
        <v>86</v>
      </c>
      <c r="AY293" s="18" t="s">
        <v>175</v>
      </c>
      <c r="BE293" s="180">
        <f>IF(N293="základní",J293,0)</f>
        <v>0</v>
      </c>
      <c r="BF293" s="180">
        <f>IF(N293="snížená",J293,0)</f>
        <v>0</v>
      </c>
      <c r="BG293" s="180">
        <f>IF(N293="zákl. přenesená",J293,0)</f>
        <v>0</v>
      </c>
      <c r="BH293" s="180">
        <f>IF(N293="sníž. přenesená",J293,0)</f>
        <v>0</v>
      </c>
      <c r="BI293" s="180">
        <f>IF(N293="nulová",J293,0)</f>
        <v>0</v>
      </c>
      <c r="BJ293" s="18" t="s">
        <v>84</v>
      </c>
      <c r="BK293" s="180">
        <f>ROUND(I293*H293,2)</f>
        <v>0</v>
      </c>
      <c r="BL293" s="18" t="s">
        <v>182</v>
      </c>
      <c r="BM293" s="179" t="s">
        <v>1609</v>
      </c>
    </row>
    <row r="294" spans="1:65" s="13" customFormat="1">
      <c r="B294" s="181"/>
      <c r="D294" s="182" t="s">
        <v>184</v>
      </c>
      <c r="E294" s="183" t="s">
        <v>1</v>
      </c>
      <c r="F294" s="184" t="s">
        <v>1172</v>
      </c>
      <c r="H294" s="185">
        <v>540</v>
      </c>
      <c r="I294" s="186"/>
      <c r="L294" s="181"/>
      <c r="M294" s="187"/>
      <c r="N294" s="188"/>
      <c r="O294" s="188"/>
      <c r="P294" s="188"/>
      <c r="Q294" s="188"/>
      <c r="R294" s="188"/>
      <c r="S294" s="188"/>
      <c r="T294" s="189"/>
      <c r="AT294" s="183" t="s">
        <v>184</v>
      </c>
      <c r="AU294" s="183" t="s">
        <v>86</v>
      </c>
      <c r="AV294" s="13" t="s">
        <v>86</v>
      </c>
      <c r="AW294" s="13" t="s">
        <v>33</v>
      </c>
      <c r="AX294" s="13" t="s">
        <v>84</v>
      </c>
      <c r="AY294" s="183" t="s">
        <v>175</v>
      </c>
    </row>
    <row r="295" spans="1:65" s="2" customFormat="1" ht="24" customHeight="1">
      <c r="A295" s="33"/>
      <c r="B295" s="167"/>
      <c r="C295" s="168" t="s">
        <v>575</v>
      </c>
      <c r="D295" s="168" t="s">
        <v>177</v>
      </c>
      <c r="E295" s="169" t="s">
        <v>818</v>
      </c>
      <c r="F295" s="170" t="s">
        <v>819</v>
      </c>
      <c r="G295" s="171" t="s">
        <v>245</v>
      </c>
      <c r="H295" s="172">
        <v>35</v>
      </c>
      <c r="I295" s="173"/>
      <c r="J295" s="174">
        <f>ROUND(I295*H295,2)</f>
        <v>0</v>
      </c>
      <c r="K295" s="170" t="s">
        <v>181</v>
      </c>
      <c r="L295" s="34"/>
      <c r="M295" s="175" t="s">
        <v>1</v>
      </c>
      <c r="N295" s="176" t="s">
        <v>42</v>
      </c>
      <c r="O295" s="59"/>
      <c r="P295" s="177">
        <f>O295*H295</f>
        <v>0</v>
      </c>
      <c r="Q295" s="177">
        <v>0</v>
      </c>
      <c r="R295" s="177">
        <f>Q295*H295</f>
        <v>0</v>
      </c>
      <c r="S295" s="177">
        <v>0</v>
      </c>
      <c r="T295" s="178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9" t="s">
        <v>182</v>
      </c>
      <c r="AT295" s="179" t="s">
        <v>177</v>
      </c>
      <c r="AU295" s="179" t="s">
        <v>86</v>
      </c>
      <c r="AY295" s="18" t="s">
        <v>175</v>
      </c>
      <c r="BE295" s="180">
        <f>IF(N295="základní",J295,0)</f>
        <v>0</v>
      </c>
      <c r="BF295" s="180">
        <f>IF(N295="snížená",J295,0)</f>
        <v>0</v>
      </c>
      <c r="BG295" s="180">
        <f>IF(N295="zákl. přenesená",J295,0)</f>
        <v>0</v>
      </c>
      <c r="BH295" s="180">
        <f>IF(N295="sníž. přenesená",J295,0)</f>
        <v>0</v>
      </c>
      <c r="BI295" s="180">
        <f>IF(N295="nulová",J295,0)</f>
        <v>0</v>
      </c>
      <c r="BJ295" s="18" t="s">
        <v>84</v>
      </c>
      <c r="BK295" s="180">
        <f>ROUND(I295*H295,2)</f>
        <v>0</v>
      </c>
      <c r="BL295" s="18" t="s">
        <v>182</v>
      </c>
      <c r="BM295" s="179" t="s">
        <v>1610</v>
      </c>
    </row>
    <row r="296" spans="1:65" s="2" customFormat="1" ht="36" customHeight="1">
      <c r="A296" s="33"/>
      <c r="B296" s="167"/>
      <c r="C296" s="168" t="s">
        <v>579</v>
      </c>
      <c r="D296" s="168" t="s">
        <v>177</v>
      </c>
      <c r="E296" s="169" t="s">
        <v>1611</v>
      </c>
      <c r="F296" s="170" t="s">
        <v>1612</v>
      </c>
      <c r="G296" s="171" t="s">
        <v>245</v>
      </c>
      <c r="H296" s="172">
        <v>479</v>
      </c>
      <c r="I296" s="173"/>
      <c r="J296" s="174">
        <f>ROUND(I296*H296,2)</f>
        <v>0</v>
      </c>
      <c r="K296" s="170" t="s">
        <v>181</v>
      </c>
      <c r="L296" s="34"/>
      <c r="M296" s="175" t="s">
        <v>1</v>
      </c>
      <c r="N296" s="176" t="s">
        <v>42</v>
      </c>
      <c r="O296" s="59"/>
      <c r="P296" s="177">
        <f>O296*H296</f>
        <v>0</v>
      </c>
      <c r="Q296" s="177">
        <v>8.0030000000000004E-2</v>
      </c>
      <c r="R296" s="177">
        <f>Q296*H296</f>
        <v>38.33437</v>
      </c>
      <c r="S296" s="177">
        <v>0</v>
      </c>
      <c r="T296" s="178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9" t="s">
        <v>182</v>
      </c>
      <c r="AT296" s="179" t="s">
        <v>177</v>
      </c>
      <c r="AU296" s="179" t="s">
        <v>86</v>
      </c>
      <c r="AY296" s="18" t="s">
        <v>175</v>
      </c>
      <c r="BE296" s="180">
        <f>IF(N296="základní",J296,0)</f>
        <v>0</v>
      </c>
      <c r="BF296" s="180">
        <f>IF(N296="snížená",J296,0)</f>
        <v>0</v>
      </c>
      <c r="BG296" s="180">
        <f>IF(N296="zákl. přenesená",J296,0)</f>
        <v>0</v>
      </c>
      <c r="BH296" s="180">
        <f>IF(N296="sníž. přenesená",J296,0)</f>
        <v>0</v>
      </c>
      <c r="BI296" s="180">
        <f>IF(N296="nulová",J296,0)</f>
        <v>0</v>
      </c>
      <c r="BJ296" s="18" t="s">
        <v>84</v>
      </c>
      <c r="BK296" s="180">
        <f>ROUND(I296*H296,2)</f>
        <v>0</v>
      </c>
      <c r="BL296" s="18" t="s">
        <v>182</v>
      </c>
      <c r="BM296" s="179" t="s">
        <v>1613</v>
      </c>
    </row>
    <row r="297" spans="1:65" s="13" customFormat="1">
      <c r="B297" s="181"/>
      <c r="D297" s="182" t="s">
        <v>184</v>
      </c>
      <c r="E297" s="183" t="s">
        <v>1</v>
      </c>
      <c r="F297" s="184" t="s">
        <v>1614</v>
      </c>
      <c r="H297" s="185">
        <v>444</v>
      </c>
      <c r="I297" s="186"/>
      <c r="L297" s="181"/>
      <c r="M297" s="187"/>
      <c r="N297" s="188"/>
      <c r="O297" s="188"/>
      <c r="P297" s="188"/>
      <c r="Q297" s="188"/>
      <c r="R297" s="188"/>
      <c r="S297" s="188"/>
      <c r="T297" s="189"/>
      <c r="AT297" s="183" t="s">
        <v>184</v>
      </c>
      <c r="AU297" s="183" t="s">
        <v>86</v>
      </c>
      <c r="AV297" s="13" t="s">
        <v>86</v>
      </c>
      <c r="AW297" s="13" t="s">
        <v>33</v>
      </c>
      <c r="AX297" s="13" t="s">
        <v>77</v>
      </c>
      <c r="AY297" s="183" t="s">
        <v>175</v>
      </c>
    </row>
    <row r="298" spans="1:65" s="13" customFormat="1" ht="22.5">
      <c r="B298" s="181"/>
      <c r="D298" s="182" t="s">
        <v>184</v>
      </c>
      <c r="E298" s="183" t="s">
        <v>1</v>
      </c>
      <c r="F298" s="184" t="s">
        <v>1615</v>
      </c>
      <c r="H298" s="185">
        <v>35</v>
      </c>
      <c r="I298" s="186"/>
      <c r="L298" s="181"/>
      <c r="M298" s="187"/>
      <c r="N298" s="188"/>
      <c r="O298" s="188"/>
      <c r="P298" s="188"/>
      <c r="Q298" s="188"/>
      <c r="R298" s="188"/>
      <c r="S298" s="188"/>
      <c r="T298" s="189"/>
      <c r="AT298" s="183" t="s">
        <v>184</v>
      </c>
      <c r="AU298" s="183" t="s">
        <v>86</v>
      </c>
      <c r="AV298" s="13" t="s">
        <v>86</v>
      </c>
      <c r="AW298" s="13" t="s">
        <v>33</v>
      </c>
      <c r="AX298" s="13" t="s">
        <v>77</v>
      </c>
      <c r="AY298" s="183" t="s">
        <v>175</v>
      </c>
    </row>
    <row r="299" spans="1:65" s="15" customFormat="1">
      <c r="B299" s="197"/>
      <c r="D299" s="182" t="s">
        <v>184</v>
      </c>
      <c r="E299" s="198" t="s">
        <v>1</v>
      </c>
      <c r="F299" s="199" t="s">
        <v>200</v>
      </c>
      <c r="H299" s="200">
        <v>479</v>
      </c>
      <c r="I299" s="201"/>
      <c r="L299" s="197"/>
      <c r="M299" s="202"/>
      <c r="N299" s="203"/>
      <c r="O299" s="203"/>
      <c r="P299" s="203"/>
      <c r="Q299" s="203"/>
      <c r="R299" s="203"/>
      <c r="S299" s="203"/>
      <c r="T299" s="204"/>
      <c r="AT299" s="198" t="s">
        <v>184</v>
      </c>
      <c r="AU299" s="198" t="s">
        <v>86</v>
      </c>
      <c r="AV299" s="15" t="s">
        <v>182</v>
      </c>
      <c r="AW299" s="15" t="s">
        <v>33</v>
      </c>
      <c r="AX299" s="15" t="s">
        <v>84</v>
      </c>
      <c r="AY299" s="198" t="s">
        <v>175</v>
      </c>
    </row>
    <row r="300" spans="1:65" s="2" customFormat="1" ht="16.5" customHeight="1">
      <c r="A300" s="33"/>
      <c r="B300" s="167"/>
      <c r="C300" s="205" t="s">
        <v>586</v>
      </c>
      <c r="D300" s="205" t="s">
        <v>276</v>
      </c>
      <c r="E300" s="206" t="s">
        <v>1312</v>
      </c>
      <c r="F300" s="207" t="s">
        <v>1313</v>
      </c>
      <c r="G300" s="208" t="s">
        <v>245</v>
      </c>
      <c r="H300" s="209">
        <v>466.2</v>
      </c>
      <c r="I300" s="210"/>
      <c r="J300" s="211">
        <f>ROUND(I300*H300,2)</f>
        <v>0</v>
      </c>
      <c r="K300" s="207" t="s">
        <v>1</v>
      </c>
      <c r="L300" s="212"/>
      <c r="M300" s="213" t="s">
        <v>1</v>
      </c>
      <c r="N300" s="214" t="s">
        <v>42</v>
      </c>
      <c r="O300" s="59"/>
      <c r="P300" s="177">
        <f>O300*H300</f>
        <v>0</v>
      </c>
      <c r="Q300" s="177">
        <v>0.1517</v>
      </c>
      <c r="R300" s="177">
        <f>Q300*H300</f>
        <v>70.722539999999995</v>
      </c>
      <c r="S300" s="177">
        <v>0</v>
      </c>
      <c r="T300" s="178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79" t="s">
        <v>217</v>
      </c>
      <c r="AT300" s="179" t="s">
        <v>276</v>
      </c>
      <c r="AU300" s="179" t="s">
        <v>86</v>
      </c>
      <c r="AY300" s="18" t="s">
        <v>175</v>
      </c>
      <c r="BE300" s="180">
        <f>IF(N300="základní",J300,0)</f>
        <v>0</v>
      </c>
      <c r="BF300" s="180">
        <f>IF(N300="snížená",J300,0)</f>
        <v>0</v>
      </c>
      <c r="BG300" s="180">
        <f>IF(N300="zákl. přenesená",J300,0)</f>
        <v>0</v>
      </c>
      <c r="BH300" s="180">
        <f>IF(N300="sníž. přenesená",J300,0)</f>
        <v>0</v>
      </c>
      <c r="BI300" s="180">
        <f>IF(N300="nulová",J300,0)</f>
        <v>0</v>
      </c>
      <c r="BJ300" s="18" t="s">
        <v>84</v>
      </c>
      <c r="BK300" s="180">
        <f>ROUND(I300*H300,2)</f>
        <v>0</v>
      </c>
      <c r="BL300" s="18" t="s">
        <v>182</v>
      </c>
      <c r="BM300" s="179" t="s">
        <v>1616</v>
      </c>
    </row>
    <row r="301" spans="1:65" s="13" customFormat="1">
      <c r="B301" s="181"/>
      <c r="D301" s="182" t="s">
        <v>184</v>
      </c>
      <c r="E301" s="183" t="s">
        <v>1</v>
      </c>
      <c r="F301" s="184" t="s">
        <v>1617</v>
      </c>
      <c r="H301" s="185">
        <v>466.2</v>
      </c>
      <c r="I301" s="186"/>
      <c r="L301" s="181"/>
      <c r="M301" s="187"/>
      <c r="N301" s="188"/>
      <c r="O301" s="188"/>
      <c r="P301" s="188"/>
      <c r="Q301" s="188"/>
      <c r="R301" s="188"/>
      <c r="S301" s="188"/>
      <c r="T301" s="189"/>
      <c r="AT301" s="183" t="s">
        <v>184</v>
      </c>
      <c r="AU301" s="183" t="s">
        <v>86</v>
      </c>
      <c r="AV301" s="13" t="s">
        <v>86</v>
      </c>
      <c r="AW301" s="13" t="s">
        <v>33</v>
      </c>
      <c r="AX301" s="13" t="s">
        <v>84</v>
      </c>
      <c r="AY301" s="183" t="s">
        <v>175</v>
      </c>
    </row>
    <row r="302" spans="1:65" s="2" customFormat="1" ht="16.5" customHeight="1">
      <c r="A302" s="33"/>
      <c r="B302" s="167"/>
      <c r="C302" s="205" t="s">
        <v>590</v>
      </c>
      <c r="D302" s="205" t="s">
        <v>276</v>
      </c>
      <c r="E302" s="206" t="s">
        <v>1316</v>
      </c>
      <c r="F302" s="207" t="s">
        <v>1317</v>
      </c>
      <c r="G302" s="208" t="s">
        <v>245</v>
      </c>
      <c r="H302" s="209">
        <v>36.75</v>
      </c>
      <c r="I302" s="210"/>
      <c r="J302" s="211">
        <f>ROUND(I302*H302,2)</f>
        <v>0</v>
      </c>
      <c r="K302" s="207" t="s">
        <v>1</v>
      </c>
      <c r="L302" s="212"/>
      <c r="M302" s="213" t="s">
        <v>1</v>
      </c>
      <c r="N302" s="214" t="s">
        <v>42</v>
      </c>
      <c r="O302" s="59"/>
      <c r="P302" s="177">
        <f>O302*H302</f>
        <v>0</v>
      </c>
      <c r="Q302" s="177">
        <v>0.1517</v>
      </c>
      <c r="R302" s="177">
        <f>Q302*H302</f>
        <v>5.5749750000000002</v>
      </c>
      <c r="S302" s="177">
        <v>0</v>
      </c>
      <c r="T302" s="178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79" t="s">
        <v>217</v>
      </c>
      <c r="AT302" s="179" t="s">
        <v>276</v>
      </c>
      <c r="AU302" s="179" t="s">
        <v>86</v>
      </c>
      <c r="AY302" s="18" t="s">
        <v>175</v>
      </c>
      <c r="BE302" s="180">
        <f>IF(N302="základní",J302,0)</f>
        <v>0</v>
      </c>
      <c r="BF302" s="180">
        <f>IF(N302="snížená",J302,0)</f>
        <v>0</v>
      </c>
      <c r="BG302" s="180">
        <f>IF(N302="zákl. přenesená",J302,0)</f>
        <v>0</v>
      </c>
      <c r="BH302" s="180">
        <f>IF(N302="sníž. přenesená",J302,0)</f>
        <v>0</v>
      </c>
      <c r="BI302" s="180">
        <f>IF(N302="nulová",J302,0)</f>
        <v>0</v>
      </c>
      <c r="BJ302" s="18" t="s">
        <v>84</v>
      </c>
      <c r="BK302" s="180">
        <f>ROUND(I302*H302,2)</f>
        <v>0</v>
      </c>
      <c r="BL302" s="18" t="s">
        <v>182</v>
      </c>
      <c r="BM302" s="179" t="s">
        <v>1618</v>
      </c>
    </row>
    <row r="303" spans="1:65" s="13" customFormat="1">
      <c r="B303" s="181"/>
      <c r="D303" s="182" t="s">
        <v>184</v>
      </c>
      <c r="E303" s="183" t="s">
        <v>1</v>
      </c>
      <c r="F303" s="184" t="s">
        <v>1619</v>
      </c>
      <c r="H303" s="185">
        <v>36.75</v>
      </c>
      <c r="I303" s="186"/>
      <c r="L303" s="181"/>
      <c r="M303" s="187"/>
      <c r="N303" s="188"/>
      <c r="O303" s="188"/>
      <c r="P303" s="188"/>
      <c r="Q303" s="188"/>
      <c r="R303" s="188"/>
      <c r="S303" s="188"/>
      <c r="T303" s="189"/>
      <c r="AT303" s="183" t="s">
        <v>184</v>
      </c>
      <c r="AU303" s="183" t="s">
        <v>86</v>
      </c>
      <c r="AV303" s="13" t="s">
        <v>86</v>
      </c>
      <c r="AW303" s="13" t="s">
        <v>33</v>
      </c>
      <c r="AX303" s="13" t="s">
        <v>84</v>
      </c>
      <c r="AY303" s="183" t="s">
        <v>175</v>
      </c>
    </row>
    <row r="304" spans="1:65" s="2" customFormat="1" ht="16.5" customHeight="1">
      <c r="A304" s="33"/>
      <c r="B304" s="167"/>
      <c r="C304" s="168" t="s">
        <v>594</v>
      </c>
      <c r="D304" s="168" t="s">
        <v>177</v>
      </c>
      <c r="E304" s="169" t="s">
        <v>821</v>
      </c>
      <c r="F304" s="170" t="s">
        <v>822</v>
      </c>
      <c r="G304" s="171" t="s">
        <v>285</v>
      </c>
      <c r="H304" s="172">
        <v>9</v>
      </c>
      <c r="I304" s="173"/>
      <c r="J304" s="174">
        <f>ROUND(I304*H304,2)</f>
        <v>0</v>
      </c>
      <c r="K304" s="170" t="s">
        <v>181</v>
      </c>
      <c r="L304" s="34"/>
      <c r="M304" s="175" t="s">
        <v>1</v>
      </c>
      <c r="N304" s="176" t="s">
        <v>42</v>
      </c>
      <c r="O304" s="59"/>
      <c r="P304" s="177">
        <f>O304*H304</f>
        <v>0</v>
      </c>
      <c r="Q304" s="177">
        <v>3.5999999999999999E-3</v>
      </c>
      <c r="R304" s="177">
        <f>Q304*H304</f>
        <v>3.2399999999999998E-2</v>
      </c>
      <c r="S304" s="177">
        <v>0</v>
      </c>
      <c r="T304" s="178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9" t="s">
        <v>182</v>
      </c>
      <c r="AT304" s="179" t="s">
        <v>177</v>
      </c>
      <c r="AU304" s="179" t="s">
        <v>86</v>
      </c>
      <c r="AY304" s="18" t="s">
        <v>175</v>
      </c>
      <c r="BE304" s="180">
        <f>IF(N304="základní",J304,0)</f>
        <v>0</v>
      </c>
      <c r="BF304" s="180">
        <f>IF(N304="snížená",J304,0)</f>
        <v>0</v>
      </c>
      <c r="BG304" s="180">
        <f>IF(N304="zákl. přenesená",J304,0)</f>
        <v>0</v>
      </c>
      <c r="BH304" s="180">
        <f>IF(N304="sníž. přenesená",J304,0)</f>
        <v>0</v>
      </c>
      <c r="BI304" s="180">
        <f>IF(N304="nulová",J304,0)</f>
        <v>0</v>
      </c>
      <c r="BJ304" s="18" t="s">
        <v>84</v>
      </c>
      <c r="BK304" s="180">
        <f>ROUND(I304*H304,2)</f>
        <v>0</v>
      </c>
      <c r="BL304" s="18" t="s">
        <v>182</v>
      </c>
      <c r="BM304" s="179" t="s">
        <v>1620</v>
      </c>
    </row>
    <row r="305" spans="1:65" s="12" customFormat="1" ht="22.9" customHeight="1">
      <c r="B305" s="154"/>
      <c r="D305" s="155" t="s">
        <v>76</v>
      </c>
      <c r="E305" s="165" t="s">
        <v>217</v>
      </c>
      <c r="F305" s="165" t="s">
        <v>505</v>
      </c>
      <c r="I305" s="157"/>
      <c r="J305" s="166">
        <f>BK305</f>
        <v>0</v>
      </c>
      <c r="L305" s="154"/>
      <c r="M305" s="159"/>
      <c r="N305" s="160"/>
      <c r="O305" s="160"/>
      <c r="P305" s="161">
        <f>SUM(P306:P339)</f>
        <v>0</v>
      </c>
      <c r="Q305" s="160"/>
      <c r="R305" s="161">
        <f>SUM(R306:R339)</f>
        <v>20.463070000000005</v>
      </c>
      <c r="S305" s="160"/>
      <c r="T305" s="162">
        <f>SUM(T306:T339)</f>
        <v>0</v>
      </c>
      <c r="AR305" s="155" t="s">
        <v>84</v>
      </c>
      <c r="AT305" s="163" t="s">
        <v>76</v>
      </c>
      <c r="AU305" s="163" t="s">
        <v>84</v>
      </c>
      <c r="AY305" s="155" t="s">
        <v>175</v>
      </c>
      <c r="BK305" s="164">
        <f>SUM(BK306:BK339)</f>
        <v>0</v>
      </c>
    </row>
    <row r="306" spans="1:65" s="2" customFormat="1" ht="16.5" customHeight="1">
      <c r="A306" s="33"/>
      <c r="B306" s="167"/>
      <c r="C306" s="168" t="s">
        <v>603</v>
      </c>
      <c r="D306" s="168" t="s">
        <v>177</v>
      </c>
      <c r="E306" s="169" t="s">
        <v>1320</v>
      </c>
      <c r="F306" s="170" t="s">
        <v>1321</v>
      </c>
      <c r="G306" s="171" t="s">
        <v>310</v>
      </c>
      <c r="H306" s="172">
        <v>1</v>
      </c>
      <c r="I306" s="173"/>
      <c r="J306" s="174">
        <f t="shared" ref="J306:J326" si="10">ROUND(I306*H306,2)</f>
        <v>0</v>
      </c>
      <c r="K306" s="170" t="s">
        <v>1</v>
      </c>
      <c r="L306" s="34"/>
      <c r="M306" s="175" t="s">
        <v>1</v>
      </c>
      <c r="N306" s="176" t="s">
        <v>42</v>
      </c>
      <c r="O306" s="59"/>
      <c r="P306" s="177">
        <f t="shared" ref="P306:P326" si="11">O306*H306</f>
        <v>0</v>
      </c>
      <c r="Q306" s="177">
        <v>0.2087</v>
      </c>
      <c r="R306" s="177">
        <f t="shared" ref="R306:R326" si="12">Q306*H306</f>
        <v>0.2087</v>
      </c>
      <c r="S306" s="177">
        <v>0</v>
      </c>
      <c r="T306" s="178">
        <f t="shared" ref="T306:T326" si="13"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9" t="s">
        <v>182</v>
      </c>
      <c r="AT306" s="179" t="s">
        <v>177</v>
      </c>
      <c r="AU306" s="179" t="s">
        <v>86</v>
      </c>
      <c r="AY306" s="18" t="s">
        <v>175</v>
      </c>
      <c r="BE306" s="180">
        <f t="shared" ref="BE306:BE326" si="14">IF(N306="základní",J306,0)</f>
        <v>0</v>
      </c>
      <c r="BF306" s="180">
        <f t="shared" ref="BF306:BF326" si="15">IF(N306="snížená",J306,0)</f>
        <v>0</v>
      </c>
      <c r="BG306" s="180">
        <f t="shared" ref="BG306:BG326" si="16">IF(N306="zákl. přenesená",J306,0)</f>
        <v>0</v>
      </c>
      <c r="BH306" s="180">
        <f t="shared" ref="BH306:BH326" si="17">IF(N306="sníž. přenesená",J306,0)</f>
        <v>0</v>
      </c>
      <c r="BI306" s="180">
        <f t="shared" ref="BI306:BI326" si="18">IF(N306="nulová",J306,0)</f>
        <v>0</v>
      </c>
      <c r="BJ306" s="18" t="s">
        <v>84</v>
      </c>
      <c r="BK306" s="180">
        <f t="shared" ref="BK306:BK326" si="19">ROUND(I306*H306,2)</f>
        <v>0</v>
      </c>
      <c r="BL306" s="18" t="s">
        <v>182</v>
      </c>
      <c r="BM306" s="179" t="s">
        <v>1621</v>
      </c>
    </row>
    <row r="307" spans="1:65" s="2" customFormat="1" ht="24" customHeight="1">
      <c r="A307" s="33"/>
      <c r="B307" s="167"/>
      <c r="C307" s="168" t="s">
        <v>605</v>
      </c>
      <c r="D307" s="168" t="s">
        <v>177</v>
      </c>
      <c r="E307" s="169" t="s">
        <v>1323</v>
      </c>
      <c r="F307" s="170" t="s">
        <v>1324</v>
      </c>
      <c r="G307" s="171" t="s">
        <v>285</v>
      </c>
      <c r="H307" s="172">
        <v>9</v>
      </c>
      <c r="I307" s="173"/>
      <c r="J307" s="174">
        <f t="shared" si="10"/>
        <v>0</v>
      </c>
      <c r="K307" s="170" t="s">
        <v>181</v>
      </c>
      <c r="L307" s="34"/>
      <c r="M307" s="175" t="s">
        <v>1</v>
      </c>
      <c r="N307" s="176" t="s">
        <v>42</v>
      </c>
      <c r="O307" s="59"/>
      <c r="P307" s="177">
        <f t="shared" si="11"/>
        <v>0</v>
      </c>
      <c r="Q307" s="177">
        <v>2.6800000000000001E-3</v>
      </c>
      <c r="R307" s="177">
        <f t="shared" si="12"/>
        <v>2.4120000000000003E-2</v>
      </c>
      <c r="S307" s="177">
        <v>0</v>
      </c>
      <c r="T307" s="178">
        <f t="shared" si="13"/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9" t="s">
        <v>182</v>
      </c>
      <c r="AT307" s="179" t="s">
        <v>177</v>
      </c>
      <c r="AU307" s="179" t="s">
        <v>86</v>
      </c>
      <c r="AY307" s="18" t="s">
        <v>175</v>
      </c>
      <c r="BE307" s="180">
        <f t="shared" si="14"/>
        <v>0</v>
      </c>
      <c r="BF307" s="180">
        <f t="shared" si="15"/>
        <v>0</v>
      </c>
      <c r="BG307" s="180">
        <f t="shared" si="16"/>
        <v>0</v>
      </c>
      <c r="BH307" s="180">
        <f t="shared" si="17"/>
        <v>0</v>
      </c>
      <c r="BI307" s="180">
        <f t="shared" si="18"/>
        <v>0</v>
      </c>
      <c r="BJ307" s="18" t="s">
        <v>84</v>
      </c>
      <c r="BK307" s="180">
        <f t="shared" si="19"/>
        <v>0</v>
      </c>
      <c r="BL307" s="18" t="s">
        <v>182</v>
      </c>
      <c r="BM307" s="179" t="s">
        <v>1622</v>
      </c>
    </row>
    <row r="308" spans="1:65" s="2" customFormat="1" ht="24" customHeight="1">
      <c r="A308" s="33"/>
      <c r="B308" s="167"/>
      <c r="C308" s="168" t="s">
        <v>1370</v>
      </c>
      <c r="D308" s="168" t="s">
        <v>177</v>
      </c>
      <c r="E308" s="169" t="s">
        <v>1623</v>
      </c>
      <c r="F308" s="170" t="s">
        <v>1624</v>
      </c>
      <c r="G308" s="171" t="s">
        <v>285</v>
      </c>
      <c r="H308" s="172">
        <v>40</v>
      </c>
      <c r="I308" s="173"/>
      <c r="J308" s="174">
        <f t="shared" si="10"/>
        <v>0</v>
      </c>
      <c r="K308" s="170" t="s">
        <v>181</v>
      </c>
      <c r="L308" s="34"/>
      <c r="M308" s="175" t="s">
        <v>1</v>
      </c>
      <c r="N308" s="176" t="s">
        <v>42</v>
      </c>
      <c r="O308" s="59"/>
      <c r="P308" s="177">
        <f t="shared" si="11"/>
        <v>0</v>
      </c>
      <c r="Q308" s="177">
        <v>4.2700000000000004E-3</v>
      </c>
      <c r="R308" s="177">
        <f t="shared" si="12"/>
        <v>0.17080000000000001</v>
      </c>
      <c r="S308" s="177">
        <v>0</v>
      </c>
      <c r="T308" s="178">
        <f t="shared" si="13"/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79" t="s">
        <v>182</v>
      </c>
      <c r="AT308" s="179" t="s">
        <v>177</v>
      </c>
      <c r="AU308" s="179" t="s">
        <v>86</v>
      </c>
      <c r="AY308" s="18" t="s">
        <v>175</v>
      </c>
      <c r="BE308" s="180">
        <f t="shared" si="14"/>
        <v>0</v>
      </c>
      <c r="BF308" s="180">
        <f t="shared" si="15"/>
        <v>0</v>
      </c>
      <c r="BG308" s="180">
        <f t="shared" si="16"/>
        <v>0</v>
      </c>
      <c r="BH308" s="180">
        <f t="shared" si="17"/>
        <v>0</v>
      </c>
      <c r="BI308" s="180">
        <f t="shared" si="18"/>
        <v>0</v>
      </c>
      <c r="BJ308" s="18" t="s">
        <v>84</v>
      </c>
      <c r="BK308" s="180">
        <f t="shared" si="19"/>
        <v>0</v>
      </c>
      <c r="BL308" s="18" t="s">
        <v>182</v>
      </c>
      <c r="BM308" s="179" t="s">
        <v>1625</v>
      </c>
    </row>
    <row r="309" spans="1:65" s="2" customFormat="1" ht="24" customHeight="1">
      <c r="A309" s="33"/>
      <c r="B309" s="167"/>
      <c r="C309" s="168" t="s">
        <v>1374</v>
      </c>
      <c r="D309" s="168" t="s">
        <v>177</v>
      </c>
      <c r="E309" s="169" t="s">
        <v>1626</v>
      </c>
      <c r="F309" s="170" t="s">
        <v>1627</v>
      </c>
      <c r="G309" s="171" t="s">
        <v>310</v>
      </c>
      <c r="H309" s="172">
        <v>2</v>
      </c>
      <c r="I309" s="173"/>
      <c r="J309" s="174">
        <f t="shared" si="10"/>
        <v>0</v>
      </c>
      <c r="K309" s="170" t="s">
        <v>181</v>
      </c>
      <c r="L309" s="34"/>
      <c r="M309" s="175" t="s">
        <v>1</v>
      </c>
      <c r="N309" s="176" t="s">
        <v>42</v>
      </c>
      <c r="O309" s="59"/>
      <c r="P309" s="177">
        <f t="shared" si="11"/>
        <v>0</v>
      </c>
      <c r="Q309" s="177">
        <v>1.0000000000000001E-5</v>
      </c>
      <c r="R309" s="177">
        <f t="shared" si="12"/>
        <v>2.0000000000000002E-5</v>
      </c>
      <c r="S309" s="177">
        <v>0</v>
      </c>
      <c r="T309" s="178">
        <f t="shared" si="13"/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79" t="s">
        <v>182</v>
      </c>
      <c r="AT309" s="179" t="s">
        <v>177</v>
      </c>
      <c r="AU309" s="179" t="s">
        <v>86</v>
      </c>
      <c r="AY309" s="18" t="s">
        <v>175</v>
      </c>
      <c r="BE309" s="180">
        <f t="shared" si="14"/>
        <v>0</v>
      </c>
      <c r="BF309" s="180">
        <f t="shared" si="15"/>
        <v>0</v>
      </c>
      <c r="BG309" s="180">
        <f t="shared" si="16"/>
        <v>0</v>
      </c>
      <c r="BH309" s="180">
        <f t="shared" si="17"/>
        <v>0</v>
      </c>
      <c r="BI309" s="180">
        <f t="shared" si="18"/>
        <v>0</v>
      </c>
      <c r="BJ309" s="18" t="s">
        <v>84</v>
      </c>
      <c r="BK309" s="180">
        <f t="shared" si="19"/>
        <v>0</v>
      </c>
      <c r="BL309" s="18" t="s">
        <v>182</v>
      </c>
      <c r="BM309" s="179" t="s">
        <v>1628</v>
      </c>
    </row>
    <row r="310" spans="1:65" s="2" customFormat="1" ht="24" customHeight="1">
      <c r="A310" s="33"/>
      <c r="B310" s="167"/>
      <c r="C310" s="205" t="s">
        <v>1378</v>
      </c>
      <c r="D310" s="205" t="s">
        <v>276</v>
      </c>
      <c r="E310" s="206" t="s">
        <v>1629</v>
      </c>
      <c r="F310" s="207" t="s">
        <v>1630</v>
      </c>
      <c r="G310" s="208" t="s">
        <v>310</v>
      </c>
      <c r="H310" s="209">
        <v>2</v>
      </c>
      <c r="I310" s="210"/>
      <c r="J310" s="211">
        <f t="shared" si="10"/>
        <v>0</v>
      </c>
      <c r="K310" s="207" t="s">
        <v>181</v>
      </c>
      <c r="L310" s="212"/>
      <c r="M310" s="213" t="s">
        <v>1</v>
      </c>
      <c r="N310" s="214" t="s">
        <v>42</v>
      </c>
      <c r="O310" s="59"/>
      <c r="P310" s="177">
        <f t="shared" si="11"/>
        <v>0</v>
      </c>
      <c r="Q310" s="177">
        <v>2.8E-3</v>
      </c>
      <c r="R310" s="177">
        <f t="shared" si="12"/>
        <v>5.5999999999999999E-3</v>
      </c>
      <c r="S310" s="177">
        <v>0</v>
      </c>
      <c r="T310" s="178">
        <f t="shared" si="13"/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9" t="s">
        <v>217</v>
      </c>
      <c r="AT310" s="179" t="s">
        <v>276</v>
      </c>
      <c r="AU310" s="179" t="s">
        <v>86</v>
      </c>
      <c r="AY310" s="18" t="s">
        <v>175</v>
      </c>
      <c r="BE310" s="180">
        <f t="shared" si="14"/>
        <v>0</v>
      </c>
      <c r="BF310" s="180">
        <f t="shared" si="15"/>
        <v>0</v>
      </c>
      <c r="BG310" s="180">
        <f t="shared" si="16"/>
        <v>0</v>
      </c>
      <c r="BH310" s="180">
        <f t="shared" si="17"/>
        <v>0</v>
      </c>
      <c r="BI310" s="180">
        <f t="shared" si="18"/>
        <v>0</v>
      </c>
      <c r="BJ310" s="18" t="s">
        <v>84</v>
      </c>
      <c r="BK310" s="180">
        <f t="shared" si="19"/>
        <v>0</v>
      </c>
      <c r="BL310" s="18" t="s">
        <v>182</v>
      </c>
      <c r="BM310" s="179" t="s">
        <v>1631</v>
      </c>
    </row>
    <row r="311" spans="1:65" s="2" customFormat="1" ht="24" customHeight="1">
      <c r="A311" s="33"/>
      <c r="B311" s="167"/>
      <c r="C311" s="168" t="s">
        <v>1382</v>
      </c>
      <c r="D311" s="168" t="s">
        <v>177</v>
      </c>
      <c r="E311" s="169" t="s">
        <v>1632</v>
      </c>
      <c r="F311" s="170" t="s">
        <v>1633</v>
      </c>
      <c r="G311" s="171" t="s">
        <v>310</v>
      </c>
      <c r="H311" s="172">
        <v>1</v>
      </c>
      <c r="I311" s="173"/>
      <c r="J311" s="174">
        <f t="shared" si="10"/>
        <v>0</v>
      </c>
      <c r="K311" s="170" t="s">
        <v>181</v>
      </c>
      <c r="L311" s="34"/>
      <c r="M311" s="175" t="s">
        <v>1</v>
      </c>
      <c r="N311" s="176" t="s">
        <v>42</v>
      </c>
      <c r="O311" s="59"/>
      <c r="P311" s="177">
        <f t="shared" si="11"/>
        <v>0</v>
      </c>
      <c r="Q311" s="177">
        <v>1.92726</v>
      </c>
      <c r="R311" s="177">
        <f t="shared" si="12"/>
        <v>1.92726</v>
      </c>
      <c r="S311" s="177">
        <v>0</v>
      </c>
      <c r="T311" s="178">
        <f t="shared" si="13"/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79" t="s">
        <v>182</v>
      </c>
      <c r="AT311" s="179" t="s">
        <v>177</v>
      </c>
      <c r="AU311" s="179" t="s">
        <v>86</v>
      </c>
      <c r="AY311" s="18" t="s">
        <v>175</v>
      </c>
      <c r="BE311" s="180">
        <f t="shared" si="14"/>
        <v>0</v>
      </c>
      <c r="BF311" s="180">
        <f t="shared" si="15"/>
        <v>0</v>
      </c>
      <c r="BG311" s="180">
        <f t="shared" si="16"/>
        <v>0</v>
      </c>
      <c r="BH311" s="180">
        <f t="shared" si="17"/>
        <v>0</v>
      </c>
      <c r="BI311" s="180">
        <f t="shared" si="18"/>
        <v>0</v>
      </c>
      <c r="BJ311" s="18" t="s">
        <v>84</v>
      </c>
      <c r="BK311" s="180">
        <f t="shared" si="19"/>
        <v>0</v>
      </c>
      <c r="BL311" s="18" t="s">
        <v>182</v>
      </c>
      <c r="BM311" s="179" t="s">
        <v>1634</v>
      </c>
    </row>
    <row r="312" spans="1:65" s="2" customFormat="1" ht="24" customHeight="1">
      <c r="A312" s="33"/>
      <c r="B312" s="167"/>
      <c r="C312" s="205" t="s">
        <v>1387</v>
      </c>
      <c r="D312" s="205" t="s">
        <v>276</v>
      </c>
      <c r="E312" s="206" t="s">
        <v>1635</v>
      </c>
      <c r="F312" s="207" t="s">
        <v>1636</v>
      </c>
      <c r="G312" s="208" t="s">
        <v>310</v>
      </c>
      <c r="H312" s="209">
        <v>1</v>
      </c>
      <c r="I312" s="210"/>
      <c r="J312" s="211">
        <f t="shared" si="10"/>
        <v>0</v>
      </c>
      <c r="K312" s="207" t="s">
        <v>181</v>
      </c>
      <c r="L312" s="212"/>
      <c r="M312" s="213" t="s">
        <v>1</v>
      </c>
      <c r="N312" s="214" t="s">
        <v>42</v>
      </c>
      <c r="O312" s="59"/>
      <c r="P312" s="177">
        <f t="shared" si="11"/>
        <v>0</v>
      </c>
      <c r="Q312" s="177">
        <v>2.1</v>
      </c>
      <c r="R312" s="177">
        <f t="shared" si="12"/>
        <v>2.1</v>
      </c>
      <c r="S312" s="177">
        <v>0</v>
      </c>
      <c r="T312" s="178">
        <f t="shared" si="13"/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9" t="s">
        <v>217</v>
      </c>
      <c r="AT312" s="179" t="s">
        <v>276</v>
      </c>
      <c r="AU312" s="179" t="s">
        <v>86</v>
      </c>
      <c r="AY312" s="18" t="s">
        <v>175</v>
      </c>
      <c r="BE312" s="180">
        <f t="shared" si="14"/>
        <v>0</v>
      </c>
      <c r="BF312" s="180">
        <f t="shared" si="15"/>
        <v>0</v>
      </c>
      <c r="BG312" s="180">
        <f t="shared" si="16"/>
        <v>0</v>
      </c>
      <c r="BH312" s="180">
        <f t="shared" si="17"/>
        <v>0</v>
      </c>
      <c r="BI312" s="180">
        <f t="shared" si="18"/>
        <v>0</v>
      </c>
      <c r="BJ312" s="18" t="s">
        <v>84</v>
      </c>
      <c r="BK312" s="180">
        <f t="shared" si="19"/>
        <v>0</v>
      </c>
      <c r="BL312" s="18" t="s">
        <v>182</v>
      </c>
      <c r="BM312" s="179" t="s">
        <v>1637</v>
      </c>
    </row>
    <row r="313" spans="1:65" s="2" customFormat="1" ht="24" customHeight="1">
      <c r="A313" s="33"/>
      <c r="B313" s="167"/>
      <c r="C313" s="205" t="s">
        <v>1389</v>
      </c>
      <c r="D313" s="205" t="s">
        <v>276</v>
      </c>
      <c r="E313" s="206" t="s">
        <v>1638</v>
      </c>
      <c r="F313" s="207" t="s">
        <v>1639</v>
      </c>
      <c r="G313" s="208" t="s">
        <v>310</v>
      </c>
      <c r="H313" s="209">
        <v>1</v>
      </c>
      <c r="I313" s="210"/>
      <c r="J313" s="211">
        <f t="shared" si="10"/>
        <v>0</v>
      </c>
      <c r="K313" s="207" t="s">
        <v>181</v>
      </c>
      <c r="L313" s="212"/>
      <c r="M313" s="213" t="s">
        <v>1</v>
      </c>
      <c r="N313" s="214" t="s">
        <v>42</v>
      </c>
      <c r="O313" s="59"/>
      <c r="P313" s="177">
        <f t="shared" si="11"/>
        <v>0</v>
      </c>
      <c r="Q313" s="177">
        <v>0.56999999999999995</v>
      </c>
      <c r="R313" s="177">
        <f t="shared" si="12"/>
        <v>0.56999999999999995</v>
      </c>
      <c r="S313" s="177">
        <v>0</v>
      </c>
      <c r="T313" s="178">
        <f t="shared" si="13"/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79" t="s">
        <v>217</v>
      </c>
      <c r="AT313" s="179" t="s">
        <v>276</v>
      </c>
      <c r="AU313" s="179" t="s">
        <v>86</v>
      </c>
      <c r="AY313" s="18" t="s">
        <v>175</v>
      </c>
      <c r="BE313" s="180">
        <f t="shared" si="14"/>
        <v>0</v>
      </c>
      <c r="BF313" s="180">
        <f t="shared" si="15"/>
        <v>0</v>
      </c>
      <c r="BG313" s="180">
        <f t="shared" si="16"/>
        <v>0</v>
      </c>
      <c r="BH313" s="180">
        <f t="shared" si="17"/>
        <v>0</v>
      </c>
      <c r="BI313" s="180">
        <f t="shared" si="18"/>
        <v>0</v>
      </c>
      <c r="BJ313" s="18" t="s">
        <v>84</v>
      </c>
      <c r="BK313" s="180">
        <f t="shared" si="19"/>
        <v>0</v>
      </c>
      <c r="BL313" s="18" t="s">
        <v>182</v>
      </c>
      <c r="BM313" s="179" t="s">
        <v>1640</v>
      </c>
    </row>
    <row r="314" spans="1:65" s="2" customFormat="1" ht="24" customHeight="1">
      <c r="A314" s="33"/>
      <c r="B314" s="167"/>
      <c r="C314" s="205" t="s">
        <v>1395</v>
      </c>
      <c r="D314" s="205" t="s">
        <v>276</v>
      </c>
      <c r="E314" s="206" t="s">
        <v>1641</v>
      </c>
      <c r="F314" s="207" t="s">
        <v>1642</v>
      </c>
      <c r="G314" s="208" t="s">
        <v>310</v>
      </c>
      <c r="H314" s="209">
        <v>1</v>
      </c>
      <c r="I314" s="210"/>
      <c r="J314" s="211">
        <f t="shared" si="10"/>
        <v>0</v>
      </c>
      <c r="K314" s="207" t="s">
        <v>181</v>
      </c>
      <c r="L314" s="212"/>
      <c r="M314" s="213" t="s">
        <v>1</v>
      </c>
      <c r="N314" s="214" t="s">
        <v>42</v>
      </c>
      <c r="O314" s="59"/>
      <c r="P314" s="177">
        <f t="shared" si="11"/>
        <v>0</v>
      </c>
      <c r="Q314" s="177">
        <v>6.5000000000000002E-2</v>
      </c>
      <c r="R314" s="177">
        <f t="shared" si="12"/>
        <v>6.5000000000000002E-2</v>
      </c>
      <c r="S314" s="177">
        <v>0</v>
      </c>
      <c r="T314" s="178">
        <f t="shared" si="13"/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79" t="s">
        <v>217</v>
      </c>
      <c r="AT314" s="179" t="s">
        <v>276</v>
      </c>
      <c r="AU314" s="179" t="s">
        <v>86</v>
      </c>
      <c r="AY314" s="18" t="s">
        <v>175</v>
      </c>
      <c r="BE314" s="180">
        <f t="shared" si="14"/>
        <v>0</v>
      </c>
      <c r="BF314" s="180">
        <f t="shared" si="15"/>
        <v>0</v>
      </c>
      <c r="BG314" s="180">
        <f t="shared" si="16"/>
        <v>0</v>
      </c>
      <c r="BH314" s="180">
        <f t="shared" si="17"/>
        <v>0</v>
      </c>
      <c r="BI314" s="180">
        <f t="shared" si="18"/>
        <v>0</v>
      </c>
      <c r="BJ314" s="18" t="s">
        <v>84</v>
      </c>
      <c r="BK314" s="180">
        <f t="shared" si="19"/>
        <v>0</v>
      </c>
      <c r="BL314" s="18" t="s">
        <v>182</v>
      </c>
      <c r="BM314" s="179" t="s">
        <v>1643</v>
      </c>
    </row>
    <row r="315" spans="1:65" s="2" customFormat="1" ht="16.5" customHeight="1">
      <c r="A315" s="33"/>
      <c r="B315" s="167"/>
      <c r="C315" s="205" t="s">
        <v>1398</v>
      </c>
      <c r="D315" s="205" t="s">
        <v>276</v>
      </c>
      <c r="E315" s="206" t="s">
        <v>1644</v>
      </c>
      <c r="F315" s="207" t="s">
        <v>1645</v>
      </c>
      <c r="G315" s="208" t="s">
        <v>310</v>
      </c>
      <c r="H315" s="209">
        <v>1</v>
      </c>
      <c r="I315" s="210"/>
      <c r="J315" s="211">
        <f t="shared" si="10"/>
        <v>0</v>
      </c>
      <c r="K315" s="207" t="s">
        <v>181</v>
      </c>
      <c r="L315" s="212"/>
      <c r="M315" s="213" t="s">
        <v>1</v>
      </c>
      <c r="N315" s="214" t="s">
        <v>42</v>
      </c>
      <c r="O315" s="59"/>
      <c r="P315" s="177">
        <f t="shared" si="11"/>
        <v>0</v>
      </c>
      <c r="Q315" s="177">
        <v>0.52600000000000002</v>
      </c>
      <c r="R315" s="177">
        <f t="shared" si="12"/>
        <v>0.52600000000000002</v>
      </c>
      <c r="S315" s="177">
        <v>0</v>
      </c>
      <c r="T315" s="178">
        <f t="shared" si="13"/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9" t="s">
        <v>217</v>
      </c>
      <c r="AT315" s="179" t="s">
        <v>276</v>
      </c>
      <c r="AU315" s="179" t="s">
        <v>86</v>
      </c>
      <c r="AY315" s="18" t="s">
        <v>175</v>
      </c>
      <c r="BE315" s="180">
        <f t="shared" si="14"/>
        <v>0</v>
      </c>
      <c r="BF315" s="180">
        <f t="shared" si="15"/>
        <v>0</v>
      </c>
      <c r="BG315" s="180">
        <f t="shared" si="16"/>
        <v>0</v>
      </c>
      <c r="BH315" s="180">
        <f t="shared" si="17"/>
        <v>0</v>
      </c>
      <c r="BI315" s="180">
        <f t="shared" si="18"/>
        <v>0</v>
      </c>
      <c r="BJ315" s="18" t="s">
        <v>84</v>
      </c>
      <c r="BK315" s="180">
        <f t="shared" si="19"/>
        <v>0</v>
      </c>
      <c r="BL315" s="18" t="s">
        <v>182</v>
      </c>
      <c r="BM315" s="179" t="s">
        <v>1646</v>
      </c>
    </row>
    <row r="316" spans="1:65" s="2" customFormat="1" ht="24" customHeight="1">
      <c r="A316" s="33"/>
      <c r="B316" s="167"/>
      <c r="C316" s="205" t="s">
        <v>1401</v>
      </c>
      <c r="D316" s="205" t="s">
        <v>276</v>
      </c>
      <c r="E316" s="206" t="s">
        <v>1647</v>
      </c>
      <c r="F316" s="207" t="s">
        <v>1648</v>
      </c>
      <c r="G316" s="208" t="s">
        <v>310</v>
      </c>
      <c r="H316" s="209">
        <v>3</v>
      </c>
      <c r="I316" s="210"/>
      <c r="J316" s="211">
        <f t="shared" si="10"/>
        <v>0</v>
      </c>
      <c r="K316" s="207" t="s">
        <v>181</v>
      </c>
      <c r="L316" s="212"/>
      <c r="M316" s="213" t="s">
        <v>1</v>
      </c>
      <c r="N316" s="214" t="s">
        <v>42</v>
      </c>
      <c r="O316" s="59"/>
      <c r="P316" s="177">
        <f t="shared" si="11"/>
        <v>0</v>
      </c>
      <c r="Q316" s="177">
        <v>2E-3</v>
      </c>
      <c r="R316" s="177">
        <f t="shared" si="12"/>
        <v>6.0000000000000001E-3</v>
      </c>
      <c r="S316" s="177">
        <v>0</v>
      </c>
      <c r="T316" s="178">
        <f t="shared" si="13"/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79" t="s">
        <v>217</v>
      </c>
      <c r="AT316" s="179" t="s">
        <v>276</v>
      </c>
      <c r="AU316" s="179" t="s">
        <v>86</v>
      </c>
      <c r="AY316" s="18" t="s">
        <v>175</v>
      </c>
      <c r="BE316" s="180">
        <f t="shared" si="14"/>
        <v>0</v>
      </c>
      <c r="BF316" s="180">
        <f t="shared" si="15"/>
        <v>0</v>
      </c>
      <c r="BG316" s="180">
        <f t="shared" si="16"/>
        <v>0</v>
      </c>
      <c r="BH316" s="180">
        <f t="shared" si="17"/>
        <v>0</v>
      </c>
      <c r="BI316" s="180">
        <f t="shared" si="18"/>
        <v>0</v>
      </c>
      <c r="BJ316" s="18" t="s">
        <v>84</v>
      </c>
      <c r="BK316" s="180">
        <f t="shared" si="19"/>
        <v>0</v>
      </c>
      <c r="BL316" s="18" t="s">
        <v>182</v>
      </c>
      <c r="BM316" s="179" t="s">
        <v>1649</v>
      </c>
    </row>
    <row r="317" spans="1:65" s="2" customFormat="1" ht="24" customHeight="1">
      <c r="A317" s="33"/>
      <c r="B317" s="167"/>
      <c r="C317" s="168" t="s">
        <v>1033</v>
      </c>
      <c r="D317" s="168" t="s">
        <v>177</v>
      </c>
      <c r="E317" s="169" t="s">
        <v>1650</v>
      </c>
      <c r="F317" s="170" t="s">
        <v>1651</v>
      </c>
      <c r="G317" s="171" t="s">
        <v>310</v>
      </c>
      <c r="H317" s="172">
        <v>1</v>
      </c>
      <c r="I317" s="173"/>
      <c r="J317" s="174">
        <f t="shared" si="10"/>
        <v>0</v>
      </c>
      <c r="K317" s="170" t="s">
        <v>181</v>
      </c>
      <c r="L317" s="34"/>
      <c r="M317" s="175" t="s">
        <v>1</v>
      </c>
      <c r="N317" s="176" t="s">
        <v>42</v>
      </c>
      <c r="O317" s="59"/>
      <c r="P317" s="177">
        <f t="shared" si="11"/>
        <v>0</v>
      </c>
      <c r="Q317" s="177">
        <v>0.10661</v>
      </c>
      <c r="R317" s="177">
        <f t="shared" si="12"/>
        <v>0.10661</v>
      </c>
      <c r="S317" s="177">
        <v>0</v>
      </c>
      <c r="T317" s="178">
        <f t="shared" si="13"/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9" t="s">
        <v>182</v>
      </c>
      <c r="AT317" s="179" t="s">
        <v>177</v>
      </c>
      <c r="AU317" s="179" t="s">
        <v>86</v>
      </c>
      <c r="AY317" s="18" t="s">
        <v>175</v>
      </c>
      <c r="BE317" s="180">
        <f t="shared" si="14"/>
        <v>0</v>
      </c>
      <c r="BF317" s="180">
        <f t="shared" si="15"/>
        <v>0</v>
      </c>
      <c r="BG317" s="180">
        <f t="shared" si="16"/>
        <v>0</v>
      </c>
      <c r="BH317" s="180">
        <f t="shared" si="17"/>
        <v>0</v>
      </c>
      <c r="BI317" s="180">
        <f t="shared" si="18"/>
        <v>0</v>
      </c>
      <c r="BJ317" s="18" t="s">
        <v>84</v>
      </c>
      <c r="BK317" s="180">
        <f t="shared" si="19"/>
        <v>0</v>
      </c>
      <c r="BL317" s="18" t="s">
        <v>182</v>
      </c>
      <c r="BM317" s="179" t="s">
        <v>1652</v>
      </c>
    </row>
    <row r="318" spans="1:65" s="2" customFormat="1" ht="24" customHeight="1">
      <c r="A318" s="33"/>
      <c r="B318" s="167"/>
      <c r="C318" s="168" t="s">
        <v>1404</v>
      </c>
      <c r="D318" s="168" t="s">
        <v>177</v>
      </c>
      <c r="E318" s="169" t="s">
        <v>1653</v>
      </c>
      <c r="F318" s="170" t="s">
        <v>1654</v>
      </c>
      <c r="G318" s="171" t="s">
        <v>310</v>
      </c>
      <c r="H318" s="172">
        <v>1</v>
      </c>
      <c r="I318" s="173"/>
      <c r="J318" s="174">
        <f t="shared" si="10"/>
        <v>0</v>
      </c>
      <c r="K318" s="170" t="s">
        <v>181</v>
      </c>
      <c r="L318" s="34"/>
      <c r="M318" s="175" t="s">
        <v>1</v>
      </c>
      <c r="N318" s="176" t="s">
        <v>42</v>
      </c>
      <c r="O318" s="59"/>
      <c r="P318" s="177">
        <f t="shared" si="11"/>
        <v>0</v>
      </c>
      <c r="Q318" s="177">
        <v>2.4240000000000001E-2</v>
      </c>
      <c r="R318" s="177">
        <f t="shared" si="12"/>
        <v>2.4240000000000001E-2</v>
      </c>
      <c r="S318" s="177">
        <v>0</v>
      </c>
      <c r="T318" s="178">
        <f t="shared" si="13"/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79" t="s">
        <v>182</v>
      </c>
      <c r="AT318" s="179" t="s">
        <v>177</v>
      </c>
      <c r="AU318" s="179" t="s">
        <v>86</v>
      </c>
      <c r="AY318" s="18" t="s">
        <v>175</v>
      </c>
      <c r="BE318" s="180">
        <f t="shared" si="14"/>
        <v>0</v>
      </c>
      <c r="BF318" s="180">
        <f t="shared" si="15"/>
        <v>0</v>
      </c>
      <c r="BG318" s="180">
        <f t="shared" si="16"/>
        <v>0</v>
      </c>
      <c r="BH318" s="180">
        <f t="shared" si="17"/>
        <v>0</v>
      </c>
      <c r="BI318" s="180">
        <f t="shared" si="18"/>
        <v>0</v>
      </c>
      <c r="BJ318" s="18" t="s">
        <v>84</v>
      </c>
      <c r="BK318" s="180">
        <f t="shared" si="19"/>
        <v>0</v>
      </c>
      <c r="BL318" s="18" t="s">
        <v>182</v>
      </c>
      <c r="BM318" s="179" t="s">
        <v>1655</v>
      </c>
    </row>
    <row r="319" spans="1:65" s="2" customFormat="1" ht="24" customHeight="1">
      <c r="A319" s="33"/>
      <c r="B319" s="167"/>
      <c r="C319" s="168" t="s">
        <v>1407</v>
      </c>
      <c r="D319" s="168" t="s">
        <v>177</v>
      </c>
      <c r="E319" s="169" t="s">
        <v>1656</v>
      </c>
      <c r="F319" s="170" t="s">
        <v>1657</v>
      </c>
      <c r="G319" s="171" t="s">
        <v>310</v>
      </c>
      <c r="H319" s="172">
        <v>1</v>
      </c>
      <c r="I319" s="173"/>
      <c r="J319" s="174">
        <f t="shared" si="10"/>
        <v>0</v>
      </c>
      <c r="K319" s="170" t="s">
        <v>181</v>
      </c>
      <c r="L319" s="34"/>
      <c r="M319" s="175" t="s">
        <v>1</v>
      </c>
      <c r="N319" s="176" t="s">
        <v>42</v>
      </c>
      <c r="O319" s="59"/>
      <c r="P319" s="177">
        <f t="shared" si="11"/>
        <v>0</v>
      </c>
      <c r="Q319" s="177">
        <v>0</v>
      </c>
      <c r="R319" s="177">
        <f t="shared" si="12"/>
        <v>0</v>
      </c>
      <c r="S319" s="177">
        <v>0</v>
      </c>
      <c r="T319" s="178">
        <f t="shared" si="13"/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9" t="s">
        <v>182</v>
      </c>
      <c r="AT319" s="179" t="s">
        <v>177</v>
      </c>
      <c r="AU319" s="179" t="s">
        <v>86</v>
      </c>
      <c r="AY319" s="18" t="s">
        <v>175</v>
      </c>
      <c r="BE319" s="180">
        <f t="shared" si="14"/>
        <v>0</v>
      </c>
      <c r="BF319" s="180">
        <f t="shared" si="15"/>
        <v>0</v>
      </c>
      <c r="BG319" s="180">
        <f t="shared" si="16"/>
        <v>0</v>
      </c>
      <c r="BH319" s="180">
        <f t="shared" si="17"/>
        <v>0</v>
      </c>
      <c r="BI319" s="180">
        <f t="shared" si="18"/>
        <v>0</v>
      </c>
      <c r="BJ319" s="18" t="s">
        <v>84</v>
      </c>
      <c r="BK319" s="180">
        <f t="shared" si="19"/>
        <v>0</v>
      </c>
      <c r="BL319" s="18" t="s">
        <v>182</v>
      </c>
      <c r="BM319" s="179" t="s">
        <v>1658</v>
      </c>
    </row>
    <row r="320" spans="1:65" s="2" customFormat="1" ht="24" customHeight="1">
      <c r="A320" s="33"/>
      <c r="B320" s="167"/>
      <c r="C320" s="168" t="s">
        <v>1410</v>
      </c>
      <c r="D320" s="168" t="s">
        <v>177</v>
      </c>
      <c r="E320" s="169" t="s">
        <v>1659</v>
      </c>
      <c r="F320" s="170" t="s">
        <v>1660</v>
      </c>
      <c r="G320" s="171" t="s">
        <v>310</v>
      </c>
      <c r="H320" s="172">
        <v>1</v>
      </c>
      <c r="I320" s="173"/>
      <c r="J320" s="174">
        <f t="shared" si="10"/>
        <v>0</v>
      </c>
      <c r="K320" s="170" t="s">
        <v>181</v>
      </c>
      <c r="L320" s="34"/>
      <c r="M320" s="175" t="s">
        <v>1</v>
      </c>
      <c r="N320" s="176" t="s">
        <v>42</v>
      </c>
      <c r="O320" s="59"/>
      <c r="P320" s="177">
        <f t="shared" si="11"/>
        <v>0</v>
      </c>
      <c r="Q320" s="177">
        <v>0.34036</v>
      </c>
      <c r="R320" s="177">
        <f t="shared" si="12"/>
        <v>0.34036</v>
      </c>
      <c r="S320" s="177">
        <v>0</v>
      </c>
      <c r="T320" s="178">
        <f t="shared" si="13"/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9" t="s">
        <v>182</v>
      </c>
      <c r="AT320" s="179" t="s">
        <v>177</v>
      </c>
      <c r="AU320" s="179" t="s">
        <v>86</v>
      </c>
      <c r="AY320" s="18" t="s">
        <v>175</v>
      </c>
      <c r="BE320" s="180">
        <f t="shared" si="14"/>
        <v>0</v>
      </c>
      <c r="BF320" s="180">
        <f t="shared" si="15"/>
        <v>0</v>
      </c>
      <c r="BG320" s="180">
        <f t="shared" si="16"/>
        <v>0</v>
      </c>
      <c r="BH320" s="180">
        <f t="shared" si="17"/>
        <v>0</v>
      </c>
      <c r="BI320" s="180">
        <f t="shared" si="18"/>
        <v>0</v>
      </c>
      <c r="BJ320" s="18" t="s">
        <v>84</v>
      </c>
      <c r="BK320" s="180">
        <f t="shared" si="19"/>
        <v>0</v>
      </c>
      <c r="BL320" s="18" t="s">
        <v>182</v>
      </c>
      <c r="BM320" s="179" t="s">
        <v>1661</v>
      </c>
    </row>
    <row r="321" spans="1:65" s="2" customFormat="1" ht="24" customHeight="1">
      <c r="A321" s="33"/>
      <c r="B321" s="167"/>
      <c r="C321" s="168" t="s">
        <v>377</v>
      </c>
      <c r="D321" s="168" t="s">
        <v>177</v>
      </c>
      <c r="E321" s="169" t="s">
        <v>1326</v>
      </c>
      <c r="F321" s="170" t="s">
        <v>1327</v>
      </c>
      <c r="G321" s="171" t="s">
        <v>310</v>
      </c>
      <c r="H321" s="172">
        <v>3</v>
      </c>
      <c r="I321" s="173"/>
      <c r="J321" s="174">
        <f t="shared" si="10"/>
        <v>0</v>
      </c>
      <c r="K321" s="170" t="s">
        <v>181</v>
      </c>
      <c r="L321" s="34"/>
      <c r="M321" s="175" t="s">
        <v>1</v>
      </c>
      <c r="N321" s="176" t="s">
        <v>42</v>
      </c>
      <c r="O321" s="59"/>
      <c r="P321" s="177">
        <f t="shared" si="11"/>
        <v>0</v>
      </c>
      <c r="Q321" s="177">
        <v>0.34089999999999998</v>
      </c>
      <c r="R321" s="177">
        <f t="shared" si="12"/>
        <v>1.0226999999999999</v>
      </c>
      <c r="S321" s="177">
        <v>0</v>
      </c>
      <c r="T321" s="178">
        <f t="shared" si="13"/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9" t="s">
        <v>182</v>
      </c>
      <c r="AT321" s="179" t="s">
        <v>177</v>
      </c>
      <c r="AU321" s="179" t="s">
        <v>86</v>
      </c>
      <c r="AY321" s="18" t="s">
        <v>175</v>
      </c>
      <c r="BE321" s="180">
        <f t="shared" si="14"/>
        <v>0</v>
      </c>
      <c r="BF321" s="180">
        <f t="shared" si="15"/>
        <v>0</v>
      </c>
      <c r="BG321" s="180">
        <f t="shared" si="16"/>
        <v>0</v>
      </c>
      <c r="BH321" s="180">
        <f t="shared" si="17"/>
        <v>0</v>
      </c>
      <c r="BI321" s="180">
        <f t="shared" si="18"/>
        <v>0</v>
      </c>
      <c r="BJ321" s="18" t="s">
        <v>84</v>
      </c>
      <c r="BK321" s="180">
        <f t="shared" si="19"/>
        <v>0</v>
      </c>
      <c r="BL321" s="18" t="s">
        <v>182</v>
      </c>
      <c r="BM321" s="179" t="s">
        <v>1662</v>
      </c>
    </row>
    <row r="322" spans="1:65" s="2" customFormat="1" ht="24" customHeight="1">
      <c r="A322" s="33"/>
      <c r="B322" s="167"/>
      <c r="C322" s="205" t="s">
        <v>1415</v>
      </c>
      <c r="D322" s="205" t="s">
        <v>276</v>
      </c>
      <c r="E322" s="206" t="s">
        <v>1329</v>
      </c>
      <c r="F322" s="207" t="s">
        <v>1330</v>
      </c>
      <c r="G322" s="208" t="s">
        <v>310</v>
      </c>
      <c r="H322" s="209">
        <v>3</v>
      </c>
      <c r="I322" s="210"/>
      <c r="J322" s="211">
        <f t="shared" si="10"/>
        <v>0</v>
      </c>
      <c r="K322" s="207" t="s">
        <v>181</v>
      </c>
      <c r="L322" s="212"/>
      <c r="M322" s="213" t="s">
        <v>1</v>
      </c>
      <c r="N322" s="214" t="s">
        <v>42</v>
      </c>
      <c r="O322" s="59"/>
      <c r="P322" s="177">
        <f t="shared" si="11"/>
        <v>0</v>
      </c>
      <c r="Q322" s="177">
        <v>7.1999999999999995E-2</v>
      </c>
      <c r="R322" s="177">
        <f t="shared" si="12"/>
        <v>0.21599999999999997</v>
      </c>
      <c r="S322" s="177">
        <v>0</v>
      </c>
      <c r="T322" s="178">
        <f t="shared" si="13"/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79" t="s">
        <v>217</v>
      </c>
      <c r="AT322" s="179" t="s">
        <v>276</v>
      </c>
      <c r="AU322" s="179" t="s">
        <v>86</v>
      </c>
      <c r="AY322" s="18" t="s">
        <v>175</v>
      </c>
      <c r="BE322" s="180">
        <f t="shared" si="14"/>
        <v>0</v>
      </c>
      <c r="BF322" s="180">
        <f t="shared" si="15"/>
        <v>0</v>
      </c>
      <c r="BG322" s="180">
        <f t="shared" si="16"/>
        <v>0</v>
      </c>
      <c r="BH322" s="180">
        <f t="shared" si="17"/>
        <v>0</v>
      </c>
      <c r="BI322" s="180">
        <f t="shared" si="18"/>
        <v>0</v>
      </c>
      <c r="BJ322" s="18" t="s">
        <v>84</v>
      </c>
      <c r="BK322" s="180">
        <f t="shared" si="19"/>
        <v>0</v>
      </c>
      <c r="BL322" s="18" t="s">
        <v>182</v>
      </c>
      <c r="BM322" s="179" t="s">
        <v>1663</v>
      </c>
    </row>
    <row r="323" spans="1:65" s="2" customFormat="1" ht="24" customHeight="1">
      <c r="A323" s="33"/>
      <c r="B323" s="167"/>
      <c r="C323" s="205" t="s">
        <v>1421</v>
      </c>
      <c r="D323" s="205" t="s">
        <v>276</v>
      </c>
      <c r="E323" s="206" t="s">
        <v>1332</v>
      </c>
      <c r="F323" s="207" t="s">
        <v>1333</v>
      </c>
      <c r="G323" s="208" t="s">
        <v>310</v>
      </c>
      <c r="H323" s="209">
        <v>3</v>
      </c>
      <c r="I323" s="210"/>
      <c r="J323" s="211">
        <f t="shared" si="10"/>
        <v>0</v>
      </c>
      <c r="K323" s="207" t="s">
        <v>181</v>
      </c>
      <c r="L323" s="212"/>
      <c r="M323" s="213" t="s">
        <v>1</v>
      </c>
      <c r="N323" s="214" t="s">
        <v>42</v>
      </c>
      <c r="O323" s="59"/>
      <c r="P323" s="177">
        <f t="shared" si="11"/>
        <v>0</v>
      </c>
      <c r="Q323" s="177">
        <v>0.08</v>
      </c>
      <c r="R323" s="177">
        <f t="shared" si="12"/>
        <v>0.24</v>
      </c>
      <c r="S323" s="177">
        <v>0</v>
      </c>
      <c r="T323" s="178">
        <f t="shared" si="13"/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9" t="s">
        <v>217</v>
      </c>
      <c r="AT323" s="179" t="s">
        <v>276</v>
      </c>
      <c r="AU323" s="179" t="s">
        <v>86</v>
      </c>
      <c r="AY323" s="18" t="s">
        <v>175</v>
      </c>
      <c r="BE323" s="180">
        <f t="shared" si="14"/>
        <v>0</v>
      </c>
      <c r="BF323" s="180">
        <f t="shared" si="15"/>
        <v>0</v>
      </c>
      <c r="BG323" s="180">
        <f t="shared" si="16"/>
        <v>0</v>
      </c>
      <c r="BH323" s="180">
        <f t="shared" si="17"/>
        <v>0</v>
      </c>
      <c r="BI323" s="180">
        <f t="shared" si="18"/>
        <v>0</v>
      </c>
      <c r="BJ323" s="18" t="s">
        <v>84</v>
      </c>
      <c r="BK323" s="180">
        <f t="shared" si="19"/>
        <v>0</v>
      </c>
      <c r="BL323" s="18" t="s">
        <v>182</v>
      </c>
      <c r="BM323" s="179" t="s">
        <v>1664</v>
      </c>
    </row>
    <row r="324" spans="1:65" s="2" customFormat="1" ht="16.5" customHeight="1">
      <c r="A324" s="33"/>
      <c r="B324" s="167"/>
      <c r="C324" s="205" t="s">
        <v>1423</v>
      </c>
      <c r="D324" s="205" t="s">
        <v>276</v>
      </c>
      <c r="E324" s="206" t="s">
        <v>1665</v>
      </c>
      <c r="F324" s="207" t="s">
        <v>1666</v>
      </c>
      <c r="G324" s="208" t="s">
        <v>310</v>
      </c>
      <c r="H324" s="209">
        <v>3</v>
      </c>
      <c r="I324" s="210"/>
      <c r="J324" s="211">
        <f t="shared" si="10"/>
        <v>0</v>
      </c>
      <c r="K324" s="207" t="s">
        <v>181</v>
      </c>
      <c r="L324" s="212"/>
      <c r="M324" s="213" t="s">
        <v>1</v>
      </c>
      <c r="N324" s="214" t="s">
        <v>42</v>
      </c>
      <c r="O324" s="59"/>
      <c r="P324" s="177">
        <f t="shared" si="11"/>
        <v>0</v>
      </c>
      <c r="Q324" s="177">
        <v>5.8000000000000003E-2</v>
      </c>
      <c r="R324" s="177">
        <f t="shared" si="12"/>
        <v>0.17400000000000002</v>
      </c>
      <c r="S324" s="177">
        <v>0</v>
      </c>
      <c r="T324" s="178">
        <f t="shared" si="13"/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79" t="s">
        <v>217</v>
      </c>
      <c r="AT324" s="179" t="s">
        <v>276</v>
      </c>
      <c r="AU324" s="179" t="s">
        <v>86</v>
      </c>
      <c r="AY324" s="18" t="s">
        <v>175</v>
      </c>
      <c r="BE324" s="180">
        <f t="shared" si="14"/>
        <v>0</v>
      </c>
      <c r="BF324" s="180">
        <f t="shared" si="15"/>
        <v>0</v>
      </c>
      <c r="BG324" s="180">
        <f t="shared" si="16"/>
        <v>0</v>
      </c>
      <c r="BH324" s="180">
        <f t="shared" si="17"/>
        <v>0</v>
      </c>
      <c r="BI324" s="180">
        <f t="shared" si="18"/>
        <v>0</v>
      </c>
      <c r="BJ324" s="18" t="s">
        <v>84</v>
      </c>
      <c r="BK324" s="180">
        <f t="shared" si="19"/>
        <v>0</v>
      </c>
      <c r="BL324" s="18" t="s">
        <v>182</v>
      </c>
      <c r="BM324" s="179" t="s">
        <v>1667</v>
      </c>
    </row>
    <row r="325" spans="1:65" s="2" customFormat="1" ht="24" customHeight="1">
      <c r="A325" s="33"/>
      <c r="B325" s="167"/>
      <c r="C325" s="205" t="s">
        <v>1171</v>
      </c>
      <c r="D325" s="205" t="s">
        <v>276</v>
      </c>
      <c r="E325" s="206" t="s">
        <v>1344</v>
      </c>
      <c r="F325" s="207" t="s">
        <v>1345</v>
      </c>
      <c r="G325" s="208" t="s">
        <v>310</v>
      </c>
      <c r="H325" s="209">
        <v>3</v>
      </c>
      <c r="I325" s="210"/>
      <c r="J325" s="211">
        <f t="shared" si="10"/>
        <v>0</v>
      </c>
      <c r="K325" s="207" t="s">
        <v>181</v>
      </c>
      <c r="L325" s="212"/>
      <c r="M325" s="213" t="s">
        <v>1</v>
      </c>
      <c r="N325" s="214" t="s">
        <v>42</v>
      </c>
      <c r="O325" s="59"/>
      <c r="P325" s="177">
        <f t="shared" si="11"/>
        <v>0</v>
      </c>
      <c r="Q325" s="177">
        <v>2.7E-2</v>
      </c>
      <c r="R325" s="177">
        <f t="shared" si="12"/>
        <v>8.1000000000000003E-2</v>
      </c>
      <c r="S325" s="177">
        <v>0</v>
      </c>
      <c r="T325" s="178">
        <f t="shared" si="13"/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9" t="s">
        <v>217</v>
      </c>
      <c r="AT325" s="179" t="s">
        <v>276</v>
      </c>
      <c r="AU325" s="179" t="s">
        <v>86</v>
      </c>
      <c r="AY325" s="18" t="s">
        <v>175</v>
      </c>
      <c r="BE325" s="180">
        <f t="shared" si="14"/>
        <v>0</v>
      </c>
      <c r="BF325" s="180">
        <f t="shared" si="15"/>
        <v>0</v>
      </c>
      <c r="BG325" s="180">
        <f t="shared" si="16"/>
        <v>0</v>
      </c>
      <c r="BH325" s="180">
        <f t="shared" si="17"/>
        <v>0</v>
      </c>
      <c r="BI325" s="180">
        <f t="shared" si="18"/>
        <v>0</v>
      </c>
      <c r="BJ325" s="18" t="s">
        <v>84</v>
      </c>
      <c r="BK325" s="180">
        <f t="shared" si="19"/>
        <v>0</v>
      </c>
      <c r="BL325" s="18" t="s">
        <v>182</v>
      </c>
      <c r="BM325" s="179" t="s">
        <v>1668</v>
      </c>
    </row>
    <row r="326" spans="1:65" s="2" customFormat="1" ht="24" customHeight="1">
      <c r="A326" s="33"/>
      <c r="B326" s="167"/>
      <c r="C326" s="168" t="s">
        <v>1427</v>
      </c>
      <c r="D326" s="168" t="s">
        <v>177</v>
      </c>
      <c r="E326" s="169" t="s">
        <v>1669</v>
      </c>
      <c r="F326" s="170" t="s">
        <v>1670</v>
      </c>
      <c r="G326" s="171" t="s">
        <v>1671</v>
      </c>
      <c r="H326" s="172">
        <v>1</v>
      </c>
      <c r="I326" s="173"/>
      <c r="J326" s="174">
        <f t="shared" si="10"/>
        <v>0</v>
      </c>
      <c r="K326" s="170" t="s">
        <v>181</v>
      </c>
      <c r="L326" s="34"/>
      <c r="M326" s="175" t="s">
        <v>1</v>
      </c>
      <c r="N326" s="176" t="s">
        <v>42</v>
      </c>
      <c r="O326" s="59"/>
      <c r="P326" s="177">
        <f t="shared" si="11"/>
        <v>0</v>
      </c>
      <c r="Q326" s="177">
        <v>11.445040000000001</v>
      </c>
      <c r="R326" s="177">
        <f t="shared" si="12"/>
        <v>11.445040000000001</v>
      </c>
      <c r="S326" s="177">
        <v>0</v>
      </c>
      <c r="T326" s="178">
        <f t="shared" si="13"/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9" t="s">
        <v>182</v>
      </c>
      <c r="AT326" s="179" t="s">
        <v>177</v>
      </c>
      <c r="AU326" s="179" t="s">
        <v>86</v>
      </c>
      <c r="AY326" s="18" t="s">
        <v>175</v>
      </c>
      <c r="BE326" s="180">
        <f t="shared" si="14"/>
        <v>0</v>
      </c>
      <c r="BF326" s="180">
        <f t="shared" si="15"/>
        <v>0</v>
      </c>
      <c r="BG326" s="180">
        <f t="shared" si="16"/>
        <v>0</v>
      </c>
      <c r="BH326" s="180">
        <f t="shared" si="17"/>
        <v>0</v>
      </c>
      <c r="BI326" s="180">
        <f t="shared" si="18"/>
        <v>0</v>
      </c>
      <c r="BJ326" s="18" t="s">
        <v>84</v>
      </c>
      <c r="BK326" s="180">
        <f t="shared" si="19"/>
        <v>0</v>
      </c>
      <c r="BL326" s="18" t="s">
        <v>182</v>
      </c>
      <c r="BM326" s="179" t="s">
        <v>1672</v>
      </c>
    </row>
    <row r="327" spans="1:65" s="14" customFormat="1" ht="22.5">
      <c r="B327" s="190"/>
      <c r="D327" s="182" t="s">
        <v>184</v>
      </c>
      <c r="E327" s="191" t="s">
        <v>1</v>
      </c>
      <c r="F327" s="192" t="s">
        <v>1673</v>
      </c>
      <c r="H327" s="191" t="s">
        <v>1</v>
      </c>
      <c r="I327" s="193"/>
      <c r="L327" s="190"/>
      <c r="M327" s="194"/>
      <c r="N327" s="195"/>
      <c r="O327" s="195"/>
      <c r="P327" s="195"/>
      <c r="Q327" s="195"/>
      <c r="R327" s="195"/>
      <c r="S327" s="195"/>
      <c r="T327" s="196"/>
      <c r="AT327" s="191" t="s">
        <v>184</v>
      </c>
      <c r="AU327" s="191" t="s">
        <v>86</v>
      </c>
      <c r="AV327" s="14" t="s">
        <v>84</v>
      </c>
      <c r="AW327" s="14" t="s">
        <v>33</v>
      </c>
      <c r="AX327" s="14" t="s">
        <v>77</v>
      </c>
      <c r="AY327" s="191" t="s">
        <v>175</v>
      </c>
    </row>
    <row r="328" spans="1:65" s="14" customFormat="1">
      <c r="B328" s="190"/>
      <c r="D328" s="182" t="s">
        <v>184</v>
      </c>
      <c r="E328" s="191" t="s">
        <v>1</v>
      </c>
      <c r="F328" s="192" t="s">
        <v>1674</v>
      </c>
      <c r="H328" s="191" t="s">
        <v>1</v>
      </c>
      <c r="I328" s="193"/>
      <c r="L328" s="190"/>
      <c r="M328" s="194"/>
      <c r="N328" s="195"/>
      <c r="O328" s="195"/>
      <c r="P328" s="195"/>
      <c r="Q328" s="195"/>
      <c r="R328" s="195"/>
      <c r="S328" s="195"/>
      <c r="T328" s="196"/>
      <c r="AT328" s="191" t="s">
        <v>184</v>
      </c>
      <c r="AU328" s="191" t="s">
        <v>86</v>
      </c>
      <c r="AV328" s="14" t="s">
        <v>84</v>
      </c>
      <c r="AW328" s="14" t="s">
        <v>33</v>
      </c>
      <c r="AX328" s="14" t="s">
        <v>77</v>
      </c>
      <c r="AY328" s="191" t="s">
        <v>175</v>
      </c>
    </row>
    <row r="329" spans="1:65" s="14" customFormat="1">
      <c r="B329" s="190"/>
      <c r="D329" s="182" t="s">
        <v>184</v>
      </c>
      <c r="E329" s="191" t="s">
        <v>1</v>
      </c>
      <c r="F329" s="192" t="s">
        <v>1675</v>
      </c>
      <c r="H329" s="191" t="s">
        <v>1</v>
      </c>
      <c r="I329" s="193"/>
      <c r="L329" s="190"/>
      <c r="M329" s="194"/>
      <c r="N329" s="195"/>
      <c r="O329" s="195"/>
      <c r="P329" s="195"/>
      <c r="Q329" s="195"/>
      <c r="R329" s="195"/>
      <c r="S329" s="195"/>
      <c r="T329" s="196"/>
      <c r="AT329" s="191" t="s">
        <v>184</v>
      </c>
      <c r="AU329" s="191" t="s">
        <v>86</v>
      </c>
      <c r="AV329" s="14" t="s">
        <v>84</v>
      </c>
      <c r="AW329" s="14" t="s">
        <v>33</v>
      </c>
      <c r="AX329" s="14" t="s">
        <v>77</v>
      </c>
      <c r="AY329" s="191" t="s">
        <v>175</v>
      </c>
    </row>
    <row r="330" spans="1:65" s="14" customFormat="1" ht="22.5">
      <c r="B330" s="190"/>
      <c r="D330" s="182" t="s">
        <v>184</v>
      </c>
      <c r="E330" s="191" t="s">
        <v>1</v>
      </c>
      <c r="F330" s="192" t="s">
        <v>1676</v>
      </c>
      <c r="H330" s="191" t="s">
        <v>1</v>
      </c>
      <c r="I330" s="193"/>
      <c r="L330" s="190"/>
      <c r="M330" s="194"/>
      <c r="N330" s="195"/>
      <c r="O330" s="195"/>
      <c r="P330" s="195"/>
      <c r="Q330" s="195"/>
      <c r="R330" s="195"/>
      <c r="S330" s="195"/>
      <c r="T330" s="196"/>
      <c r="AT330" s="191" t="s">
        <v>184</v>
      </c>
      <c r="AU330" s="191" t="s">
        <v>86</v>
      </c>
      <c r="AV330" s="14" t="s">
        <v>84</v>
      </c>
      <c r="AW330" s="14" t="s">
        <v>33</v>
      </c>
      <c r="AX330" s="14" t="s">
        <v>77</v>
      </c>
      <c r="AY330" s="191" t="s">
        <v>175</v>
      </c>
    </row>
    <row r="331" spans="1:65" s="13" customFormat="1">
      <c r="B331" s="181"/>
      <c r="D331" s="182" t="s">
        <v>184</v>
      </c>
      <c r="E331" s="183" t="s">
        <v>1</v>
      </c>
      <c r="F331" s="184" t="s">
        <v>84</v>
      </c>
      <c r="H331" s="185">
        <v>1</v>
      </c>
      <c r="I331" s="186"/>
      <c r="L331" s="181"/>
      <c r="M331" s="187"/>
      <c r="N331" s="188"/>
      <c r="O331" s="188"/>
      <c r="P331" s="188"/>
      <c r="Q331" s="188"/>
      <c r="R331" s="188"/>
      <c r="S331" s="188"/>
      <c r="T331" s="189"/>
      <c r="AT331" s="183" t="s">
        <v>184</v>
      </c>
      <c r="AU331" s="183" t="s">
        <v>86</v>
      </c>
      <c r="AV331" s="13" t="s">
        <v>86</v>
      </c>
      <c r="AW331" s="13" t="s">
        <v>33</v>
      </c>
      <c r="AX331" s="13" t="s">
        <v>84</v>
      </c>
      <c r="AY331" s="183" t="s">
        <v>175</v>
      </c>
    </row>
    <row r="332" spans="1:65" s="2" customFormat="1" ht="16.5" customHeight="1">
      <c r="A332" s="33"/>
      <c r="B332" s="167"/>
      <c r="C332" s="168" t="s">
        <v>537</v>
      </c>
      <c r="D332" s="168" t="s">
        <v>177</v>
      </c>
      <c r="E332" s="169" t="s">
        <v>1677</v>
      </c>
      <c r="F332" s="170" t="s">
        <v>1678</v>
      </c>
      <c r="G332" s="171" t="s">
        <v>310</v>
      </c>
      <c r="H332" s="172">
        <v>1</v>
      </c>
      <c r="I332" s="173"/>
      <c r="J332" s="174">
        <f t="shared" ref="J332:J338" si="20">ROUND(I332*H332,2)</f>
        <v>0</v>
      </c>
      <c r="K332" s="170" t="s">
        <v>181</v>
      </c>
      <c r="L332" s="34"/>
      <c r="M332" s="175" t="s">
        <v>1</v>
      </c>
      <c r="N332" s="176" t="s">
        <v>42</v>
      </c>
      <c r="O332" s="59"/>
      <c r="P332" s="177">
        <f t="shared" ref="P332:P338" si="21">O332*H332</f>
        <v>0</v>
      </c>
      <c r="Q332" s="177">
        <v>8.0999999999999996E-3</v>
      </c>
      <c r="R332" s="177">
        <f t="shared" ref="R332:R338" si="22">Q332*H332</f>
        <v>8.0999999999999996E-3</v>
      </c>
      <c r="S332" s="177">
        <v>0</v>
      </c>
      <c r="T332" s="178">
        <f t="shared" ref="T332:T338" si="23"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79" t="s">
        <v>182</v>
      </c>
      <c r="AT332" s="179" t="s">
        <v>177</v>
      </c>
      <c r="AU332" s="179" t="s">
        <v>86</v>
      </c>
      <c r="AY332" s="18" t="s">
        <v>175</v>
      </c>
      <c r="BE332" s="180">
        <f t="shared" ref="BE332:BE338" si="24">IF(N332="základní",J332,0)</f>
        <v>0</v>
      </c>
      <c r="BF332" s="180">
        <f t="shared" ref="BF332:BF338" si="25">IF(N332="snížená",J332,0)</f>
        <v>0</v>
      </c>
      <c r="BG332" s="180">
        <f t="shared" ref="BG332:BG338" si="26">IF(N332="zákl. přenesená",J332,0)</f>
        <v>0</v>
      </c>
      <c r="BH332" s="180">
        <f t="shared" ref="BH332:BH338" si="27">IF(N332="sníž. přenesená",J332,0)</f>
        <v>0</v>
      </c>
      <c r="BI332" s="180">
        <f t="shared" ref="BI332:BI338" si="28">IF(N332="nulová",J332,0)</f>
        <v>0</v>
      </c>
      <c r="BJ332" s="18" t="s">
        <v>84</v>
      </c>
      <c r="BK332" s="180">
        <f t="shared" ref="BK332:BK338" si="29">ROUND(I332*H332,2)</f>
        <v>0</v>
      </c>
      <c r="BL332" s="18" t="s">
        <v>182</v>
      </c>
      <c r="BM332" s="179" t="s">
        <v>1679</v>
      </c>
    </row>
    <row r="333" spans="1:65" s="2" customFormat="1" ht="24" customHeight="1">
      <c r="A333" s="33"/>
      <c r="B333" s="167"/>
      <c r="C333" s="168" t="s">
        <v>1430</v>
      </c>
      <c r="D333" s="168" t="s">
        <v>177</v>
      </c>
      <c r="E333" s="169" t="s">
        <v>1680</v>
      </c>
      <c r="F333" s="170" t="s">
        <v>1681</v>
      </c>
      <c r="G333" s="171" t="s">
        <v>310</v>
      </c>
      <c r="H333" s="172">
        <v>1</v>
      </c>
      <c r="I333" s="173"/>
      <c r="J333" s="174">
        <f t="shared" si="20"/>
        <v>0</v>
      </c>
      <c r="K333" s="170" t="s">
        <v>181</v>
      </c>
      <c r="L333" s="34"/>
      <c r="M333" s="175" t="s">
        <v>1</v>
      </c>
      <c r="N333" s="176" t="s">
        <v>42</v>
      </c>
      <c r="O333" s="59"/>
      <c r="P333" s="177">
        <f t="shared" si="21"/>
        <v>0</v>
      </c>
      <c r="Q333" s="177">
        <v>0.21734000000000001</v>
      </c>
      <c r="R333" s="177">
        <f t="shared" si="22"/>
        <v>0.21734000000000001</v>
      </c>
      <c r="S333" s="177">
        <v>0</v>
      </c>
      <c r="T333" s="178">
        <f t="shared" si="23"/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9" t="s">
        <v>182</v>
      </c>
      <c r="AT333" s="179" t="s">
        <v>177</v>
      </c>
      <c r="AU333" s="179" t="s">
        <v>86</v>
      </c>
      <c r="AY333" s="18" t="s">
        <v>175</v>
      </c>
      <c r="BE333" s="180">
        <f t="shared" si="24"/>
        <v>0</v>
      </c>
      <c r="BF333" s="180">
        <f t="shared" si="25"/>
        <v>0</v>
      </c>
      <c r="BG333" s="180">
        <f t="shared" si="26"/>
        <v>0</v>
      </c>
      <c r="BH333" s="180">
        <f t="shared" si="27"/>
        <v>0</v>
      </c>
      <c r="BI333" s="180">
        <f t="shared" si="28"/>
        <v>0</v>
      </c>
      <c r="BJ333" s="18" t="s">
        <v>84</v>
      </c>
      <c r="BK333" s="180">
        <f t="shared" si="29"/>
        <v>0</v>
      </c>
      <c r="BL333" s="18" t="s">
        <v>182</v>
      </c>
      <c r="BM333" s="179" t="s">
        <v>1682</v>
      </c>
    </row>
    <row r="334" spans="1:65" s="2" customFormat="1" ht="24" customHeight="1">
      <c r="A334" s="33"/>
      <c r="B334" s="167"/>
      <c r="C334" s="205" t="s">
        <v>1432</v>
      </c>
      <c r="D334" s="205" t="s">
        <v>276</v>
      </c>
      <c r="E334" s="206" t="s">
        <v>1683</v>
      </c>
      <c r="F334" s="207" t="s">
        <v>1684</v>
      </c>
      <c r="G334" s="208" t="s">
        <v>310</v>
      </c>
      <c r="H334" s="209">
        <v>1</v>
      </c>
      <c r="I334" s="210"/>
      <c r="J334" s="211">
        <f t="shared" si="20"/>
        <v>0</v>
      </c>
      <c r="K334" s="207" t="s">
        <v>181</v>
      </c>
      <c r="L334" s="212"/>
      <c r="M334" s="213" t="s">
        <v>1</v>
      </c>
      <c r="N334" s="214" t="s">
        <v>42</v>
      </c>
      <c r="O334" s="59"/>
      <c r="P334" s="177">
        <f t="shared" si="21"/>
        <v>0</v>
      </c>
      <c r="Q334" s="177">
        <v>0.16500000000000001</v>
      </c>
      <c r="R334" s="177">
        <f t="shared" si="22"/>
        <v>0.16500000000000001</v>
      </c>
      <c r="S334" s="177">
        <v>0</v>
      </c>
      <c r="T334" s="178">
        <f t="shared" si="23"/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79" t="s">
        <v>217</v>
      </c>
      <c r="AT334" s="179" t="s">
        <v>276</v>
      </c>
      <c r="AU334" s="179" t="s">
        <v>86</v>
      </c>
      <c r="AY334" s="18" t="s">
        <v>175</v>
      </c>
      <c r="BE334" s="180">
        <f t="shared" si="24"/>
        <v>0</v>
      </c>
      <c r="BF334" s="180">
        <f t="shared" si="25"/>
        <v>0</v>
      </c>
      <c r="BG334" s="180">
        <f t="shared" si="26"/>
        <v>0</v>
      </c>
      <c r="BH334" s="180">
        <f t="shared" si="27"/>
        <v>0</v>
      </c>
      <c r="BI334" s="180">
        <f t="shared" si="28"/>
        <v>0</v>
      </c>
      <c r="BJ334" s="18" t="s">
        <v>84</v>
      </c>
      <c r="BK334" s="180">
        <f t="shared" si="29"/>
        <v>0</v>
      </c>
      <c r="BL334" s="18" t="s">
        <v>182</v>
      </c>
      <c r="BM334" s="179" t="s">
        <v>1685</v>
      </c>
    </row>
    <row r="335" spans="1:65" s="2" customFormat="1" ht="24" customHeight="1">
      <c r="A335" s="33"/>
      <c r="B335" s="167"/>
      <c r="C335" s="168" t="s">
        <v>1434</v>
      </c>
      <c r="D335" s="168" t="s">
        <v>177</v>
      </c>
      <c r="E335" s="169" t="s">
        <v>1347</v>
      </c>
      <c r="F335" s="170" t="s">
        <v>1348</v>
      </c>
      <c r="G335" s="171" t="s">
        <v>310</v>
      </c>
      <c r="H335" s="172">
        <v>3</v>
      </c>
      <c r="I335" s="173"/>
      <c r="J335" s="174">
        <f t="shared" si="20"/>
        <v>0</v>
      </c>
      <c r="K335" s="170" t="s">
        <v>181</v>
      </c>
      <c r="L335" s="34"/>
      <c r="M335" s="175" t="s">
        <v>1</v>
      </c>
      <c r="N335" s="176" t="s">
        <v>42</v>
      </c>
      <c r="O335" s="59"/>
      <c r="P335" s="177">
        <f t="shared" si="21"/>
        <v>0</v>
      </c>
      <c r="Q335" s="177">
        <v>0.21734000000000001</v>
      </c>
      <c r="R335" s="177">
        <f t="shared" si="22"/>
        <v>0.65202000000000004</v>
      </c>
      <c r="S335" s="177">
        <v>0</v>
      </c>
      <c r="T335" s="178">
        <f t="shared" si="23"/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9" t="s">
        <v>182</v>
      </c>
      <c r="AT335" s="179" t="s">
        <v>177</v>
      </c>
      <c r="AU335" s="179" t="s">
        <v>86</v>
      </c>
      <c r="AY335" s="18" t="s">
        <v>175</v>
      </c>
      <c r="BE335" s="180">
        <f t="shared" si="24"/>
        <v>0</v>
      </c>
      <c r="BF335" s="180">
        <f t="shared" si="25"/>
        <v>0</v>
      </c>
      <c r="BG335" s="180">
        <f t="shared" si="26"/>
        <v>0</v>
      </c>
      <c r="BH335" s="180">
        <f t="shared" si="27"/>
        <v>0</v>
      </c>
      <c r="BI335" s="180">
        <f t="shared" si="28"/>
        <v>0</v>
      </c>
      <c r="BJ335" s="18" t="s">
        <v>84</v>
      </c>
      <c r="BK335" s="180">
        <f t="shared" si="29"/>
        <v>0</v>
      </c>
      <c r="BL335" s="18" t="s">
        <v>182</v>
      </c>
      <c r="BM335" s="179" t="s">
        <v>1686</v>
      </c>
    </row>
    <row r="336" spans="1:65" s="2" customFormat="1" ht="16.5" customHeight="1">
      <c r="A336" s="33"/>
      <c r="B336" s="167"/>
      <c r="C336" s="205" t="s">
        <v>1437</v>
      </c>
      <c r="D336" s="205" t="s">
        <v>276</v>
      </c>
      <c r="E336" s="206" t="s">
        <v>1350</v>
      </c>
      <c r="F336" s="207" t="s">
        <v>1351</v>
      </c>
      <c r="G336" s="208" t="s">
        <v>310</v>
      </c>
      <c r="H336" s="209">
        <v>3</v>
      </c>
      <c r="I336" s="210"/>
      <c r="J336" s="211">
        <f t="shared" si="20"/>
        <v>0</v>
      </c>
      <c r="K336" s="207" t="s">
        <v>181</v>
      </c>
      <c r="L336" s="212"/>
      <c r="M336" s="213" t="s">
        <v>1</v>
      </c>
      <c r="N336" s="214" t="s">
        <v>42</v>
      </c>
      <c r="O336" s="59"/>
      <c r="P336" s="177">
        <f t="shared" si="21"/>
        <v>0</v>
      </c>
      <c r="Q336" s="177">
        <v>5.0599999999999999E-2</v>
      </c>
      <c r="R336" s="177">
        <f t="shared" si="22"/>
        <v>0.15179999999999999</v>
      </c>
      <c r="S336" s="177">
        <v>0</v>
      </c>
      <c r="T336" s="178">
        <f t="shared" si="23"/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79" t="s">
        <v>217</v>
      </c>
      <c r="AT336" s="179" t="s">
        <v>276</v>
      </c>
      <c r="AU336" s="179" t="s">
        <v>86</v>
      </c>
      <c r="AY336" s="18" t="s">
        <v>175</v>
      </c>
      <c r="BE336" s="180">
        <f t="shared" si="24"/>
        <v>0</v>
      </c>
      <c r="BF336" s="180">
        <f t="shared" si="25"/>
        <v>0</v>
      </c>
      <c r="BG336" s="180">
        <f t="shared" si="26"/>
        <v>0</v>
      </c>
      <c r="BH336" s="180">
        <f t="shared" si="27"/>
        <v>0</v>
      </c>
      <c r="BI336" s="180">
        <f t="shared" si="28"/>
        <v>0</v>
      </c>
      <c r="BJ336" s="18" t="s">
        <v>84</v>
      </c>
      <c r="BK336" s="180">
        <f t="shared" si="29"/>
        <v>0</v>
      </c>
      <c r="BL336" s="18" t="s">
        <v>182</v>
      </c>
      <c r="BM336" s="179" t="s">
        <v>1687</v>
      </c>
    </row>
    <row r="337" spans="1:65" s="2" customFormat="1" ht="24" customHeight="1">
      <c r="A337" s="33"/>
      <c r="B337" s="167"/>
      <c r="C337" s="205" t="s">
        <v>1441</v>
      </c>
      <c r="D337" s="205" t="s">
        <v>276</v>
      </c>
      <c r="E337" s="206" t="s">
        <v>1353</v>
      </c>
      <c r="F337" s="207" t="s">
        <v>1354</v>
      </c>
      <c r="G337" s="208" t="s">
        <v>310</v>
      </c>
      <c r="H337" s="209">
        <v>3</v>
      </c>
      <c r="I337" s="210"/>
      <c r="J337" s="211">
        <f t="shared" si="20"/>
        <v>0</v>
      </c>
      <c r="K337" s="207" t="s">
        <v>181</v>
      </c>
      <c r="L337" s="212"/>
      <c r="M337" s="213" t="s">
        <v>1</v>
      </c>
      <c r="N337" s="214" t="s">
        <v>42</v>
      </c>
      <c r="O337" s="59"/>
      <c r="P337" s="177">
        <f t="shared" si="21"/>
        <v>0</v>
      </c>
      <c r="Q337" s="177">
        <v>4.0000000000000001E-3</v>
      </c>
      <c r="R337" s="177">
        <f t="shared" si="22"/>
        <v>1.2E-2</v>
      </c>
      <c r="S337" s="177">
        <v>0</v>
      </c>
      <c r="T337" s="178">
        <f t="shared" si="23"/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79" t="s">
        <v>217</v>
      </c>
      <c r="AT337" s="179" t="s">
        <v>276</v>
      </c>
      <c r="AU337" s="179" t="s">
        <v>86</v>
      </c>
      <c r="AY337" s="18" t="s">
        <v>175</v>
      </c>
      <c r="BE337" s="180">
        <f t="shared" si="24"/>
        <v>0</v>
      </c>
      <c r="BF337" s="180">
        <f t="shared" si="25"/>
        <v>0</v>
      </c>
      <c r="BG337" s="180">
        <f t="shared" si="26"/>
        <v>0</v>
      </c>
      <c r="BH337" s="180">
        <f t="shared" si="27"/>
        <v>0</v>
      </c>
      <c r="BI337" s="180">
        <f t="shared" si="28"/>
        <v>0</v>
      </c>
      <c r="BJ337" s="18" t="s">
        <v>84</v>
      </c>
      <c r="BK337" s="180">
        <f t="shared" si="29"/>
        <v>0</v>
      </c>
      <c r="BL337" s="18" t="s">
        <v>182</v>
      </c>
      <c r="BM337" s="179" t="s">
        <v>1688</v>
      </c>
    </row>
    <row r="338" spans="1:65" s="2" customFormat="1" ht="16.5" customHeight="1">
      <c r="A338" s="33"/>
      <c r="B338" s="167"/>
      <c r="C338" s="168" t="s">
        <v>378</v>
      </c>
      <c r="D338" s="168" t="s">
        <v>177</v>
      </c>
      <c r="E338" s="169" t="s">
        <v>1131</v>
      </c>
      <c r="F338" s="170" t="s">
        <v>1132</v>
      </c>
      <c r="G338" s="171" t="s">
        <v>285</v>
      </c>
      <c r="H338" s="172">
        <v>48</v>
      </c>
      <c r="I338" s="173"/>
      <c r="J338" s="174">
        <f t="shared" si="20"/>
        <v>0</v>
      </c>
      <c r="K338" s="170" t="s">
        <v>181</v>
      </c>
      <c r="L338" s="34"/>
      <c r="M338" s="175" t="s">
        <v>1</v>
      </c>
      <c r="N338" s="176" t="s">
        <v>42</v>
      </c>
      <c r="O338" s="59"/>
      <c r="P338" s="177">
        <f t="shared" si="21"/>
        <v>0</v>
      </c>
      <c r="Q338" s="177">
        <v>6.9999999999999994E-5</v>
      </c>
      <c r="R338" s="177">
        <f t="shared" si="22"/>
        <v>3.3599999999999997E-3</v>
      </c>
      <c r="S338" s="177">
        <v>0</v>
      </c>
      <c r="T338" s="178">
        <f t="shared" si="23"/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79" t="s">
        <v>182</v>
      </c>
      <c r="AT338" s="179" t="s">
        <v>177</v>
      </c>
      <c r="AU338" s="179" t="s">
        <v>86</v>
      </c>
      <c r="AY338" s="18" t="s">
        <v>175</v>
      </c>
      <c r="BE338" s="180">
        <f t="shared" si="24"/>
        <v>0</v>
      </c>
      <c r="BF338" s="180">
        <f t="shared" si="25"/>
        <v>0</v>
      </c>
      <c r="BG338" s="180">
        <f t="shared" si="26"/>
        <v>0</v>
      </c>
      <c r="BH338" s="180">
        <f t="shared" si="27"/>
        <v>0</v>
      </c>
      <c r="BI338" s="180">
        <f t="shared" si="28"/>
        <v>0</v>
      </c>
      <c r="BJ338" s="18" t="s">
        <v>84</v>
      </c>
      <c r="BK338" s="180">
        <f t="shared" si="29"/>
        <v>0</v>
      </c>
      <c r="BL338" s="18" t="s">
        <v>182</v>
      </c>
      <c r="BM338" s="179" t="s">
        <v>1689</v>
      </c>
    </row>
    <row r="339" spans="1:65" s="13" customFormat="1">
      <c r="B339" s="181"/>
      <c r="D339" s="182" t="s">
        <v>184</v>
      </c>
      <c r="E339" s="183" t="s">
        <v>1</v>
      </c>
      <c r="F339" s="184" t="s">
        <v>1690</v>
      </c>
      <c r="H339" s="185">
        <v>48</v>
      </c>
      <c r="I339" s="186"/>
      <c r="L339" s="181"/>
      <c r="M339" s="187"/>
      <c r="N339" s="188"/>
      <c r="O339" s="188"/>
      <c r="P339" s="188"/>
      <c r="Q339" s="188"/>
      <c r="R339" s="188"/>
      <c r="S339" s="188"/>
      <c r="T339" s="189"/>
      <c r="AT339" s="183" t="s">
        <v>184</v>
      </c>
      <c r="AU339" s="183" t="s">
        <v>86</v>
      </c>
      <c r="AV339" s="13" t="s">
        <v>86</v>
      </c>
      <c r="AW339" s="13" t="s">
        <v>33</v>
      </c>
      <c r="AX339" s="13" t="s">
        <v>84</v>
      </c>
      <c r="AY339" s="183" t="s">
        <v>175</v>
      </c>
    </row>
    <row r="340" spans="1:65" s="12" customFormat="1" ht="22.9" customHeight="1">
      <c r="B340" s="154"/>
      <c r="D340" s="155" t="s">
        <v>76</v>
      </c>
      <c r="E340" s="165" t="s">
        <v>222</v>
      </c>
      <c r="F340" s="165" t="s">
        <v>281</v>
      </c>
      <c r="I340" s="157"/>
      <c r="J340" s="166">
        <f>BK340</f>
        <v>0</v>
      </c>
      <c r="L340" s="154"/>
      <c r="M340" s="159"/>
      <c r="N340" s="160"/>
      <c r="O340" s="160"/>
      <c r="P340" s="161">
        <f>SUM(P341:P372)</f>
        <v>0</v>
      </c>
      <c r="Q340" s="160"/>
      <c r="R340" s="161">
        <f>SUM(R341:R372)</f>
        <v>104.19261379999999</v>
      </c>
      <c r="S340" s="160"/>
      <c r="T340" s="162">
        <f>SUM(T341:T372)</f>
        <v>2.0200000000000003E-2</v>
      </c>
      <c r="AR340" s="155" t="s">
        <v>84</v>
      </c>
      <c r="AT340" s="163" t="s">
        <v>76</v>
      </c>
      <c r="AU340" s="163" t="s">
        <v>84</v>
      </c>
      <c r="AY340" s="155" t="s">
        <v>175</v>
      </c>
      <c r="BK340" s="164">
        <f>SUM(BK341:BK372)</f>
        <v>0</v>
      </c>
    </row>
    <row r="341" spans="1:65" s="2" customFormat="1" ht="24" customHeight="1">
      <c r="A341" s="33"/>
      <c r="B341" s="167"/>
      <c r="C341" s="168" t="s">
        <v>1446</v>
      </c>
      <c r="D341" s="168" t="s">
        <v>177</v>
      </c>
      <c r="E341" s="169" t="s">
        <v>1358</v>
      </c>
      <c r="F341" s="170" t="s">
        <v>1359</v>
      </c>
      <c r="G341" s="171" t="s">
        <v>310</v>
      </c>
      <c r="H341" s="172">
        <v>3</v>
      </c>
      <c r="I341" s="173"/>
      <c r="J341" s="174">
        <f t="shared" ref="J341:J349" si="30">ROUND(I341*H341,2)</f>
        <v>0</v>
      </c>
      <c r="K341" s="170" t="s">
        <v>181</v>
      </c>
      <c r="L341" s="34"/>
      <c r="M341" s="175" t="s">
        <v>1</v>
      </c>
      <c r="N341" s="176" t="s">
        <v>42</v>
      </c>
      <c r="O341" s="59"/>
      <c r="P341" s="177">
        <f t="shared" ref="P341:P349" si="31">O341*H341</f>
        <v>0</v>
      </c>
      <c r="Q341" s="177">
        <v>6.9999999999999999E-4</v>
      </c>
      <c r="R341" s="177">
        <f t="shared" ref="R341:R349" si="32">Q341*H341</f>
        <v>2.0999999999999999E-3</v>
      </c>
      <c r="S341" s="177">
        <v>0</v>
      </c>
      <c r="T341" s="178">
        <f t="shared" ref="T341:T349" si="33"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79" t="s">
        <v>182</v>
      </c>
      <c r="AT341" s="179" t="s">
        <v>177</v>
      </c>
      <c r="AU341" s="179" t="s">
        <v>86</v>
      </c>
      <c r="AY341" s="18" t="s">
        <v>175</v>
      </c>
      <c r="BE341" s="180">
        <f t="shared" ref="BE341:BE349" si="34">IF(N341="základní",J341,0)</f>
        <v>0</v>
      </c>
      <c r="BF341" s="180">
        <f t="shared" ref="BF341:BF349" si="35">IF(N341="snížená",J341,0)</f>
        <v>0</v>
      </c>
      <c r="BG341" s="180">
        <f t="shared" ref="BG341:BG349" si="36">IF(N341="zákl. přenesená",J341,0)</f>
        <v>0</v>
      </c>
      <c r="BH341" s="180">
        <f t="shared" ref="BH341:BH349" si="37">IF(N341="sníž. přenesená",J341,0)</f>
        <v>0</v>
      </c>
      <c r="BI341" s="180">
        <f t="shared" ref="BI341:BI349" si="38">IF(N341="nulová",J341,0)</f>
        <v>0</v>
      </c>
      <c r="BJ341" s="18" t="s">
        <v>84</v>
      </c>
      <c r="BK341" s="180">
        <f t="shared" ref="BK341:BK349" si="39">ROUND(I341*H341,2)</f>
        <v>0</v>
      </c>
      <c r="BL341" s="18" t="s">
        <v>182</v>
      </c>
      <c r="BM341" s="179" t="s">
        <v>1691</v>
      </c>
    </row>
    <row r="342" spans="1:65" s="2" customFormat="1" ht="16.5" customHeight="1">
      <c r="A342" s="33"/>
      <c r="B342" s="167"/>
      <c r="C342" s="205" t="s">
        <v>1448</v>
      </c>
      <c r="D342" s="205" t="s">
        <v>276</v>
      </c>
      <c r="E342" s="206" t="s">
        <v>1361</v>
      </c>
      <c r="F342" s="207" t="s">
        <v>1362</v>
      </c>
      <c r="G342" s="208" t="s">
        <v>310</v>
      </c>
      <c r="H342" s="209">
        <v>1</v>
      </c>
      <c r="I342" s="210"/>
      <c r="J342" s="211">
        <f t="shared" si="30"/>
        <v>0</v>
      </c>
      <c r="K342" s="207" t="s">
        <v>181</v>
      </c>
      <c r="L342" s="212"/>
      <c r="M342" s="213" t="s">
        <v>1</v>
      </c>
      <c r="N342" s="214" t="s">
        <v>42</v>
      </c>
      <c r="O342" s="59"/>
      <c r="P342" s="177">
        <f t="shared" si="31"/>
        <v>0</v>
      </c>
      <c r="Q342" s="177">
        <v>3.5000000000000001E-3</v>
      </c>
      <c r="R342" s="177">
        <f t="shared" si="32"/>
        <v>3.5000000000000001E-3</v>
      </c>
      <c r="S342" s="177">
        <v>0</v>
      </c>
      <c r="T342" s="178">
        <f t="shared" si="33"/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79" t="s">
        <v>217</v>
      </c>
      <c r="AT342" s="179" t="s">
        <v>276</v>
      </c>
      <c r="AU342" s="179" t="s">
        <v>86</v>
      </c>
      <c r="AY342" s="18" t="s">
        <v>175</v>
      </c>
      <c r="BE342" s="180">
        <f t="shared" si="34"/>
        <v>0</v>
      </c>
      <c r="BF342" s="180">
        <f t="shared" si="35"/>
        <v>0</v>
      </c>
      <c r="BG342" s="180">
        <f t="shared" si="36"/>
        <v>0</v>
      </c>
      <c r="BH342" s="180">
        <f t="shared" si="37"/>
        <v>0</v>
      </c>
      <c r="BI342" s="180">
        <f t="shared" si="38"/>
        <v>0</v>
      </c>
      <c r="BJ342" s="18" t="s">
        <v>84</v>
      </c>
      <c r="BK342" s="180">
        <f t="shared" si="39"/>
        <v>0</v>
      </c>
      <c r="BL342" s="18" t="s">
        <v>182</v>
      </c>
      <c r="BM342" s="179" t="s">
        <v>1692</v>
      </c>
    </row>
    <row r="343" spans="1:65" s="2" customFormat="1" ht="16.5" customHeight="1">
      <c r="A343" s="33"/>
      <c r="B343" s="167"/>
      <c r="C343" s="205" t="s">
        <v>1450</v>
      </c>
      <c r="D343" s="205" t="s">
        <v>276</v>
      </c>
      <c r="E343" s="206" t="s">
        <v>1693</v>
      </c>
      <c r="F343" s="207" t="s">
        <v>1694</v>
      </c>
      <c r="G343" s="208" t="s">
        <v>310</v>
      </c>
      <c r="H343" s="209">
        <v>2</v>
      </c>
      <c r="I343" s="210"/>
      <c r="J343" s="211">
        <f t="shared" si="30"/>
        <v>0</v>
      </c>
      <c r="K343" s="207" t="s">
        <v>1</v>
      </c>
      <c r="L343" s="212"/>
      <c r="M343" s="213" t="s">
        <v>1</v>
      </c>
      <c r="N343" s="214" t="s">
        <v>42</v>
      </c>
      <c r="O343" s="59"/>
      <c r="P343" s="177">
        <f t="shared" si="31"/>
        <v>0</v>
      </c>
      <c r="Q343" s="177">
        <v>3.5000000000000001E-3</v>
      </c>
      <c r="R343" s="177">
        <f t="shared" si="32"/>
        <v>7.0000000000000001E-3</v>
      </c>
      <c r="S343" s="177">
        <v>0</v>
      </c>
      <c r="T343" s="178">
        <f t="shared" si="33"/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79" t="s">
        <v>217</v>
      </c>
      <c r="AT343" s="179" t="s">
        <v>276</v>
      </c>
      <c r="AU343" s="179" t="s">
        <v>86</v>
      </c>
      <c r="AY343" s="18" t="s">
        <v>175</v>
      </c>
      <c r="BE343" s="180">
        <f t="shared" si="34"/>
        <v>0</v>
      </c>
      <c r="BF343" s="180">
        <f t="shared" si="35"/>
        <v>0</v>
      </c>
      <c r="BG343" s="180">
        <f t="shared" si="36"/>
        <v>0</v>
      </c>
      <c r="BH343" s="180">
        <f t="shared" si="37"/>
        <v>0</v>
      </c>
      <c r="BI343" s="180">
        <f t="shared" si="38"/>
        <v>0</v>
      </c>
      <c r="BJ343" s="18" t="s">
        <v>84</v>
      </c>
      <c r="BK343" s="180">
        <f t="shared" si="39"/>
        <v>0</v>
      </c>
      <c r="BL343" s="18" t="s">
        <v>182</v>
      </c>
      <c r="BM343" s="179" t="s">
        <v>1695</v>
      </c>
    </row>
    <row r="344" spans="1:65" s="2" customFormat="1" ht="24" customHeight="1">
      <c r="A344" s="33"/>
      <c r="B344" s="167"/>
      <c r="C344" s="168" t="s">
        <v>1031</v>
      </c>
      <c r="D344" s="168" t="s">
        <v>177</v>
      </c>
      <c r="E344" s="169" t="s">
        <v>1364</v>
      </c>
      <c r="F344" s="170" t="s">
        <v>1365</v>
      </c>
      <c r="G344" s="171" t="s">
        <v>310</v>
      </c>
      <c r="H344" s="172">
        <v>3</v>
      </c>
      <c r="I344" s="173"/>
      <c r="J344" s="174">
        <f t="shared" si="30"/>
        <v>0</v>
      </c>
      <c r="K344" s="170" t="s">
        <v>181</v>
      </c>
      <c r="L344" s="34"/>
      <c r="M344" s="175" t="s">
        <v>1</v>
      </c>
      <c r="N344" s="176" t="s">
        <v>42</v>
      </c>
      <c r="O344" s="59"/>
      <c r="P344" s="177">
        <f t="shared" si="31"/>
        <v>0</v>
      </c>
      <c r="Q344" s="177">
        <v>0.11241</v>
      </c>
      <c r="R344" s="177">
        <f t="shared" si="32"/>
        <v>0.33722999999999997</v>
      </c>
      <c r="S344" s="177">
        <v>0</v>
      </c>
      <c r="T344" s="178">
        <f t="shared" si="33"/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79" t="s">
        <v>182</v>
      </c>
      <c r="AT344" s="179" t="s">
        <v>177</v>
      </c>
      <c r="AU344" s="179" t="s">
        <v>86</v>
      </c>
      <c r="AY344" s="18" t="s">
        <v>175</v>
      </c>
      <c r="BE344" s="180">
        <f t="shared" si="34"/>
        <v>0</v>
      </c>
      <c r="BF344" s="180">
        <f t="shared" si="35"/>
        <v>0</v>
      </c>
      <c r="BG344" s="180">
        <f t="shared" si="36"/>
        <v>0</v>
      </c>
      <c r="BH344" s="180">
        <f t="shared" si="37"/>
        <v>0</v>
      </c>
      <c r="BI344" s="180">
        <f t="shared" si="38"/>
        <v>0</v>
      </c>
      <c r="BJ344" s="18" t="s">
        <v>84</v>
      </c>
      <c r="BK344" s="180">
        <f t="shared" si="39"/>
        <v>0</v>
      </c>
      <c r="BL344" s="18" t="s">
        <v>182</v>
      </c>
      <c r="BM344" s="179" t="s">
        <v>1696</v>
      </c>
    </row>
    <row r="345" spans="1:65" s="2" customFormat="1" ht="16.5" customHeight="1">
      <c r="A345" s="33"/>
      <c r="B345" s="167"/>
      <c r="C345" s="205" t="s">
        <v>1697</v>
      </c>
      <c r="D345" s="205" t="s">
        <v>276</v>
      </c>
      <c r="E345" s="206" t="s">
        <v>1367</v>
      </c>
      <c r="F345" s="207" t="s">
        <v>1368</v>
      </c>
      <c r="G345" s="208" t="s">
        <v>310</v>
      </c>
      <c r="H345" s="209">
        <v>3</v>
      </c>
      <c r="I345" s="210"/>
      <c r="J345" s="211">
        <f t="shared" si="30"/>
        <v>0</v>
      </c>
      <c r="K345" s="207" t="s">
        <v>181</v>
      </c>
      <c r="L345" s="212"/>
      <c r="M345" s="213" t="s">
        <v>1</v>
      </c>
      <c r="N345" s="214" t="s">
        <v>42</v>
      </c>
      <c r="O345" s="59"/>
      <c r="P345" s="177">
        <f t="shared" si="31"/>
        <v>0</v>
      </c>
      <c r="Q345" s="177">
        <v>6.4999999999999997E-3</v>
      </c>
      <c r="R345" s="177">
        <f t="shared" si="32"/>
        <v>1.95E-2</v>
      </c>
      <c r="S345" s="177">
        <v>0</v>
      </c>
      <c r="T345" s="178">
        <f t="shared" si="33"/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9" t="s">
        <v>217</v>
      </c>
      <c r="AT345" s="179" t="s">
        <v>276</v>
      </c>
      <c r="AU345" s="179" t="s">
        <v>86</v>
      </c>
      <c r="AY345" s="18" t="s">
        <v>175</v>
      </c>
      <c r="BE345" s="180">
        <f t="shared" si="34"/>
        <v>0</v>
      </c>
      <c r="BF345" s="180">
        <f t="shared" si="35"/>
        <v>0</v>
      </c>
      <c r="BG345" s="180">
        <f t="shared" si="36"/>
        <v>0</v>
      </c>
      <c r="BH345" s="180">
        <f t="shared" si="37"/>
        <v>0</v>
      </c>
      <c r="BI345" s="180">
        <f t="shared" si="38"/>
        <v>0</v>
      </c>
      <c r="BJ345" s="18" t="s">
        <v>84</v>
      </c>
      <c r="BK345" s="180">
        <f t="shared" si="39"/>
        <v>0</v>
      </c>
      <c r="BL345" s="18" t="s">
        <v>182</v>
      </c>
      <c r="BM345" s="179" t="s">
        <v>1698</v>
      </c>
    </row>
    <row r="346" spans="1:65" s="2" customFormat="1" ht="16.5" customHeight="1">
      <c r="A346" s="33"/>
      <c r="B346" s="167"/>
      <c r="C346" s="205" t="s">
        <v>1699</v>
      </c>
      <c r="D346" s="205" t="s">
        <v>276</v>
      </c>
      <c r="E346" s="206" t="s">
        <v>1371</v>
      </c>
      <c r="F346" s="207" t="s">
        <v>1372</v>
      </c>
      <c r="G346" s="208" t="s">
        <v>310</v>
      </c>
      <c r="H346" s="209">
        <v>3</v>
      </c>
      <c r="I346" s="210"/>
      <c r="J346" s="211">
        <f t="shared" si="30"/>
        <v>0</v>
      </c>
      <c r="K346" s="207" t="s">
        <v>181</v>
      </c>
      <c r="L346" s="212"/>
      <c r="M346" s="213" t="s">
        <v>1</v>
      </c>
      <c r="N346" s="214" t="s">
        <v>42</v>
      </c>
      <c r="O346" s="59"/>
      <c r="P346" s="177">
        <f t="shared" si="31"/>
        <v>0</v>
      </c>
      <c r="Q346" s="177">
        <v>1.4999999999999999E-4</v>
      </c>
      <c r="R346" s="177">
        <f t="shared" si="32"/>
        <v>4.4999999999999999E-4</v>
      </c>
      <c r="S346" s="177">
        <v>0</v>
      </c>
      <c r="T346" s="178">
        <f t="shared" si="33"/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79" t="s">
        <v>217</v>
      </c>
      <c r="AT346" s="179" t="s">
        <v>276</v>
      </c>
      <c r="AU346" s="179" t="s">
        <v>86</v>
      </c>
      <c r="AY346" s="18" t="s">
        <v>175</v>
      </c>
      <c r="BE346" s="180">
        <f t="shared" si="34"/>
        <v>0</v>
      </c>
      <c r="BF346" s="180">
        <f t="shared" si="35"/>
        <v>0</v>
      </c>
      <c r="BG346" s="180">
        <f t="shared" si="36"/>
        <v>0</v>
      </c>
      <c r="BH346" s="180">
        <f t="shared" si="37"/>
        <v>0</v>
      </c>
      <c r="BI346" s="180">
        <f t="shared" si="38"/>
        <v>0</v>
      </c>
      <c r="BJ346" s="18" t="s">
        <v>84</v>
      </c>
      <c r="BK346" s="180">
        <f t="shared" si="39"/>
        <v>0</v>
      </c>
      <c r="BL346" s="18" t="s">
        <v>182</v>
      </c>
      <c r="BM346" s="179" t="s">
        <v>1700</v>
      </c>
    </row>
    <row r="347" spans="1:65" s="2" customFormat="1" ht="16.5" customHeight="1">
      <c r="A347" s="33"/>
      <c r="B347" s="167"/>
      <c r="C347" s="205" t="s">
        <v>1701</v>
      </c>
      <c r="D347" s="205" t="s">
        <v>276</v>
      </c>
      <c r="E347" s="206" t="s">
        <v>1375</v>
      </c>
      <c r="F347" s="207" t="s">
        <v>1376</v>
      </c>
      <c r="G347" s="208" t="s">
        <v>310</v>
      </c>
      <c r="H347" s="209">
        <v>3</v>
      </c>
      <c r="I347" s="210"/>
      <c r="J347" s="211">
        <f t="shared" si="30"/>
        <v>0</v>
      </c>
      <c r="K347" s="207" t="s">
        <v>181</v>
      </c>
      <c r="L347" s="212"/>
      <c r="M347" s="213" t="s">
        <v>1</v>
      </c>
      <c r="N347" s="214" t="s">
        <v>42</v>
      </c>
      <c r="O347" s="59"/>
      <c r="P347" s="177">
        <f t="shared" si="31"/>
        <v>0</v>
      </c>
      <c r="Q347" s="177">
        <v>4.0000000000000002E-4</v>
      </c>
      <c r="R347" s="177">
        <f t="shared" si="32"/>
        <v>1.2000000000000001E-3</v>
      </c>
      <c r="S347" s="177">
        <v>0</v>
      </c>
      <c r="T347" s="178">
        <f t="shared" si="33"/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79" t="s">
        <v>217</v>
      </c>
      <c r="AT347" s="179" t="s">
        <v>276</v>
      </c>
      <c r="AU347" s="179" t="s">
        <v>86</v>
      </c>
      <c r="AY347" s="18" t="s">
        <v>175</v>
      </c>
      <c r="BE347" s="180">
        <f t="shared" si="34"/>
        <v>0</v>
      </c>
      <c r="BF347" s="180">
        <f t="shared" si="35"/>
        <v>0</v>
      </c>
      <c r="BG347" s="180">
        <f t="shared" si="36"/>
        <v>0</v>
      </c>
      <c r="BH347" s="180">
        <f t="shared" si="37"/>
        <v>0</v>
      </c>
      <c r="BI347" s="180">
        <f t="shared" si="38"/>
        <v>0</v>
      </c>
      <c r="BJ347" s="18" t="s">
        <v>84</v>
      </c>
      <c r="BK347" s="180">
        <f t="shared" si="39"/>
        <v>0</v>
      </c>
      <c r="BL347" s="18" t="s">
        <v>182</v>
      </c>
      <c r="BM347" s="179" t="s">
        <v>1702</v>
      </c>
    </row>
    <row r="348" spans="1:65" s="2" customFormat="1" ht="16.5" customHeight="1">
      <c r="A348" s="33"/>
      <c r="B348" s="167"/>
      <c r="C348" s="205" t="s">
        <v>1703</v>
      </c>
      <c r="D348" s="205" t="s">
        <v>276</v>
      </c>
      <c r="E348" s="206" t="s">
        <v>1379</v>
      </c>
      <c r="F348" s="207" t="s">
        <v>1380</v>
      </c>
      <c r="G348" s="208" t="s">
        <v>310</v>
      </c>
      <c r="H348" s="209">
        <v>3</v>
      </c>
      <c r="I348" s="210"/>
      <c r="J348" s="211">
        <f t="shared" si="30"/>
        <v>0</v>
      </c>
      <c r="K348" s="207" t="s">
        <v>181</v>
      </c>
      <c r="L348" s="212"/>
      <c r="M348" s="213" t="s">
        <v>1</v>
      </c>
      <c r="N348" s="214" t="s">
        <v>42</v>
      </c>
      <c r="O348" s="59"/>
      <c r="P348" s="177">
        <f t="shared" si="31"/>
        <v>0</v>
      </c>
      <c r="Q348" s="177">
        <v>3.3E-3</v>
      </c>
      <c r="R348" s="177">
        <f t="shared" si="32"/>
        <v>9.8999999999999991E-3</v>
      </c>
      <c r="S348" s="177">
        <v>0</v>
      </c>
      <c r="T348" s="178">
        <f t="shared" si="33"/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9" t="s">
        <v>217</v>
      </c>
      <c r="AT348" s="179" t="s">
        <v>276</v>
      </c>
      <c r="AU348" s="179" t="s">
        <v>86</v>
      </c>
      <c r="AY348" s="18" t="s">
        <v>175</v>
      </c>
      <c r="BE348" s="180">
        <f t="shared" si="34"/>
        <v>0</v>
      </c>
      <c r="BF348" s="180">
        <f t="shared" si="35"/>
        <v>0</v>
      </c>
      <c r="BG348" s="180">
        <f t="shared" si="36"/>
        <v>0</v>
      </c>
      <c r="BH348" s="180">
        <f t="shared" si="37"/>
        <v>0</v>
      </c>
      <c r="BI348" s="180">
        <f t="shared" si="38"/>
        <v>0</v>
      </c>
      <c r="BJ348" s="18" t="s">
        <v>84</v>
      </c>
      <c r="BK348" s="180">
        <f t="shared" si="39"/>
        <v>0</v>
      </c>
      <c r="BL348" s="18" t="s">
        <v>182</v>
      </c>
      <c r="BM348" s="179" t="s">
        <v>1704</v>
      </c>
    </row>
    <row r="349" spans="1:65" s="2" customFormat="1" ht="24" customHeight="1">
      <c r="A349" s="33"/>
      <c r="B349" s="167"/>
      <c r="C349" s="168" t="s">
        <v>1705</v>
      </c>
      <c r="D349" s="168" t="s">
        <v>177</v>
      </c>
      <c r="E349" s="169" t="s">
        <v>1383</v>
      </c>
      <c r="F349" s="170" t="s">
        <v>1384</v>
      </c>
      <c r="G349" s="171" t="s">
        <v>245</v>
      </c>
      <c r="H349" s="172">
        <v>16</v>
      </c>
      <c r="I349" s="173"/>
      <c r="J349" s="174">
        <f t="shared" si="30"/>
        <v>0</v>
      </c>
      <c r="K349" s="170" t="s">
        <v>181</v>
      </c>
      <c r="L349" s="34"/>
      <c r="M349" s="175" t="s">
        <v>1</v>
      </c>
      <c r="N349" s="176" t="s">
        <v>42</v>
      </c>
      <c r="O349" s="59"/>
      <c r="P349" s="177">
        <f t="shared" si="31"/>
        <v>0</v>
      </c>
      <c r="Q349" s="177">
        <v>2.5999999999999999E-3</v>
      </c>
      <c r="R349" s="177">
        <f t="shared" si="32"/>
        <v>4.1599999999999998E-2</v>
      </c>
      <c r="S349" s="177">
        <v>0</v>
      </c>
      <c r="T349" s="178">
        <f t="shared" si="33"/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79" t="s">
        <v>182</v>
      </c>
      <c r="AT349" s="179" t="s">
        <v>177</v>
      </c>
      <c r="AU349" s="179" t="s">
        <v>86</v>
      </c>
      <c r="AY349" s="18" t="s">
        <v>175</v>
      </c>
      <c r="BE349" s="180">
        <f t="shared" si="34"/>
        <v>0</v>
      </c>
      <c r="BF349" s="180">
        <f t="shared" si="35"/>
        <v>0</v>
      </c>
      <c r="BG349" s="180">
        <f t="shared" si="36"/>
        <v>0</v>
      </c>
      <c r="BH349" s="180">
        <f t="shared" si="37"/>
        <v>0</v>
      </c>
      <c r="BI349" s="180">
        <f t="shared" si="38"/>
        <v>0</v>
      </c>
      <c r="BJ349" s="18" t="s">
        <v>84</v>
      </c>
      <c r="BK349" s="180">
        <f t="shared" si="39"/>
        <v>0</v>
      </c>
      <c r="BL349" s="18" t="s">
        <v>182</v>
      </c>
      <c r="BM349" s="179" t="s">
        <v>1706</v>
      </c>
    </row>
    <row r="350" spans="1:65" s="13" customFormat="1">
      <c r="B350" s="181"/>
      <c r="D350" s="182" t="s">
        <v>184</v>
      </c>
      <c r="E350" s="183" t="s">
        <v>1</v>
      </c>
      <c r="F350" s="184" t="s">
        <v>1707</v>
      </c>
      <c r="H350" s="185">
        <v>5</v>
      </c>
      <c r="I350" s="186"/>
      <c r="L350" s="181"/>
      <c r="M350" s="187"/>
      <c r="N350" s="188"/>
      <c r="O350" s="188"/>
      <c r="P350" s="188"/>
      <c r="Q350" s="188"/>
      <c r="R350" s="188"/>
      <c r="S350" s="188"/>
      <c r="T350" s="189"/>
      <c r="AT350" s="183" t="s">
        <v>184</v>
      </c>
      <c r="AU350" s="183" t="s">
        <v>86</v>
      </c>
      <c r="AV350" s="13" t="s">
        <v>86</v>
      </c>
      <c r="AW350" s="13" t="s">
        <v>33</v>
      </c>
      <c r="AX350" s="13" t="s">
        <v>77</v>
      </c>
      <c r="AY350" s="183" t="s">
        <v>175</v>
      </c>
    </row>
    <row r="351" spans="1:65" s="13" customFormat="1">
      <c r="B351" s="181"/>
      <c r="D351" s="182" t="s">
        <v>184</v>
      </c>
      <c r="E351" s="183" t="s">
        <v>1</v>
      </c>
      <c r="F351" s="184" t="s">
        <v>1708</v>
      </c>
      <c r="H351" s="185">
        <v>11</v>
      </c>
      <c r="I351" s="186"/>
      <c r="L351" s="181"/>
      <c r="M351" s="187"/>
      <c r="N351" s="188"/>
      <c r="O351" s="188"/>
      <c r="P351" s="188"/>
      <c r="Q351" s="188"/>
      <c r="R351" s="188"/>
      <c r="S351" s="188"/>
      <c r="T351" s="189"/>
      <c r="AT351" s="183" t="s">
        <v>184</v>
      </c>
      <c r="AU351" s="183" t="s">
        <v>86</v>
      </c>
      <c r="AV351" s="13" t="s">
        <v>86</v>
      </c>
      <c r="AW351" s="13" t="s">
        <v>33</v>
      </c>
      <c r="AX351" s="13" t="s">
        <v>77</v>
      </c>
      <c r="AY351" s="183" t="s">
        <v>175</v>
      </c>
    </row>
    <row r="352" spans="1:65" s="15" customFormat="1">
      <c r="B352" s="197"/>
      <c r="D352" s="182" t="s">
        <v>184</v>
      </c>
      <c r="E352" s="198" t="s">
        <v>1</v>
      </c>
      <c r="F352" s="199" t="s">
        <v>200</v>
      </c>
      <c r="H352" s="200">
        <v>16</v>
      </c>
      <c r="I352" s="201"/>
      <c r="L352" s="197"/>
      <c r="M352" s="202"/>
      <c r="N352" s="203"/>
      <c r="O352" s="203"/>
      <c r="P352" s="203"/>
      <c r="Q352" s="203"/>
      <c r="R352" s="203"/>
      <c r="S352" s="203"/>
      <c r="T352" s="204"/>
      <c r="AT352" s="198" t="s">
        <v>184</v>
      </c>
      <c r="AU352" s="198" t="s">
        <v>86</v>
      </c>
      <c r="AV352" s="15" t="s">
        <v>182</v>
      </c>
      <c r="AW352" s="15" t="s">
        <v>33</v>
      </c>
      <c r="AX352" s="15" t="s">
        <v>84</v>
      </c>
      <c r="AY352" s="198" t="s">
        <v>175</v>
      </c>
    </row>
    <row r="353" spans="1:65" s="2" customFormat="1" ht="16.5" customHeight="1">
      <c r="A353" s="33"/>
      <c r="B353" s="167"/>
      <c r="C353" s="168" t="s">
        <v>1709</v>
      </c>
      <c r="D353" s="168" t="s">
        <v>177</v>
      </c>
      <c r="E353" s="169" t="s">
        <v>834</v>
      </c>
      <c r="F353" s="170" t="s">
        <v>835</v>
      </c>
      <c r="G353" s="171" t="s">
        <v>245</v>
      </c>
      <c r="H353" s="172">
        <v>16</v>
      </c>
      <c r="I353" s="173"/>
      <c r="J353" s="174">
        <f>ROUND(I353*H353,2)</f>
        <v>0</v>
      </c>
      <c r="K353" s="170" t="s">
        <v>181</v>
      </c>
      <c r="L353" s="34"/>
      <c r="M353" s="175" t="s">
        <v>1</v>
      </c>
      <c r="N353" s="176" t="s">
        <v>42</v>
      </c>
      <c r="O353" s="59"/>
      <c r="P353" s="177">
        <f>O353*H353</f>
        <v>0</v>
      </c>
      <c r="Q353" s="177">
        <v>1.0000000000000001E-5</v>
      </c>
      <c r="R353" s="177">
        <f>Q353*H353</f>
        <v>1.6000000000000001E-4</v>
      </c>
      <c r="S353" s="177">
        <v>0</v>
      </c>
      <c r="T353" s="178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79" t="s">
        <v>182</v>
      </c>
      <c r="AT353" s="179" t="s">
        <v>177</v>
      </c>
      <c r="AU353" s="179" t="s">
        <v>86</v>
      </c>
      <c r="AY353" s="18" t="s">
        <v>175</v>
      </c>
      <c r="BE353" s="180">
        <f>IF(N353="základní",J353,0)</f>
        <v>0</v>
      </c>
      <c r="BF353" s="180">
        <f>IF(N353="snížená",J353,0)</f>
        <v>0</v>
      </c>
      <c r="BG353" s="180">
        <f>IF(N353="zákl. přenesená",J353,0)</f>
        <v>0</v>
      </c>
      <c r="BH353" s="180">
        <f>IF(N353="sníž. přenesená",J353,0)</f>
        <v>0</v>
      </c>
      <c r="BI353" s="180">
        <f>IF(N353="nulová",J353,0)</f>
        <v>0</v>
      </c>
      <c r="BJ353" s="18" t="s">
        <v>84</v>
      </c>
      <c r="BK353" s="180">
        <f>ROUND(I353*H353,2)</f>
        <v>0</v>
      </c>
      <c r="BL353" s="18" t="s">
        <v>182</v>
      </c>
      <c r="BM353" s="179" t="s">
        <v>1710</v>
      </c>
    </row>
    <row r="354" spans="1:65" s="2" customFormat="1" ht="24" customHeight="1">
      <c r="A354" s="33"/>
      <c r="B354" s="167"/>
      <c r="C354" s="168" t="s">
        <v>1711</v>
      </c>
      <c r="D354" s="168" t="s">
        <v>177</v>
      </c>
      <c r="E354" s="169" t="s">
        <v>837</v>
      </c>
      <c r="F354" s="170" t="s">
        <v>838</v>
      </c>
      <c r="G354" s="171" t="s">
        <v>285</v>
      </c>
      <c r="H354" s="172">
        <v>280</v>
      </c>
      <c r="I354" s="173"/>
      <c r="J354" s="174">
        <f>ROUND(I354*H354,2)</f>
        <v>0</v>
      </c>
      <c r="K354" s="170" t="s">
        <v>181</v>
      </c>
      <c r="L354" s="34"/>
      <c r="M354" s="175" t="s">
        <v>1</v>
      </c>
      <c r="N354" s="176" t="s">
        <v>42</v>
      </c>
      <c r="O354" s="59"/>
      <c r="P354" s="177">
        <f>O354*H354</f>
        <v>0</v>
      </c>
      <c r="Q354" s="177">
        <v>0.15540000000000001</v>
      </c>
      <c r="R354" s="177">
        <f>Q354*H354</f>
        <v>43.512</v>
      </c>
      <c r="S354" s="177">
        <v>0</v>
      </c>
      <c r="T354" s="178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79" t="s">
        <v>182</v>
      </c>
      <c r="AT354" s="179" t="s">
        <v>177</v>
      </c>
      <c r="AU354" s="179" t="s">
        <v>86</v>
      </c>
      <c r="AY354" s="18" t="s">
        <v>175</v>
      </c>
      <c r="BE354" s="180">
        <f>IF(N354="základní",J354,0)</f>
        <v>0</v>
      </c>
      <c r="BF354" s="180">
        <f>IF(N354="snížená",J354,0)</f>
        <v>0</v>
      </c>
      <c r="BG354" s="180">
        <f>IF(N354="zákl. přenesená",J354,0)</f>
        <v>0</v>
      </c>
      <c r="BH354" s="180">
        <f>IF(N354="sníž. přenesená",J354,0)</f>
        <v>0</v>
      </c>
      <c r="BI354" s="180">
        <f>IF(N354="nulová",J354,0)</f>
        <v>0</v>
      </c>
      <c r="BJ354" s="18" t="s">
        <v>84</v>
      </c>
      <c r="BK354" s="180">
        <f>ROUND(I354*H354,2)</f>
        <v>0</v>
      </c>
      <c r="BL354" s="18" t="s">
        <v>182</v>
      </c>
      <c r="BM354" s="179" t="s">
        <v>1712</v>
      </c>
    </row>
    <row r="355" spans="1:65" s="13" customFormat="1">
      <c r="B355" s="181"/>
      <c r="D355" s="182" t="s">
        <v>184</v>
      </c>
      <c r="E355" s="183" t="s">
        <v>1</v>
      </c>
      <c r="F355" s="184" t="s">
        <v>1713</v>
      </c>
      <c r="H355" s="185">
        <v>148</v>
      </c>
      <c r="I355" s="186"/>
      <c r="L355" s="181"/>
      <c r="M355" s="187"/>
      <c r="N355" s="188"/>
      <c r="O355" s="188"/>
      <c r="P355" s="188"/>
      <c r="Q355" s="188"/>
      <c r="R355" s="188"/>
      <c r="S355" s="188"/>
      <c r="T355" s="189"/>
      <c r="AT355" s="183" t="s">
        <v>184</v>
      </c>
      <c r="AU355" s="183" t="s">
        <v>86</v>
      </c>
      <c r="AV355" s="13" t="s">
        <v>86</v>
      </c>
      <c r="AW355" s="13" t="s">
        <v>33</v>
      </c>
      <c r="AX355" s="13" t="s">
        <v>77</v>
      </c>
      <c r="AY355" s="183" t="s">
        <v>175</v>
      </c>
    </row>
    <row r="356" spans="1:65" s="13" customFormat="1">
      <c r="B356" s="181"/>
      <c r="D356" s="182" t="s">
        <v>184</v>
      </c>
      <c r="E356" s="183" t="s">
        <v>1</v>
      </c>
      <c r="F356" s="184" t="s">
        <v>1714</v>
      </c>
      <c r="H356" s="185">
        <v>124</v>
      </c>
      <c r="I356" s="186"/>
      <c r="L356" s="181"/>
      <c r="M356" s="187"/>
      <c r="N356" s="188"/>
      <c r="O356" s="188"/>
      <c r="P356" s="188"/>
      <c r="Q356" s="188"/>
      <c r="R356" s="188"/>
      <c r="S356" s="188"/>
      <c r="T356" s="189"/>
      <c r="AT356" s="183" t="s">
        <v>184</v>
      </c>
      <c r="AU356" s="183" t="s">
        <v>86</v>
      </c>
      <c r="AV356" s="13" t="s">
        <v>86</v>
      </c>
      <c r="AW356" s="13" t="s">
        <v>33</v>
      </c>
      <c r="AX356" s="13" t="s">
        <v>77</v>
      </c>
      <c r="AY356" s="183" t="s">
        <v>175</v>
      </c>
    </row>
    <row r="357" spans="1:65" s="13" customFormat="1">
      <c r="B357" s="181"/>
      <c r="D357" s="182" t="s">
        <v>184</v>
      </c>
      <c r="E357" s="183" t="s">
        <v>1</v>
      </c>
      <c r="F357" s="184" t="s">
        <v>1715</v>
      </c>
      <c r="H357" s="185">
        <v>8</v>
      </c>
      <c r="I357" s="186"/>
      <c r="L357" s="181"/>
      <c r="M357" s="187"/>
      <c r="N357" s="188"/>
      <c r="O357" s="188"/>
      <c r="P357" s="188"/>
      <c r="Q357" s="188"/>
      <c r="R357" s="188"/>
      <c r="S357" s="188"/>
      <c r="T357" s="189"/>
      <c r="AT357" s="183" t="s">
        <v>184</v>
      </c>
      <c r="AU357" s="183" t="s">
        <v>86</v>
      </c>
      <c r="AV357" s="13" t="s">
        <v>86</v>
      </c>
      <c r="AW357" s="13" t="s">
        <v>33</v>
      </c>
      <c r="AX357" s="13" t="s">
        <v>77</v>
      </c>
      <c r="AY357" s="183" t="s">
        <v>175</v>
      </c>
    </row>
    <row r="358" spans="1:65" s="15" customFormat="1">
      <c r="B358" s="197"/>
      <c r="D358" s="182" t="s">
        <v>184</v>
      </c>
      <c r="E358" s="198" t="s">
        <v>1</v>
      </c>
      <c r="F358" s="199" t="s">
        <v>200</v>
      </c>
      <c r="H358" s="200">
        <v>280</v>
      </c>
      <c r="I358" s="201"/>
      <c r="L358" s="197"/>
      <c r="M358" s="202"/>
      <c r="N358" s="203"/>
      <c r="O358" s="203"/>
      <c r="P358" s="203"/>
      <c r="Q358" s="203"/>
      <c r="R358" s="203"/>
      <c r="S358" s="203"/>
      <c r="T358" s="204"/>
      <c r="AT358" s="198" t="s">
        <v>184</v>
      </c>
      <c r="AU358" s="198" t="s">
        <v>86</v>
      </c>
      <c r="AV358" s="15" t="s">
        <v>182</v>
      </c>
      <c r="AW358" s="15" t="s">
        <v>33</v>
      </c>
      <c r="AX358" s="15" t="s">
        <v>84</v>
      </c>
      <c r="AY358" s="198" t="s">
        <v>175</v>
      </c>
    </row>
    <row r="359" spans="1:65" s="2" customFormat="1" ht="16.5" customHeight="1">
      <c r="A359" s="33"/>
      <c r="B359" s="167"/>
      <c r="C359" s="205" t="s">
        <v>1716</v>
      </c>
      <c r="D359" s="205" t="s">
        <v>276</v>
      </c>
      <c r="E359" s="206" t="s">
        <v>844</v>
      </c>
      <c r="F359" s="207" t="s">
        <v>845</v>
      </c>
      <c r="G359" s="208" t="s">
        <v>285</v>
      </c>
      <c r="H359" s="209">
        <v>155.4</v>
      </c>
      <c r="I359" s="210"/>
      <c r="J359" s="211">
        <f>ROUND(I359*H359,2)</f>
        <v>0</v>
      </c>
      <c r="K359" s="207" t="s">
        <v>181</v>
      </c>
      <c r="L359" s="212"/>
      <c r="M359" s="213" t="s">
        <v>1</v>
      </c>
      <c r="N359" s="214" t="s">
        <v>42</v>
      </c>
      <c r="O359" s="59"/>
      <c r="P359" s="177">
        <f>O359*H359</f>
        <v>0</v>
      </c>
      <c r="Q359" s="177">
        <v>8.1000000000000003E-2</v>
      </c>
      <c r="R359" s="177">
        <f>Q359*H359</f>
        <v>12.587400000000001</v>
      </c>
      <c r="S359" s="177">
        <v>0</v>
      </c>
      <c r="T359" s="178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79" t="s">
        <v>217</v>
      </c>
      <c r="AT359" s="179" t="s">
        <v>276</v>
      </c>
      <c r="AU359" s="179" t="s">
        <v>86</v>
      </c>
      <c r="AY359" s="18" t="s">
        <v>175</v>
      </c>
      <c r="BE359" s="180">
        <f>IF(N359="základní",J359,0)</f>
        <v>0</v>
      </c>
      <c r="BF359" s="180">
        <f>IF(N359="snížená",J359,0)</f>
        <v>0</v>
      </c>
      <c r="BG359" s="180">
        <f>IF(N359="zákl. přenesená",J359,0)</f>
        <v>0</v>
      </c>
      <c r="BH359" s="180">
        <f>IF(N359="sníž. přenesená",J359,0)</f>
        <v>0</v>
      </c>
      <c r="BI359" s="180">
        <f>IF(N359="nulová",J359,0)</f>
        <v>0</v>
      </c>
      <c r="BJ359" s="18" t="s">
        <v>84</v>
      </c>
      <c r="BK359" s="180">
        <f>ROUND(I359*H359,2)</f>
        <v>0</v>
      </c>
      <c r="BL359" s="18" t="s">
        <v>182</v>
      </c>
      <c r="BM359" s="179" t="s">
        <v>1717</v>
      </c>
    </row>
    <row r="360" spans="1:65" s="13" customFormat="1">
      <c r="B360" s="181"/>
      <c r="D360" s="182" t="s">
        <v>184</v>
      </c>
      <c r="E360" s="183" t="s">
        <v>1</v>
      </c>
      <c r="F360" s="184" t="s">
        <v>1718</v>
      </c>
      <c r="H360" s="185">
        <v>155.4</v>
      </c>
      <c r="I360" s="186"/>
      <c r="L360" s="181"/>
      <c r="M360" s="187"/>
      <c r="N360" s="188"/>
      <c r="O360" s="188"/>
      <c r="P360" s="188"/>
      <c r="Q360" s="188"/>
      <c r="R360" s="188"/>
      <c r="S360" s="188"/>
      <c r="T360" s="189"/>
      <c r="AT360" s="183" t="s">
        <v>184</v>
      </c>
      <c r="AU360" s="183" t="s">
        <v>86</v>
      </c>
      <c r="AV360" s="13" t="s">
        <v>86</v>
      </c>
      <c r="AW360" s="13" t="s">
        <v>33</v>
      </c>
      <c r="AX360" s="13" t="s">
        <v>84</v>
      </c>
      <c r="AY360" s="183" t="s">
        <v>175</v>
      </c>
    </row>
    <row r="361" spans="1:65" s="2" customFormat="1" ht="24" customHeight="1">
      <c r="A361" s="33"/>
      <c r="B361" s="167"/>
      <c r="C361" s="205" t="s">
        <v>1719</v>
      </c>
      <c r="D361" s="205" t="s">
        <v>276</v>
      </c>
      <c r="E361" s="206" t="s">
        <v>848</v>
      </c>
      <c r="F361" s="207" t="s">
        <v>849</v>
      </c>
      <c r="G361" s="208" t="s">
        <v>285</v>
      </c>
      <c r="H361" s="209">
        <v>130.19999999999999</v>
      </c>
      <c r="I361" s="210"/>
      <c r="J361" s="211">
        <f>ROUND(I361*H361,2)</f>
        <v>0</v>
      </c>
      <c r="K361" s="207" t="s">
        <v>181</v>
      </c>
      <c r="L361" s="212"/>
      <c r="M361" s="213" t="s">
        <v>1</v>
      </c>
      <c r="N361" s="214" t="s">
        <v>42</v>
      </c>
      <c r="O361" s="59"/>
      <c r="P361" s="177">
        <f>O361*H361</f>
        <v>0</v>
      </c>
      <c r="Q361" s="177">
        <v>4.8300000000000003E-2</v>
      </c>
      <c r="R361" s="177">
        <f>Q361*H361</f>
        <v>6.2886600000000001</v>
      </c>
      <c r="S361" s="177">
        <v>0</v>
      </c>
      <c r="T361" s="178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79" t="s">
        <v>217</v>
      </c>
      <c r="AT361" s="179" t="s">
        <v>276</v>
      </c>
      <c r="AU361" s="179" t="s">
        <v>86</v>
      </c>
      <c r="AY361" s="18" t="s">
        <v>175</v>
      </c>
      <c r="BE361" s="180">
        <f>IF(N361="základní",J361,0)</f>
        <v>0</v>
      </c>
      <c r="BF361" s="180">
        <f>IF(N361="snížená",J361,0)</f>
        <v>0</v>
      </c>
      <c r="BG361" s="180">
        <f>IF(N361="zákl. přenesená",J361,0)</f>
        <v>0</v>
      </c>
      <c r="BH361" s="180">
        <f>IF(N361="sníž. přenesená",J361,0)</f>
        <v>0</v>
      </c>
      <c r="BI361" s="180">
        <f>IF(N361="nulová",J361,0)</f>
        <v>0</v>
      </c>
      <c r="BJ361" s="18" t="s">
        <v>84</v>
      </c>
      <c r="BK361" s="180">
        <f>ROUND(I361*H361,2)</f>
        <v>0</v>
      </c>
      <c r="BL361" s="18" t="s">
        <v>182</v>
      </c>
      <c r="BM361" s="179" t="s">
        <v>1720</v>
      </c>
    </row>
    <row r="362" spans="1:65" s="13" customFormat="1">
      <c r="B362" s="181"/>
      <c r="D362" s="182" t="s">
        <v>184</v>
      </c>
      <c r="E362" s="183" t="s">
        <v>1</v>
      </c>
      <c r="F362" s="184" t="s">
        <v>1721</v>
      </c>
      <c r="H362" s="185">
        <v>130.19999999999999</v>
      </c>
      <c r="I362" s="186"/>
      <c r="L362" s="181"/>
      <c r="M362" s="187"/>
      <c r="N362" s="188"/>
      <c r="O362" s="188"/>
      <c r="P362" s="188"/>
      <c r="Q362" s="188"/>
      <c r="R362" s="188"/>
      <c r="S362" s="188"/>
      <c r="T362" s="189"/>
      <c r="AT362" s="183" t="s">
        <v>184</v>
      </c>
      <c r="AU362" s="183" t="s">
        <v>86</v>
      </c>
      <c r="AV362" s="13" t="s">
        <v>86</v>
      </c>
      <c r="AW362" s="13" t="s">
        <v>33</v>
      </c>
      <c r="AX362" s="13" t="s">
        <v>84</v>
      </c>
      <c r="AY362" s="183" t="s">
        <v>175</v>
      </c>
    </row>
    <row r="363" spans="1:65" s="2" customFormat="1" ht="24" customHeight="1">
      <c r="A363" s="33"/>
      <c r="B363" s="167"/>
      <c r="C363" s="205" t="s">
        <v>1722</v>
      </c>
      <c r="D363" s="205" t="s">
        <v>276</v>
      </c>
      <c r="E363" s="206" t="s">
        <v>851</v>
      </c>
      <c r="F363" s="207" t="s">
        <v>852</v>
      </c>
      <c r="G363" s="208" t="s">
        <v>285</v>
      </c>
      <c r="H363" s="209">
        <v>8</v>
      </c>
      <c r="I363" s="210"/>
      <c r="J363" s="211">
        <f>ROUND(I363*H363,2)</f>
        <v>0</v>
      </c>
      <c r="K363" s="207" t="s">
        <v>181</v>
      </c>
      <c r="L363" s="212"/>
      <c r="M363" s="213" t="s">
        <v>1</v>
      </c>
      <c r="N363" s="214" t="s">
        <v>42</v>
      </c>
      <c r="O363" s="59"/>
      <c r="P363" s="177">
        <f>O363*H363</f>
        <v>0</v>
      </c>
      <c r="Q363" s="177">
        <v>6.4000000000000001E-2</v>
      </c>
      <c r="R363" s="177">
        <f>Q363*H363</f>
        <v>0.51200000000000001</v>
      </c>
      <c r="S363" s="177">
        <v>0</v>
      </c>
      <c r="T363" s="178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79" t="s">
        <v>217</v>
      </c>
      <c r="AT363" s="179" t="s">
        <v>276</v>
      </c>
      <c r="AU363" s="179" t="s">
        <v>86</v>
      </c>
      <c r="AY363" s="18" t="s">
        <v>175</v>
      </c>
      <c r="BE363" s="180">
        <f>IF(N363="základní",J363,0)</f>
        <v>0</v>
      </c>
      <c r="BF363" s="180">
        <f>IF(N363="snížená",J363,0)</f>
        <v>0</v>
      </c>
      <c r="BG363" s="180">
        <f>IF(N363="zákl. přenesená",J363,0)</f>
        <v>0</v>
      </c>
      <c r="BH363" s="180">
        <f>IF(N363="sníž. přenesená",J363,0)</f>
        <v>0</v>
      </c>
      <c r="BI363" s="180">
        <f>IF(N363="nulová",J363,0)</f>
        <v>0</v>
      </c>
      <c r="BJ363" s="18" t="s">
        <v>84</v>
      </c>
      <c r="BK363" s="180">
        <f>ROUND(I363*H363,2)</f>
        <v>0</v>
      </c>
      <c r="BL363" s="18" t="s">
        <v>182</v>
      </c>
      <c r="BM363" s="179" t="s">
        <v>1723</v>
      </c>
    </row>
    <row r="364" spans="1:65" s="2" customFormat="1" ht="24" customHeight="1">
      <c r="A364" s="33"/>
      <c r="B364" s="167"/>
      <c r="C364" s="168" t="s">
        <v>1724</v>
      </c>
      <c r="D364" s="168" t="s">
        <v>177</v>
      </c>
      <c r="E364" s="169" t="s">
        <v>301</v>
      </c>
      <c r="F364" s="170" t="s">
        <v>302</v>
      </c>
      <c r="G364" s="171" t="s">
        <v>180</v>
      </c>
      <c r="H364" s="172">
        <v>17.97</v>
      </c>
      <c r="I364" s="173"/>
      <c r="J364" s="174">
        <f>ROUND(I364*H364,2)</f>
        <v>0</v>
      </c>
      <c r="K364" s="170" t="s">
        <v>181</v>
      </c>
      <c r="L364" s="34"/>
      <c r="M364" s="175" t="s">
        <v>1</v>
      </c>
      <c r="N364" s="176" t="s">
        <v>42</v>
      </c>
      <c r="O364" s="59"/>
      <c r="P364" s="177">
        <f>O364*H364</f>
        <v>0</v>
      </c>
      <c r="Q364" s="177">
        <v>2.2563399999999998</v>
      </c>
      <c r="R364" s="177">
        <f>Q364*H364</f>
        <v>40.546429799999991</v>
      </c>
      <c r="S364" s="177">
        <v>0</v>
      </c>
      <c r="T364" s="178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79" t="s">
        <v>182</v>
      </c>
      <c r="AT364" s="179" t="s">
        <v>177</v>
      </c>
      <c r="AU364" s="179" t="s">
        <v>86</v>
      </c>
      <c r="AY364" s="18" t="s">
        <v>175</v>
      </c>
      <c r="BE364" s="180">
        <f>IF(N364="základní",J364,0)</f>
        <v>0</v>
      </c>
      <c r="BF364" s="180">
        <f>IF(N364="snížená",J364,0)</f>
        <v>0</v>
      </c>
      <c r="BG364" s="180">
        <f>IF(N364="zákl. přenesená",J364,0)</f>
        <v>0</v>
      </c>
      <c r="BH364" s="180">
        <f>IF(N364="sníž. přenesená",J364,0)</f>
        <v>0</v>
      </c>
      <c r="BI364" s="180">
        <f>IF(N364="nulová",J364,0)</f>
        <v>0</v>
      </c>
      <c r="BJ364" s="18" t="s">
        <v>84</v>
      </c>
      <c r="BK364" s="180">
        <f>ROUND(I364*H364,2)</f>
        <v>0</v>
      </c>
      <c r="BL364" s="18" t="s">
        <v>182</v>
      </c>
      <c r="BM364" s="179" t="s">
        <v>1725</v>
      </c>
    </row>
    <row r="365" spans="1:65" s="13" customFormat="1">
      <c r="B365" s="181"/>
      <c r="D365" s="182" t="s">
        <v>184</v>
      </c>
      <c r="E365" s="183" t="s">
        <v>1</v>
      </c>
      <c r="F365" s="184" t="s">
        <v>1511</v>
      </c>
      <c r="H365" s="185">
        <v>10.53</v>
      </c>
      <c r="I365" s="186"/>
      <c r="L365" s="181"/>
      <c r="M365" s="187"/>
      <c r="N365" s="188"/>
      <c r="O365" s="188"/>
      <c r="P365" s="188"/>
      <c r="Q365" s="188"/>
      <c r="R365" s="188"/>
      <c r="S365" s="188"/>
      <c r="T365" s="189"/>
      <c r="AT365" s="183" t="s">
        <v>184</v>
      </c>
      <c r="AU365" s="183" t="s">
        <v>86</v>
      </c>
      <c r="AV365" s="13" t="s">
        <v>86</v>
      </c>
      <c r="AW365" s="13" t="s">
        <v>33</v>
      </c>
      <c r="AX365" s="13" t="s">
        <v>77</v>
      </c>
      <c r="AY365" s="183" t="s">
        <v>175</v>
      </c>
    </row>
    <row r="366" spans="1:65" s="13" customFormat="1">
      <c r="B366" s="181"/>
      <c r="D366" s="182" t="s">
        <v>184</v>
      </c>
      <c r="E366" s="183" t="s">
        <v>1</v>
      </c>
      <c r="F366" s="184" t="s">
        <v>1726</v>
      </c>
      <c r="H366" s="185">
        <v>7.44</v>
      </c>
      <c r="I366" s="186"/>
      <c r="L366" s="181"/>
      <c r="M366" s="187"/>
      <c r="N366" s="188"/>
      <c r="O366" s="188"/>
      <c r="P366" s="188"/>
      <c r="Q366" s="188"/>
      <c r="R366" s="188"/>
      <c r="S366" s="188"/>
      <c r="T366" s="189"/>
      <c r="AT366" s="183" t="s">
        <v>184</v>
      </c>
      <c r="AU366" s="183" t="s">
        <v>86</v>
      </c>
      <c r="AV366" s="13" t="s">
        <v>86</v>
      </c>
      <c r="AW366" s="13" t="s">
        <v>33</v>
      </c>
      <c r="AX366" s="13" t="s">
        <v>77</v>
      </c>
      <c r="AY366" s="183" t="s">
        <v>175</v>
      </c>
    </row>
    <row r="367" spans="1:65" s="15" customFormat="1">
      <c r="B367" s="197"/>
      <c r="D367" s="182" t="s">
        <v>184</v>
      </c>
      <c r="E367" s="198" t="s">
        <v>1</v>
      </c>
      <c r="F367" s="199" t="s">
        <v>200</v>
      </c>
      <c r="H367" s="200">
        <v>17.97</v>
      </c>
      <c r="I367" s="201"/>
      <c r="L367" s="197"/>
      <c r="M367" s="202"/>
      <c r="N367" s="203"/>
      <c r="O367" s="203"/>
      <c r="P367" s="203"/>
      <c r="Q367" s="203"/>
      <c r="R367" s="203"/>
      <c r="S367" s="203"/>
      <c r="T367" s="204"/>
      <c r="AT367" s="198" t="s">
        <v>184</v>
      </c>
      <c r="AU367" s="198" t="s">
        <v>86</v>
      </c>
      <c r="AV367" s="15" t="s">
        <v>182</v>
      </c>
      <c r="AW367" s="15" t="s">
        <v>33</v>
      </c>
      <c r="AX367" s="15" t="s">
        <v>84</v>
      </c>
      <c r="AY367" s="198" t="s">
        <v>175</v>
      </c>
    </row>
    <row r="368" spans="1:65" s="2" customFormat="1" ht="24" customHeight="1">
      <c r="A368" s="33"/>
      <c r="B368" s="167"/>
      <c r="C368" s="168" t="s">
        <v>1727</v>
      </c>
      <c r="D368" s="168" t="s">
        <v>177</v>
      </c>
      <c r="E368" s="169" t="s">
        <v>665</v>
      </c>
      <c r="F368" s="170" t="s">
        <v>666</v>
      </c>
      <c r="G368" s="171" t="s">
        <v>245</v>
      </c>
      <c r="H368" s="172">
        <v>468</v>
      </c>
      <c r="I368" s="173"/>
      <c r="J368" s="174">
        <f>ROUND(I368*H368,2)</f>
        <v>0</v>
      </c>
      <c r="K368" s="170" t="s">
        <v>181</v>
      </c>
      <c r="L368" s="34"/>
      <c r="M368" s="175" t="s">
        <v>1</v>
      </c>
      <c r="N368" s="176" t="s">
        <v>42</v>
      </c>
      <c r="O368" s="59"/>
      <c r="P368" s="177">
        <f>O368*H368</f>
        <v>0</v>
      </c>
      <c r="Q368" s="177">
        <v>6.8999999999999997E-4</v>
      </c>
      <c r="R368" s="177">
        <f>Q368*H368</f>
        <v>0.32291999999999998</v>
      </c>
      <c r="S368" s="177">
        <v>0</v>
      </c>
      <c r="T368" s="178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79" t="s">
        <v>182</v>
      </c>
      <c r="AT368" s="179" t="s">
        <v>177</v>
      </c>
      <c r="AU368" s="179" t="s">
        <v>86</v>
      </c>
      <c r="AY368" s="18" t="s">
        <v>175</v>
      </c>
      <c r="BE368" s="180">
        <f>IF(N368="základní",J368,0)</f>
        <v>0</v>
      </c>
      <c r="BF368" s="180">
        <f>IF(N368="snížená",J368,0)</f>
        <v>0</v>
      </c>
      <c r="BG368" s="180">
        <f>IF(N368="zákl. přenesená",J368,0)</f>
        <v>0</v>
      </c>
      <c r="BH368" s="180">
        <f>IF(N368="sníž. přenesená",J368,0)</f>
        <v>0</v>
      </c>
      <c r="BI368" s="180">
        <f>IF(N368="nulová",J368,0)</f>
        <v>0</v>
      </c>
      <c r="BJ368" s="18" t="s">
        <v>84</v>
      </c>
      <c r="BK368" s="180">
        <f>ROUND(I368*H368,2)</f>
        <v>0</v>
      </c>
      <c r="BL368" s="18" t="s">
        <v>182</v>
      </c>
      <c r="BM368" s="179" t="s">
        <v>1728</v>
      </c>
    </row>
    <row r="369" spans="1:65" s="2" customFormat="1" ht="16.5" customHeight="1">
      <c r="A369" s="33"/>
      <c r="B369" s="167"/>
      <c r="C369" s="168" t="s">
        <v>1729</v>
      </c>
      <c r="D369" s="168" t="s">
        <v>177</v>
      </c>
      <c r="E369" s="169" t="s">
        <v>860</v>
      </c>
      <c r="F369" s="170" t="s">
        <v>861</v>
      </c>
      <c r="G369" s="171" t="s">
        <v>285</v>
      </c>
      <c r="H369" s="172">
        <v>9</v>
      </c>
      <c r="I369" s="173"/>
      <c r="J369" s="174">
        <f>ROUND(I369*H369,2)</f>
        <v>0</v>
      </c>
      <c r="K369" s="170" t="s">
        <v>181</v>
      </c>
      <c r="L369" s="34"/>
      <c r="M369" s="175" t="s">
        <v>1</v>
      </c>
      <c r="N369" s="176" t="s">
        <v>42</v>
      </c>
      <c r="O369" s="59"/>
      <c r="P369" s="177">
        <f>O369*H369</f>
        <v>0</v>
      </c>
      <c r="Q369" s="177">
        <v>0</v>
      </c>
      <c r="R369" s="177">
        <f>Q369*H369</f>
        <v>0</v>
      </c>
      <c r="S369" s="177">
        <v>0</v>
      </c>
      <c r="T369" s="178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79" t="s">
        <v>182</v>
      </c>
      <c r="AT369" s="179" t="s">
        <v>177</v>
      </c>
      <c r="AU369" s="179" t="s">
        <v>86</v>
      </c>
      <c r="AY369" s="18" t="s">
        <v>175</v>
      </c>
      <c r="BE369" s="180">
        <f>IF(N369="základní",J369,0)</f>
        <v>0</v>
      </c>
      <c r="BF369" s="180">
        <f>IF(N369="snížená",J369,0)</f>
        <v>0</v>
      </c>
      <c r="BG369" s="180">
        <f>IF(N369="zákl. přenesená",J369,0)</f>
        <v>0</v>
      </c>
      <c r="BH369" s="180">
        <f>IF(N369="sníž. přenesená",J369,0)</f>
        <v>0</v>
      </c>
      <c r="BI369" s="180">
        <f>IF(N369="nulová",J369,0)</f>
        <v>0</v>
      </c>
      <c r="BJ369" s="18" t="s">
        <v>84</v>
      </c>
      <c r="BK369" s="180">
        <f>ROUND(I369*H369,2)</f>
        <v>0</v>
      </c>
      <c r="BL369" s="18" t="s">
        <v>182</v>
      </c>
      <c r="BM369" s="179" t="s">
        <v>1730</v>
      </c>
    </row>
    <row r="370" spans="1:65" s="2" customFormat="1" ht="24" customHeight="1">
      <c r="A370" s="33"/>
      <c r="B370" s="167"/>
      <c r="C370" s="168" t="s">
        <v>1731</v>
      </c>
      <c r="D370" s="168" t="s">
        <v>177</v>
      </c>
      <c r="E370" s="169" t="s">
        <v>1416</v>
      </c>
      <c r="F370" s="170" t="s">
        <v>1417</v>
      </c>
      <c r="G370" s="171" t="s">
        <v>285</v>
      </c>
      <c r="H370" s="172">
        <v>0.2</v>
      </c>
      <c r="I370" s="173"/>
      <c r="J370" s="174">
        <f>ROUND(I370*H370,2)</f>
        <v>0</v>
      </c>
      <c r="K370" s="170" t="s">
        <v>181</v>
      </c>
      <c r="L370" s="34"/>
      <c r="M370" s="175" t="s">
        <v>1</v>
      </c>
      <c r="N370" s="176" t="s">
        <v>42</v>
      </c>
      <c r="O370" s="59"/>
      <c r="P370" s="177">
        <f>O370*H370</f>
        <v>0</v>
      </c>
      <c r="Q370" s="177">
        <v>2.82E-3</v>
      </c>
      <c r="R370" s="177">
        <f>Q370*H370</f>
        <v>5.6400000000000005E-4</v>
      </c>
      <c r="S370" s="177">
        <v>0.10100000000000001</v>
      </c>
      <c r="T370" s="178">
        <f>S370*H370</f>
        <v>2.0200000000000003E-2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79" t="s">
        <v>182</v>
      </c>
      <c r="AT370" s="179" t="s">
        <v>177</v>
      </c>
      <c r="AU370" s="179" t="s">
        <v>86</v>
      </c>
      <c r="AY370" s="18" t="s">
        <v>175</v>
      </c>
      <c r="BE370" s="180">
        <f>IF(N370="základní",J370,0)</f>
        <v>0</v>
      </c>
      <c r="BF370" s="180">
        <f>IF(N370="snížená",J370,0)</f>
        <v>0</v>
      </c>
      <c r="BG370" s="180">
        <f>IF(N370="zákl. přenesená",J370,0)</f>
        <v>0</v>
      </c>
      <c r="BH370" s="180">
        <f>IF(N370="sníž. přenesená",J370,0)</f>
        <v>0</v>
      </c>
      <c r="BI370" s="180">
        <f>IF(N370="nulová",J370,0)</f>
        <v>0</v>
      </c>
      <c r="BJ370" s="18" t="s">
        <v>84</v>
      </c>
      <c r="BK370" s="180">
        <f>ROUND(I370*H370,2)</f>
        <v>0</v>
      </c>
      <c r="BL370" s="18" t="s">
        <v>182</v>
      </c>
      <c r="BM370" s="179" t="s">
        <v>1732</v>
      </c>
    </row>
    <row r="371" spans="1:65" s="14" customFormat="1">
      <c r="B371" s="190"/>
      <c r="D371" s="182" t="s">
        <v>184</v>
      </c>
      <c r="E371" s="191" t="s">
        <v>1</v>
      </c>
      <c r="F371" s="192" t="s">
        <v>1419</v>
      </c>
      <c r="H371" s="191" t="s">
        <v>1</v>
      </c>
      <c r="I371" s="193"/>
      <c r="L371" s="190"/>
      <c r="M371" s="194"/>
      <c r="N371" s="195"/>
      <c r="O371" s="195"/>
      <c r="P371" s="195"/>
      <c r="Q371" s="195"/>
      <c r="R371" s="195"/>
      <c r="S371" s="195"/>
      <c r="T371" s="196"/>
      <c r="AT371" s="191" t="s">
        <v>184</v>
      </c>
      <c r="AU371" s="191" t="s">
        <v>86</v>
      </c>
      <c r="AV371" s="14" t="s">
        <v>84</v>
      </c>
      <c r="AW371" s="14" t="s">
        <v>33</v>
      </c>
      <c r="AX371" s="14" t="s">
        <v>77</v>
      </c>
      <c r="AY371" s="191" t="s">
        <v>175</v>
      </c>
    </row>
    <row r="372" spans="1:65" s="13" customFormat="1">
      <c r="B372" s="181"/>
      <c r="D372" s="182" t="s">
        <v>184</v>
      </c>
      <c r="E372" s="183" t="s">
        <v>1</v>
      </c>
      <c r="F372" s="184" t="s">
        <v>1420</v>
      </c>
      <c r="H372" s="185">
        <v>0.2</v>
      </c>
      <c r="I372" s="186"/>
      <c r="L372" s="181"/>
      <c r="M372" s="187"/>
      <c r="N372" s="188"/>
      <c r="O372" s="188"/>
      <c r="P372" s="188"/>
      <c r="Q372" s="188"/>
      <c r="R372" s="188"/>
      <c r="S372" s="188"/>
      <c r="T372" s="189"/>
      <c r="AT372" s="183" t="s">
        <v>184</v>
      </c>
      <c r="AU372" s="183" t="s">
        <v>86</v>
      </c>
      <c r="AV372" s="13" t="s">
        <v>86</v>
      </c>
      <c r="AW372" s="13" t="s">
        <v>33</v>
      </c>
      <c r="AX372" s="13" t="s">
        <v>84</v>
      </c>
      <c r="AY372" s="183" t="s">
        <v>175</v>
      </c>
    </row>
    <row r="373" spans="1:65" s="12" customFormat="1" ht="22.9" customHeight="1">
      <c r="B373" s="154"/>
      <c r="D373" s="155" t="s">
        <v>76</v>
      </c>
      <c r="E373" s="165" t="s">
        <v>872</v>
      </c>
      <c r="F373" s="165" t="s">
        <v>873</v>
      </c>
      <c r="I373" s="157"/>
      <c r="J373" s="166">
        <f>BK373</f>
        <v>0</v>
      </c>
      <c r="L373" s="154"/>
      <c r="M373" s="159"/>
      <c r="N373" s="160"/>
      <c r="O373" s="160"/>
      <c r="P373" s="161">
        <f>SUM(P374:P385)</f>
        <v>0</v>
      </c>
      <c r="Q373" s="160"/>
      <c r="R373" s="161">
        <f>SUM(R374:R385)</f>
        <v>0</v>
      </c>
      <c r="S373" s="160"/>
      <c r="T373" s="162">
        <f>SUM(T374:T385)</f>
        <v>0</v>
      </c>
      <c r="AR373" s="155" t="s">
        <v>84</v>
      </c>
      <c r="AT373" s="163" t="s">
        <v>76</v>
      </c>
      <c r="AU373" s="163" t="s">
        <v>84</v>
      </c>
      <c r="AY373" s="155" t="s">
        <v>175</v>
      </c>
      <c r="BK373" s="164">
        <f>SUM(BK374:BK385)</f>
        <v>0</v>
      </c>
    </row>
    <row r="374" spans="1:65" s="2" customFormat="1" ht="16.5" customHeight="1">
      <c r="A374" s="33"/>
      <c r="B374" s="167"/>
      <c r="C374" s="168" t="s">
        <v>1733</v>
      </c>
      <c r="D374" s="168" t="s">
        <v>177</v>
      </c>
      <c r="E374" s="169" t="s">
        <v>874</v>
      </c>
      <c r="F374" s="170" t="s">
        <v>875</v>
      </c>
      <c r="G374" s="171" t="s">
        <v>234</v>
      </c>
      <c r="H374" s="172">
        <v>3.77</v>
      </c>
      <c r="I374" s="173"/>
      <c r="J374" s="174">
        <f>ROUND(I374*H374,2)</f>
        <v>0</v>
      </c>
      <c r="K374" s="170" t="s">
        <v>181</v>
      </c>
      <c r="L374" s="34"/>
      <c r="M374" s="175" t="s">
        <v>1</v>
      </c>
      <c r="N374" s="176" t="s">
        <v>42</v>
      </c>
      <c r="O374" s="59"/>
      <c r="P374" s="177">
        <f>O374*H374</f>
        <v>0</v>
      </c>
      <c r="Q374" s="177">
        <v>0</v>
      </c>
      <c r="R374" s="177">
        <f>Q374*H374</f>
        <v>0</v>
      </c>
      <c r="S374" s="177">
        <v>0</v>
      </c>
      <c r="T374" s="178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79" t="s">
        <v>182</v>
      </c>
      <c r="AT374" s="179" t="s">
        <v>177</v>
      </c>
      <c r="AU374" s="179" t="s">
        <v>86</v>
      </c>
      <c r="AY374" s="18" t="s">
        <v>175</v>
      </c>
      <c r="BE374" s="180">
        <f>IF(N374="základní",J374,0)</f>
        <v>0</v>
      </c>
      <c r="BF374" s="180">
        <f>IF(N374="snížená",J374,0)</f>
        <v>0</v>
      </c>
      <c r="BG374" s="180">
        <f>IF(N374="zákl. přenesená",J374,0)</f>
        <v>0</v>
      </c>
      <c r="BH374" s="180">
        <f>IF(N374="sníž. přenesená",J374,0)</f>
        <v>0</v>
      </c>
      <c r="BI374" s="180">
        <f>IF(N374="nulová",J374,0)</f>
        <v>0</v>
      </c>
      <c r="BJ374" s="18" t="s">
        <v>84</v>
      </c>
      <c r="BK374" s="180">
        <f>ROUND(I374*H374,2)</f>
        <v>0</v>
      </c>
      <c r="BL374" s="18" t="s">
        <v>182</v>
      </c>
      <c r="BM374" s="179" t="s">
        <v>1734</v>
      </c>
    </row>
    <row r="375" spans="1:65" s="13" customFormat="1">
      <c r="B375" s="181"/>
      <c r="D375" s="182" t="s">
        <v>184</v>
      </c>
      <c r="E375" s="183" t="s">
        <v>724</v>
      </c>
      <c r="F375" s="184" t="s">
        <v>1469</v>
      </c>
      <c r="H375" s="185">
        <v>3.77</v>
      </c>
      <c r="I375" s="186"/>
      <c r="L375" s="181"/>
      <c r="M375" s="187"/>
      <c r="N375" s="188"/>
      <c r="O375" s="188"/>
      <c r="P375" s="188"/>
      <c r="Q375" s="188"/>
      <c r="R375" s="188"/>
      <c r="S375" s="188"/>
      <c r="T375" s="189"/>
      <c r="AT375" s="183" t="s">
        <v>184</v>
      </c>
      <c r="AU375" s="183" t="s">
        <v>86</v>
      </c>
      <c r="AV375" s="13" t="s">
        <v>86</v>
      </c>
      <c r="AW375" s="13" t="s">
        <v>33</v>
      </c>
      <c r="AX375" s="13" t="s">
        <v>84</v>
      </c>
      <c r="AY375" s="183" t="s">
        <v>175</v>
      </c>
    </row>
    <row r="376" spans="1:65" s="2" customFormat="1" ht="24" customHeight="1">
      <c r="A376" s="33"/>
      <c r="B376" s="167"/>
      <c r="C376" s="168" t="s">
        <v>1735</v>
      </c>
      <c r="D376" s="168" t="s">
        <v>177</v>
      </c>
      <c r="E376" s="169" t="s">
        <v>877</v>
      </c>
      <c r="F376" s="170" t="s">
        <v>878</v>
      </c>
      <c r="G376" s="171" t="s">
        <v>234</v>
      </c>
      <c r="H376" s="172">
        <v>52.78</v>
      </c>
      <c r="I376" s="173"/>
      <c r="J376" s="174">
        <f>ROUND(I376*H376,2)</f>
        <v>0</v>
      </c>
      <c r="K376" s="170" t="s">
        <v>181</v>
      </c>
      <c r="L376" s="34"/>
      <c r="M376" s="175" t="s">
        <v>1</v>
      </c>
      <c r="N376" s="176" t="s">
        <v>42</v>
      </c>
      <c r="O376" s="59"/>
      <c r="P376" s="177">
        <f>O376*H376</f>
        <v>0</v>
      </c>
      <c r="Q376" s="177">
        <v>0</v>
      </c>
      <c r="R376" s="177">
        <f>Q376*H376</f>
        <v>0</v>
      </c>
      <c r="S376" s="177">
        <v>0</v>
      </c>
      <c r="T376" s="178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79" t="s">
        <v>182</v>
      </c>
      <c r="AT376" s="179" t="s">
        <v>177</v>
      </c>
      <c r="AU376" s="179" t="s">
        <v>86</v>
      </c>
      <c r="AY376" s="18" t="s">
        <v>175</v>
      </c>
      <c r="BE376" s="180">
        <f>IF(N376="základní",J376,0)</f>
        <v>0</v>
      </c>
      <c r="BF376" s="180">
        <f>IF(N376="snížená",J376,0)</f>
        <v>0</v>
      </c>
      <c r="BG376" s="180">
        <f>IF(N376="zákl. přenesená",J376,0)</f>
        <v>0</v>
      </c>
      <c r="BH376" s="180">
        <f>IF(N376="sníž. přenesená",J376,0)</f>
        <v>0</v>
      </c>
      <c r="BI376" s="180">
        <f>IF(N376="nulová",J376,0)</f>
        <v>0</v>
      </c>
      <c r="BJ376" s="18" t="s">
        <v>84</v>
      </c>
      <c r="BK376" s="180">
        <f>ROUND(I376*H376,2)</f>
        <v>0</v>
      </c>
      <c r="BL376" s="18" t="s">
        <v>182</v>
      </c>
      <c r="BM376" s="179" t="s">
        <v>1736</v>
      </c>
    </row>
    <row r="377" spans="1:65" s="13" customFormat="1">
      <c r="B377" s="181"/>
      <c r="D377" s="182" t="s">
        <v>184</v>
      </c>
      <c r="E377" s="183" t="s">
        <v>1</v>
      </c>
      <c r="F377" s="184" t="s">
        <v>880</v>
      </c>
      <c r="H377" s="185">
        <v>52.78</v>
      </c>
      <c r="I377" s="186"/>
      <c r="L377" s="181"/>
      <c r="M377" s="187"/>
      <c r="N377" s="188"/>
      <c r="O377" s="188"/>
      <c r="P377" s="188"/>
      <c r="Q377" s="188"/>
      <c r="R377" s="188"/>
      <c r="S377" s="188"/>
      <c r="T377" s="189"/>
      <c r="AT377" s="183" t="s">
        <v>184</v>
      </c>
      <c r="AU377" s="183" t="s">
        <v>86</v>
      </c>
      <c r="AV377" s="13" t="s">
        <v>86</v>
      </c>
      <c r="AW377" s="13" t="s">
        <v>33</v>
      </c>
      <c r="AX377" s="13" t="s">
        <v>84</v>
      </c>
      <c r="AY377" s="183" t="s">
        <v>175</v>
      </c>
    </row>
    <row r="378" spans="1:65" s="2" customFormat="1" ht="16.5" customHeight="1">
      <c r="A378" s="33"/>
      <c r="B378" s="167"/>
      <c r="C378" s="168" t="s">
        <v>1737</v>
      </c>
      <c r="D378" s="168" t="s">
        <v>177</v>
      </c>
      <c r="E378" s="169" t="s">
        <v>881</v>
      </c>
      <c r="F378" s="170" t="s">
        <v>882</v>
      </c>
      <c r="G378" s="171" t="s">
        <v>234</v>
      </c>
      <c r="H378" s="172">
        <v>5.3849999999999998</v>
      </c>
      <c r="I378" s="173"/>
      <c r="J378" s="174">
        <f>ROUND(I378*H378,2)</f>
        <v>0</v>
      </c>
      <c r="K378" s="170" t="s">
        <v>181</v>
      </c>
      <c r="L378" s="34"/>
      <c r="M378" s="175" t="s">
        <v>1</v>
      </c>
      <c r="N378" s="176" t="s">
        <v>42</v>
      </c>
      <c r="O378" s="59"/>
      <c r="P378" s="177">
        <f>O378*H378</f>
        <v>0</v>
      </c>
      <c r="Q378" s="177">
        <v>0</v>
      </c>
      <c r="R378" s="177">
        <f>Q378*H378</f>
        <v>0</v>
      </c>
      <c r="S378" s="177">
        <v>0</v>
      </c>
      <c r="T378" s="178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79" t="s">
        <v>182</v>
      </c>
      <c r="AT378" s="179" t="s">
        <v>177</v>
      </c>
      <c r="AU378" s="179" t="s">
        <v>86</v>
      </c>
      <c r="AY378" s="18" t="s">
        <v>175</v>
      </c>
      <c r="BE378" s="180">
        <f>IF(N378="základní",J378,0)</f>
        <v>0</v>
      </c>
      <c r="BF378" s="180">
        <f>IF(N378="snížená",J378,0)</f>
        <v>0</v>
      </c>
      <c r="BG378" s="180">
        <f>IF(N378="zákl. přenesená",J378,0)</f>
        <v>0</v>
      </c>
      <c r="BH378" s="180">
        <f>IF(N378="sníž. přenesená",J378,0)</f>
        <v>0</v>
      </c>
      <c r="BI378" s="180">
        <f>IF(N378="nulová",J378,0)</f>
        <v>0</v>
      </c>
      <c r="BJ378" s="18" t="s">
        <v>84</v>
      </c>
      <c r="BK378" s="180">
        <f>ROUND(I378*H378,2)</f>
        <v>0</v>
      </c>
      <c r="BL378" s="18" t="s">
        <v>182</v>
      </c>
      <c r="BM378" s="179" t="s">
        <v>1738</v>
      </c>
    </row>
    <row r="379" spans="1:65" s="13" customFormat="1">
      <c r="B379" s="181"/>
      <c r="D379" s="182" t="s">
        <v>184</v>
      </c>
      <c r="E379" s="183" t="s">
        <v>726</v>
      </c>
      <c r="F379" s="184" t="s">
        <v>1739</v>
      </c>
      <c r="H379" s="185">
        <v>5.3849999999999998</v>
      </c>
      <c r="I379" s="186"/>
      <c r="L379" s="181"/>
      <c r="M379" s="187"/>
      <c r="N379" s="188"/>
      <c r="O379" s="188"/>
      <c r="P379" s="188"/>
      <c r="Q379" s="188"/>
      <c r="R379" s="188"/>
      <c r="S379" s="188"/>
      <c r="T379" s="189"/>
      <c r="AT379" s="183" t="s">
        <v>184</v>
      </c>
      <c r="AU379" s="183" t="s">
        <v>86</v>
      </c>
      <c r="AV379" s="13" t="s">
        <v>86</v>
      </c>
      <c r="AW379" s="13" t="s">
        <v>33</v>
      </c>
      <c r="AX379" s="13" t="s">
        <v>84</v>
      </c>
      <c r="AY379" s="183" t="s">
        <v>175</v>
      </c>
    </row>
    <row r="380" spans="1:65" s="2" customFormat="1" ht="24" customHeight="1">
      <c r="A380" s="33"/>
      <c r="B380" s="167"/>
      <c r="C380" s="168" t="s">
        <v>1740</v>
      </c>
      <c r="D380" s="168" t="s">
        <v>177</v>
      </c>
      <c r="E380" s="169" t="s">
        <v>885</v>
      </c>
      <c r="F380" s="170" t="s">
        <v>886</v>
      </c>
      <c r="G380" s="171" t="s">
        <v>234</v>
      </c>
      <c r="H380" s="172">
        <v>75.39</v>
      </c>
      <c r="I380" s="173"/>
      <c r="J380" s="174">
        <f>ROUND(I380*H380,2)</f>
        <v>0</v>
      </c>
      <c r="K380" s="170" t="s">
        <v>181</v>
      </c>
      <c r="L380" s="34"/>
      <c r="M380" s="175" t="s">
        <v>1</v>
      </c>
      <c r="N380" s="176" t="s">
        <v>42</v>
      </c>
      <c r="O380" s="59"/>
      <c r="P380" s="177">
        <f>O380*H380</f>
        <v>0</v>
      </c>
      <c r="Q380" s="177">
        <v>0</v>
      </c>
      <c r="R380" s="177">
        <f>Q380*H380</f>
        <v>0</v>
      </c>
      <c r="S380" s="177">
        <v>0</v>
      </c>
      <c r="T380" s="178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79" t="s">
        <v>182</v>
      </c>
      <c r="AT380" s="179" t="s">
        <v>177</v>
      </c>
      <c r="AU380" s="179" t="s">
        <v>86</v>
      </c>
      <c r="AY380" s="18" t="s">
        <v>175</v>
      </c>
      <c r="BE380" s="180">
        <f>IF(N380="základní",J380,0)</f>
        <v>0</v>
      </c>
      <c r="BF380" s="180">
        <f>IF(N380="snížená",J380,0)</f>
        <v>0</v>
      </c>
      <c r="BG380" s="180">
        <f>IF(N380="zákl. přenesená",J380,0)</f>
        <v>0</v>
      </c>
      <c r="BH380" s="180">
        <f>IF(N380="sníž. přenesená",J380,0)</f>
        <v>0</v>
      </c>
      <c r="BI380" s="180">
        <f>IF(N380="nulová",J380,0)</f>
        <v>0</v>
      </c>
      <c r="BJ380" s="18" t="s">
        <v>84</v>
      </c>
      <c r="BK380" s="180">
        <f>ROUND(I380*H380,2)</f>
        <v>0</v>
      </c>
      <c r="BL380" s="18" t="s">
        <v>182</v>
      </c>
      <c r="BM380" s="179" t="s">
        <v>1741</v>
      </c>
    </row>
    <row r="381" spans="1:65" s="13" customFormat="1">
      <c r="B381" s="181"/>
      <c r="D381" s="182" t="s">
        <v>184</v>
      </c>
      <c r="E381" s="183" t="s">
        <v>1</v>
      </c>
      <c r="F381" s="184" t="s">
        <v>888</v>
      </c>
      <c r="H381" s="185">
        <v>75.39</v>
      </c>
      <c r="I381" s="186"/>
      <c r="L381" s="181"/>
      <c r="M381" s="187"/>
      <c r="N381" s="188"/>
      <c r="O381" s="188"/>
      <c r="P381" s="188"/>
      <c r="Q381" s="188"/>
      <c r="R381" s="188"/>
      <c r="S381" s="188"/>
      <c r="T381" s="189"/>
      <c r="AT381" s="183" t="s">
        <v>184</v>
      </c>
      <c r="AU381" s="183" t="s">
        <v>86</v>
      </c>
      <c r="AV381" s="13" t="s">
        <v>86</v>
      </c>
      <c r="AW381" s="13" t="s">
        <v>33</v>
      </c>
      <c r="AX381" s="13" t="s">
        <v>84</v>
      </c>
      <c r="AY381" s="183" t="s">
        <v>175</v>
      </c>
    </row>
    <row r="382" spans="1:65" s="2" customFormat="1" ht="24" customHeight="1">
      <c r="A382" s="33"/>
      <c r="B382" s="167"/>
      <c r="C382" s="168" t="s">
        <v>1742</v>
      </c>
      <c r="D382" s="168" t="s">
        <v>177</v>
      </c>
      <c r="E382" s="169" t="s">
        <v>889</v>
      </c>
      <c r="F382" s="170" t="s">
        <v>890</v>
      </c>
      <c r="G382" s="171" t="s">
        <v>234</v>
      </c>
      <c r="H382" s="172">
        <v>9.1549999999999994</v>
      </c>
      <c r="I382" s="173"/>
      <c r="J382" s="174">
        <f>ROUND(I382*H382,2)</f>
        <v>0</v>
      </c>
      <c r="K382" s="170" t="s">
        <v>181</v>
      </c>
      <c r="L382" s="34"/>
      <c r="M382" s="175" t="s">
        <v>1</v>
      </c>
      <c r="N382" s="176" t="s">
        <v>42</v>
      </c>
      <c r="O382" s="59"/>
      <c r="P382" s="177">
        <f>O382*H382</f>
        <v>0</v>
      </c>
      <c r="Q382" s="177">
        <v>0</v>
      </c>
      <c r="R382" s="177">
        <f>Q382*H382</f>
        <v>0</v>
      </c>
      <c r="S382" s="177">
        <v>0</v>
      </c>
      <c r="T382" s="178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79" t="s">
        <v>182</v>
      </c>
      <c r="AT382" s="179" t="s">
        <v>177</v>
      </c>
      <c r="AU382" s="179" t="s">
        <v>86</v>
      </c>
      <c r="AY382" s="18" t="s">
        <v>175</v>
      </c>
      <c r="BE382" s="180">
        <f>IF(N382="základní",J382,0)</f>
        <v>0</v>
      </c>
      <c r="BF382" s="180">
        <f>IF(N382="snížená",J382,0)</f>
        <v>0</v>
      </c>
      <c r="BG382" s="180">
        <f>IF(N382="zákl. přenesená",J382,0)</f>
        <v>0</v>
      </c>
      <c r="BH382" s="180">
        <f>IF(N382="sníž. přenesená",J382,0)</f>
        <v>0</v>
      </c>
      <c r="BI382" s="180">
        <f>IF(N382="nulová",J382,0)</f>
        <v>0</v>
      </c>
      <c r="BJ382" s="18" t="s">
        <v>84</v>
      </c>
      <c r="BK382" s="180">
        <f>ROUND(I382*H382,2)</f>
        <v>0</v>
      </c>
      <c r="BL382" s="18" t="s">
        <v>182</v>
      </c>
      <c r="BM382" s="179" t="s">
        <v>1743</v>
      </c>
    </row>
    <row r="383" spans="1:65" s="2" customFormat="1" ht="36" customHeight="1">
      <c r="A383" s="33"/>
      <c r="B383" s="167"/>
      <c r="C383" s="168" t="s">
        <v>1744</v>
      </c>
      <c r="D383" s="168" t="s">
        <v>177</v>
      </c>
      <c r="E383" s="169" t="s">
        <v>892</v>
      </c>
      <c r="F383" s="170" t="s">
        <v>893</v>
      </c>
      <c r="G383" s="171" t="s">
        <v>234</v>
      </c>
      <c r="H383" s="172">
        <v>5.3849999999999998</v>
      </c>
      <c r="I383" s="173"/>
      <c r="J383" s="174">
        <f>ROUND(I383*H383,2)</f>
        <v>0</v>
      </c>
      <c r="K383" s="170" t="s">
        <v>181</v>
      </c>
      <c r="L383" s="34"/>
      <c r="M383" s="175" t="s">
        <v>1</v>
      </c>
      <c r="N383" s="176" t="s">
        <v>42</v>
      </c>
      <c r="O383" s="59"/>
      <c r="P383" s="177">
        <f>O383*H383</f>
        <v>0</v>
      </c>
      <c r="Q383" s="177">
        <v>0</v>
      </c>
      <c r="R383" s="177">
        <f>Q383*H383</f>
        <v>0</v>
      </c>
      <c r="S383" s="177">
        <v>0</v>
      </c>
      <c r="T383" s="178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79" t="s">
        <v>182</v>
      </c>
      <c r="AT383" s="179" t="s">
        <v>177</v>
      </c>
      <c r="AU383" s="179" t="s">
        <v>86</v>
      </c>
      <c r="AY383" s="18" t="s">
        <v>175</v>
      </c>
      <c r="BE383" s="180">
        <f>IF(N383="základní",J383,0)</f>
        <v>0</v>
      </c>
      <c r="BF383" s="180">
        <f>IF(N383="snížená",J383,0)</f>
        <v>0</v>
      </c>
      <c r="BG383" s="180">
        <f>IF(N383="zákl. přenesená",J383,0)</f>
        <v>0</v>
      </c>
      <c r="BH383" s="180">
        <f>IF(N383="sníž. přenesená",J383,0)</f>
        <v>0</v>
      </c>
      <c r="BI383" s="180">
        <f>IF(N383="nulová",J383,0)</f>
        <v>0</v>
      </c>
      <c r="BJ383" s="18" t="s">
        <v>84</v>
      </c>
      <c r="BK383" s="180">
        <f>ROUND(I383*H383,2)</f>
        <v>0</v>
      </c>
      <c r="BL383" s="18" t="s">
        <v>182</v>
      </c>
      <c r="BM383" s="179" t="s">
        <v>1745</v>
      </c>
    </row>
    <row r="384" spans="1:65" s="2" customFormat="1" ht="24" customHeight="1">
      <c r="A384" s="33"/>
      <c r="B384" s="167"/>
      <c r="C384" s="168" t="s">
        <v>1746</v>
      </c>
      <c r="D384" s="168" t="s">
        <v>177</v>
      </c>
      <c r="E384" s="169" t="s">
        <v>898</v>
      </c>
      <c r="F384" s="170" t="s">
        <v>899</v>
      </c>
      <c r="G384" s="171" t="s">
        <v>234</v>
      </c>
      <c r="H384" s="172">
        <v>3.77</v>
      </c>
      <c r="I384" s="173"/>
      <c r="J384" s="174">
        <f>ROUND(I384*H384,2)</f>
        <v>0</v>
      </c>
      <c r="K384" s="170" t="s">
        <v>181</v>
      </c>
      <c r="L384" s="34"/>
      <c r="M384" s="175" t="s">
        <v>1</v>
      </c>
      <c r="N384" s="176" t="s">
        <v>42</v>
      </c>
      <c r="O384" s="59"/>
      <c r="P384" s="177">
        <f>O384*H384</f>
        <v>0</v>
      </c>
      <c r="Q384" s="177">
        <v>0</v>
      </c>
      <c r="R384" s="177">
        <f>Q384*H384</f>
        <v>0</v>
      </c>
      <c r="S384" s="177">
        <v>0</v>
      </c>
      <c r="T384" s="178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79" t="s">
        <v>182</v>
      </c>
      <c r="AT384" s="179" t="s">
        <v>177</v>
      </c>
      <c r="AU384" s="179" t="s">
        <v>86</v>
      </c>
      <c r="AY384" s="18" t="s">
        <v>175</v>
      </c>
      <c r="BE384" s="180">
        <f>IF(N384="základní",J384,0)</f>
        <v>0</v>
      </c>
      <c r="BF384" s="180">
        <f>IF(N384="snížená",J384,0)</f>
        <v>0</v>
      </c>
      <c r="BG384" s="180">
        <f>IF(N384="zákl. přenesená",J384,0)</f>
        <v>0</v>
      </c>
      <c r="BH384" s="180">
        <f>IF(N384="sníž. přenesená",J384,0)</f>
        <v>0</v>
      </c>
      <c r="BI384" s="180">
        <f>IF(N384="nulová",J384,0)</f>
        <v>0</v>
      </c>
      <c r="BJ384" s="18" t="s">
        <v>84</v>
      </c>
      <c r="BK384" s="180">
        <f>ROUND(I384*H384,2)</f>
        <v>0</v>
      </c>
      <c r="BL384" s="18" t="s">
        <v>182</v>
      </c>
      <c r="BM384" s="179" t="s">
        <v>1747</v>
      </c>
    </row>
    <row r="385" spans="1:65" s="13" customFormat="1">
      <c r="B385" s="181"/>
      <c r="D385" s="182" t="s">
        <v>184</v>
      </c>
      <c r="E385" s="183" t="s">
        <v>1</v>
      </c>
      <c r="F385" s="184" t="s">
        <v>724</v>
      </c>
      <c r="H385" s="185">
        <v>3.77</v>
      </c>
      <c r="I385" s="186"/>
      <c r="L385" s="181"/>
      <c r="M385" s="187"/>
      <c r="N385" s="188"/>
      <c r="O385" s="188"/>
      <c r="P385" s="188"/>
      <c r="Q385" s="188"/>
      <c r="R385" s="188"/>
      <c r="S385" s="188"/>
      <c r="T385" s="189"/>
      <c r="AT385" s="183" t="s">
        <v>184</v>
      </c>
      <c r="AU385" s="183" t="s">
        <v>86</v>
      </c>
      <c r="AV385" s="13" t="s">
        <v>86</v>
      </c>
      <c r="AW385" s="13" t="s">
        <v>33</v>
      </c>
      <c r="AX385" s="13" t="s">
        <v>84</v>
      </c>
      <c r="AY385" s="183" t="s">
        <v>175</v>
      </c>
    </row>
    <row r="386" spans="1:65" s="12" customFormat="1" ht="22.9" customHeight="1">
      <c r="B386" s="154"/>
      <c r="D386" s="155" t="s">
        <v>76</v>
      </c>
      <c r="E386" s="165" t="s">
        <v>356</v>
      </c>
      <c r="F386" s="165" t="s">
        <v>357</v>
      </c>
      <c r="I386" s="157"/>
      <c r="J386" s="166">
        <f>BK386</f>
        <v>0</v>
      </c>
      <c r="L386" s="154"/>
      <c r="M386" s="159"/>
      <c r="N386" s="160"/>
      <c r="O386" s="160"/>
      <c r="P386" s="161">
        <f>P387</f>
        <v>0</v>
      </c>
      <c r="Q386" s="160"/>
      <c r="R386" s="161">
        <f>R387</f>
        <v>0</v>
      </c>
      <c r="S386" s="160"/>
      <c r="T386" s="162">
        <f>T387</f>
        <v>0</v>
      </c>
      <c r="AR386" s="155" t="s">
        <v>84</v>
      </c>
      <c r="AT386" s="163" t="s">
        <v>76</v>
      </c>
      <c r="AU386" s="163" t="s">
        <v>84</v>
      </c>
      <c r="AY386" s="155" t="s">
        <v>175</v>
      </c>
      <c r="BK386" s="164">
        <f>BK387</f>
        <v>0</v>
      </c>
    </row>
    <row r="387" spans="1:65" s="2" customFormat="1" ht="24" customHeight="1">
      <c r="A387" s="33"/>
      <c r="B387" s="167"/>
      <c r="C387" s="168" t="s">
        <v>1748</v>
      </c>
      <c r="D387" s="168" t="s">
        <v>177</v>
      </c>
      <c r="E387" s="169" t="s">
        <v>1438</v>
      </c>
      <c r="F387" s="170" t="s">
        <v>1439</v>
      </c>
      <c r="G387" s="171" t="s">
        <v>234</v>
      </c>
      <c r="H387" s="172">
        <v>1677.6379999999999</v>
      </c>
      <c r="I387" s="173"/>
      <c r="J387" s="174">
        <f>ROUND(I387*H387,2)</f>
        <v>0</v>
      </c>
      <c r="K387" s="170" t="s">
        <v>181</v>
      </c>
      <c r="L387" s="34"/>
      <c r="M387" s="175" t="s">
        <v>1</v>
      </c>
      <c r="N387" s="176" t="s">
        <v>42</v>
      </c>
      <c r="O387" s="59"/>
      <c r="P387" s="177">
        <f>O387*H387</f>
        <v>0</v>
      </c>
      <c r="Q387" s="177">
        <v>0</v>
      </c>
      <c r="R387" s="177">
        <f>Q387*H387</f>
        <v>0</v>
      </c>
      <c r="S387" s="177">
        <v>0</v>
      </c>
      <c r="T387" s="178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79" t="s">
        <v>182</v>
      </c>
      <c r="AT387" s="179" t="s">
        <v>177</v>
      </c>
      <c r="AU387" s="179" t="s">
        <v>86</v>
      </c>
      <c r="AY387" s="18" t="s">
        <v>175</v>
      </c>
      <c r="BE387" s="180">
        <f>IF(N387="základní",J387,0)</f>
        <v>0</v>
      </c>
      <c r="BF387" s="180">
        <f>IF(N387="snížená",J387,0)</f>
        <v>0</v>
      </c>
      <c r="BG387" s="180">
        <f>IF(N387="zákl. přenesená",J387,0)</f>
        <v>0</v>
      </c>
      <c r="BH387" s="180">
        <f>IF(N387="sníž. přenesená",J387,0)</f>
        <v>0</v>
      </c>
      <c r="BI387" s="180">
        <f>IF(N387="nulová",J387,0)</f>
        <v>0</v>
      </c>
      <c r="BJ387" s="18" t="s">
        <v>84</v>
      </c>
      <c r="BK387" s="180">
        <f>ROUND(I387*H387,2)</f>
        <v>0</v>
      </c>
      <c r="BL387" s="18" t="s">
        <v>182</v>
      </c>
      <c r="BM387" s="179" t="s">
        <v>1749</v>
      </c>
    </row>
    <row r="388" spans="1:65" s="12" customFormat="1" ht="25.9" customHeight="1">
      <c r="B388" s="154"/>
      <c r="D388" s="155" t="s">
        <v>76</v>
      </c>
      <c r="E388" s="156" t="s">
        <v>565</v>
      </c>
      <c r="F388" s="156" t="s">
        <v>566</v>
      </c>
      <c r="I388" s="157"/>
      <c r="J388" s="158">
        <f>BK388</f>
        <v>0</v>
      </c>
      <c r="L388" s="154"/>
      <c r="M388" s="159"/>
      <c r="N388" s="160"/>
      <c r="O388" s="160"/>
      <c r="P388" s="161">
        <f>P389</f>
        <v>0</v>
      </c>
      <c r="Q388" s="160"/>
      <c r="R388" s="161">
        <f>R389</f>
        <v>0</v>
      </c>
      <c r="S388" s="160"/>
      <c r="T388" s="162">
        <f>T389</f>
        <v>0</v>
      </c>
      <c r="AR388" s="155" t="s">
        <v>86</v>
      </c>
      <c r="AT388" s="163" t="s">
        <v>76</v>
      </c>
      <c r="AU388" s="163" t="s">
        <v>77</v>
      </c>
      <c r="AY388" s="155" t="s">
        <v>175</v>
      </c>
      <c r="BK388" s="164">
        <f>BK389</f>
        <v>0</v>
      </c>
    </row>
    <row r="389" spans="1:65" s="12" customFormat="1" ht="22.9" customHeight="1">
      <c r="B389" s="154"/>
      <c r="D389" s="155" t="s">
        <v>76</v>
      </c>
      <c r="E389" s="165" t="s">
        <v>1159</v>
      </c>
      <c r="F389" s="165" t="s">
        <v>1160</v>
      </c>
      <c r="I389" s="157"/>
      <c r="J389" s="166">
        <f>BK389</f>
        <v>0</v>
      </c>
      <c r="L389" s="154"/>
      <c r="M389" s="159"/>
      <c r="N389" s="160"/>
      <c r="O389" s="160"/>
      <c r="P389" s="161">
        <f>SUM(P390:P391)</f>
        <v>0</v>
      </c>
      <c r="Q389" s="160"/>
      <c r="R389" s="161">
        <f>SUM(R390:R391)</f>
        <v>0</v>
      </c>
      <c r="S389" s="160"/>
      <c r="T389" s="162">
        <f>SUM(T390:T391)</f>
        <v>0</v>
      </c>
      <c r="AR389" s="155" t="s">
        <v>86</v>
      </c>
      <c r="AT389" s="163" t="s">
        <v>76</v>
      </c>
      <c r="AU389" s="163" t="s">
        <v>84</v>
      </c>
      <c r="AY389" s="155" t="s">
        <v>175</v>
      </c>
      <c r="BK389" s="164">
        <f>SUM(BK390:BK391)</f>
        <v>0</v>
      </c>
    </row>
    <row r="390" spans="1:65" s="2" customFormat="1" ht="16.5" customHeight="1">
      <c r="A390" s="33"/>
      <c r="B390" s="167"/>
      <c r="C390" s="168" t="s">
        <v>1750</v>
      </c>
      <c r="D390" s="168" t="s">
        <v>177</v>
      </c>
      <c r="E390" s="169" t="s">
        <v>1161</v>
      </c>
      <c r="F390" s="170" t="s">
        <v>1162</v>
      </c>
      <c r="G390" s="171" t="s">
        <v>285</v>
      </c>
      <c r="H390" s="172">
        <v>30</v>
      </c>
      <c r="I390" s="173"/>
      <c r="J390" s="174">
        <f>ROUND(I390*H390,2)</f>
        <v>0</v>
      </c>
      <c r="K390" s="170" t="s">
        <v>1</v>
      </c>
      <c r="L390" s="34"/>
      <c r="M390" s="175" t="s">
        <v>1</v>
      </c>
      <c r="N390" s="176" t="s">
        <v>42</v>
      </c>
      <c r="O390" s="59"/>
      <c r="P390" s="177">
        <f>O390*H390</f>
        <v>0</v>
      </c>
      <c r="Q390" s="177">
        <v>0</v>
      </c>
      <c r="R390" s="177">
        <f>Q390*H390</f>
        <v>0</v>
      </c>
      <c r="S390" s="177">
        <v>0</v>
      </c>
      <c r="T390" s="178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79" t="s">
        <v>256</v>
      </c>
      <c r="AT390" s="179" t="s">
        <v>177</v>
      </c>
      <c r="AU390" s="179" t="s">
        <v>86</v>
      </c>
      <c r="AY390" s="18" t="s">
        <v>175</v>
      </c>
      <c r="BE390" s="180">
        <f>IF(N390="základní",J390,0)</f>
        <v>0</v>
      </c>
      <c r="BF390" s="180">
        <f>IF(N390="snížená",J390,0)</f>
        <v>0</v>
      </c>
      <c r="BG390" s="180">
        <f>IF(N390="zákl. přenesená",J390,0)</f>
        <v>0</v>
      </c>
      <c r="BH390" s="180">
        <f>IF(N390="sníž. přenesená",J390,0)</f>
        <v>0</v>
      </c>
      <c r="BI390" s="180">
        <f>IF(N390="nulová",J390,0)</f>
        <v>0</v>
      </c>
      <c r="BJ390" s="18" t="s">
        <v>84</v>
      </c>
      <c r="BK390" s="180">
        <f>ROUND(I390*H390,2)</f>
        <v>0</v>
      </c>
      <c r="BL390" s="18" t="s">
        <v>256</v>
      </c>
      <c r="BM390" s="179" t="s">
        <v>1751</v>
      </c>
    </row>
    <row r="391" spans="1:65" s="2" customFormat="1" ht="24" customHeight="1">
      <c r="A391" s="33"/>
      <c r="B391" s="167"/>
      <c r="C391" s="168" t="s">
        <v>1752</v>
      </c>
      <c r="D391" s="168" t="s">
        <v>177</v>
      </c>
      <c r="E391" s="169" t="s">
        <v>1443</v>
      </c>
      <c r="F391" s="170" t="s">
        <v>1444</v>
      </c>
      <c r="G391" s="171" t="s">
        <v>285</v>
      </c>
      <c r="H391" s="172">
        <v>18</v>
      </c>
      <c r="I391" s="173"/>
      <c r="J391" s="174">
        <f>ROUND(I391*H391,2)</f>
        <v>0</v>
      </c>
      <c r="K391" s="170" t="s">
        <v>1</v>
      </c>
      <c r="L391" s="34"/>
      <c r="M391" s="175" t="s">
        <v>1</v>
      </c>
      <c r="N391" s="176" t="s">
        <v>42</v>
      </c>
      <c r="O391" s="59"/>
      <c r="P391" s="177">
        <f>O391*H391</f>
        <v>0</v>
      </c>
      <c r="Q391" s="177">
        <v>0</v>
      </c>
      <c r="R391" s="177">
        <f>Q391*H391</f>
        <v>0</v>
      </c>
      <c r="S391" s="177">
        <v>0</v>
      </c>
      <c r="T391" s="178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79" t="s">
        <v>256</v>
      </c>
      <c r="AT391" s="179" t="s">
        <v>177</v>
      </c>
      <c r="AU391" s="179" t="s">
        <v>86</v>
      </c>
      <c r="AY391" s="18" t="s">
        <v>175</v>
      </c>
      <c r="BE391" s="180">
        <f>IF(N391="základní",J391,0)</f>
        <v>0</v>
      </c>
      <c r="BF391" s="180">
        <f>IF(N391="snížená",J391,0)</f>
        <v>0</v>
      </c>
      <c r="BG391" s="180">
        <f>IF(N391="zákl. přenesená",J391,0)</f>
        <v>0</v>
      </c>
      <c r="BH391" s="180">
        <f>IF(N391="sníž. přenesená",J391,0)</f>
        <v>0</v>
      </c>
      <c r="BI391" s="180">
        <f>IF(N391="nulová",J391,0)</f>
        <v>0</v>
      </c>
      <c r="BJ391" s="18" t="s">
        <v>84</v>
      </c>
      <c r="BK391" s="180">
        <f>ROUND(I391*H391,2)</f>
        <v>0</v>
      </c>
      <c r="BL391" s="18" t="s">
        <v>256</v>
      </c>
      <c r="BM391" s="179" t="s">
        <v>1753</v>
      </c>
    </row>
    <row r="392" spans="1:65" s="12" customFormat="1" ht="25.9" customHeight="1">
      <c r="B392" s="154"/>
      <c r="D392" s="155" t="s">
        <v>76</v>
      </c>
      <c r="E392" s="156" t="s">
        <v>362</v>
      </c>
      <c r="F392" s="156" t="s">
        <v>363</v>
      </c>
      <c r="I392" s="157"/>
      <c r="J392" s="158">
        <f>BK392</f>
        <v>0</v>
      </c>
      <c r="L392" s="154"/>
      <c r="M392" s="159"/>
      <c r="N392" s="160"/>
      <c r="O392" s="160"/>
      <c r="P392" s="161">
        <f>P393+P396</f>
        <v>0</v>
      </c>
      <c r="Q392" s="160"/>
      <c r="R392" s="161">
        <f>R393+R396</f>
        <v>0</v>
      </c>
      <c r="S392" s="160"/>
      <c r="T392" s="162">
        <f>T393+T396</f>
        <v>0</v>
      </c>
      <c r="AR392" s="155" t="s">
        <v>201</v>
      </c>
      <c r="AT392" s="163" t="s">
        <v>76</v>
      </c>
      <c r="AU392" s="163" t="s">
        <v>77</v>
      </c>
      <c r="AY392" s="155" t="s">
        <v>175</v>
      </c>
      <c r="BK392" s="164">
        <f>BK393+BK396</f>
        <v>0</v>
      </c>
    </row>
    <row r="393" spans="1:65" s="12" customFormat="1" ht="22.9" customHeight="1">
      <c r="B393" s="154"/>
      <c r="D393" s="155" t="s">
        <v>76</v>
      </c>
      <c r="E393" s="165" t="s">
        <v>364</v>
      </c>
      <c r="F393" s="165" t="s">
        <v>365</v>
      </c>
      <c r="I393" s="157"/>
      <c r="J393" s="166">
        <f>BK393</f>
        <v>0</v>
      </c>
      <c r="L393" s="154"/>
      <c r="M393" s="159"/>
      <c r="N393" s="160"/>
      <c r="O393" s="160"/>
      <c r="P393" s="161">
        <f>SUM(P394:P395)</f>
        <v>0</v>
      </c>
      <c r="Q393" s="160"/>
      <c r="R393" s="161">
        <f>SUM(R394:R395)</f>
        <v>0</v>
      </c>
      <c r="S393" s="160"/>
      <c r="T393" s="162">
        <f>SUM(T394:T395)</f>
        <v>0</v>
      </c>
      <c r="AR393" s="155" t="s">
        <v>201</v>
      </c>
      <c r="AT393" s="163" t="s">
        <v>76</v>
      </c>
      <c r="AU393" s="163" t="s">
        <v>84</v>
      </c>
      <c r="AY393" s="155" t="s">
        <v>175</v>
      </c>
      <c r="BK393" s="164">
        <f>SUM(BK394:BK395)</f>
        <v>0</v>
      </c>
    </row>
    <row r="394" spans="1:65" s="2" customFormat="1" ht="16.5" customHeight="1">
      <c r="A394" s="33"/>
      <c r="B394" s="167"/>
      <c r="C394" s="168" t="s">
        <v>1754</v>
      </c>
      <c r="D394" s="168" t="s">
        <v>177</v>
      </c>
      <c r="E394" s="169" t="s">
        <v>366</v>
      </c>
      <c r="F394" s="170" t="s">
        <v>367</v>
      </c>
      <c r="G394" s="171" t="s">
        <v>368</v>
      </c>
      <c r="H394" s="172">
        <v>1</v>
      </c>
      <c r="I394" s="173"/>
      <c r="J394" s="174">
        <f>ROUND(I394*H394,2)</f>
        <v>0</v>
      </c>
      <c r="K394" s="170" t="s">
        <v>181</v>
      </c>
      <c r="L394" s="34"/>
      <c r="M394" s="175" t="s">
        <v>1</v>
      </c>
      <c r="N394" s="176" t="s">
        <v>42</v>
      </c>
      <c r="O394" s="59"/>
      <c r="P394" s="177">
        <f>O394*H394</f>
        <v>0</v>
      </c>
      <c r="Q394" s="177">
        <v>0</v>
      </c>
      <c r="R394" s="177">
        <f>Q394*H394</f>
        <v>0</v>
      </c>
      <c r="S394" s="177">
        <v>0</v>
      </c>
      <c r="T394" s="178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79" t="s">
        <v>369</v>
      </c>
      <c r="AT394" s="179" t="s">
        <v>177</v>
      </c>
      <c r="AU394" s="179" t="s">
        <v>86</v>
      </c>
      <c r="AY394" s="18" t="s">
        <v>175</v>
      </c>
      <c r="BE394" s="180">
        <f>IF(N394="základní",J394,0)</f>
        <v>0</v>
      </c>
      <c r="BF394" s="180">
        <f>IF(N394="snížená",J394,0)</f>
        <v>0</v>
      </c>
      <c r="BG394" s="180">
        <f>IF(N394="zákl. přenesená",J394,0)</f>
        <v>0</v>
      </c>
      <c r="BH394" s="180">
        <f>IF(N394="sníž. přenesená",J394,0)</f>
        <v>0</v>
      </c>
      <c r="BI394" s="180">
        <f>IF(N394="nulová",J394,0)</f>
        <v>0</v>
      </c>
      <c r="BJ394" s="18" t="s">
        <v>84</v>
      </c>
      <c r="BK394" s="180">
        <f>ROUND(I394*H394,2)</f>
        <v>0</v>
      </c>
      <c r="BL394" s="18" t="s">
        <v>369</v>
      </c>
      <c r="BM394" s="179" t="s">
        <v>1755</v>
      </c>
    </row>
    <row r="395" spans="1:65" s="2" customFormat="1" ht="16.5" customHeight="1">
      <c r="A395" s="33"/>
      <c r="B395" s="167"/>
      <c r="C395" s="168" t="s">
        <v>1756</v>
      </c>
      <c r="D395" s="168" t="s">
        <v>177</v>
      </c>
      <c r="E395" s="169" t="s">
        <v>372</v>
      </c>
      <c r="F395" s="170" t="s">
        <v>373</v>
      </c>
      <c r="G395" s="171" t="s">
        <v>368</v>
      </c>
      <c r="H395" s="172">
        <v>1</v>
      </c>
      <c r="I395" s="173"/>
      <c r="J395" s="174">
        <f>ROUND(I395*H395,2)</f>
        <v>0</v>
      </c>
      <c r="K395" s="170" t="s">
        <v>181</v>
      </c>
      <c r="L395" s="34"/>
      <c r="M395" s="175" t="s">
        <v>1</v>
      </c>
      <c r="N395" s="176" t="s">
        <v>42</v>
      </c>
      <c r="O395" s="59"/>
      <c r="P395" s="177">
        <f>O395*H395</f>
        <v>0</v>
      </c>
      <c r="Q395" s="177">
        <v>0</v>
      </c>
      <c r="R395" s="177">
        <f>Q395*H395</f>
        <v>0</v>
      </c>
      <c r="S395" s="177">
        <v>0</v>
      </c>
      <c r="T395" s="178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79" t="s">
        <v>369</v>
      </c>
      <c r="AT395" s="179" t="s">
        <v>177</v>
      </c>
      <c r="AU395" s="179" t="s">
        <v>86</v>
      </c>
      <c r="AY395" s="18" t="s">
        <v>175</v>
      </c>
      <c r="BE395" s="180">
        <f>IF(N395="základní",J395,0)</f>
        <v>0</v>
      </c>
      <c r="BF395" s="180">
        <f>IF(N395="snížená",J395,0)</f>
        <v>0</v>
      </c>
      <c r="BG395" s="180">
        <f>IF(N395="zákl. přenesená",J395,0)</f>
        <v>0</v>
      </c>
      <c r="BH395" s="180">
        <f>IF(N395="sníž. přenesená",J395,0)</f>
        <v>0</v>
      </c>
      <c r="BI395" s="180">
        <f>IF(N395="nulová",J395,0)</f>
        <v>0</v>
      </c>
      <c r="BJ395" s="18" t="s">
        <v>84</v>
      </c>
      <c r="BK395" s="180">
        <f>ROUND(I395*H395,2)</f>
        <v>0</v>
      </c>
      <c r="BL395" s="18" t="s">
        <v>369</v>
      </c>
      <c r="BM395" s="179" t="s">
        <v>1757</v>
      </c>
    </row>
    <row r="396" spans="1:65" s="12" customFormat="1" ht="22.9" customHeight="1">
      <c r="B396" s="154"/>
      <c r="D396" s="155" t="s">
        <v>76</v>
      </c>
      <c r="E396" s="165" t="s">
        <v>1166</v>
      </c>
      <c r="F396" s="165" t="s">
        <v>1167</v>
      </c>
      <c r="I396" s="157"/>
      <c r="J396" s="166">
        <f>BK396</f>
        <v>0</v>
      </c>
      <c r="L396" s="154"/>
      <c r="M396" s="159"/>
      <c r="N396" s="160"/>
      <c r="O396" s="160"/>
      <c r="P396" s="161">
        <f>P397</f>
        <v>0</v>
      </c>
      <c r="Q396" s="160"/>
      <c r="R396" s="161">
        <f>R397</f>
        <v>0</v>
      </c>
      <c r="S396" s="160"/>
      <c r="T396" s="162">
        <f>T397</f>
        <v>0</v>
      </c>
      <c r="AR396" s="155" t="s">
        <v>201</v>
      </c>
      <c r="AT396" s="163" t="s">
        <v>76</v>
      </c>
      <c r="AU396" s="163" t="s">
        <v>84</v>
      </c>
      <c r="AY396" s="155" t="s">
        <v>175</v>
      </c>
      <c r="BK396" s="164">
        <f>BK397</f>
        <v>0</v>
      </c>
    </row>
    <row r="397" spans="1:65" s="2" customFormat="1" ht="16.5" customHeight="1">
      <c r="A397" s="33"/>
      <c r="B397" s="167"/>
      <c r="C397" s="168" t="s">
        <v>1758</v>
      </c>
      <c r="D397" s="168" t="s">
        <v>177</v>
      </c>
      <c r="E397" s="169" t="s">
        <v>1168</v>
      </c>
      <c r="F397" s="170" t="s">
        <v>1169</v>
      </c>
      <c r="G397" s="171" t="s">
        <v>310</v>
      </c>
      <c r="H397" s="172">
        <v>2</v>
      </c>
      <c r="I397" s="173"/>
      <c r="J397" s="174">
        <f>ROUND(I397*H397,2)</f>
        <v>0</v>
      </c>
      <c r="K397" s="170" t="s">
        <v>750</v>
      </c>
      <c r="L397" s="34"/>
      <c r="M397" s="215" t="s">
        <v>1</v>
      </c>
      <c r="N397" s="216" t="s">
        <v>42</v>
      </c>
      <c r="O397" s="217"/>
      <c r="P397" s="218">
        <f>O397*H397</f>
        <v>0</v>
      </c>
      <c r="Q397" s="218">
        <v>0</v>
      </c>
      <c r="R397" s="218">
        <f>Q397*H397</f>
        <v>0</v>
      </c>
      <c r="S397" s="218">
        <v>0</v>
      </c>
      <c r="T397" s="219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79" t="s">
        <v>369</v>
      </c>
      <c r="AT397" s="179" t="s">
        <v>177</v>
      </c>
      <c r="AU397" s="179" t="s">
        <v>86</v>
      </c>
      <c r="AY397" s="18" t="s">
        <v>175</v>
      </c>
      <c r="BE397" s="180">
        <f>IF(N397="základní",J397,0)</f>
        <v>0</v>
      </c>
      <c r="BF397" s="180">
        <f>IF(N397="snížená",J397,0)</f>
        <v>0</v>
      </c>
      <c r="BG397" s="180">
        <f>IF(N397="zákl. přenesená",J397,0)</f>
        <v>0</v>
      </c>
      <c r="BH397" s="180">
        <f>IF(N397="sníž. přenesená",J397,0)</f>
        <v>0</v>
      </c>
      <c r="BI397" s="180">
        <f>IF(N397="nulová",J397,0)</f>
        <v>0</v>
      </c>
      <c r="BJ397" s="18" t="s">
        <v>84</v>
      </c>
      <c r="BK397" s="180">
        <f>ROUND(I397*H397,2)</f>
        <v>0</v>
      </c>
      <c r="BL397" s="18" t="s">
        <v>369</v>
      </c>
      <c r="BM397" s="179" t="s">
        <v>1759</v>
      </c>
    </row>
    <row r="398" spans="1:65" s="2" customFormat="1" ht="6.95" customHeight="1">
      <c r="A398" s="33"/>
      <c r="B398" s="48"/>
      <c r="C398" s="49"/>
      <c r="D398" s="49"/>
      <c r="E398" s="49"/>
      <c r="F398" s="49"/>
      <c r="G398" s="49"/>
      <c r="H398" s="49"/>
      <c r="I398" s="127"/>
      <c r="J398" s="49"/>
      <c r="K398" s="49"/>
      <c r="L398" s="34"/>
      <c r="M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</row>
  </sheetData>
  <autoFilter ref="C134:K397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4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118</v>
      </c>
      <c r="AZ2" s="100" t="s">
        <v>134</v>
      </c>
      <c r="BA2" s="100" t="s">
        <v>1</v>
      </c>
      <c r="BB2" s="100" t="s">
        <v>1</v>
      </c>
      <c r="BC2" s="100" t="s">
        <v>1760</v>
      </c>
      <c r="BD2" s="100" t="s">
        <v>86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  <c r="AZ3" s="100" t="s">
        <v>718</v>
      </c>
      <c r="BA3" s="100" t="s">
        <v>1</v>
      </c>
      <c r="BB3" s="100" t="s">
        <v>1</v>
      </c>
      <c r="BC3" s="100" t="s">
        <v>1761</v>
      </c>
      <c r="BD3" s="100" t="s">
        <v>86</v>
      </c>
    </row>
    <row r="4" spans="1:56" s="1" customFormat="1" ht="24.95" customHeight="1">
      <c r="B4" s="21"/>
      <c r="D4" s="22" t="s">
        <v>138</v>
      </c>
      <c r="I4" s="99"/>
      <c r="L4" s="21"/>
      <c r="M4" s="102" t="s">
        <v>10</v>
      </c>
      <c r="AT4" s="18" t="s">
        <v>3</v>
      </c>
      <c r="AZ4" s="100" t="s">
        <v>1172</v>
      </c>
      <c r="BA4" s="100" t="s">
        <v>1</v>
      </c>
      <c r="BB4" s="100" t="s">
        <v>1</v>
      </c>
      <c r="BC4" s="100" t="s">
        <v>1762</v>
      </c>
      <c r="BD4" s="100" t="s">
        <v>86</v>
      </c>
    </row>
    <row r="5" spans="1:56" s="1" customFormat="1" ht="6.95" customHeight="1">
      <c r="B5" s="21"/>
      <c r="I5" s="99"/>
      <c r="L5" s="21"/>
      <c r="AZ5" s="100" t="s">
        <v>601</v>
      </c>
      <c r="BA5" s="100" t="s">
        <v>1</v>
      </c>
      <c r="BB5" s="100" t="s">
        <v>1</v>
      </c>
      <c r="BC5" s="100" t="s">
        <v>8</v>
      </c>
      <c r="BD5" s="100" t="s">
        <v>86</v>
      </c>
    </row>
    <row r="6" spans="1:56" s="1" customFormat="1" ht="12" customHeight="1">
      <c r="B6" s="21"/>
      <c r="D6" s="28" t="s">
        <v>15</v>
      </c>
      <c r="I6" s="99"/>
      <c r="L6" s="21"/>
      <c r="AZ6" s="100" t="s">
        <v>136</v>
      </c>
      <c r="BA6" s="100" t="s">
        <v>1</v>
      </c>
      <c r="BB6" s="100" t="s">
        <v>1</v>
      </c>
      <c r="BC6" s="100" t="s">
        <v>1763</v>
      </c>
      <c r="BD6" s="100" t="s">
        <v>86</v>
      </c>
    </row>
    <row r="7" spans="1:56" s="1" customFormat="1" ht="25.5" customHeight="1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  <c r="AZ7" s="100" t="s">
        <v>139</v>
      </c>
      <c r="BA7" s="100" t="s">
        <v>1</v>
      </c>
      <c r="BB7" s="100" t="s">
        <v>1</v>
      </c>
      <c r="BC7" s="100" t="s">
        <v>1764</v>
      </c>
      <c r="BD7" s="100" t="s">
        <v>86</v>
      </c>
    </row>
    <row r="8" spans="1:56" s="1" customFormat="1" ht="12" customHeight="1">
      <c r="B8" s="21"/>
      <c r="D8" s="28" t="s">
        <v>144</v>
      </c>
      <c r="I8" s="99"/>
      <c r="L8" s="21"/>
      <c r="AZ8" s="100" t="s">
        <v>141</v>
      </c>
      <c r="BA8" s="100" t="s">
        <v>1</v>
      </c>
      <c r="BB8" s="100" t="s">
        <v>1</v>
      </c>
      <c r="BC8" s="100" t="s">
        <v>1437</v>
      </c>
      <c r="BD8" s="100" t="s">
        <v>86</v>
      </c>
    </row>
    <row r="9" spans="1:56" s="2" customFormat="1" ht="16.5" customHeight="1">
      <c r="A9" s="33"/>
      <c r="B9" s="34"/>
      <c r="C9" s="33"/>
      <c r="D9" s="33"/>
      <c r="E9" s="276" t="s">
        <v>1179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0" t="s">
        <v>1175</v>
      </c>
      <c r="BA9" s="100" t="s">
        <v>1</v>
      </c>
      <c r="BB9" s="100" t="s">
        <v>1</v>
      </c>
      <c r="BC9" s="100" t="s">
        <v>1765</v>
      </c>
      <c r="BD9" s="100" t="s">
        <v>86</v>
      </c>
    </row>
    <row r="10" spans="1:5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100" t="s">
        <v>1177</v>
      </c>
      <c r="BA10" s="100" t="s">
        <v>1</v>
      </c>
      <c r="BB10" s="100" t="s">
        <v>1</v>
      </c>
      <c r="BC10" s="100" t="s">
        <v>1766</v>
      </c>
      <c r="BD10" s="100" t="s">
        <v>86</v>
      </c>
    </row>
    <row r="11" spans="1:56" s="2" customFormat="1" ht="27" customHeight="1">
      <c r="A11" s="33"/>
      <c r="B11" s="34"/>
      <c r="C11" s="33"/>
      <c r="D11" s="33"/>
      <c r="E11" s="258" t="s">
        <v>1767</v>
      </c>
      <c r="F11" s="275"/>
      <c r="G11" s="275"/>
      <c r="H11" s="275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100" t="s">
        <v>1036</v>
      </c>
      <c r="BA11" s="100" t="s">
        <v>1</v>
      </c>
      <c r="BB11" s="100" t="s">
        <v>1</v>
      </c>
      <c r="BC11" s="100" t="s">
        <v>1768</v>
      </c>
      <c r="BD11" s="100" t="s">
        <v>86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100" t="s">
        <v>1462</v>
      </c>
      <c r="BA12" s="100" t="s">
        <v>1</v>
      </c>
      <c r="BB12" s="100" t="s">
        <v>1</v>
      </c>
      <c r="BC12" s="100" t="s">
        <v>1769</v>
      </c>
      <c r="BD12" s="100" t="s">
        <v>86</v>
      </c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104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100" t="s">
        <v>1181</v>
      </c>
      <c r="BA13" s="100" t="s">
        <v>1</v>
      </c>
      <c r="BB13" s="100" t="s">
        <v>1</v>
      </c>
      <c r="BC13" s="100" t="s">
        <v>1770</v>
      </c>
      <c r="BD13" s="100" t="s">
        <v>86</v>
      </c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104" t="s">
        <v>21</v>
      </c>
      <c r="J14" s="56" t="str">
        <f>'Rekapitulace stavby'!AN8</f>
        <v>18. 1. 2019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100" t="s">
        <v>1184</v>
      </c>
      <c r="BA14" s="100" t="s">
        <v>1</v>
      </c>
      <c r="BB14" s="100" t="s">
        <v>1</v>
      </c>
      <c r="BC14" s="100" t="s">
        <v>1465</v>
      </c>
      <c r="BD14" s="100" t="s">
        <v>86</v>
      </c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100" t="s">
        <v>380</v>
      </c>
      <c r="BA15" s="100" t="s">
        <v>1</v>
      </c>
      <c r="BB15" s="100" t="s">
        <v>1</v>
      </c>
      <c r="BC15" s="100" t="s">
        <v>1768</v>
      </c>
      <c r="BD15" s="100" t="s">
        <v>86</v>
      </c>
    </row>
    <row r="16" spans="1:5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104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100" t="s">
        <v>1467</v>
      </c>
      <c r="BA16" s="100" t="s">
        <v>1</v>
      </c>
      <c r="BB16" s="100" t="s">
        <v>1</v>
      </c>
      <c r="BC16" s="100" t="s">
        <v>1771</v>
      </c>
      <c r="BD16" s="100" t="s">
        <v>86</v>
      </c>
    </row>
    <row r="17" spans="1:56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104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100" t="s">
        <v>724</v>
      </c>
      <c r="BA17" s="100" t="s">
        <v>1</v>
      </c>
      <c r="BB17" s="100" t="s">
        <v>1</v>
      </c>
      <c r="BC17" s="100" t="s">
        <v>1772</v>
      </c>
      <c r="BD17" s="100" t="s">
        <v>86</v>
      </c>
    </row>
    <row r="18" spans="1:56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100" t="s">
        <v>726</v>
      </c>
      <c r="BA18" s="100" t="s">
        <v>1</v>
      </c>
      <c r="BB18" s="100" t="s">
        <v>1</v>
      </c>
      <c r="BC18" s="100" t="s">
        <v>1773</v>
      </c>
      <c r="BD18" s="100" t="s">
        <v>86</v>
      </c>
    </row>
    <row r="19" spans="1:56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100" t="s">
        <v>729</v>
      </c>
      <c r="BA19" s="100" t="s">
        <v>1</v>
      </c>
      <c r="BB19" s="100" t="s">
        <v>1</v>
      </c>
      <c r="BC19" s="100" t="s">
        <v>1774</v>
      </c>
      <c r="BD19" s="100" t="s">
        <v>86</v>
      </c>
    </row>
    <row r="20" spans="1:56" s="2" customFormat="1" ht="18" customHeight="1">
      <c r="A20" s="33"/>
      <c r="B20" s="34"/>
      <c r="C20" s="33"/>
      <c r="D20" s="33"/>
      <c r="E20" s="278" t="str">
        <f>'Rekapitulace stavby'!E14</f>
        <v>Vyplň údaj</v>
      </c>
      <c r="F20" s="261"/>
      <c r="G20" s="261"/>
      <c r="H20" s="261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56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56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24</v>
      </c>
      <c r="J22" s="26" t="s">
        <v>30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56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104" t="s">
        <v>26</v>
      </c>
      <c r="J23" s="26" t="s">
        <v>32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56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56" s="2" customFormat="1" ht="12" customHeight="1">
      <c r="A25" s="33"/>
      <c r="B25" s="34"/>
      <c r="C25" s="33"/>
      <c r="D25" s="28" t="s">
        <v>34</v>
      </c>
      <c r="E25" s="33"/>
      <c r="F25" s="33"/>
      <c r="G25" s="33"/>
      <c r="H25" s="33"/>
      <c r="I25" s="104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56" s="2" customFormat="1" ht="18" customHeight="1">
      <c r="A26" s="33"/>
      <c r="B26" s="34"/>
      <c r="C26" s="33"/>
      <c r="D26" s="33"/>
      <c r="E26" s="26" t="s">
        <v>35</v>
      </c>
      <c r="F26" s="33"/>
      <c r="G26" s="33"/>
      <c r="H26" s="33"/>
      <c r="I26" s="104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56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56" s="2" customFormat="1" ht="12" customHeight="1">
      <c r="A28" s="33"/>
      <c r="B28" s="34"/>
      <c r="C28" s="33"/>
      <c r="D28" s="28" t="s">
        <v>36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56" s="8" customFormat="1" ht="16.5" customHeight="1">
      <c r="A29" s="105"/>
      <c r="B29" s="106"/>
      <c r="C29" s="105"/>
      <c r="D29" s="105"/>
      <c r="E29" s="265" t="s">
        <v>1</v>
      </c>
      <c r="F29" s="265"/>
      <c r="G29" s="265"/>
      <c r="H29" s="265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56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56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56" s="2" customFormat="1" ht="25.35" customHeight="1">
      <c r="A32" s="33"/>
      <c r="B32" s="34"/>
      <c r="C32" s="33"/>
      <c r="D32" s="110" t="s">
        <v>37</v>
      </c>
      <c r="E32" s="33"/>
      <c r="F32" s="33"/>
      <c r="G32" s="33"/>
      <c r="H32" s="33"/>
      <c r="I32" s="103"/>
      <c r="J32" s="72">
        <f>ROUND(J132,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39</v>
      </c>
      <c r="G34" s="33"/>
      <c r="H34" s="33"/>
      <c r="I34" s="111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2" t="s">
        <v>41</v>
      </c>
      <c r="E35" s="28" t="s">
        <v>42</v>
      </c>
      <c r="F35" s="113">
        <f>ROUND((SUM(BE132:BE373)),  2)</f>
        <v>0</v>
      </c>
      <c r="G35" s="33"/>
      <c r="H35" s="33"/>
      <c r="I35" s="114">
        <v>0.21</v>
      </c>
      <c r="J35" s="113">
        <f>ROUND(((SUM(BE132:BE373))*I35),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43</v>
      </c>
      <c r="F36" s="113">
        <f>ROUND((SUM(BF132:BF373)),  2)</f>
        <v>0</v>
      </c>
      <c r="G36" s="33"/>
      <c r="H36" s="33"/>
      <c r="I36" s="114">
        <v>0.15</v>
      </c>
      <c r="J36" s="113">
        <f>ROUND(((SUM(BF132:BF373))*I36),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13">
        <f>ROUND((SUM(BG132:BG373)),  2)</f>
        <v>0</v>
      </c>
      <c r="G37" s="33"/>
      <c r="H37" s="33"/>
      <c r="I37" s="114">
        <v>0.21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45</v>
      </c>
      <c r="F38" s="113">
        <f>ROUND((SUM(BH132:BH373)),  2)</f>
        <v>0</v>
      </c>
      <c r="G38" s="33"/>
      <c r="H38" s="33"/>
      <c r="I38" s="114">
        <v>0.15</v>
      </c>
      <c r="J38" s="113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46</v>
      </c>
      <c r="F39" s="113">
        <f>ROUND((SUM(BI132:BI373)),  2)</f>
        <v>0</v>
      </c>
      <c r="G39" s="33"/>
      <c r="H39" s="33"/>
      <c r="I39" s="114">
        <v>0</v>
      </c>
      <c r="J39" s="113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5"/>
      <c r="D41" s="116" t="s">
        <v>47</v>
      </c>
      <c r="E41" s="61"/>
      <c r="F41" s="61"/>
      <c r="G41" s="117" t="s">
        <v>48</v>
      </c>
      <c r="H41" s="118" t="s">
        <v>49</v>
      </c>
      <c r="I41" s="119"/>
      <c r="J41" s="120">
        <f>SUM(J32:J39)</f>
        <v>0</v>
      </c>
      <c r="K41" s="12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6" t="s">
        <v>1179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27" customHeight="1">
      <c r="A89" s="33"/>
      <c r="B89" s="34"/>
      <c r="C89" s="33"/>
      <c r="D89" s="33"/>
      <c r="E89" s="258" t="str">
        <f>E11</f>
        <v xml:space="preserve">03 - C.1.0-Úprava stávajícího parkoviště mezi bytovými domy  č.p. 673-674 </v>
      </c>
      <c r="F89" s="275"/>
      <c r="G89" s="275"/>
      <c r="H89" s="275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Valašské Meziříčí</v>
      </c>
      <c r="G91" s="33"/>
      <c r="H91" s="33"/>
      <c r="I91" s="104" t="s">
        <v>21</v>
      </c>
      <c r="J91" s="56" t="str">
        <f>IF(J14="","",J14)</f>
        <v>18. 1. 2019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>
      <c r="A93" s="33"/>
      <c r="B93" s="34"/>
      <c r="C93" s="28" t="s">
        <v>23</v>
      </c>
      <c r="D93" s="33"/>
      <c r="E93" s="33"/>
      <c r="F93" s="26" t="str">
        <f>E17</f>
        <v>Město Valašské Meziříčí</v>
      </c>
      <c r="G93" s="33"/>
      <c r="H93" s="33"/>
      <c r="I93" s="104" t="s">
        <v>29</v>
      </c>
      <c r="J93" s="31" t="str">
        <f>E23</f>
        <v>LZ-PROJEKT plus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34</v>
      </c>
      <c r="J94" s="31" t="str">
        <f>E26</f>
        <v>Fajfrová Irena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9" t="s">
        <v>149</v>
      </c>
      <c r="D96" s="115"/>
      <c r="E96" s="115"/>
      <c r="F96" s="115"/>
      <c r="G96" s="115"/>
      <c r="H96" s="115"/>
      <c r="I96" s="130"/>
      <c r="J96" s="131" t="s">
        <v>150</v>
      </c>
      <c r="K96" s="115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2" t="s">
        <v>151</v>
      </c>
      <c r="D98" s="33"/>
      <c r="E98" s="33"/>
      <c r="F98" s="33"/>
      <c r="G98" s="33"/>
      <c r="H98" s="33"/>
      <c r="I98" s="103"/>
      <c r="J98" s="72">
        <f>J132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4.95" customHeight="1">
      <c r="B99" s="133"/>
      <c r="D99" s="134" t="s">
        <v>153</v>
      </c>
      <c r="E99" s="135"/>
      <c r="F99" s="135"/>
      <c r="G99" s="135"/>
      <c r="H99" s="135"/>
      <c r="I99" s="136"/>
      <c r="J99" s="137">
        <f>J133</f>
        <v>0</v>
      </c>
      <c r="L99" s="133"/>
    </row>
    <row r="100" spans="1:47" s="10" customFormat="1" ht="19.899999999999999" customHeight="1">
      <c r="B100" s="138"/>
      <c r="D100" s="139" t="s">
        <v>154</v>
      </c>
      <c r="E100" s="140"/>
      <c r="F100" s="140"/>
      <c r="G100" s="140"/>
      <c r="H100" s="140"/>
      <c r="I100" s="141"/>
      <c r="J100" s="142">
        <f>J134</f>
        <v>0</v>
      </c>
      <c r="L100" s="138"/>
    </row>
    <row r="101" spans="1:47" s="10" customFormat="1" ht="19.899999999999999" customHeight="1">
      <c r="B101" s="138"/>
      <c r="D101" s="139" t="s">
        <v>384</v>
      </c>
      <c r="E101" s="140"/>
      <c r="F101" s="140"/>
      <c r="G101" s="140"/>
      <c r="H101" s="140"/>
      <c r="I101" s="141"/>
      <c r="J101" s="142">
        <f>J238</f>
        <v>0</v>
      </c>
      <c r="L101" s="138"/>
    </row>
    <row r="102" spans="1:47" s="10" customFormat="1" ht="19.899999999999999" customHeight="1">
      <c r="B102" s="138"/>
      <c r="D102" s="139" t="s">
        <v>385</v>
      </c>
      <c r="E102" s="140"/>
      <c r="F102" s="140"/>
      <c r="G102" s="140"/>
      <c r="H102" s="140"/>
      <c r="I102" s="141"/>
      <c r="J102" s="142">
        <f>J241</f>
        <v>0</v>
      </c>
      <c r="L102" s="138"/>
    </row>
    <row r="103" spans="1:47" s="10" customFormat="1" ht="19.899999999999999" customHeight="1">
      <c r="B103" s="138"/>
      <c r="D103" s="139" t="s">
        <v>1190</v>
      </c>
      <c r="E103" s="140"/>
      <c r="F103" s="140"/>
      <c r="G103" s="140"/>
      <c r="H103" s="140"/>
      <c r="I103" s="141"/>
      <c r="J103" s="142">
        <f>J256</f>
        <v>0</v>
      </c>
      <c r="L103" s="138"/>
    </row>
    <row r="104" spans="1:47" s="10" customFormat="1" ht="19.899999999999999" customHeight="1">
      <c r="B104" s="138"/>
      <c r="D104" s="139" t="s">
        <v>386</v>
      </c>
      <c r="E104" s="140"/>
      <c r="F104" s="140"/>
      <c r="G104" s="140"/>
      <c r="H104" s="140"/>
      <c r="I104" s="141"/>
      <c r="J104" s="142">
        <f>J283</f>
        <v>0</v>
      </c>
      <c r="L104" s="138"/>
    </row>
    <row r="105" spans="1:47" s="10" customFormat="1" ht="19.899999999999999" customHeight="1">
      <c r="B105" s="138"/>
      <c r="D105" s="139" t="s">
        <v>156</v>
      </c>
      <c r="E105" s="140"/>
      <c r="F105" s="140"/>
      <c r="G105" s="140"/>
      <c r="H105" s="140"/>
      <c r="I105" s="141"/>
      <c r="J105" s="142">
        <f>J317</f>
        <v>0</v>
      </c>
      <c r="L105" s="138"/>
    </row>
    <row r="106" spans="1:47" s="10" customFormat="1" ht="19.899999999999999" customHeight="1">
      <c r="B106" s="138"/>
      <c r="D106" s="139" t="s">
        <v>732</v>
      </c>
      <c r="E106" s="140"/>
      <c r="F106" s="140"/>
      <c r="G106" s="140"/>
      <c r="H106" s="140"/>
      <c r="I106" s="141"/>
      <c r="J106" s="142">
        <f>J354</f>
        <v>0</v>
      </c>
      <c r="L106" s="138"/>
    </row>
    <row r="107" spans="1:47" s="10" customFormat="1" ht="19.899999999999999" customHeight="1">
      <c r="B107" s="138"/>
      <c r="D107" s="139" t="s">
        <v>157</v>
      </c>
      <c r="E107" s="140"/>
      <c r="F107" s="140"/>
      <c r="G107" s="140"/>
      <c r="H107" s="140"/>
      <c r="I107" s="141"/>
      <c r="J107" s="142">
        <f>J366</f>
        <v>0</v>
      </c>
      <c r="L107" s="138"/>
    </row>
    <row r="108" spans="1:47" s="9" customFormat="1" ht="24.95" customHeight="1">
      <c r="B108" s="133"/>
      <c r="D108" s="134" t="s">
        <v>158</v>
      </c>
      <c r="E108" s="135"/>
      <c r="F108" s="135"/>
      <c r="G108" s="135"/>
      <c r="H108" s="135"/>
      <c r="I108" s="136"/>
      <c r="J108" s="137">
        <f>J368</f>
        <v>0</v>
      </c>
      <c r="L108" s="133"/>
    </row>
    <row r="109" spans="1:47" s="10" customFormat="1" ht="19.899999999999999" customHeight="1">
      <c r="B109" s="138"/>
      <c r="D109" s="139" t="s">
        <v>159</v>
      </c>
      <c r="E109" s="140"/>
      <c r="F109" s="140"/>
      <c r="G109" s="140"/>
      <c r="H109" s="140"/>
      <c r="I109" s="141"/>
      <c r="J109" s="142">
        <f>J369</f>
        <v>0</v>
      </c>
      <c r="L109" s="138"/>
    </row>
    <row r="110" spans="1:47" s="10" customFormat="1" ht="19.899999999999999" customHeight="1">
      <c r="B110" s="138"/>
      <c r="D110" s="139" t="s">
        <v>1042</v>
      </c>
      <c r="E110" s="140"/>
      <c r="F110" s="140"/>
      <c r="G110" s="140"/>
      <c r="H110" s="140"/>
      <c r="I110" s="141"/>
      <c r="J110" s="142">
        <f>J372</f>
        <v>0</v>
      </c>
      <c r="L110" s="138"/>
    </row>
    <row r="111" spans="1:47" s="2" customFormat="1" ht="21.75" customHeight="1">
      <c r="A111" s="33"/>
      <c r="B111" s="34"/>
      <c r="C111" s="33"/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48"/>
      <c r="C112" s="49"/>
      <c r="D112" s="49"/>
      <c r="E112" s="49"/>
      <c r="F112" s="49"/>
      <c r="G112" s="49"/>
      <c r="H112" s="49"/>
      <c r="I112" s="127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0"/>
      <c r="C116" s="51"/>
      <c r="D116" s="51"/>
      <c r="E116" s="51"/>
      <c r="F116" s="51"/>
      <c r="G116" s="51"/>
      <c r="H116" s="51"/>
      <c r="I116" s="128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160</v>
      </c>
      <c r="D117" s="33"/>
      <c r="E117" s="33"/>
      <c r="F117" s="33"/>
      <c r="G117" s="33"/>
      <c r="H117" s="3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15</v>
      </c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5.5" customHeight="1">
      <c r="A120" s="33"/>
      <c r="B120" s="34"/>
      <c r="C120" s="33"/>
      <c r="D120" s="33"/>
      <c r="E120" s="276" t="str">
        <f>E7</f>
        <v>Regenerace panelového sídliště Křižná-V.etapa,lokalita ul.Křižná,Seifertova,Bratří Čapků,U Apolla</v>
      </c>
      <c r="F120" s="277"/>
      <c r="G120" s="277"/>
      <c r="H120" s="277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1"/>
      <c r="C121" s="28" t="s">
        <v>144</v>
      </c>
      <c r="I121" s="99"/>
      <c r="L121" s="21"/>
    </row>
    <row r="122" spans="1:31" s="2" customFormat="1" ht="16.5" customHeight="1">
      <c r="A122" s="33"/>
      <c r="B122" s="34"/>
      <c r="C122" s="33"/>
      <c r="D122" s="33"/>
      <c r="E122" s="276" t="s">
        <v>1179</v>
      </c>
      <c r="F122" s="275"/>
      <c r="G122" s="275"/>
      <c r="H122" s="275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146</v>
      </c>
      <c r="D123" s="33"/>
      <c r="E123" s="33"/>
      <c r="F123" s="33"/>
      <c r="G123" s="33"/>
      <c r="H123" s="33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27" customHeight="1">
      <c r="A124" s="33"/>
      <c r="B124" s="34"/>
      <c r="C124" s="33"/>
      <c r="D124" s="33"/>
      <c r="E124" s="258" t="str">
        <f>E11</f>
        <v xml:space="preserve">03 - C.1.0-Úprava stávajícího parkoviště mezi bytovými domy  č.p. 673-674 </v>
      </c>
      <c r="F124" s="275"/>
      <c r="G124" s="275"/>
      <c r="H124" s="275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19</v>
      </c>
      <c r="D126" s="33"/>
      <c r="E126" s="33"/>
      <c r="F126" s="26" t="str">
        <f>F14</f>
        <v>Valašské Meziříčí</v>
      </c>
      <c r="G126" s="33"/>
      <c r="H126" s="33"/>
      <c r="I126" s="104" t="s">
        <v>21</v>
      </c>
      <c r="J126" s="56" t="str">
        <f>IF(J14="","",J14)</f>
        <v>18. 1. 2019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10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27.95" customHeight="1">
      <c r="A128" s="33"/>
      <c r="B128" s="34"/>
      <c r="C128" s="28" t="s">
        <v>23</v>
      </c>
      <c r="D128" s="33"/>
      <c r="E128" s="33"/>
      <c r="F128" s="26" t="str">
        <f>E17</f>
        <v>Město Valašské Meziříčí</v>
      </c>
      <c r="G128" s="33"/>
      <c r="H128" s="33"/>
      <c r="I128" s="104" t="s">
        <v>29</v>
      </c>
      <c r="J128" s="31" t="str">
        <f>E23</f>
        <v>LZ-PROJEKT plus s.r.o.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>
      <c r="A129" s="33"/>
      <c r="B129" s="34"/>
      <c r="C129" s="28" t="s">
        <v>27</v>
      </c>
      <c r="D129" s="33"/>
      <c r="E129" s="33"/>
      <c r="F129" s="26" t="str">
        <f>IF(E20="","",E20)</f>
        <v>Vyplň údaj</v>
      </c>
      <c r="G129" s="33"/>
      <c r="H129" s="33"/>
      <c r="I129" s="104" t="s">
        <v>34</v>
      </c>
      <c r="J129" s="31" t="str">
        <f>E26</f>
        <v>Fajfrová Irena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3"/>
      <c r="D130" s="33"/>
      <c r="E130" s="33"/>
      <c r="F130" s="33"/>
      <c r="G130" s="33"/>
      <c r="H130" s="33"/>
      <c r="I130" s="10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43"/>
      <c r="B131" s="144"/>
      <c r="C131" s="145" t="s">
        <v>161</v>
      </c>
      <c r="D131" s="146" t="s">
        <v>62</v>
      </c>
      <c r="E131" s="146" t="s">
        <v>58</v>
      </c>
      <c r="F131" s="146" t="s">
        <v>59</v>
      </c>
      <c r="G131" s="146" t="s">
        <v>162</v>
      </c>
      <c r="H131" s="146" t="s">
        <v>163</v>
      </c>
      <c r="I131" s="147" t="s">
        <v>164</v>
      </c>
      <c r="J131" s="146" t="s">
        <v>150</v>
      </c>
      <c r="K131" s="148" t="s">
        <v>165</v>
      </c>
      <c r="L131" s="149"/>
      <c r="M131" s="63" t="s">
        <v>1</v>
      </c>
      <c r="N131" s="64" t="s">
        <v>41</v>
      </c>
      <c r="O131" s="64" t="s">
        <v>166</v>
      </c>
      <c r="P131" s="64" t="s">
        <v>167</v>
      </c>
      <c r="Q131" s="64" t="s">
        <v>168</v>
      </c>
      <c r="R131" s="64" t="s">
        <v>169</v>
      </c>
      <c r="S131" s="64" t="s">
        <v>170</v>
      </c>
      <c r="T131" s="65" t="s">
        <v>171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</row>
    <row r="132" spans="1:65" s="2" customFormat="1" ht="22.9" customHeight="1">
      <c r="A132" s="33"/>
      <c r="B132" s="34"/>
      <c r="C132" s="70" t="s">
        <v>172</v>
      </c>
      <c r="D132" s="33"/>
      <c r="E132" s="33"/>
      <c r="F132" s="33"/>
      <c r="G132" s="33"/>
      <c r="H132" s="33"/>
      <c r="I132" s="103"/>
      <c r="J132" s="150">
        <f>BK132</f>
        <v>0</v>
      </c>
      <c r="K132" s="33"/>
      <c r="L132" s="34"/>
      <c r="M132" s="66"/>
      <c r="N132" s="57"/>
      <c r="O132" s="67"/>
      <c r="P132" s="151">
        <f>P133+P368</f>
        <v>0</v>
      </c>
      <c r="Q132" s="67"/>
      <c r="R132" s="151">
        <f>R133+R368</f>
        <v>862.84948727999995</v>
      </c>
      <c r="S132" s="67"/>
      <c r="T132" s="152">
        <f>T133+T368</f>
        <v>69.369959999999992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76</v>
      </c>
      <c r="AU132" s="18" t="s">
        <v>152</v>
      </c>
      <c r="BK132" s="153">
        <f>BK133+BK368</f>
        <v>0</v>
      </c>
    </row>
    <row r="133" spans="1:65" s="12" customFormat="1" ht="25.9" customHeight="1">
      <c r="B133" s="154"/>
      <c r="D133" s="155" t="s">
        <v>76</v>
      </c>
      <c r="E133" s="156" t="s">
        <v>173</v>
      </c>
      <c r="F133" s="156" t="s">
        <v>174</v>
      </c>
      <c r="I133" s="157"/>
      <c r="J133" s="158">
        <f>BK133</f>
        <v>0</v>
      </c>
      <c r="L133" s="154"/>
      <c r="M133" s="159"/>
      <c r="N133" s="160"/>
      <c r="O133" s="160"/>
      <c r="P133" s="161">
        <f>P134+P238+P241+P256+P283+P317+P354+P366</f>
        <v>0</v>
      </c>
      <c r="Q133" s="160"/>
      <c r="R133" s="161">
        <f>R134+R238+R241+R256+R283+R317+R354+R366</f>
        <v>862.84948727999995</v>
      </c>
      <c r="S133" s="160"/>
      <c r="T133" s="162">
        <f>T134+T238+T241+T256+T283+T317+T354+T366</f>
        <v>69.369959999999992</v>
      </c>
      <c r="AR133" s="155" t="s">
        <v>84</v>
      </c>
      <c r="AT133" s="163" t="s">
        <v>76</v>
      </c>
      <c r="AU133" s="163" t="s">
        <v>77</v>
      </c>
      <c r="AY133" s="155" t="s">
        <v>175</v>
      </c>
      <c r="BK133" s="164">
        <f>BK134+BK238+BK241+BK256+BK283+BK317+BK354+BK366</f>
        <v>0</v>
      </c>
    </row>
    <row r="134" spans="1:65" s="12" customFormat="1" ht="22.9" customHeight="1">
      <c r="B134" s="154"/>
      <c r="D134" s="155" t="s">
        <v>76</v>
      </c>
      <c r="E134" s="165" t="s">
        <v>84</v>
      </c>
      <c r="F134" s="165" t="s">
        <v>176</v>
      </c>
      <c r="I134" s="157"/>
      <c r="J134" s="166">
        <f>BK134</f>
        <v>0</v>
      </c>
      <c r="L134" s="154"/>
      <c r="M134" s="159"/>
      <c r="N134" s="160"/>
      <c r="O134" s="160"/>
      <c r="P134" s="161">
        <f>SUM(P135:P237)</f>
        <v>0</v>
      </c>
      <c r="Q134" s="160"/>
      <c r="R134" s="161">
        <f>SUM(R135:R237)</f>
        <v>119.14761296</v>
      </c>
      <c r="S134" s="160"/>
      <c r="T134" s="162">
        <f>SUM(T135:T237)</f>
        <v>67.844999999999999</v>
      </c>
      <c r="AR134" s="155" t="s">
        <v>84</v>
      </c>
      <c r="AT134" s="163" t="s">
        <v>76</v>
      </c>
      <c r="AU134" s="163" t="s">
        <v>84</v>
      </c>
      <c r="AY134" s="155" t="s">
        <v>175</v>
      </c>
      <c r="BK134" s="164">
        <f>SUM(BK135:BK237)</f>
        <v>0</v>
      </c>
    </row>
    <row r="135" spans="1:65" s="2" customFormat="1" ht="24" customHeight="1">
      <c r="A135" s="33"/>
      <c r="B135" s="167"/>
      <c r="C135" s="168" t="s">
        <v>84</v>
      </c>
      <c r="D135" s="168" t="s">
        <v>177</v>
      </c>
      <c r="E135" s="169" t="s">
        <v>1775</v>
      </c>
      <c r="F135" s="170" t="s">
        <v>1776</v>
      </c>
      <c r="G135" s="171" t="s">
        <v>245</v>
      </c>
      <c r="H135" s="172">
        <v>490</v>
      </c>
      <c r="I135" s="173"/>
      <c r="J135" s="174">
        <f>ROUND(I135*H135,2)</f>
        <v>0</v>
      </c>
      <c r="K135" s="170" t="s">
        <v>181</v>
      </c>
      <c r="L135" s="34"/>
      <c r="M135" s="175" t="s">
        <v>1</v>
      </c>
      <c r="N135" s="176" t="s">
        <v>42</v>
      </c>
      <c r="O135" s="59"/>
      <c r="P135" s="177">
        <f>O135*H135</f>
        <v>0</v>
      </c>
      <c r="Q135" s="177">
        <v>5.0000000000000002E-5</v>
      </c>
      <c r="R135" s="177">
        <f>Q135*H135</f>
        <v>2.4500000000000001E-2</v>
      </c>
      <c r="S135" s="177">
        <v>0.128</v>
      </c>
      <c r="T135" s="178">
        <f>S135*H135</f>
        <v>62.72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9" t="s">
        <v>182</v>
      </c>
      <c r="AT135" s="179" t="s">
        <v>177</v>
      </c>
      <c r="AU135" s="179" t="s">
        <v>86</v>
      </c>
      <c r="AY135" s="18" t="s">
        <v>175</v>
      </c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18" t="s">
        <v>84</v>
      </c>
      <c r="BK135" s="180">
        <f>ROUND(I135*H135,2)</f>
        <v>0</v>
      </c>
      <c r="BL135" s="18" t="s">
        <v>182</v>
      </c>
      <c r="BM135" s="179" t="s">
        <v>1777</v>
      </c>
    </row>
    <row r="136" spans="1:65" s="2" customFormat="1" ht="16.5" customHeight="1">
      <c r="A136" s="33"/>
      <c r="B136" s="167"/>
      <c r="C136" s="168" t="s">
        <v>86</v>
      </c>
      <c r="D136" s="168" t="s">
        <v>177</v>
      </c>
      <c r="E136" s="169" t="s">
        <v>745</v>
      </c>
      <c r="F136" s="170" t="s">
        <v>746</v>
      </c>
      <c r="G136" s="171" t="s">
        <v>285</v>
      </c>
      <c r="H136" s="172">
        <v>25</v>
      </c>
      <c r="I136" s="173"/>
      <c r="J136" s="174">
        <f>ROUND(I136*H136,2)</f>
        <v>0</v>
      </c>
      <c r="K136" s="170" t="s">
        <v>181</v>
      </c>
      <c r="L136" s="34"/>
      <c r="M136" s="175" t="s">
        <v>1</v>
      </c>
      <c r="N136" s="176" t="s">
        <v>42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0.20499999999999999</v>
      </c>
      <c r="T136" s="178">
        <f>S136*H136</f>
        <v>5.125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182</v>
      </c>
      <c r="AT136" s="179" t="s">
        <v>177</v>
      </c>
      <c r="AU136" s="179" t="s">
        <v>86</v>
      </c>
      <c r="AY136" s="18" t="s">
        <v>175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84</v>
      </c>
      <c r="BK136" s="180">
        <f>ROUND(I136*H136,2)</f>
        <v>0</v>
      </c>
      <c r="BL136" s="18" t="s">
        <v>182</v>
      </c>
      <c r="BM136" s="179" t="s">
        <v>1476</v>
      </c>
    </row>
    <row r="137" spans="1:65" s="2" customFormat="1" ht="16.5" customHeight="1">
      <c r="A137" s="33"/>
      <c r="B137" s="167"/>
      <c r="C137" s="168" t="s">
        <v>189</v>
      </c>
      <c r="D137" s="168" t="s">
        <v>177</v>
      </c>
      <c r="E137" s="169" t="s">
        <v>1778</v>
      </c>
      <c r="F137" s="170" t="s">
        <v>1779</v>
      </c>
      <c r="G137" s="171" t="s">
        <v>285</v>
      </c>
      <c r="H137" s="172">
        <v>2</v>
      </c>
      <c r="I137" s="173"/>
      <c r="J137" s="174">
        <f>ROUND(I137*H137,2)</f>
        <v>0</v>
      </c>
      <c r="K137" s="170" t="s">
        <v>181</v>
      </c>
      <c r="L137" s="34"/>
      <c r="M137" s="175" t="s">
        <v>1</v>
      </c>
      <c r="N137" s="176" t="s">
        <v>42</v>
      </c>
      <c r="O137" s="59"/>
      <c r="P137" s="177">
        <f>O137*H137</f>
        <v>0</v>
      </c>
      <c r="Q137" s="177">
        <v>3.6900000000000002E-2</v>
      </c>
      <c r="R137" s="177">
        <f>Q137*H137</f>
        <v>7.3800000000000004E-2</v>
      </c>
      <c r="S137" s="177">
        <v>0</v>
      </c>
      <c r="T137" s="178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182</v>
      </c>
      <c r="AT137" s="179" t="s">
        <v>177</v>
      </c>
      <c r="AU137" s="179" t="s">
        <v>86</v>
      </c>
      <c r="AY137" s="18" t="s">
        <v>175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8" t="s">
        <v>84</v>
      </c>
      <c r="BK137" s="180">
        <f>ROUND(I137*H137,2)</f>
        <v>0</v>
      </c>
      <c r="BL137" s="18" t="s">
        <v>182</v>
      </c>
      <c r="BM137" s="179" t="s">
        <v>1780</v>
      </c>
    </row>
    <row r="138" spans="1:65" s="2" customFormat="1" ht="16.5" customHeight="1">
      <c r="A138" s="33"/>
      <c r="B138" s="167"/>
      <c r="C138" s="168" t="s">
        <v>182</v>
      </c>
      <c r="D138" s="168" t="s">
        <v>177</v>
      </c>
      <c r="E138" s="169" t="s">
        <v>178</v>
      </c>
      <c r="F138" s="170" t="s">
        <v>179</v>
      </c>
      <c r="G138" s="171" t="s">
        <v>180</v>
      </c>
      <c r="H138" s="172">
        <v>64.5</v>
      </c>
      <c r="I138" s="173"/>
      <c r="J138" s="174">
        <f>ROUND(I138*H138,2)</f>
        <v>0</v>
      </c>
      <c r="K138" s="170" t="s">
        <v>181</v>
      </c>
      <c r="L138" s="34"/>
      <c r="M138" s="175" t="s">
        <v>1</v>
      </c>
      <c r="N138" s="176" t="s">
        <v>42</v>
      </c>
      <c r="O138" s="59"/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182</v>
      </c>
      <c r="AT138" s="179" t="s">
        <v>177</v>
      </c>
      <c r="AU138" s="179" t="s">
        <v>86</v>
      </c>
      <c r="AY138" s="18" t="s">
        <v>175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8" t="s">
        <v>84</v>
      </c>
      <c r="BK138" s="180">
        <f>ROUND(I138*H138,2)</f>
        <v>0</v>
      </c>
      <c r="BL138" s="18" t="s">
        <v>182</v>
      </c>
      <c r="BM138" s="179" t="s">
        <v>1484</v>
      </c>
    </row>
    <row r="139" spans="1:65" s="13" customFormat="1">
      <c r="B139" s="181"/>
      <c r="D139" s="182" t="s">
        <v>184</v>
      </c>
      <c r="E139" s="183" t="s">
        <v>139</v>
      </c>
      <c r="F139" s="184" t="s">
        <v>1781</v>
      </c>
      <c r="H139" s="185">
        <v>64.5</v>
      </c>
      <c r="I139" s="186"/>
      <c r="L139" s="181"/>
      <c r="M139" s="187"/>
      <c r="N139" s="188"/>
      <c r="O139" s="188"/>
      <c r="P139" s="188"/>
      <c r="Q139" s="188"/>
      <c r="R139" s="188"/>
      <c r="S139" s="188"/>
      <c r="T139" s="189"/>
      <c r="AT139" s="183" t="s">
        <v>184</v>
      </c>
      <c r="AU139" s="183" t="s">
        <v>86</v>
      </c>
      <c r="AV139" s="13" t="s">
        <v>86</v>
      </c>
      <c r="AW139" s="13" t="s">
        <v>33</v>
      </c>
      <c r="AX139" s="13" t="s">
        <v>84</v>
      </c>
      <c r="AY139" s="183" t="s">
        <v>175</v>
      </c>
    </row>
    <row r="140" spans="1:65" s="2" customFormat="1" ht="24" customHeight="1">
      <c r="A140" s="33"/>
      <c r="B140" s="167"/>
      <c r="C140" s="168" t="s">
        <v>201</v>
      </c>
      <c r="D140" s="168" t="s">
        <v>177</v>
      </c>
      <c r="E140" s="169" t="s">
        <v>1486</v>
      </c>
      <c r="F140" s="170" t="s">
        <v>1487</v>
      </c>
      <c r="G140" s="171" t="s">
        <v>180</v>
      </c>
      <c r="H140" s="172">
        <v>275</v>
      </c>
      <c r="I140" s="173"/>
      <c r="J140" s="174">
        <f>ROUND(I140*H140,2)</f>
        <v>0</v>
      </c>
      <c r="K140" s="170" t="s">
        <v>181</v>
      </c>
      <c r="L140" s="34"/>
      <c r="M140" s="175" t="s">
        <v>1</v>
      </c>
      <c r="N140" s="176" t="s">
        <v>42</v>
      </c>
      <c r="O140" s="59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182</v>
      </c>
      <c r="AT140" s="179" t="s">
        <v>177</v>
      </c>
      <c r="AU140" s="179" t="s">
        <v>86</v>
      </c>
      <c r="AY140" s="18" t="s">
        <v>175</v>
      </c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8" t="s">
        <v>84</v>
      </c>
      <c r="BK140" s="180">
        <f>ROUND(I140*H140,2)</f>
        <v>0</v>
      </c>
      <c r="BL140" s="18" t="s">
        <v>182</v>
      </c>
      <c r="BM140" s="179" t="s">
        <v>1488</v>
      </c>
    </row>
    <row r="141" spans="1:65" s="13" customFormat="1">
      <c r="B141" s="181"/>
      <c r="D141" s="182" t="s">
        <v>184</v>
      </c>
      <c r="E141" s="183" t="s">
        <v>134</v>
      </c>
      <c r="F141" s="184" t="s">
        <v>1782</v>
      </c>
      <c r="H141" s="185">
        <v>275</v>
      </c>
      <c r="I141" s="186"/>
      <c r="L141" s="181"/>
      <c r="M141" s="187"/>
      <c r="N141" s="188"/>
      <c r="O141" s="188"/>
      <c r="P141" s="188"/>
      <c r="Q141" s="188"/>
      <c r="R141" s="188"/>
      <c r="S141" s="188"/>
      <c r="T141" s="189"/>
      <c r="AT141" s="183" t="s">
        <v>184</v>
      </c>
      <c r="AU141" s="183" t="s">
        <v>86</v>
      </c>
      <c r="AV141" s="13" t="s">
        <v>86</v>
      </c>
      <c r="AW141" s="13" t="s">
        <v>33</v>
      </c>
      <c r="AX141" s="13" t="s">
        <v>84</v>
      </c>
      <c r="AY141" s="183" t="s">
        <v>175</v>
      </c>
    </row>
    <row r="142" spans="1:65" s="2" customFormat="1" ht="24" customHeight="1">
      <c r="A142" s="33"/>
      <c r="B142" s="167"/>
      <c r="C142" s="168" t="s">
        <v>206</v>
      </c>
      <c r="D142" s="168" t="s">
        <v>177</v>
      </c>
      <c r="E142" s="169" t="s">
        <v>1061</v>
      </c>
      <c r="F142" s="170" t="s">
        <v>1062</v>
      </c>
      <c r="G142" s="171" t="s">
        <v>180</v>
      </c>
      <c r="H142" s="172">
        <v>82.5</v>
      </c>
      <c r="I142" s="173"/>
      <c r="J142" s="174">
        <f>ROUND(I142*H142,2)</f>
        <v>0</v>
      </c>
      <c r="K142" s="170" t="s">
        <v>181</v>
      </c>
      <c r="L142" s="34"/>
      <c r="M142" s="175" t="s">
        <v>1</v>
      </c>
      <c r="N142" s="176" t="s">
        <v>42</v>
      </c>
      <c r="O142" s="59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182</v>
      </c>
      <c r="AT142" s="179" t="s">
        <v>177</v>
      </c>
      <c r="AU142" s="179" t="s">
        <v>86</v>
      </c>
      <c r="AY142" s="18" t="s">
        <v>175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8" t="s">
        <v>84</v>
      </c>
      <c r="BK142" s="180">
        <f>ROUND(I142*H142,2)</f>
        <v>0</v>
      </c>
      <c r="BL142" s="18" t="s">
        <v>182</v>
      </c>
      <c r="BM142" s="179" t="s">
        <v>1490</v>
      </c>
    </row>
    <row r="143" spans="1:65" s="13" customFormat="1">
      <c r="B143" s="181"/>
      <c r="D143" s="182" t="s">
        <v>184</v>
      </c>
      <c r="E143" s="183" t="s">
        <v>1</v>
      </c>
      <c r="F143" s="184" t="s">
        <v>193</v>
      </c>
      <c r="H143" s="185">
        <v>82.5</v>
      </c>
      <c r="I143" s="186"/>
      <c r="L143" s="181"/>
      <c r="M143" s="187"/>
      <c r="N143" s="188"/>
      <c r="O143" s="188"/>
      <c r="P143" s="188"/>
      <c r="Q143" s="188"/>
      <c r="R143" s="188"/>
      <c r="S143" s="188"/>
      <c r="T143" s="189"/>
      <c r="AT143" s="183" t="s">
        <v>184</v>
      </c>
      <c r="AU143" s="183" t="s">
        <v>86</v>
      </c>
      <c r="AV143" s="13" t="s">
        <v>86</v>
      </c>
      <c r="AW143" s="13" t="s">
        <v>33</v>
      </c>
      <c r="AX143" s="13" t="s">
        <v>84</v>
      </c>
      <c r="AY143" s="183" t="s">
        <v>175</v>
      </c>
    </row>
    <row r="144" spans="1:65" s="2" customFormat="1" ht="24" customHeight="1">
      <c r="A144" s="33"/>
      <c r="B144" s="167"/>
      <c r="C144" s="168" t="s">
        <v>212</v>
      </c>
      <c r="D144" s="168" t="s">
        <v>177</v>
      </c>
      <c r="E144" s="169" t="s">
        <v>1491</v>
      </c>
      <c r="F144" s="170" t="s">
        <v>1492</v>
      </c>
      <c r="G144" s="171" t="s">
        <v>180</v>
      </c>
      <c r="H144" s="172">
        <v>34.073999999999998</v>
      </c>
      <c r="I144" s="173"/>
      <c r="J144" s="174">
        <f>ROUND(I144*H144,2)</f>
        <v>0</v>
      </c>
      <c r="K144" s="170" t="s">
        <v>181</v>
      </c>
      <c r="L144" s="34"/>
      <c r="M144" s="175" t="s">
        <v>1</v>
      </c>
      <c r="N144" s="176" t="s">
        <v>42</v>
      </c>
      <c r="O144" s="59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182</v>
      </c>
      <c r="AT144" s="179" t="s">
        <v>177</v>
      </c>
      <c r="AU144" s="179" t="s">
        <v>86</v>
      </c>
      <c r="AY144" s="18" t="s">
        <v>175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8" t="s">
        <v>84</v>
      </c>
      <c r="BK144" s="180">
        <f>ROUND(I144*H144,2)</f>
        <v>0</v>
      </c>
      <c r="BL144" s="18" t="s">
        <v>182</v>
      </c>
      <c r="BM144" s="179" t="s">
        <v>1493</v>
      </c>
    </row>
    <row r="145" spans="1:65" s="14" customFormat="1">
      <c r="B145" s="190"/>
      <c r="D145" s="182" t="s">
        <v>184</v>
      </c>
      <c r="E145" s="191" t="s">
        <v>1</v>
      </c>
      <c r="F145" s="192" t="s">
        <v>1494</v>
      </c>
      <c r="H145" s="191" t="s">
        <v>1</v>
      </c>
      <c r="I145" s="193"/>
      <c r="L145" s="190"/>
      <c r="M145" s="194"/>
      <c r="N145" s="195"/>
      <c r="O145" s="195"/>
      <c r="P145" s="195"/>
      <c r="Q145" s="195"/>
      <c r="R145" s="195"/>
      <c r="S145" s="195"/>
      <c r="T145" s="196"/>
      <c r="AT145" s="191" t="s">
        <v>184</v>
      </c>
      <c r="AU145" s="191" t="s">
        <v>86</v>
      </c>
      <c r="AV145" s="14" t="s">
        <v>84</v>
      </c>
      <c r="AW145" s="14" t="s">
        <v>33</v>
      </c>
      <c r="AX145" s="14" t="s">
        <v>77</v>
      </c>
      <c r="AY145" s="191" t="s">
        <v>175</v>
      </c>
    </row>
    <row r="146" spans="1:65" s="13" customFormat="1">
      <c r="B146" s="181"/>
      <c r="D146" s="182" t="s">
        <v>184</v>
      </c>
      <c r="E146" s="183" t="s">
        <v>718</v>
      </c>
      <c r="F146" s="184" t="s">
        <v>1783</v>
      </c>
      <c r="H146" s="185">
        <v>34.073999999999998</v>
      </c>
      <c r="I146" s="186"/>
      <c r="L146" s="181"/>
      <c r="M146" s="187"/>
      <c r="N146" s="188"/>
      <c r="O146" s="188"/>
      <c r="P146" s="188"/>
      <c r="Q146" s="188"/>
      <c r="R146" s="188"/>
      <c r="S146" s="188"/>
      <c r="T146" s="189"/>
      <c r="AT146" s="183" t="s">
        <v>184</v>
      </c>
      <c r="AU146" s="183" t="s">
        <v>86</v>
      </c>
      <c r="AV146" s="13" t="s">
        <v>86</v>
      </c>
      <c r="AW146" s="13" t="s">
        <v>33</v>
      </c>
      <c r="AX146" s="13" t="s">
        <v>84</v>
      </c>
      <c r="AY146" s="183" t="s">
        <v>175</v>
      </c>
    </row>
    <row r="147" spans="1:65" s="2" customFormat="1" ht="24" customHeight="1">
      <c r="A147" s="33"/>
      <c r="B147" s="167"/>
      <c r="C147" s="168" t="s">
        <v>217</v>
      </c>
      <c r="D147" s="168" t="s">
        <v>177</v>
      </c>
      <c r="E147" s="169" t="s">
        <v>1496</v>
      </c>
      <c r="F147" s="170" t="s">
        <v>1497</v>
      </c>
      <c r="G147" s="171" t="s">
        <v>180</v>
      </c>
      <c r="H147" s="172">
        <v>10.222</v>
      </c>
      <c r="I147" s="173"/>
      <c r="J147" s="174">
        <f>ROUND(I147*H147,2)</f>
        <v>0</v>
      </c>
      <c r="K147" s="170" t="s">
        <v>181</v>
      </c>
      <c r="L147" s="34"/>
      <c r="M147" s="175" t="s">
        <v>1</v>
      </c>
      <c r="N147" s="176" t="s">
        <v>42</v>
      </c>
      <c r="O147" s="59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182</v>
      </c>
      <c r="AT147" s="179" t="s">
        <v>177</v>
      </c>
      <c r="AU147" s="179" t="s">
        <v>86</v>
      </c>
      <c r="AY147" s="18" t="s">
        <v>175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8" t="s">
        <v>84</v>
      </c>
      <c r="BK147" s="180">
        <f>ROUND(I147*H147,2)</f>
        <v>0</v>
      </c>
      <c r="BL147" s="18" t="s">
        <v>182</v>
      </c>
      <c r="BM147" s="179" t="s">
        <v>1498</v>
      </c>
    </row>
    <row r="148" spans="1:65" s="13" customFormat="1">
      <c r="B148" s="181"/>
      <c r="D148" s="182" t="s">
        <v>184</v>
      </c>
      <c r="E148" s="183" t="s">
        <v>1</v>
      </c>
      <c r="F148" s="184" t="s">
        <v>1064</v>
      </c>
      <c r="H148" s="185">
        <v>10.222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184</v>
      </c>
      <c r="AU148" s="183" t="s">
        <v>86</v>
      </c>
      <c r="AV148" s="13" t="s">
        <v>86</v>
      </c>
      <c r="AW148" s="13" t="s">
        <v>33</v>
      </c>
      <c r="AX148" s="13" t="s">
        <v>84</v>
      </c>
      <c r="AY148" s="183" t="s">
        <v>175</v>
      </c>
    </row>
    <row r="149" spans="1:65" s="2" customFormat="1" ht="24" customHeight="1">
      <c r="A149" s="33"/>
      <c r="B149" s="167"/>
      <c r="C149" s="168" t="s">
        <v>222</v>
      </c>
      <c r="D149" s="168" t="s">
        <v>177</v>
      </c>
      <c r="E149" s="169" t="s">
        <v>1499</v>
      </c>
      <c r="F149" s="170" t="s">
        <v>1500</v>
      </c>
      <c r="G149" s="171" t="s">
        <v>180</v>
      </c>
      <c r="H149" s="172">
        <v>35.036999999999999</v>
      </c>
      <c r="I149" s="173"/>
      <c r="J149" s="174">
        <f>ROUND(I149*H149,2)</f>
        <v>0</v>
      </c>
      <c r="K149" s="170" t="s">
        <v>181</v>
      </c>
      <c r="L149" s="34"/>
      <c r="M149" s="175" t="s">
        <v>1</v>
      </c>
      <c r="N149" s="176" t="s">
        <v>42</v>
      </c>
      <c r="O149" s="59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182</v>
      </c>
      <c r="AT149" s="179" t="s">
        <v>177</v>
      </c>
      <c r="AU149" s="179" t="s">
        <v>86</v>
      </c>
      <c r="AY149" s="18" t="s">
        <v>175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8" t="s">
        <v>84</v>
      </c>
      <c r="BK149" s="180">
        <f>ROUND(I149*H149,2)</f>
        <v>0</v>
      </c>
      <c r="BL149" s="18" t="s">
        <v>182</v>
      </c>
      <c r="BM149" s="179" t="s">
        <v>1501</v>
      </c>
    </row>
    <row r="150" spans="1:65" s="14" customFormat="1">
      <c r="B150" s="190"/>
      <c r="D150" s="182" t="s">
        <v>184</v>
      </c>
      <c r="E150" s="191" t="s">
        <v>1</v>
      </c>
      <c r="F150" s="192" t="s">
        <v>1784</v>
      </c>
      <c r="H150" s="191" t="s">
        <v>1</v>
      </c>
      <c r="I150" s="193"/>
      <c r="L150" s="190"/>
      <c r="M150" s="194"/>
      <c r="N150" s="195"/>
      <c r="O150" s="195"/>
      <c r="P150" s="195"/>
      <c r="Q150" s="195"/>
      <c r="R150" s="195"/>
      <c r="S150" s="195"/>
      <c r="T150" s="196"/>
      <c r="AT150" s="191" t="s">
        <v>184</v>
      </c>
      <c r="AU150" s="191" t="s">
        <v>86</v>
      </c>
      <c r="AV150" s="14" t="s">
        <v>84</v>
      </c>
      <c r="AW150" s="14" t="s">
        <v>33</v>
      </c>
      <c r="AX150" s="14" t="s">
        <v>77</v>
      </c>
      <c r="AY150" s="191" t="s">
        <v>175</v>
      </c>
    </row>
    <row r="151" spans="1:65" s="13" customFormat="1">
      <c r="B151" s="181"/>
      <c r="D151" s="182" t="s">
        <v>184</v>
      </c>
      <c r="E151" s="183" t="s">
        <v>1</v>
      </c>
      <c r="F151" s="184" t="s">
        <v>1785</v>
      </c>
      <c r="H151" s="185">
        <v>14.522</v>
      </c>
      <c r="I151" s="186"/>
      <c r="L151" s="181"/>
      <c r="M151" s="187"/>
      <c r="N151" s="188"/>
      <c r="O151" s="188"/>
      <c r="P151" s="188"/>
      <c r="Q151" s="188"/>
      <c r="R151" s="188"/>
      <c r="S151" s="188"/>
      <c r="T151" s="189"/>
      <c r="AT151" s="183" t="s">
        <v>184</v>
      </c>
      <c r="AU151" s="183" t="s">
        <v>86</v>
      </c>
      <c r="AV151" s="13" t="s">
        <v>86</v>
      </c>
      <c r="AW151" s="13" t="s">
        <v>33</v>
      </c>
      <c r="AX151" s="13" t="s">
        <v>77</v>
      </c>
      <c r="AY151" s="183" t="s">
        <v>175</v>
      </c>
    </row>
    <row r="152" spans="1:65" s="13" customFormat="1">
      <c r="B152" s="181"/>
      <c r="D152" s="182" t="s">
        <v>184</v>
      </c>
      <c r="E152" s="183" t="s">
        <v>1</v>
      </c>
      <c r="F152" s="184" t="s">
        <v>1786</v>
      </c>
      <c r="H152" s="185">
        <v>20.515000000000001</v>
      </c>
      <c r="I152" s="186"/>
      <c r="L152" s="181"/>
      <c r="M152" s="187"/>
      <c r="N152" s="188"/>
      <c r="O152" s="188"/>
      <c r="P152" s="188"/>
      <c r="Q152" s="188"/>
      <c r="R152" s="188"/>
      <c r="S152" s="188"/>
      <c r="T152" s="189"/>
      <c r="AT152" s="183" t="s">
        <v>184</v>
      </c>
      <c r="AU152" s="183" t="s">
        <v>86</v>
      </c>
      <c r="AV152" s="13" t="s">
        <v>86</v>
      </c>
      <c r="AW152" s="13" t="s">
        <v>33</v>
      </c>
      <c r="AX152" s="13" t="s">
        <v>77</v>
      </c>
      <c r="AY152" s="183" t="s">
        <v>175</v>
      </c>
    </row>
    <row r="153" spans="1:65" s="15" customFormat="1">
      <c r="B153" s="197"/>
      <c r="D153" s="182" t="s">
        <v>184</v>
      </c>
      <c r="E153" s="198" t="s">
        <v>1462</v>
      </c>
      <c r="F153" s="199" t="s">
        <v>200</v>
      </c>
      <c r="H153" s="200">
        <v>35.036999999999999</v>
      </c>
      <c r="I153" s="201"/>
      <c r="L153" s="197"/>
      <c r="M153" s="202"/>
      <c r="N153" s="203"/>
      <c r="O153" s="203"/>
      <c r="P153" s="203"/>
      <c r="Q153" s="203"/>
      <c r="R153" s="203"/>
      <c r="S153" s="203"/>
      <c r="T153" s="204"/>
      <c r="AT153" s="198" t="s">
        <v>184</v>
      </c>
      <c r="AU153" s="198" t="s">
        <v>86</v>
      </c>
      <c r="AV153" s="15" t="s">
        <v>182</v>
      </c>
      <c r="AW153" s="15" t="s">
        <v>33</v>
      </c>
      <c r="AX153" s="15" t="s">
        <v>84</v>
      </c>
      <c r="AY153" s="198" t="s">
        <v>175</v>
      </c>
    </row>
    <row r="154" spans="1:65" s="2" customFormat="1" ht="24" customHeight="1">
      <c r="A154" s="33"/>
      <c r="B154" s="167"/>
      <c r="C154" s="168" t="s">
        <v>227</v>
      </c>
      <c r="D154" s="168" t="s">
        <v>177</v>
      </c>
      <c r="E154" s="169" t="s">
        <v>1506</v>
      </c>
      <c r="F154" s="170" t="s">
        <v>1507</v>
      </c>
      <c r="G154" s="171" t="s">
        <v>180</v>
      </c>
      <c r="H154" s="172">
        <v>10.510999999999999</v>
      </c>
      <c r="I154" s="173"/>
      <c r="J154" s="174">
        <f>ROUND(I154*H154,2)</f>
        <v>0</v>
      </c>
      <c r="K154" s="170" t="s">
        <v>181</v>
      </c>
      <c r="L154" s="34"/>
      <c r="M154" s="175" t="s">
        <v>1</v>
      </c>
      <c r="N154" s="176" t="s">
        <v>42</v>
      </c>
      <c r="O154" s="59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182</v>
      </c>
      <c r="AT154" s="179" t="s">
        <v>177</v>
      </c>
      <c r="AU154" s="179" t="s">
        <v>86</v>
      </c>
      <c r="AY154" s="18" t="s">
        <v>175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8" t="s">
        <v>84</v>
      </c>
      <c r="BK154" s="180">
        <f>ROUND(I154*H154,2)</f>
        <v>0</v>
      </c>
      <c r="BL154" s="18" t="s">
        <v>182</v>
      </c>
      <c r="BM154" s="179" t="s">
        <v>1508</v>
      </c>
    </row>
    <row r="155" spans="1:65" s="13" customFormat="1">
      <c r="B155" s="181"/>
      <c r="D155" s="182" t="s">
        <v>184</v>
      </c>
      <c r="E155" s="183" t="s">
        <v>1</v>
      </c>
      <c r="F155" s="184" t="s">
        <v>1509</v>
      </c>
      <c r="H155" s="185">
        <v>10.510999999999999</v>
      </c>
      <c r="I155" s="186"/>
      <c r="L155" s="181"/>
      <c r="M155" s="187"/>
      <c r="N155" s="188"/>
      <c r="O155" s="188"/>
      <c r="P155" s="188"/>
      <c r="Q155" s="188"/>
      <c r="R155" s="188"/>
      <c r="S155" s="188"/>
      <c r="T155" s="189"/>
      <c r="AT155" s="183" t="s">
        <v>184</v>
      </c>
      <c r="AU155" s="183" t="s">
        <v>86</v>
      </c>
      <c r="AV155" s="13" t="s">
        <v>86</v>
      </c>
      <c r="AW155" s="13" t="s">
        <v>33</v>
      </c>
      <c r="AX155" s="13" t="s">
        <v>84</v>
      </c>
      <c r="AY155" s="183" t="s">
        <v>175</v>
      </c>
    </row>
    <row r="156" spans="1:65" s="2" customFormat="1" ht="24" customHeight="1">
      <c r="A156" s="33"/>
      <c r="B156" s="167"/>
      <c r="C156" s="168" t="s">
        <v>231</v>
      </c>
      <c r="D156" s="168" t="s">
        <v>177</v>
      </c>
      <c r="E156" s="169" t="s">
        <v>194</v>
      </c>
      <c r="F156" s="170" t="s">
        <v>195</v>
      </c>
      <c r="G156" s="171" t="s">
        <v>180</v>
      </c>
      <c r="H156" s="172">
        <v>19.928000000000001</v>
      </c>
      <c r="I156" s="173"/>
      <c r="J156" s="174">
        <f>ROUND(I156*H156,2)</f>
        <v>0</v>
      </c>
      <c r="K156" s="170" t="s">
        <v>181</v>
      </c>
      <c r="L156" s="34"/>
      <c r="M156" s="175" t="s">
        <v>1</v>
      </c>
      <c r="N156" s="176" t="s">
        <v>42</v>
      </c>
      <c r="O156" s="59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9" t="s">
        <v>182</v>
      </c>
      <c r="AT156" s="179" t="s">
        <v>177</v>
      </c>
      <c r="AU156" s="179" t="s">
        <v>86</v>
      </c>
      <c r="AY156" s="18" t="s">
        <v>175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8" t="s">
        <v>84</v>
      </c>
      <c r="BK156" s="180">
        <f>ROUND(I156*H156,2)</f>
        <v>0</v>
      </c>
      <c r="BL156" s="18" t="s">
        <v>182</v>
      </c>
      <c r="BM156" s="179" t="s">
        <v>1510</v>
      </c>
    </row>
    <row r="157" spans="1:65" s="14" customFormat="1">
      <c r="B157" s="190"/>
      <c r="D157" s="182" t="s">
        <v>184</v>
      </c>
      <c r="E157" s="191" t="s">
        <v>1</v>
      </c>
      <c r="F157" s="192" t="s">
        <v>757</v>
      </c>
      <c r="H157" s="191" t="s">
        <v>1</v>
      </c>
      <c r="I157" s="193"/>
      <c r="L157" s="190"/>
      <c r="M157" s="194"/>
      <c r="N157" s="195"/>
      <c r="O157" s="195"/>
      <c r="P157" s="195"/>
      <c r="Q157" s="195"/>
      <c r="R157" s="195"/>
      <c r="S157" s="195"/>
      <c r="T157" s="196"/>
      <c r="AT157" s="191" t="s">
        <v>184</v>
      </c>
      <c r="AU157" s="191" t="s">
        <v>86</v>
      </c>
      <c r="AV157" s="14" t="s">
        <v>84</v>
      </c>
      <c r="AW157" s="14" t="s">
        <v>33</v>
      </c>
      <c r="AX157" s="14" t="s">
        <v>77</v>
      </c>
      <c r="AY157" s="191" t="s">
        <v>175</v>
      </c>
    </row>
    <row r="158" spans="1:65" s="13" customFormat="1">
      <c r="B158" s="181"/>
      <c r="D158" s="182" t="s">
        <v>184</v>
      </c>
      <c r="E158" s="183" t="s">
        <v>1</v>
      </c>
      <c r="F158" s="184" t="s">
        <v>1787</v>
      </c>
      <c r="H158" s="185">
        <v>7.0880000000000001</v>
      </c>
      <c r="I158" s="186"/>
      <c r="L158" s="181"/>
      <c r="M158" s="187"/>
      <c r="N158" s="188"/>
      <c r="O158" s="188"/>
      <c r="P158" s="188"/>
      <c r="Q158" s="188"/>
      <c r="R158" s="188"/>
      <c r="S158" s="188"/>
      <c r="T158" s="189"/>
      <c r="AT158" s="183" t="s">
        <v>184</v>
      </c>
      <c r="AU158" s="183" t="s">
        <v>86</v>
      </c>
      <c r="AV158" s="13" t="s">
        <v>86</v>
      </c>
      <c r="AW158" s="13" t="s">
        <v>33</v>
      </c>
      <c r="AX158" s="13" t="s">
        <v>77</v>
      </c>
      <c r="AY158" s="183" t="s">
        <v>175</v>
      </c>
    </row>
    <row r="159" spans="1:65" s="13" customFormat="1">
      <c r="B159" s="181"/>
      <c r="D159" s="182" t="s">
        <v>184</v>
      </c>
      <c r="E159" s="183" t="s">
        <v>1</v>
      </c>
      <c r="F159" s="184" t="s">
        <v>1788</v>
      </c>
      <c r="H159" s="185">
        <v>2.04</v>
      </c>
      <c r="I159" s="186"/>
      <c r="L159" s="181"/>
      <c r="M159" s="187"/>
      <c r="N159" s="188"/>
      <c r="O159" s="188"/>
      <c r="P159" s="188"/>
      <c r="Q159" s="188"/>
      <c r="R159" s="188"/>
      <c r="S159" s="188"/>
      <c r="T159" s="189"/>
      <c r="AT159" s="183" t="s">
        <v>184</v>
      </c>
      <c r="AU159" s="183" t="s">
        <v>86</v>
      </c>
      <c r="AV159" s="13" t="s">
        <v>86</v>
      </c>
      <c r="AW159" s="13" t="s">
        <v>33</v>
      </c>
      <c r="AX159" s="13" t="s">
        <v>77</v>
      </c>
      <c r="AY159" s="183" t="s">
        <v>175</v>
      </c>
    </row>
    <row r="160" spans="1:65" s="16" customFormat="1">
      <c r="B160" s="221"/>
      <c r="D160" s="182" t="s">
        <v>184</v>
      </c>
      <c r="E160" s="222" t="s">
        <v>1</v>
      </c>
      <c r="F160" s="223" t="s">
        <v>600</v>
      </c>
      <c r="H160" s="224">
        <v>9.1280000000000001</v>
      </c>
      <c r="I160" s="225"/>
      <c r="L160" s="221"/>
      <c r="M160" s="226"/>
      <c r="N160" s="227"/>
      <c r="O160" s="227"/>
      <c r="P160" s="227"/>
      <c r="Q160" s="227"/>
      <c r="R160" s="227"/>
      <c r="S160" s="227"/>
      <c r="T160" s="228"/>
      <c r="AT160" s="222" t="s">
        <v>184</v>
      </c>
      <c r="AU160" s="222" t="s">
        <v>86</v>
      </c>
      <c r="AV160" s="16" t="s">
        <v>189</v>
      </c>
      <c r="AW160" s="16" t="s">
        <v>33</v>
      </c>
      <c r="AX160" s="16" t="s">
        <v>77</v>
      </c>
      <c r="AY160" s="222" t="s">
        <v>175</v>
      </c>
    </row>
    <row r="161" spans="1:65" s="14" customFormat="1">
      <c r="B161" s="190"/>
      <c r="D161" s="182" t="s">
        <v>184</v>
      </c>
      <c r="E161" s="191" t="s">
        <v>1</v>
      </c>
      <c r="F161" s="192" t="s">
        <v>1222</v>
      </c>
      <c r="H161" s="191" t="s">
        <v>1</v>
      </c>
      <c r="I161" s="193"/>
      <c r="L161" s="190"/>
      <c r="M161" s="194"/>
      <c r="N161" s="195"/>
      <c r="O161" s="195"/>
      <c r="P161" s="195"/>
      <c r="Q161" s="195"/>
      <c r="R161" s="195"/>
      <c r="S161" s="195"/>
      <c r="T161" s="196"/>
      <c r="AT161" s="191" t="s">
        <v>184</v>
      </c>
      <c r="AU161" s="191" t="s">
        <v>86</v>
      </c>
      <c r="AV161" s="14" t="s">
        <v>84</v>
      </c>
      <c r="AW161" s="14" t="s">
        <v>33</v>
      </c>
      <c r="AX161" s="14" t="s">
        <v>77</v>
      </c>
      <c r="AY161" s="191" t="s">
        <v>175</v>
      </c>
    </row>
    <row r="162" spans="1:65" s="13" customFormat="1">
      <c r="B162" s="181"/>
      <c r="D162" s="182" t="s">
        <v>184</v>
      </c>
      <c r="E162" s="183" t="s">
        <v>1036</v>
      </c>
      <c r="F162" s="184" t="s">
        <v>1789</v>
      </c>
      <c r="H162" s="185">
        <v>10.8</v>
      </c>
      <c r="I162" s="186"/>
      <c r="L162" s="181"/>
      <c r="M162" s="187"/>
      <c r="N162" s="188"/>
      <c r="O162" s="188"/>
      <c r="P162" s="188"/>
      <c r="Q162" s="188"/>
      <c r="R162" s="188"/>
      <c r="S162" s="188"/>
      <c r="T162" s="189"/>
      <c r="AT162" s="183" t="s">
        <v>184</v>
      </c>
      <c r="AU162" s="183" t="s">
        <v>86</v>
      </c>
      <c r="AV162" s="13" t="s">
        <v>86</v>
      </c>
      <c r="AW162" s="13" t="s">
        <v>33</v>
      </c>
      <c r="AX162" s="13" t="s">
        <v>77</v>
      </c>
      <c r="AY162" s="183" t="s">
        <v>175</v>
      </c>
    </row>
    <row r="163" spans="1:65" s="15" customFormat="1">
      <c r="B163" s="197"/>
      <c r="D163" s="182" t="s">
        <v>184</v>
      </c>
      <c r="E163" s="198" t="s">
        <v>1181</v>
      </c>
      <c r="F163" s="199" t="s">
        <v>200</v>
      </c>
      <c r="H163" s="200">
        <v>19.928000000000001</v>
      </c>
      <c r="I163" s="201"/>
      <c r="L163" s="197"/>
      <c r="M163" s="202"/>
      <c r="N163" s="203"/>
      <c r="O163" s="203"/>
      <c r="P163" s="203"/>
      <c r="Q163" s="203"/>
      <c r="R163" s="203"/>
      <c r="S163" s="203"/>
      <c r="T163" s="204"/>
      <c r="AT163" s="198" t="s">
        <v>184</v>
      </c>
      <c r="AU163" s="198" t="s">
        <v>86</v>
      </c>
      <c r="AV163" s="15" t="s">
        <v>182</v>
      </c>
      <c r="AW163" s="15" t="s">
        <v>33</v>
      </c>
      <c r="AX163" s="15" t="s">
        <v>84</v>
      </c>
      <c r="AY163" s="198" t="s">
        <v>175</v>
      </c>
    </row>
    <row r="164" spans="1:65" s="2" customFormat="1" ht="24" customHeight="1">
      <c r="A164" s="33"/>
      <c r="B164" s="167"/>
      <c r="C164" s="168" t="s">
        <v>237</v>
      </c>
      <c r="D164" s="168" t="s">
        <v>177</v>
      </c>
      <c r="E164" s="169" t="s">
        <v>202</v>
      </c>
      <c r="F164" s="170" t="s">
        <v>203</v>
      </c>
      <c r="G164" s="171" t="s">
        <v>180</v>
      </c>
      <c r="H164" s="172">
        <v>5.9779999999999998</v>
      </c>
      <c r="I164" s="173"/>
      <c r="J164" s="174">
        <f>ROUND(I164*H164,2)</f>
        <v>0</v>
      </c>
      <c r="K164" s="170" t="s">
        <v>181</v>
      </c>
      <c r="L164" s="34"/>
      <c r="M164" s="175" t="s">
        <v>1</v>
      </c>
      <c r="N164" s="176" t="s">
        <v>42</v>
      </c>
      <c r="O164" s="59"/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9" t="s">
        <v>182</v>
      </c>
      <c r="AT164" s="179" t="s">
        <v>177</v>
      </c>
      <c r="AU164" s="179" t="s">
        <v>86</v>
      </c>
      <c r="AY164" s="18" t="s">
        <v>175</v>
      </c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8" t="s">
        <v>84</v>
      </c>
      <c r="BK164" s="180">
        <f>ROUND(I164*H164,2)</f>
        <v>0</v>
      </c>
      <c r="BL164" s="18" t="s">
        <v>182</v>
      </c>
      <c r="BM164" s="179" t="s">
        <v>1516</v>
      </c>
    </row>
    <row r="165" spans="1:65" s="13" customFormat="1">
      <c r="B165" s="181"/>
      <c r="D165" s="182" t="s">
        <v>184</v>
      </c>
      <c r="E165" s="183" t="s">
        <v>1</v>
      </c>
      <c r="F165" s="184" t="s">
        <v>1227</v>
      </c>
      <c r="H165" s="185">
        <v>5.9779999999999998</v>
      </c>
      <c r="I165" s="186"/>
      <c r="L165" s="181"/>
      <c r="M165" s="187"/>
      <c r="N165" s="188"/>
      <c r="O165" s="188"/>
      <c r="P165" s="188"/>
      <c r="Q165" s="188"/>
      <c r="R165" s="188"/>
      <c r="S165" s="188"/>
      <c r="T165" s="189"/>
      <c r="AT165" s="183" t="s">
        <v>184</v>
      </c>
      <c r="AU165" s="183" t="s">
        <v>86</v>
      </c>
      <c r="AV165" s="13" t="s">
        <v>86</v>
      </c>
      <c r="AW165" s="13" t="s">
        <v>33</v>
      </c>
      <c r="AX165" s="13" t="s">
        <v>84</v>
      </c>
      <c r="AY165" s="183" t="s">
        <v>175</v>
      </c>
    </row>
    <row r="166" spans="1:65" s="2" customFormat="1" ht="24" customHeight="1">
      <c r="A166" s="33"/>
      <c r="B166" s="167"/>
      <c r="C166" s="168" t="s">
        <v>242</v>
      </c>
      <c r="D166" s="168" t="s">
        <v>177</v>
      </c>
      <c r="E166" s="169" t="s">
        <v>402</v>
      </c>
      <c r="F166" s="170" t="s">
        <v>403</v>
      </c>
      <c r="G166" s="171" t="s">
        <v>180</v>
      </c>
      <c r="H166" s="172">
        <v>22.32</v>
      </c>
      <c r="I166" s="173"/>
      <c r="J166" s="174">
        <f>ROUND(I166*H166,2)</f>
        <v>0</v>
      </c>
      <c r="K166" s="170" t="s">
        <v>181</v>
      </c>
      <c r="L166" s="34"/>
      <c r="M166" s="175" t="s">
        <v>1</v>
      </c>
      <c r="N166" s="176" t="s">
        <v>42</v>
      </c>
      <c r="O166" s="59"/>
      <c r="P166" s="177">
        <f>O166*H166</f>
        <v>0</v>
      </c>
      <c r="Q166" s="177">
        <v>0</v>
      </c>
      <c r="R166" s="177">
        <f>Q166*H166</f>
        <v>0</v>
      </c>
      <c r="S166" s="177">
        <v>0</v>
      </c>
      <c r="T166" s="178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9" t="s">
        <v>182</v>
      </c>
      <c r="AT166" s="179" t="s">
        <v>177</v>
      </c>
      <c r="AU166" s="179" t="s">
        <v>86</v>
      </c>
      <c r="AY166" s="18" t="s">
        <v>175</v>
      </c>
      <c r="BE166" s="180">
        <f>IF(N166="základní",J166,0)</f>
        <v>0</v>
      </c>
      <c r="BF166" s="180">
        <f>IF(N166="snížená",J166,0)</f>
        <v>0</v>
      </c>
      <c r="BG166" s="180">
        <f>IF(N166="zákl. přenesená",J166,0)</f>
        <v>0</v>
      </c>
      <c r="BH166" s="180">
        <f>IF(N166="sníž. přenesená",J166,0)</f>
        <v>0</v>
      </c>
      <c r="BI166" s="180">
        <f>IF(N166="nulová",J166,0)</f>
        <v>0</v>
      </c>
      <c r="BJ166" s="18" t="s">
        <v>84</v>
      </c>
      <c r="BK166" s="180">
        <f>ROUND(I166*H166,2)</f>
        <v>0</v>
      </c>
      <c r="BL166" s="18" t="s">
        <v>182</v>
      </c>
      <c r="BM166" s="179" t="s">
        <v>1517</v>
      </c>
    </row>
    <row r="167" spans="1:65" s="14" customFormat="1">
      <c r="B167" s="190"/>
      <c r="D167" s="182" t="s">
        <v>184</v>
      </c>
      <c r="E167" s="191" t="s">
        <v>1</v>
      </c>
      <c r="F167" s="192" t="s">
        <v>1229</v>
      </c>
      <c r="H167" s="191" t="s">
        <v>1</v>
      </c>
      <c r="I167" s="193"/>
      <c r="L167" s="190"/>
      <c r="M167" s="194"/>
      <c r="N167" s="195"/>
      <c r="O167" s="195"/>
      <c r="P167" s="195"/>
      <c r="Q167" s="195"/>
      <c r="R167" s="195"/>
      <c r="S167" s="195"/>
      <c r="T167" s="196"/>
      <c r="AT167" s="191" t="s">
        <v>184</v>
      </c>
      <c r="AU167" s="191" t="s">
        <v>86</v>
      </c>
      <c r="AV167" s="14" t="s">
        <v>84</v>
      </c>
      <c r="AW167" s="14" t="s">
        <v>33</v>
      </c>
      <c r="AX167" s="14" t="s">
        <v>77</v>
      </c>
      <c r="AY167" s="191" t="s">
        <v>175</v>
      </c>
    </row>
    <row r="168" spans="1:65" s="13" customFormat="1">
      <c r="B168" s="181"/>
      <c r="D168" s="182" t="s">
        <v>184</v>
      </c>
      <c r="E168" s="183" t="s">
        <v>380</v>
      </c>
      <c r="F168" s="184" t="s">
        <v>1790</v>
      </c>
      <c r="H168" s="185">
        <v>10.8</v>
      </c>
      <c r="I168" s="186"/>
      <c r="L168" s="181"/>
      <c r="M168" s="187"/>
      <c r="N168" s="188"/>
      <c r="O168" s="188"/>
      <c r="P168" s="188"/>
      <c r="Q168" s="188"/>
      <c r="R168" s="188"/>
      <c r="S168" s="188"/>
      <c r="T168" s="189"/>
      <c r="AT168" s="183" t="s">
        <v>184</v>
      </c>
      <c r="AU168" s="183" t="s">
        <v>86</v>
      </c>
      <c r="AV168" s="13" t="s">
        <v>86</v>
      </c>
      <c r="AW168" s="13" t="s">
        <v>33</v>
      </c>
      <c r="AX168" s="13" t="s">
        <v>77</v>
      </c>
      <c r="AY168" s="183" t="s">
        <v>175</v>
      </c>
    </row>
    <row r="169" spans="1:65" s="14" customFormat="1">
      <c r="B169" s="190"/>
      <c r="D169" s="182" t="s">
        <v>184</v>
      </c>
      <c r="E169" s="191" t="s">
        <v>1</v>
      </c>
      <c r="F169" s="192" t="s">
        <v>1521</v>
      </c>
      <c r="H169" s="191" t="s">
        <v>1</v>
      </c>
      <c r="I169" s="193"/>
      <c r="L169" s="190"/>
      <c r="M169" s="194"/>
      <c r="N169" s="195"/>
      <c r="O169" s="195"/>
      <c r="P169" s="195"/>
      <c r="Q169" s="195"/>
      <c r="R169" s="195"/>
      <c r="S169" s="195"/>
      <c r="T169" s="196"/>
      <c r="AT169" s="191" t="s">
        <v>184</v>
      </c>
      <c r="AU169" s="191" t="s">
        <v>86</v>
      </c>
      <c r="AV169" s="14" t="s">
        <v>84</v>
      </c>
      <c r="AW169" s="14" t="s">
        <v>33</v>
      </c>
      <c r="AX169" s="14" t="s">
        <v>77</v>
      </c>
      <c r="AY169" s="191" t="s">
        <v>175</v>
      </c>
    </row>
    <row r="170" spans="1:65" s="13" customFormat="1">
      <c r="B170" s="181"/>
      <c r="D170" s="182" t="s">
        <v>184</v>
      </c>
      <c r="E170" s="183" t="s">
        <v>1</v>
      </c>
      <c r="F170" s="184" t="s">
        <v>1522</v>
      </c>
      <c r="H170" s="185">
        <v>11.52</v>
      </c>
      <c r="I170" s="186"/>
      <c r="L170" s="181"/>
      <c r="M170" s="187"/>
      <c r="N170" s="188"/>
      <c r="O170" s="188"/>
      <c r="P170" s="188"/>
      <c r="Q170" s="188"/>
      <c r="R170" s="188"/>
      <c r="S170" s="188"/>
      <c r="T170" s="189"/>
      <c r="AT170" s="183" t="s">
        <v>184</v>
      </c>
      <c r="AU170" s="183" t="s">
        <v>86</v>
      </c>
      <c r="AV170" s="13" t="s">
        <v>86</v>
      </c>
      <c r="AW170" s="13" t="s">
        <v>33</v>
      </c>
      <c r="AX170" s="13" t="s">
        <v>77</v>
      </c>
      <c r="AY170" s="183" t="s">
        <v>175</v>
      </c>
    </row>
    <row r="171" spans="1:65" s="15" customFormat="1">
      <c r="B171" s="197"/>
      <c r="D171" s="182" t="s">
        <v>184</v>
      </c>
      <c r="E171" s="198" t="s">
        <v>1467</v>
      </c>
      <c r="F171" s="199" t="s">
        <v>200</v>
      </c>
      <c r="H171" s="200">
        <v>22.32</v>
      </c>
      <c r="I171" s="201"/>
      <c r="L171" s="197"/>
      <c r="M171" s="202"/>
      <c r="N171" s="203"/>
      <c r="O171" s="203"/>
      <c r="P171" s="203"/>
      <c r="Q171" s="203"/>
      <c r="R171" s="203"/>
      <c r="S171" s="203"/>
      <c r="T171" s="204"/>
      <c r="AT171" s="198" t="s">
        <v>184</v>
      </c>
      <c r="AU171" s="198" t="s">
        <v>86</v>
      </c>
      <c r="AV171" s="15" t="s">
        <v>182</v>
      </c>
      <c r="AW171" s="15" t="s">
        <v>33</v>
      </c>
      <c r="AX171" s="15" t="s">
        <v>84</v>
      </c>
      <c r="AY171" s="198" t="s">
        <v>175</v>
      </c>
    </row>
    <row r="172" spans="1:65" s="2" customFormat="1" ht="24" customHeight="1">
      <c r="A172" s="33"/>
      <c r="B172" s="167"/>
      <c r="C172" s="168" t="s">
        <v>248</v>
      </c>
      <c r="D172" s="168" t="s">
        <v>177</v>
      </c>
      <c r="E172" s="169" t="s">
        <v>413</v>
      </c>
      <c r="F172" s="170" t="s">
        <v>414</v>
      </c>
      <c r="G172" s="171" t="s">
        <v>180</v>
      </c>
      <c r="H172" s="172">
        <v>6.6959999999999997</v>
      </c>
      <c r="I172" s="173"/>
      <c r="J172" s="174">
        <f>ROUND(I172*H172,2)</f>
        <v>0</v>
      </c>
      <c r="K172" s="170" t="s">
        <v>181</v>
      </c>
      <c r="L172" s="34"/>
      <c r="M172" s="175" t="s">
        <v>1</v>
      </c>
      <c r="N172" s="176" t="s">
        <v>42</v>
      </c>
      <c r="O172" s="59"/>
      <c r="P172" s="177">
        <f>O172*H172</f>
        <v>0</v>
      </c>
      <c r="Q172" s="177">
        <v>0</v>
      </c>
      <c r="R172" s="177">
        <f>Q172*H172</f>
        <v>0</v>
      </c>
      <c r="S172" s="177">
        <v>0</v>
      </c>
      <c r="T172" s="178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9" t="s">
        <v>182</v>
      </c>
      <c r="AT172" s="179" t="s">
        <v>177</v>
      </c>
      <c r="AU172" s="179" t="s">
        <v>86</v>
      </c>
      <c r="AY172" s="18" t="s">
        <v>175</v>
      </c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18" t="s">
        <v>84</v>
      </c>
      <c r="BK172" s="180">
        <f>ROUND(I172*H172,2)</f>
        <v>0</v>
      </c>
      <c r="BL172" s="18" t="s">
        <v>182</v>
      </c>
      <c r="BM172" s="179" t="s">
        <v>1523</v>
      </c>
    </row>
    <row r="173" spans="1:65" s="13" customFormat="1">
      <c r="B173" s="181"/>
      <c r="D173" s="182" t="s">
        <v>184</v>
      </c>
      <c r="E173" s="183" t="s">
        <v>1</v>
      </c>
      <c r="F173" s="184" t="s">
        <v>1524</v>
      </c>
      <c r="H173" s="185">
        <v>6.6959999999999997</v>
      </c>
      <c r="I173" s="186"/>
      <c r="L173" s="181"/>
      <c r="M173" s="187"/>
      <c r="N173" s="188"/>
      <c r="O173" s="188"/>
      <c r="P173" s="188"/>
      <c r="Q173" s="188"/>
      <c r="R173" s="188"/>
      <c r="S173" s="188"/>
      <c r="T173" s="189"/>
      <c r="AT173" s="183" t="s">
        <v>184</v>
      </c>
      <c r="AU173" s="183" t="s">
        <v>86</v>
      </c>
      <c r="AV173" s="13" t="s">
        <v>86</v>
      </c>
      <c r="AW173" s="13" t="s">
        <v>33</v>
      </c>
      <c r="AX173" s="13" t="s">
        <v>84</v>
      </c>
      <c r="AY173" s="183" t="s">
        <v>175</v>
      </c>
    </row>
    <row r="174" spans="1:65" s="2" customFormat="1" ht="16.5" customHeight="1">
      <c r="A174" s="33"/>
      <c r="B174" s="167"/>
      <c r="C174" s="168" t="s">
        <v>8</v>
      </c>
      <c r="D174" s="168" t="s">
        <v>177</v>
      </c>
      <c r="E174" s="169" t="s">
        <v>1232</v>
      </c>
      <c r="F174" s="170" t="s">
        <v>1233</v>
      </c>
      <c r="G174" s="171" t="s">
        <v>245</v>
      </c>
      <c r="H174" s="172">
        <v>207.94399999999999</v>
      </c>
      <c r="I174" s="173"/>
      <c r="J174" s="174">
        <f>ROUND(I174*H174,2)</f>
        <v>0</v>
      </c>
      <c r="K174" s="170" t="s">
        <v>181</v>
      </c>
      <c r="L174" s="34"/>
      <c r="M174" s="175" t="s">
        <v>1</v>
      </c>
      <c r="N174" s="176" t="s">
        <v>42</v>
      </c>
      <c r="O174" s="59"/>
      <c r="P174" s="177">
        <f>O174*H174</f>
        <v>0</v>
      </c>
      <c r="Q174" s="177">
        <v>8.4000000000000003E-4</v>
      </c>
      <c r="R174" s="177">
        <f>Q174*H174</f>
        <v>0.17467295999999999</v>
      </c>
      <c r="S174" s="177">
        <v>0</v>
      </c>
      <c r="T174" s="17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9" t="s">
        <v>182</v>
      </c>
      <c r="AT174" s="179" t="s">
        <v>177</v>
      </c>
      <c r="AU174" s="179" t="s">
        <v>86</v>
      </c>
      <c r="AY174" s="18" t="s">
        <v>175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8" t="s">
        <v>84</v>
      </c>
      <c r="BK174" s="180">
        <f>ROUND(I174*H174,2)</f>
        <v>0</v>
      </c>
      <c r="BL174" s="18" t="s">
        <v>182</v>
      </c>
      <c r="BM174" s="179" t="s">
        <v>1525</v>
      </c>
    </row>
    <row r="175" spans="1:65" s="13" customFormat="1">
      <c r="B175" s="181"/>
      <c r="D175" s="182" t="s">
        <v>184</v>
      </c>
      <c r="E175" s="183" t="s">
        <v>1</v>
      </c>
      <c r="F175" s="184" t="s">
        <v>1235</v>
      </c>
      <c r="H175" s="185">
        <v>36</v>
      </c>
      <c r="I175" s="186"/>
      <c r="L175" s="181"/>
      <c r="M175" s="187"/>
      <c r="N175" s="188"/>
      <c r="O175" s="188"/>
      <c r="P175" s="188"/>
      <c r="Q175" s="188"/>
      <c r="R175" s="188"/>
      <c r="S175" s="188"/>
      <c r="T175" s="189"/>
      <c r="AT175" s="183" t="s">
        <v>184</v>
      </c>
      <c r="AU175" s="183" t="s">
        <v>86</v>
      </c>
      <c r="AV175" s="13" t="s">
        <v>86</v>
      </c>
      <c r="AW175" s="13" t="s">
        <v>33</v>
      </c>
      <c r="AX175" s="13" t="s">
        <v>77</v>
      </c>
      <c r="AY175" s="183" t="s">
        <v>175</v>
      </c>
    </row>
    <row r="176" spans="1:65" s="13" customFormat="1">
      <c r="B176" s="181"/>
      <c r="D176" s="182" t="s">
        <v>184</v>
      </c>
      <c r="E176" s="183" t="s">
        <v>1</v>
      </c>
      <c r="F176" s="184" t="s">
        <v>1526</v>
      </c>
      <c r="H176" s="185">
        <v>105.6</v>
      </c>
      <c r="I176" s="186"/>
      <c r="L176" s="181"/>
      <c r="M176" s="187"/>
      <c r="N176" s="188"/>
      <c r="O176" s="188"/>
      <c r="P176" s="188"/>
      <c r="Q176" s="188"/>
      <c r="R176" s="188"/>
      <c r="S176" s="188"/>
      <c r="T176" s="189"/>
      <c r="AT176" s="183" t="s">
        <v>184</v>
      </c>
      <c r="AU176" s="183" t="s">
        <v>86</v>
      </c>
      <c r="AV176" s="13" t="s">
        <v>86</v>
      </c>
      <c r="AW176" s="13" t="s">
        <v>33</v>
      </c>
      <c r="AX176" s="13" t="s">
        <v>77</v>
      </c>
      <c r="AY176" s="183" t="s">
        <v>175</v>
      </c>
    </row>
    <row r="177" spans="1:65" s="14" customFormat="1">
      <c r="B177" s="190"/>
      <c r="D177" s="182" t="s">
        <v>184</v>
      </c>
      <c r="E177" s="191" t="s">
        <v>1</v>
      </c>
      <c r="F177" s="192" t="s">
        <v>1784</v>
      </c>
      <c r="H177" s="191" t="s">
        <v>1</v>
      </c>
      <c r="I177" s="193"/>
      <c r="L177" s="190"/>
      <c r="M177" s="194"/>
      <c r="N177" s="195"/>
      <c r="O177" s="195"/>
      <c r="P177" s="195"/>
      <c r="Q177" s="195"/>
      <c r="R177" s="195"/>
      <c r="S177" s="195"/>
      <c r="T177" s="196"/>
      <c r="AT177" s="191" t="s">
        <v>184</v>
      </c>
      <c r="AU177" s="191" t="s">
        <v>86</v>
      </c>
      <c r="AV177" s="14" t="s">
        <v>84</v>
      </c>
      <c r="AW177" s="14" t="s">
        <v>33</v>
      </c>
      <c r="AX177" s="14" t="s">
        <v>77</v>
      </c>
      <c r="AY177" s="191" t="s">
        <v>175</v>
      </c>
    </row>
    <row r="178" spans="1:65" s="13" customFormat="1">
      <c r="B178" s="181"/>
      <c r="D178" s="182" t="s">
        <v>184</v>
      </c>
      <c r="E178" s="183" t="s">
        <v>1</v>
      </c>
      <c r="F178" s="184" t="s">
        <v>1791</v>
      </c>
      <c r="H178" s="185">
        <v>29.044</v>
      </c>
      <c r="I178" s="186"/>
      <c r="L178" s="181"/>
      <c r="M178" s="187"/>
      <c r="N178" s="188"/>
      <c r="O178" s="188"/>
      <c r="P178" s="188"/>
      <c r="Q178" s="188"/>
      <c r="R178" s="188"/>
      <c r="S178" s="188"/>
      <c r="T178" s="189"/>
      <c r="AT178" s="183" t="s">
        <v>184</v>
      </c>
      <c r="AU178" s="183" t="s">
        <v>86</v>
      </c>
      <c r="AV178" s="13" t="s">
        <v>86</v>
      </c>
      <c r="AW178" s="13" t="s">
        <v>33</v>
      </c>
      <c r="AX178" s="13" t="s">
        <v>77</v>
      </c>
      <c r="AY178" s="183" t="s">
        <v>175</v>
      </c>
    </row>
    <row r="179" spans="1:65" s="13" customFormat="1">
      <c r="B179" s="181"/>
      <c r="D179" s="182" t="s">
        <v>184</v>
      </c>
      <c r="E179" s="183" t="s">
        <v>1</v>
      </c>
      <c r="F179" s="184" t="s">
        <v>1792</v>
      </c>
      <c r="H179" s="185">
        <v>37.299999999999997</v>
      </c>
      <c r="I179" s="186"/>
      <c r="L179" s="181"/>
      <c r="M179" s="187"/>
      <c r="N179" s="188"/>
      <c r="O179" s="188"/>
      <c r="P179" s="188"/>
      <c r="Q179" s="188"/>
      <c r="R179" s="188"/>
      <c r="S179" s="188"/>
      <c r="T179" s="189"/>
      <c r="AT179" s="183" t="s">
        <v>184</v>
      </c>
      <c r="AU179" s="183" t="s">
        <v>86</v>
      </c>
      <c r="AV179" s="13" t="s">
        <v>86</v>
      </c>
      <c r="AW179" s="13" t="s">
        <v>33</v>
      </c>
      <c r="AX179" s="13" t="s">
        <v>77</v>
      </c>
      <c r="AY179" s="183" t="s">
        <v>175</v>
      </c>
    </row>
    <row r="180" spans="1:65" s="15" customFormat="1">
      <c r="B180" s="197"/>
      <c r="D180" s="182" t="s">
        <v>184</v>
      </c>
      <c r="E180" s="198" t="s">
        <v>1</v>
      </c>
      <c r="F180" s="199" t="s">
        <v>200</v>
      </c>
      <c r="H180" s="200">
        <v>207.94399999999999</v>
      </c>
      <c r="I180" s="201"/>
      <c r="L180" s="197"/>
      <c r="M180" s="202"/>
      <c r="N180" s="203"/>
      <c r="O180" s="203"/>
      <c r="P180" s="203"/>
      <c r="Q180" s="203"/>
      <c r="R180" s="203"/>
      <c r="S180" s="203"/>
      <c r="T180" s="204"/>
      <c r="AT180" s="198" t="s">
        <v>184</v>
      </c>
      <c r="AU180" s="198" t="s">
        <v>86</v>
      </c>
      <c r="AV180" s="15" t="s">
        <v>182</v>
      </c>
      <c r="AW180" s="15" t="s">
        <v>33</v>
      </c>
      <c r="AX180" s="15" t="s">
        <v>84</v>
      </c>
      <c r="AY180" s="198" t="s">
        <v>175</v>
      </c>
    </row>
    <row r="181" spans="1:65" s="2" customFormat="1" ht="24" customHeight="1">
      <c r="A181" s="33"/>
      <c r="B181" s="167"/>
      <c r="C181" s="168" t="s">
        <v>256</v>
      </c>
      <c r="D181" s="168" t="s">
        <v>177</v>
      </c>
      <c r="E181" s="169" t="s">
        <v>1237</v>
      </c>
      <c r="F181" s="170" t="s">
        <v>1238</v>
      </c>
      <c r="G181" s="171" t="s">
        <v>245</v>
      </c>
      <c r="H181" s="172">
        <v>207.94399999999999</v>
      </c>
      <c r="I181" s="173"/>
      <c r="J181" s="174">
        <f>ROUND(I181*H181,2)</f>
        <v>0</v>
      </c>
      <c r="K181" s="170" t="s">
        <v>181</v>
      </c>
      <c r="L181" s="34"/>
      <c r="M181" s="175" t="s">
        <v>1</v>
      </c>
      <c r="N181" s="176" t="s">
        <v>42</v>
      </c>
      <c r="O181" s="59"/>
      <c r="P181" s="177">
        <f>O181*H181</f>
        <v>0</v>
      </c>
      <c r="Q181" s="177">
        <v>0</v>
      </c>
      <c r="R181" s="177">
        <f>Q181*H181</f>
        <v>0</v>
      </c>
      <c r="S181" s="177">
        <v>0</v>
      </c>
      <c r="T181" s="178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9" t="s">
        <v>182</v>
      </c>
      <c r="AT181" s="179" t="s">
        <v>177</v>
      </c>
      <c r="AU181" s="179" t="s">
        <v>86</v>
      </c>
      <c r="AY181" s="18" t="s">
        <v>175</v>
      </c>
      <c r="BE181" s="180">
        <f>IF(N181="základní",J181,0)</f>
        <v>0</v>
      </c>
      <c r="BF181" s="180">
        <f>IF(N181="snížená",J181,0)</f>
        <v>0</v>
      </c>
      <c r="BG181" s="180">
        <f>IF(N181="zákl. přenesená",J181,0)</f>
        <v>0</v>
      </c>
      <c r="BH181" s="180">
        <f>IF(N181="sníž. přenesená",J181,0)</f>
        <v>0</v>
      </c>
      <c r="BI181" s="180">
        <f>IF(N181="nulová",J181,0)</f>
        <v>0</v>
      </c>
      <c r="BJ181" s="18" t="s">
        <v>84</v>
      </c>
      <c r="BK181" s="180">
        <f>ROUND(I181*H181,2)</f>
        <v>0</v>
      </c>
      <c r="BL181" s="18" t="s">
        <v>182</v>
      </c>
      <c r="BM181" s="179" t="s">
        <v>1530</v>
      </c>
    </row>
    <row r="182" spans="1:65" s="2" customFormat="1" ht="16.5" customHeight="1">
      <c r="A182" s="33"/>
      <c r="B182" s="167"/>
      <c r="C182" s="168" t="s">
        <v>261</v>
      </c>
      <c r="D182" s="168" t="s">
        <v>177</v>
      </c>
      <c r="E182" s="169" t="s">
        <v>1240</v>
      </c>
      <c r="F182" s="170" t="s">
        <v>1241</v>
      </c>
      <c r="G182" s="171" t="s">
        <v>245</v>
      </c>
      <c r="H182" s="172">
        <v>55.2</v>
      </c>
      <c r="I182" s="173"/>
      <c r="J182" s="174">
        <f>ROUND(I182*H182,2)</f>
        <v>0</v>
      </c>
      <c r="K182" s="170" t="s">
        <v>181</v>
      </c>
      <c r="L182" s="34"/>
      <c r="M182" s="175" t="s">
        <v>1</v>
      </c>
      <c r="N182" s="176" t="s">
        <v>42</v>
      </c>
      <c r="O182" s="59"/>
      <c r="P182" s="177">
        <f>O182*H182</f>
        <v>0</v>
      </c>
      <c r="Q182" s="177">
        <v>6.9999999999999999E-4</v>
      </c>
      <c r="R182" s="177">
        <f>Q182*H182</f>
        <v>3.8640000000000001E-2</v>
      </c>
      <c r="S182" s="177">
        <v>0</v>
      </c>
      <c r="T182" s="17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9" t="s">
        <v>182</v>
      </c>
      <c r="AT182" s="179" t="s">
        <v>177</v>
      </c>
      <c r="AU182" s="179" t="s">
        <v>86</v>
      </c>
      <c r="AY182" s="18" t="s">
        <v>175</v>
      </c>
      <c r="BE182" s="180">
        <f>IF(N182="základní",J182,0)</f>
        <v>0</v>
      </c>
      <c r="BF182" s="180">
        <f>IF(N182="snížená",J182,0)</f>
        <v>0</v>
      </c>
      <c r="BG182" s="180">
        <f>IF(N182="zákl. přenesená",J182,0)</f>
        <v>0</v>
      </c>
      <c r="BH182" s="180">
        <f>IF(N182="sníž. přenesená",J182,0)</f>
        <v>0</v>
      </c>
      <c r="BI182" s="180">
        <f>IF(N182="nulová",J182,0)</f>
        <v>0</v>
      </c>
      <c r="BJ182" s="18" t="s">
        <v>84</v>
      </c>
      <c r="BK182" s="180">
        <f>ROUND(I182*H182,2)</f>
        <v>0</v>
      </c>
      <c r="BL182" s="18" t="s">
        <v>182</v>
      </c>
      <c r="BM182" s="179" t="s">
        <v>1531</v>
      </c>
    </row>
    <row r="183" spans="1:65" s="13" customFormat="1">
      <c r="B183" s="181"/>
      <c r="D183" s="182" t="s">
        <v>184</v>
      </c>
      <c r="E183" s="183" t="s">
        <v>1</v>
      </c>
      <c r="F183" s="184" t="s">
        <v>1793</v>
      </c>
      <c r="H183" s="185">
        <v>36</v>
      </c>
      <c r="I183" s="186"/>
      <c r="L183" s="181"/>
      <c r="M183" s="187"/>
      <c r="N183" s="188"/>
      <c r="O183" s="188"/>
      <c r="P183" s="188"/>
      <c r="Q183" s="188"/>
      <c r="R183" s="188"/>
      <c r="S183" s="188"/>
      <c r="T183" s="189"/>
      <c r="AT183" s="183" t="s">
        <v>184</v>
      </c>
      <c r="AU183" s="183" t="s">
        <v>86</v>
      </c>
      <c r="AV183" s="13" t="s">
        <v>86</v>
      </c>
      <c r="AW183" s="13" t="s">
        <v>33</v>
      </c>
      <c r="AX183" s="13" t="s">
        <v>77</v>
      </c>
      <c r="AY183" s="183" t="s">
        <v>175</v>
      </c>
    </row>
    <row r="184" spans="1:65" s="13" customFormat="1">
      <c r="B184" s="181"/>
      <c r="D184" s="182" t="s">
        <v>184</v>
      </c>
      <c r="E184" s="183" t="s">
        <v>1</v>
      </c>
      <c r="F184" s="184" t="s">
        <v>1533</v>
      </c>
      <c r="H184" s="185">
        <v>19.2</v>
      </c>
      <c r="I184" s="186"/>
      <c r="L184" s="181"/>
      <c r="M184" s="187"/>
      <c r="N184" s="188"/>
      <c r="O184" s="188"/>
      <c r="P184" s="188"/>
      <c r="Q184" s="188"/>
      <c r="R184" s="188"/>
      <c r="S184" s="188"/>
      <c r="T184" s="189"/>
      <c r="AT184" s="183" t="s">
        <v>184</v>
      </c>
      <c r="AU184" s="183" t="s">
        <v>86</v>
      </c>
      <c r="AV184" s="13" t="s">
        <v>86</v>
      </c>
      <c r="AW184" s="13" t="s">
        <v>33</v>
      </c>
      <c r="AX184" s="13" t="s">
        <v>77</v>
      </c>
      <c r="AY184" s="183" t="s">
        <v>175</v>
      </c>
    </row>
    <row r="185" spans="1:65" s="15" customFormat="1">
      <c r="B185" s="197"/>
      <c r="D185" s="182" t="s">
        <v>184</v>
      </c>
      <c r="E185" s="198" t="s">
        <v>1</v>
      </c>
      <c r="F185" s="199" t="s">
        <v>200</v>
      </c>
      <c r="H185" s="200">
        <v>55.2</v>
      </c>
      <c r="I185" s="201"/>
      <c r="L185" s="197"/>
      <c r="M185" s="202"/>
      <c r="N185" s="203"/>
      <c r="O185" s="203"/>
      <c r="P185" s="203"/>
      <c r="Q185" s="203"/>
      <c r="R185" s="203"/>
      <c r="S185" s="203"/>
      <c r="T185" s="204"/>
      <c r="AT185" s="198" t="s">
        <v>184</v>
      </c>
      <c r="AU185" s="198" t="s">
        <v>86</v>
      </c>
      <c r="AV185" s="15" t="s">
        <v>182</v>
      </c>
      <c r="AW185" s="15" t="s">
        <v>33</v>
      </c>
      <c r="AX185" s="15" t="s">
        <v>84</v>
      </c>
      <c r="AY185" s="198" t="s">
        <v>175</v>
      </c>
    </row>
    <row r="186" spans="1:65" s="2" customFormat="1" ht="16.5" customHeight="1">
      <c r="A186" s="33"/>
      <c r="B186" s="167"/>
      <c r="C186" s="168" t="s">
        <v>265</v>
      </c>
      <c r="D186" s="168" t="s">
        <v>177</v>
      </c>
      <c r="E186" s="169" t="s">
        <v>1244</v>
      </c>
      <c r="F186" s="170" t="s">
        <v>1245</v>
      </c>
      <c r="G186" s="171" t="s">
        <v>245</v>
      </c>
      <c r="H186" s="172">
        <v>55.2</v>
      </c>
      <c r="I186" s="173"/>
      <c r="J186" s="174">
        <f>ROUND(I186*H186,2)</f>
        <v>0</v>
      </c>
      <c r="K186" s="170" t="s">
        <v>181</v>
      </c>
      <c r="L186" s="34"/>
      <c r="M186" s="175" t="s">
        <v>1</v>
      </c>
      <c r="N186" s="176" t="s">
        <v>42</v>
      </c>
      <c r="O186" s="59"/>
      <c r="P186" s="177">
        <f>O186*H186</f>
        <v>0</v>
      </c>
      <c r="Q186" s="177">
        <v>0</v>
      </c>
      <c r="R186" s="177">
        <f>Q186*H186</f>
        <v>0</v>
      </c>
      <c r="S186" s="177">
        <v>0</v>
      </c>
      <c r="T186" s="17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182</v>
      </c>
      <c r="AT186" s="179" t="s">
        <v>177</v>
      </c>
      <c r="AU186" s="179" t="s">
        <v>86</v>
      </c>
      <c r="AY186" s="18" t="s">
        <v>175</v>
      </c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8" t="s">
        <v>84</v>
      </c>
      <c r="BK186" s="180">
        <f>ROUND(I186*H186,2)</f>
        <v>0</v>
      </c>
      <c r="BL186" s="18" t="s">
        <v>182</v>
      </c>
      <c r="BM186" s="179" t="s">
        <v>1535</v>
      </c>
    </row>
    <row r="187" spans="1:65" s="2" customFormat="1" ht="24" customHeight="1">
      <c r="A187" s="33"/>
      <c r="B187" s="167"/>
      <c r="C187" s="168" t="s">
        <v>269</v>
      </c>
      <c r="D187" s="168" t="s">
        <v>177</v>
      </c>
      <c r="E187" s="169" t="s">
        <v>1247</v>
      </c>
      <c r="F187" s="170" t="s">
        <v>1248</v>
      </c>
      <c r="G187" s="171" t="s">
        <v>180</v>
      </c>
      <c r="H187" s="172">
        <v>133.911</v>
      </c>
      <c r="I187" s="173"/>
      <c r="J187" s="174">
        <f>ROUND(I187*H187,2)</f>
        <v>0</v>
      </c>
      <c r="K187" s="170" t="s">
        <v>181</v>
      </c>
      <c r="L187" s="34"/>
      <c r="M187" s="175" t="s">
        <v>1</v>
      </c>
      <c r="N187" s="176" t="s">
        <v>42</v>
      </c>
      <c r="O187" s="59"/>
      <c r="P187" s="177">
        <f>O187*H187</f>
        <v>0</v>
      </c>
      <c r="Q187" s="177">
        <v>0</v>
      </c>
      <c r="R187" s="177">
        <f>Q187*H187</f>
        <v>0</v>
      </c>
      <c r="S187" s="177">
        <v>0</v>
      </c>
      <c r="T187" s="17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9" t="s">
        <v>182</v>
      </c>
      <c r="AT187" s="179" t="s">
        <v>177</v>
      </c>
      <c r="AU187" s="179" t="s">
        <v>86</v>
      </c>
      <c r="AY187" s="18" t="s">
        <v>175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8" t="s">
        <v>84</v>
      </c>
      <c r="BK187" s="180">
        <f>ROUND(I187*H187,2)</f>
        <v>0</v>
      </c>
      <c r="BL187" s="18" t="s">
        <v>182</v>
      </c>
      <c r="BM187" s="179" t="s">
        <v>1536</v>
      </c>
    </row>
    <row r="188" spans="1:65" s="13" customFormat="1">
      <c r="B188" s="181"/>
      <c r="D188" s="182" t="s">
        <v>184</v>
      </c>
      <c r="E188" s="183" t="s">
        <v>1</v>
      </c>
      <c r="F188" s="184" t="s">
        <v>1537</v>
      </c>
      <c r="H188" s="185">
        <v>133.911</v>
      </c>
      <c r="I188" s="186"/>
      <c r="L188" s="181"/>
      <c r="M188" s="187"/>
      <c r="N188" s="188"/>
      <c r="O188" s="188"/>
      <c r="P188" s="188"/>
      <c r="Q188" s="188"/>
      <c r="R188" s="188"/>
      <c r="S188" s="188"/>
      <c r="T188" s="189"/>
      <c r="AT188" s="183" t="s">
        <v>184</v>
      </c>
      <c r="AU188" s="183" t="s">
        <v>86</v>
      </c>
      <c r="AV188" s="13" t="s">
        <v>86</v>
      </c>
      <c r="AW188" s="13" t="s">
        <v>33</v>
      </c>
      <c r="AX188" s="13" t="s">
        <v>84</v>
      </c>
      <c r="AY188" s="183" t="s">
        <v>175</v>
      </c>
    </row>
    <row r="189" spans="1:65" s="2" customFormat="1" ht="24" customHeight="1">
      <c r="A189" s="33"/>
      <c r="B189" s="167"/>
      <c r="C189" s="168" t="s">
        <v>135</v>
      </c>
      <c r="D189" s="168" t="s">
        <v>177</v>
      </c>
      <c r="E189" s="169" t="s">
        <v>207</v>
      </c>
      <c r="F189" s="170" t="s">
        <v>208</v>
      </c>
      <c r="G189" s="171" t="s">
        <v>180</v>
      </c>
      <c r="H189" s="172">
        <v>130.49199999999999</v>
      </c>
      <c r="I189" s="173"/>
      <c r="J189" s="174">
        <f>ROUND(I189*H189,2)</f>
        <v>0</v>
      </c>
      <c r="K189" s="170" t="s">
        <v>181</v>
      </c>
      <c r="L189" s="34"/>
      <c r="M189" s="175" t="s">
        <v>1</v>
      </c>
      <c r="N189" s="176" t="s">
        <v>42</v>
      </c>
      <c r="O189" s="59"/>
      <c r="P189" s="177">
        <f>O189*H189</f>
        <v>0</v>
      </c>
      <c r="Q189" s="177">
        <v>0</v>
      </c>
      <c r="R189" s="177">
        <f>Q189*H189</f>
        <v>0</v>
      </c>
      <c r="S189" s="177">
        <v>0</v>
      </c>
      <c r="T189" s="17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9" t="s">
        <v>182</v>
      </c>
      <c r="AT189" s="179" t="s">
        <v>177</v>
      </c>
      <c r="AU189" s="179" t="s">
        <v>86</v>
      </c>
      <c r="AY189" s="18" t="s">
        <v>175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8" t="s">
        <v>84</v>
      </c>
      <c r="BK189" s="180">
        <f>ROUND(I189*H189,2)</f>
        <v>0</v>
      </c>
      <c r="BL189" s="18" t="s">
        <v>182</v>
      </c>
      <c r="BM189" s="179" t="s">
        <v>1538</v>
      </c>
    </row>
    <row r="190" spans="1:65" s="13" customFormat="1">
      <c r="B190" s="181"/>
      <c r="D190" s="182" t="s">
        <v>184</v>
      </c>
      <c r="E190" s="183" t="s">
        <v>1</v>
      </c>
      <c r="F190" s="184" t="s">
        <v>932</v>
      </c>
      <c r="H190" s="185">
        <v>64.5</v>
      </c>
      <c r="I190" s="186"/>
      <c r="L190" s="181"/>
      <c r="M190" s="187"/>
      <c r="N190" s="188"/>
      <c r="O190" s="188"/>
      <c r="P190" s="188"/>
      <c r="Q190" s="188"/>
      <c r="R190" s="188"/>
      <c r="S190" s="188"/>
      <c r="T190" s="189"/>
      <c r="AT190" s="183" t="s">
        <v>184</v>
      </c>
      <c r="AU190" s="183" t="s">
        <v>86</v>
      </c>
      <c r="AV190" s="13" t="s">
        <v>86</v>
      </c>
      <c r="AW190" s="13" t="s">
        <v>33</v>
      </c>
      <c r="AX190" s="13" t="s">
        <v>77</v>
      </c>
      <c r="AY190" s="183" t="s">
        <v>175</v>
      </c>
    </row>
    <row r="191" spans="1:65" s="13" customFormat="1">
      <c r="B191" s="181"/>
      <c r="D191" s="182" t="s">
        <v>184</v>
      </c>
      <c r="E191" s="183" t="s">
        <v>1</v>
      </c>
      <c r="F191" s="184" t="s">
        <v>1539</v>
      </c>
      <c r="H191" s="185">
        <v>12.9</v>
      </c>
      <c r="I191" s="186"/>
      <c r="L191" s="181"/>
      <c r="M191" s="187"/>
      <c r="N191" s="188"/>
      <c r="O191" s="188"/>
      <c r="P191" s="188"/>
      <c r="Q191" s="188"/>
      <c r="R191" s="188"/>
      <c r="S191" s="188"/>
      <c r="T191" s="189"/>
      <c r="AT191" s="183" t="s">
        <v>184</v>
      </c>
      <c r="AU191" s="183" t="s">
        <v>86</v>
      </c>
      <c r="AV191" s="13" t="s">
        <v>86</v>
      </c>
      <c r="AW191" s="13" t="s">
        <v>33</v>
      </c>
      <c r="AX191" s="13" t="s">
        <v>77</v>
      </c>
      <c r="AY191" s="183" t="s">
        <v>175</v>
      </c>
    </row>
    <row r="192" spans="1:65" s="13" customFormat="1">
      <c r="B192" s="181"/>
      <c r="D192" s="182" t="s">
        <v>184</v>
      </c>
      <c r="E192" s="183" t="s">
        <v>1</v>
      </c>
      <c r="F192" s="184" t="s">
        <v>1252</v>
      </c>
      <c r="H192" s="185">
        <v>26.545999999999999</v>
      </c>
      <c r="I192" s="186"/>
      <c r="L192" s="181"/>
      <c r="M192" s="187"/>
      <c r="N192" s="188"/>
      <c r="O192" s="188"/>
      <c r="P192" s="188"/>
      <c r="Q192" s="188"/>
      <c r="R192" s="188"/>
      <c r="S192" s="188"/>
      <c r="T192" s="189"/>
      <c r="AT192" s="183" t="s">
        <v>184</v>
      </c>
      <c r="AU192" s="183" t="s">
        <v>86</v>
      </c>
      <c r="AV192" s="13" t="s">
        <v>86</v>
      </c>
      <c r="AW192" s="13" t="s">
        <v>33</v>
      </c>
      <c r="AX192" s="13" t="s">
        <v>77</v>
      </c>
      <c r="AY192" s="183" t="s">
        <v>175</v>
      </c>
    </row>
    <row r="193" spans="1:65" s="13" customFormat="1">
      <c r="B193" s="181"/>
      <c r="D193" s="182" t="s">
        <v>184</v>
      </c>
      <c r="E193" s="183" t="s">
        <v>1</v>
      </c>
      <c r="F193" s="184" t="s">
        <v>1253</v>
      </c>
      <c r="H193" s="185">
        <v>26.545999999999999</v>
      </c>
      <c r="I193" s="186"/>
      <c r="L193" s="181"/>
      <c r="M193" s="187"/>
      <c r="N193" s="188"/>
      <c r="O193" s="188"/>
      <c r="P193" s="188"/>
      <c r="Q193" s="188"/>
      <c r="R193" s="188"/>
      <c r="S193" s="188"/>
      <c r="T193" s="189"/>
      <c r="AT193" s="183" t="s">
        <v>184</v>
      </c>
      <c r="AU193" s="183" t="s">
        <v>86</v>
      </c>
      <c r="AV193" s="13" t="s">
        <v>86</v>
      </c>
      <c r="AW193" s="13" t="s">
        <v>33</v>
      </c>
      <c r="AX193" s="13" t="s">
        <v>77</v>
      </c>
      <c r="AY193" s="183" t="s">
        <v>175</v>
      </c>
    </row>
    <row r="194" spans="1:65" s="15" customFormat="1">
      <c r="B194" s="197"/>
      <c r="D194" s="182" t="s">
        <v>184</v>
      </c>
      <c r="E194" s="198" t="s">
        <v>1</v>
      </c>
      <c r="F194" s="199" t="s">
        <v>200</v>
      </c>
      <c r="H194" s="200">
        <v>130.49199999999999</v>
      </c>
      <c r="I194" s="201"/>
      <c r="L194" s="197"/>
      <c r="M194" s="202"/>
      <c r="N194" s="203"/>
      <c r="O194" s="203"/>
      <c r="P194" s="203"/>
      <c r="Q194" s="203"/>
      <c r="R194" s="203"/>
      <c r="S194" s="203"/>
      <c r="T194" s="204"/>
      <c r="AT194" s="198" t="s">
        <v>184</v>
      </c>
      <c r="AU194" s="198" t="s">
        <v>86</v>
      </c>
      <c r="AV194" s="15" t="s">
        <v>182</v>
      </c>
      <c r="AW194" s="15" t="s">
        <v>33</v>
      </c>
      <c r="AX194" s="15" t="s">
        <v>84</v>
      </c>
      <c r="AY194" s="198" t="s">
        <v>175</v>
      </c>
    </row>
    <row r="195" spans="1:65" s="2" customFormat="1" ht="24" customHeight="1">
      <c r="A195" s="33"/>
      <c r="B195" s="167"/>
      <c r="C195" s="168" t="s">
        <v>7</v>
      </c>
      <c r="D195" s="168" t="s">
        <v>177</v>
      </c>
      <c r="E195" s="169" t="s">
        <v>213</v>
      </c>
      <c r="F195" s="170" t="s">
        <v>214</v>
      </c>
      <c r="G195" s="171" t="s">
        <v>180</v>
      </c>
      <c r="H195" s="172">
        <v>359.81299999999999</v>
      </c>
      <c r="I195" s="173"/>
      <c r="J195" s="174">
        <f>ROUND(I195*H195,2)</f>
        <v>0</v>
      </c>
      <c r="K195" s="170" t="s">
        <v>181</v>
      </c>
      <c r="L195" s="34"/>
      <c r="M195" s="175" t="s">
        <v>1</v>
      </c>
      <c r="N195" s="176" t="s">
        <v>42</v>
      </c>
      <c r="O195" s="59"/>
      <c r="P195" s="177">
        <f>O195*H195</f>
        <v>0</v>
      </c>
      <c r="Q195" s="177">
        <v>0</v>
      </c>
      <c r="R195" s="177">
        <f>Q195*H195</f>
        <v>0</v>
      </c>
      <c r="S195" s="177">
        <v>0</v>
      </c>
      <c r="T195" s="178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9" t="s">
        <v>182</v>
      </c>
      <c r="AT195" s="179" t="s">
        <v>177</v>
      </c>
      <c r="AU195" s="179" t="s">
        <v>86</v>
      </c>
      <c r="AY195" s="18" t="s">
        <v>175</v>
      </c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18" t="s">
        <v>84</v>
      </c>
      <c r="BK195" s="180">
        <f>ROUND(I195*H195,2)</f>
        <v>0</v>
      </c>
      <c r="BL195" s="18" t="s">
        <v>182</v>
      </c>
      <c r="BM195" s="179" t="s">
        <v>1540</v>
      </c>
    </row>
    <row r="196" spans="1:65" s="14" customFormat="1">
      <c r="B196" s="190"/>
      <c r="D196" s="182" t="s">
        <v>184</v>
      </c>
      <c r="E196" s="191" t="s">
        <v>1</v>
      </c>
      <c r="F196" s="192" t="s">
        <v>766</v>
      </c>
      <c r="H196" s="191" t="s">
        <v>1</v>
      </c>
      <c r="I196" s="193"/>
      <c r="L196" s="190"/>
      <c r="M196" s="194"/>
      <c r="N196" s="195"/>
      <c r="O196" s="195"/>
      <c r="P196" s="195"/>
      <c r="Q196" s="195"/>
      <c r="R196" s="195"/>
      <c r="S196" s="195"/>
      <c r="T196" s="196"/>
      <c r="AT196" s="191" t="s">
        <v>184</v>
      </c>
      <c r="AU196" s="191" t="s">
        <v>86</v>
      </c>
      <c r="AV196" s="14" t="s">
        <v>84</v>
      </c>
      <c r="AW196" s="14" t="s">
        <v>33</v>
      </c>
      <c r="AX196" s="14" t="s">
        <v>77</v>
      </c>
      <c r="AY196" s="191" t="s">
        <v>175</v>
      </c>
    </row>
    <row r="197" spans="1:65" s="13" customFormat="1">
      <c r="B197" s="181"/>
      <c r="D197" s="182" t="s">
        <v>184</v>
      </c>
      <c r="E197" s="183" t="s">
        <v>1</v>
      </c>
      <c r="F197" s="184" t="s">
        <v>1541</v>
      </c>
      <c r="H197" s="185">
        <v>386.35899999999998</v>
      </c>
      <c r="I197" s="186"/>
      <c r="L197" s="181"/>
      <c r="M197" s="187"/>
      <c r="N197" s="188"/>
      <c r="O197" s="188"/>
      <c r="P197" s="188"/>
      <c r="Q197" s="188"/>
      <c r="R197" s="188"/>
      <c r="S197" s="188"/>
      <c r="T197" s="189"/>
      <c r="AT197" s="183" t="s">
        <v>184</v>
      </c>
      <c r="AU197" s="183" t="s">
        <v>86</v>
      </c>
      <c r="AV197" s="13" t="s">
        <v>86</v>
      </c>
      <c r="AW197" s="13" t="s">
        <v>33</v>
      </c>
      <c r="AX197" s="13" t="s">
        <v>77</v>
      </c>
      <c r="AY197" s="183" t="s">
        <v>175</v>
      </c>
    </row>
    <row r="198" spans="1:65" s="13" customFormat="1">
      <c r="B198" s="181"/>
      <c r="D198" s="182" t="s">
        <v>184</v>
      </c>
      <c r="E198" s="183" t="s">
        <v>1</v>
      </c>
      <c r="F198" s="184" t="s">
        <v>1256</v>
      </c>
      <c r="H198" s="185">
        <v>-26.545999999999999</v>
      </c>
      <c r="I198" s="186"/>
      <c r="L198" s="181"/>
      <c r="M198" s="187"/>
      <c r="N198" s="188"/>
      <c r="O198" s="188"/>
      <c r="P198" s="188"/>
      <c r="Q198" s="188"/>
      <c r="R198" s="188"/>
      <c r="S198" s="188"/>
      <c r="T198" s="189"/>
      <c r="AT198" s="183" t="s">
        <v>184</v>
      </c>
      <c r="AU198" s="183" t="s">
        <v>86</v>
      </c>
      <c r="AV198" s="13" t="s">
        <v>86</v>
      </c>
      <c r="AW198" s="13" t="s">
        <v>33</v>
      </c>
      <c r="AX198" s="13" t="s">
        <v>77</v>
      </c>
      <c r="AY198" s="183" t="s">
        <v>175</v>
      </c>
    </row>
    <row r="199" spans="1:65" s="15" customFormat="1">
      <c r="B199" s="197"/>
      <c r="D199" s="182" t="s">
        <v>184</v>
      </c>
      <c r="E199" s="198" t="s">
        <v>136</v>
      </c>
      <c r="F199" s="199" t="s">
        <v>200</v>
      </c>
      <c r="H199" s="200">
        <v>359.81299999999999</v>
      </c>
      <c r="I199" s="201"/>
      <c r="L199" s="197"/>
      <c r="M199" s="202"/>
      <c r="N199" s="203"/>
      <c r="O199" s="203"/>
      <c r="P199" s="203"/>
      <c r="Q199" s="203"/>
      <c r="R199" s="203"/>
      <c r="S199" s="203"/>
      <c r="T199" s="204"/>
      <c r="AT199" s="198" t="s">
        <v>184</v>
      </c>
      <c r="AU199" s="198" t="s">
        <v>86</v>
      </c>
      <c r="AV199" s="15" t="s">
        <v>182</v>
      </c>
      <c r="AW199" s="15" t="s">
        <v>33</v>
      </c>
      <c r="AX199" s="15" t="s">
        <v>84</v>
      </c>
      <c r="AY199" s="198" t="s">
        <v>175</v>
      </c>
    </row>
    <row r="200" spans="1:65" s="2" customFormat="1" ht="24" customHeight="1">
      <c r="A200" s="33"/>
      <c r="B200" s="167"/>
      <c r="C200" s="168" t="s">
        <v>282</v>
      </c>
      <c r="D200" s="168" t="s">
        <v>177</v>
      </c>
      <c r="E200" s="169" t="s">
        <v>218</v>
      </c>
      <c r="F200" s="170" t="s">
        <v>219</v>
      </c>
      <c r="G200" s="171" t="s">
        <v>180</v>
      </c>
      <c r="H200" s="172">
        <v>1799.0650000000001</v>
      </c>
      <c r="I200" s="173"/>
      <c r="J200" s="174">
        <f>ROUND(I200*H200,2)</f>
        <v>0</v>
      </c>
      <c r="K200" s="170" t="s">
        <v>181</v>
      </c>
      <c r="L200" s="34"/>
      <c r="M200" s="175" t="s">
        <v>1</v>
      </c>
      <c r="N200" s="176" t="s">
        <v>42</v>
      </c>
      <c r="O200" s="59"/>
      <c r="P200" s="177">
        <f>O200*H200</f>
        <v>0</v>
      </c>
      <c r="Q200" s="177">
        <v>0</v>
      </c>
      <c r="R200" s="177">
        <f>Q200*H200</f>
        <v>0</v>
      </c>
      <c r="S200" s="177">
        <v>0</v>
      </c>
      <c r="T200" s="178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9" t="s">
        <v>182</v>
      </c>
      <c r="AT200" s="179" t="s">
        <v>177</v>
      </c>
      <c r="AU200" s="179" t="s">
        <v>86</v>
      </c>
      <c r="AY200" s="18" t="s">
        <v>175</v>
      </c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18" t="s">
        <v>84</v>
      </c>
      <c r="BK200" s="180">
        <f>ROUND(I200*H200,2)</f>
        <v>0</v>
      </c>
      <c r="BL200" s="18" t="s">
        <v>182</v>
      </c>
      <c r="BM200" s="179" t="s">
        <v>1542</v>
      </c>
    </row>
    <row r="201" spans="1:65" s="13" customFormat="1">
      <c r="B201" s="181"/>
      <c r="D201" s="182" t="s">
        <v>184</v>
      </c>
      <c r="E201" s="183" t="s">
        <v>1</v>
      </c>
      <c r="F201" s="184" t="s">
        <v>221</v>
      </c>
      <c r="H201" s="185">
        <v>1799.0650000000001</v>
      </c>
      <c r="I201" s="186"/>
      <c r="L201" s="181"/>
      <c r="M201" s="187"/>
      <c r="N201" s="188"/>
      <c r="O201" s="188"/>
      <c r="P201" s="188"/>
      <c r="Q201" s="188"/>
      <c r="R201" s="188"/>
      <c r="S201" s="188"/>
      <c r="T201" s="189"/>
      <c r="AT201" s="183" t="s">
        <v>184</v>
      </c>
      <c r="AU201" s="183" t="s">
        <v>86</v>
      </c>
      <c r="AV201" s="13" t="s">
        <v>86</v>
      </c>
      <c r="AW201" s="13" t="s">
        <v>33</v>
      </c>
      <c r="AX201" s="13" t="s">
        <v>84</v>
      </c>
      <c r="AY201" s="183" t="s">
        <v>175</v>
      </c>
    </row>
    <row r="202" spans="1:65" s="2" customFormat="1" ht="16.5" customHeight="1">
      <c r="A202" s="33"/>
      <c r="B202" s="167"/>
      <c r="C202" s="168" t="s">
        <v>287</v>
      </c>
      <c r="D202" s="168" t="s">
        <v>177</v>
      </c>
      <c r="E202" s="169" t="s">
        <v>223</v>
      </c>
      <c r="F202" s="170" t="s">
        <v>224</v>
      </c>
      <c r="G202" s="171" t="s">
        <v>180</v>
      </c>
      <c r="H202" s="172">
        <v>39.445999999999998</v>
      </c>
      <c r="I202" s="173"/>
      <c r="J202" s="174">
        <f>ROUND(I202*H202,2)</f>
        <v>0</v>
      </c>
      <c r="K202" s="170" t="s">
        <v>181</v>
      </c>
      <c r="L202" s="34"/>
      <c r="M202" s="175" t="s">
        <v>1</v>
      </c>
      <c r="N202" s="176" t="s">
        <v>42</v>
      </c>
      <c r="O202" s="59"/>
      <c r="P202" s="177">
        <f>O202*H202</f>
        <v>0</v>
      </c>
      <c r="Q202" s="177">
        <v>0</v>
      </c>
      <c r="R202" s="177">
        <f>Q202*H202</f>
        <v>0</v>
      </c>
      <c r="S202" s="177">
        <v>0</v>
      </c>
      <c r="T202" s="178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9" t="s">
        <v>182</v>
      </c>
      <c r="AT202" s="179" t="s">
        <v>177</v>
      </c>
      <c r="AU202" s="179" t="s">
        <v>86</v>
      </c>
      <c r="AY202" s="18" t="s">
        <v>175</v>
      </c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18" t="s">
        <v>84</v>
      </c>
      <c r="BK202" s="180">
        <f>ROUND(I202*H202,2)</f>
        <v>0</v>
      </c>
      <c r="BL202" s="18" t="s">
        <v>182</v>
      </c>
      <c r="BM202" s="179" t="s">
        <v>1543</v>
      </c>
    </row>
    <row r="203" spans="1:65" s="13" customFormat="1">
      <c r="B203" s="181"/>
      <c r="D203" s="182" t="s">
        <v>184</v>
      </c>
      <c r="E203" s="183" t="s">
        <v>1</v>
      </c>
      <c r="F203" s="184" t="s">
        <v>1253</v>
      </c>
      <c r="H203" s="185">
        <v>26.545999999999999</v>
      </c>
      <c r="I203" s="186"/>
      <c r="L203" s="181"/>
      <c r="M203" s="187"/>
      <c r="N203" s="188"/>
      <c r="O203" s="188"/>
      <c r="P203" s="188"/>
      <c r="Q203" s="188"/>
      <c r="R203" s="188"/>
      <c r="S203" s="188"/>
      <c r="T203" s="189"/>
      <c r="AT203" s="183" t="s">
        <v>184</v>
      </c>
      <c r="AU203" s="183" t="s">
        <v>86</v>
      </c>
      <c r="AV203" s="13" t="s">
        <v>86</v>
      </c>
      <c r="AW203" s="13" t="s">
        <v>33</v>
      </c>
      <c r="AX203" s="13" t="s">
        <v>77</v>
      </c>
      <c r="AY203" s="183" t="s">
        <v>175</v>
      </c>
    </row>
    <row r="204" spans="1:65" s="13" customFormat="1">
      <c r="B204" s="181"/>
      <c r="D204" s="182" t="s">
        <v>184</v>
      </c>
      <c r="E204" s="183" t="s">
        <v>1</v>
      </c>
      <c r="F204" s="184" t="s">
        <v>1544</v>
      </c>
      <c r="H204" s="185">
        <v>12.9</v>
      </c>
      <c r="I204" s="186"/>
      <c r="L204" s="181"/>
      <c r="M204" s="187"/>
      <c r="N204" s="188"/>
      <c r="O204" s="188"/>
      <c r="P204" s="188"/>
      <c r="Q204" s="188"/>
      <c r="R204" s="188"/>
      <c r="S204" s="188"/>
      <c r="T204" s="189"/>
      <c r="AT204" s="183" t="s">
        <v>184</v>
      </c>
      <c r="AU204" s="183" t="s">
        <v>86</v>
      </c>
      <c r="AV204" s="13" t="s">
        <v>86</v>
      </c>
      <c r="AW204" s="13" t="s">
        <v>33</v>
      </c>
      <c r="AX204" s="13" t="s">
        <v>77</v>
      </c>
      <c r="AY204" s="183" t="s">
        <v>175</v>
      </c>
    </row>
    <row r="205" spans="1:65" s="15" customFormat="1">
      <c r="B205" s="197"/>
      <c r="D205" s="182" t="s">
        <v>184</v>
      </c>
      <c r="E205" s="198" t="s">
        <v>1</v>
      </c>
      <c r="F205" s="199" t="s">
        <v>200</v>
      </c>
      <c r="H205" s="200">
        <v>39.445999999999998</v>
      </c>
      <c r="I205" s="201"/>
      <c r="L205" s="197"/>
      <c r="M205" s="202"/>
      <c r="N205" s="203"/>
      <c r="O205" s="203"/>
      <c r="P205" s="203"/>
      <c r="Q205" s="203"/>
      <c r="R205" s="203"/>
      <c r="S205" s="203"/>
      <c r="T205" s="204"/>
      <c r="AT205" s="198" t="s">
        <v>184</v>
      </c>
      <c r="AU205" s="198" t="s">
        <v>86</v>
      </c>
      <c r="AV205" s="15" t="s">
        <v>182</v>
      </c>
      <c r="AW205" s="15" t="s">
        <v>33</v>
      </c>
      <c r="AX205" s="15" t="s">
        <v>84</v>
      </c>
      <c r="AY205" s="198" t="s">
        <v>175</v>
      </c>
    </row>
    <row r="206" spans="1:65" s="2" customFormat="1" ht="24" customHeight="1">
      <c r="A206" s="33"/>
      <c r="B206" s="167"/>
      <c r="C206" s="168" t="s">
        <v>291</v>
      </c>
      <c r="D206" s="168" t="s">
        <v>177</v>
      </c>
      <c r="E206" s="169" t="s">
        <v>1259</v>
      </c>
      <c r="F206" s="170" t="s">
        <v>1260</v>
      </c>
      <c r="G206" s="171" t="s">
        <v>180</v>
      </c>
      <c r="H206" s="172">
        <v>15</v>
      </c>
      <c r="I206" s="173"/>
      <c r="J206" s="174">
        <f>ROUND(I206*H206,2)</f>
        <v>0</v>
      </c>
      <c r="K206" s="170" t="s">
        <v>181</v>
      </c>
      <c r="L206" s="34"/>
      <c r="M206" s="175" t="s">
        <v>1</v>
      </c>
      <c r="N206" s="176" t="s">
        <v>42</v>
      </c>
      <c r="O206" s="59"/>
      <c r="P206" s="177">
        <f>O206*H206</f>
        <v>0</v>
      </c>
      <c r="Q206" s="177">
        <v>0</v>
      </c>
      <c r="R206" s="177">
        <f>Q206*H206</f>
        <v>0</v>
      </c>
      <c r="S206" s="177">
        <v>0</v>
      </c>
      <c r="T206" s="178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9" t="s">
        <v>182</v>
      </c>
      <c r="AT206" s="179" t="s">
        <v>177</v>
      </c>
      <c r="AU206" s="179" t="s">
        <v>86</v>
      </c>
      <c r="AY206" s="18" t="s">
        <v>175</v>
      </c>
      <c r="BE206" s="180">
        <f>IF(N206="základní",J206,0)</f>
        <v>0</v>
      </c>
      <c r="BF206" s="180">
        <f>IF(N206="snížená",J206,0)</f>
        <v>0</v>
      </c>
      <c r="BG206" s="180">
        <f>IF(N206="zákl. přenesená",J206,0)</f>
        <v>0</v>
      </c>
      <c r="BH206" s="180">
        <f>IF(N206="sníž. přenesená",J206,0)</f>
        <v>0</v>
      </c>
      <c r="BI206" s="180">
        <f>IF(N206="nulová",J206,0)</f>
        <v>0</v>
      </c>
      <c r="BJ206" s="18" t="s">
        <v>84</v>
      </c>
      <c r="BK206" s="180">
        <f>ROUND(I206*H206,2)</f>
        <v>0</v>
      </c>
      <c r="BL206" s="18" t="s">
        <v>182</v>
      </c>
      <c r="BM206" s="179" t="s">
        <v>1545</v>
      </c>
    </row>
    <row r="207" spans="1:65" s="13" customFormat="1">
      <c r="B207" s="181"/>
      <c r="D207" s="182" t="s">
        <v>184</v>
      </c>
      <c r="E207" s="183" t="s">
        <v>601</v>
      </c>
      <c r="F207" s="184" t="s">
        <v>1794</v>
      </c>
      <c r="H207" s="185">
        <v>15</v>
      </c>
      <c r="I207" s="186"/>
      <c r="L207" s="181"/>
      <c r="M207" s="187"/>
      <c r="N207" s="188"/>
      <c r="O207" s="188"/>
      <c r="P207" s="188"/>
      <c r="Q207" s="188"/>
      <c r="R207" s="188"/>
      <c r="S207" s="188"/>
      <c r="T207" s="189"/>
      <c r="AT207" s="183" t="s">
        <v>184</v>
      </c>
      <c r="AU207" s="183" t="s">
        <v>86</v>
      </c>
      <c r="AV207" s="13" t="s">
        <v>86</v>
      </c>
      <c r="AW207" s="13" t="s">
        <v>33</v>
      </c>
      <c r="AX207" s="13" t="s">
        <v>84</v>
      </c>
      <c r="AY207" s="183" t="s">
        <v>175</v>
      </c>
    </row>
    <row r="208" spans="1:65" s="2" customFormat="1" ht="16.5" customHeight="1">
      <c r="A208" s="33"/>
      <c r="B208" s="167"/>
      <c r="C208" s="168" t="s">
        <v>295</v>
      </c>
      <c r="D208" s="168" t="s">
        <v>177</v>
      </c>
      <c r="E208" s="169" t="s">
        <v>228</v>
      </c>
      <c r="F208" s="170" t="s">
        <v>229</v>
      </c>
      <c r="G208" s="171" t="s">
        <v>180</v>
      </c>
      <c r="H208" s="172">
        <v>359.81299999999999</v>
      </c>
      <c r="I208" s="173"/>
      <c r="J208" s="174">
        <f>ROUND(I208*H208,2)</f>
        <v>0</v>
      </c>
      <c r="K208" s="170" t="s">
        <v>181</v>
      </c>
      <c r="L208" s="34"/>
      <c r="M208" s="175" t="s">
        <v>1</v>
      </c>
      <c r="N208" s="176" t="s">
        <v>42</v>
      </c>
      <c r="O208" s="59"/>
      <c r="P208" s="177">
        <f>O208*H208</f>
        <v>0</v>
      </c>
      <c r="Q208" s="177">
        <v>0</v>
      </c>
      <c r="R208" s="177">
        <f>Q208*H208</f>
        <v>0</v>
      </c>
      <c r="S208" s="177">
        <v>0</v>
      </c>
      <c r="T208" s="178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9" t="s">
        <v>182</v>
      </c>
      <c r="AT208" s="179" t="s">
        <v>177</v>
      </c>
      <c r="AU208" s="179" t="s">
        <v>86</v>
      </c>
      <c r="AY208" s="18" t="s">
        <v>175</v>
      </c>
      <c r="BE208" s="180">
        <f>IF(N208="základní",J208,0)</f>
        <v>0</v>
      </c>
      <c r="BF208" s="180">
        <f>IF(N208="snížená",J208,0)</f>
        <v>0</v>
      </c>
      <c r="BG208" s="180">
        <f>IF(N208="zákl. přenesená",J208,0)</f>
        <v>0</v>
      </c>
      <c r="BH208" s="180">
        <f>IF(N208="sníž. přenesená",J208,0)</f>
        <v>0</v>
      </c>
      <c r="BI208" s="180">
        <f>IF(N208="nulová",J208,0)</f>
        <v>0</v>
      </c>
      <c r="BJ208" s="18" t="s">
        <v>84</v>
      </c>
      <c r="BK208" s="180">
        <f>ROUND(I208*H208,2)</f>
        <v>0</v>
      </c>
      <c r="BL208" s="18" t="s">
        <v>182</v>
      </c>
      <c r="BM208" s="179" t="s">
        <v>1547</v>
      </c>
    </row>
    <row r="209" spans="1:65" s="13" customFormat="1">
      <c r="B209" s="181"/>
      <c r="D209" s="182" t="s">
        <v>184</v>
      </c>
      <c r="E209" s="183" t="s">
        <v>1</v>
      </c>
      <c r="F209" s="184" t="s">
        <v>136</v>
      </c>
      <c r="H209" s="185">
        <v>359.81299999999999</v>
      </c>
      <c r="I209" s="186"/>
      <c r="L209" s="181"/>
      <c r="M209" s="187"/>
      <c r="N209" s="188"/>
      <c r="O209" s="188"/>
      <c r="P209" s="188"/>
      <c r="Q209" s="188"/>
      <c r="R209" s="188"/>
      <c r="S209" s="188"/>
      <c r="T209" s="189"/>
      <c r="AT209" s="183" t="s">
        <v>184</v>
      </c>
      <c r="AU209" s="183" t="s">
        <v>86</v>
      </c>
      <c r="AV209" s="13" t="s">
        <v>86</v>
      </c>
      <c r="AW209" s="13" t="s">
        <v>33</v>
      </c>
      <c r="AX209" s="13" t="s">
        <v>84</v>
      </c>
      <c r="AY209" s="183" t="s">
        <v>175</v>
      </c>
    </row>
    <row r="210" spans="1:65" s="2" customFormat="1" ht="24" customHeight="1">
      <c r="A210" s="33"/>
      <c r="B210" s="167"/>
      <c r="C210" s="168" t="s">
        <v>300</v>
      </c>
      <c r="D210" s="168" t="s">
        <v>177</v>
      </c>
      <c r="E210" s="169" t="s">
        <v>232</v>
      </c>
      <c r="F210" s="170" t="s">
        <v>233</v>
      </c>
      <c r="G210" s="171" t="s">
        <v>234</v>
      </c>
      <c r="H210" s="172">
        <v>600.88800000000003</v>
      </c>
      <c r="I210" s="173"/>
      <c r="J210" s="174">
        <f>ROUND(I210*H210,2)</f>
        <v>0</v>
      </c>
      <c r="K210" s="170" t="s">
        <v>181</v>
      </c>
      <c r="L210" s="34"/>
      <c r="M210" s="175" t="s">
        <v>1</v>
      </c>
      <c r="N210" s="176" t="s">
        <v>42</v>
      </c>
      <c r="O210" s="59"/>
      <c r="P210" s="177">
        <f>O210*H210</f>
        <v>0</v>
      </c>
      <c r="Q210" s="177">
        <v>0</v>
      </c>
      <c r="R210" s="177">
        <f>Q210*H210</f>
        <v>0</v>
      </c>
      <c r="S210" s="177">
        <v>0</v>
      </c>
      <c r="T210" s="178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9" t="s">
        <v>182</v>
      </c>
      <c r="AT210" s="179" t="s">
        <v>177</v>
      </c>
      <c r="AU210" s="179" t="s">
        <v>86</v>
      </c>
      <c r="AY210" s="18" t="s">
        <v>175</v>
      </c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18" t="s">
        <v>84</v>
      </c>
      <c r="BK210" s="180">
        <f>ROUND(I210*H210,2)</f>
        <v>0</v>
      </c>
      <c r="BL210" s="18" t="s">
        <v>182</v>
      </c>
      <c r="BM210" s="179" t="s">
        <v>1548</v>
      </c>
    </row>
    <row r="211" spans="1:65" s="13" customFormat="1">
      <c r="B211" s="181"/>
      <c r="D211" s="182" t="s">
        <v>184</v>
      </c>
      <c r="E211" s="183" t="s">
        <v>1</v>
      </c>
      <c r="F211" s="184" t="s">
        <v>236</v>
      </c>
      <c r="H211" s="185">
        <v>600.88800000000003</v>
      </c>
      <c r="I211" s="186"/>
      <c r="L211" s="181"/>
      <c r="M211" s="187"/>
      <c r="N211" s="188"/>
      <c r="O211" s="188"/>
      <c r="P211" s="188"/>
      <c r="Q211" s="188"/>
      <c r="R211" s="188"/>
      <c r="S211" s="188"/>
      <c r="T211" s="189"/>
      <c r="AT211" s="183" t="s">
        <v>184</v>
      </c>
      <c r="AU211" s="183" t="s">
        <v>86</v>
      </c>
      <c r="AV211" s="13" t="s">
        <v>86</v>
      </c>
      <c r="AW211" s="13" t="s">
        <v>33</v>
      </c>
      <c r="AX211" s="13" t="s">
        <v>84</v>
      </c>
      <c r="AY211" s="183" t="s">
        <v>175</v>
      </c>
    </row>
    <row r="212" spans="1:65" s="2" customFormat="1" ht="24" customHeight="1">
      <c r="A212" s="33"/>
      <c r="B212" s="167"/>
      <c r="C212" s="168" t="s">
        <v>307</v>
      </c>
      <c r="D212" s="168" t="s">
        <v>177</v>
      </c>
      <c r="E212" s="169" t="s">
        <v>772</v>
      </c>
      <c r="F212" s="170" t="s">
        <v>773</v>
      </c>
      <c r="G212" s="171" t="s">
        <v>180</v>
      </c>
      <c r="H212" s="172">
        <v>11.545999999999999</v>
      </c>
      <c r="I212" s="173"/>
      <c r="J212" s="174">
        <f>ROUND(I212*H212,2)</f>
        <v>0</v>
      </c>
      <c r="K212" s="170" t="s">
        <v>181</v>
      </c>
      <c r="L212" s="34"/>
      <c r="M212" s="175" t="s">
        <v>1</v>
      </c>
      <c r="N212" s="176" t="s">
        <v>42</v>
      </c>
      <c r="O212" s="59"/>
      <c r="P212" s="177">
        <f>O212*H212</f>
        <v>0</v>
      </c>
      <c r="Q212" s="177">
        <v>0</v>
      </c>
      <c r="R212" s="177">
        <f>Q212*H212</f>
        <v>0</v>
      </c>
      <c r="S212" s="177">
        <v>0</v>
      </c>
      <c r="T212" s="178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9" t="s">
        <v>182</v>
      </c>
      <c r="AT212" s="179" t="s">
        <v>177</v>
      </c>
      <c r="AU212" s="179" t="s">
        <v>86</v>
      </c>
      <c r="AY212" s="18" t="s">
        <v>175</v>
      </c>
      <c r="BE212" s="180">
        <f>IF(N212="základní",J212,0)</f>
        <v>0</v>
      </c>
      <c r="BF212" s="180">
        <f>IF(N212="snížená",J212,0)</f>
        <v>0</v>
      </c>
      <c r="BG212" s="180">
        <f>IF(N212="zákl. přenesená",J212,0)</f>
        <v>0</v>
      </c>
      <c r="BH212" s="180">
        <f>IF(N212="sníž. přenesená",J212,0)</f>
        <v>0</v>
      </c>
      <c r="BI212" s="180">
        <f>IF(N212="nulová",J212,0)</f>
        <v>0</v>
      </c>
      <c r="BJ212" s="18" t="s">
        <v>84</v>
      </c>
      <c r="BK212" s="180">
        <f>ROUND(I212*H212,2)</f>
        <v>0</v>
      </c>
      <c r="BL212" s="18" t="s">
        <v>182</v>
      </c>
      <c r="BM212" s="179" t="s">
        <v>1549</v>
      </c>
    </row>
    <row r="213" spans="1:65" s="13" customFormat="1">
      <c r="B213" s="181"/>
      <c r="D213" s="182" t="s">
        <v>184</v>
      </c>
      <c r="E213" s="183" t="s">
        <v>1</v>
      </c>
      <c r="F213" s="184" t="s">
        <v>718</v>
      </c>
      <c r="H213" s="185">
        <v>34.073999999999998</v>
      </c>
      <c r="I213" s="186"/>
      <c r="L213" s="181"/>
      <c r="M213" s="187"/>
      <c r="N213" s="188"/>
      <c r="O213" s="188"/>
      <c r="P213" s="188"/>
      <c r="Q213" s="188"/>
      <c r="R213" s="188"/>
      <c r="S213" s="188"/>
      <c r="T213" s="189"/>
      <c r="AT213" s="183" t="s">
        <v>184</v>
      </c>
      <c r="AU213" s="183" t="s">
        <v>86</v>
      </c>
      <c r="AV213" s="13" t="s">
        <v>86</v>
      </c>
      <c r="AW213" s="13" t="s">
        <v>33</v>
      </c>
      <c r="AX213" s="13" t="s">
        <v>77</v>
      </c>
      <c r="AY213" s="183" t="s">
        <v>175</v>
      </c>
    </row>
    <row r="214" spans="1:65" s="13" customFormat="1">
      <c r="B214" s="181"/>
      <c r="D214" s="182" t="s">
        <v>184</v>
      </c>
      <c r="E214" s="183" t="s">
        <v>1</v>
      </c>
      <c r="F214" s="184" t="s">
        <v>1795</v>
      </c>
      <c r="H214" s="185">
        <v>-22.527999999999999</v>
      </c>
      <c r="I214" s="186"/>
      <c r="L214" s="181"/>
      <c r="M214" s="187"/>
      <c r="N214" s="188"/>
      <c r="O214" s="188"/>
      <c r="P214" s="188"/>
      <c r="Q214" s="188"/>
      <c r="R214" s="188"/>
      <c r="S214" s="188"/>
      <c r="T214" s="189"/>
      <c r="AT214" s="183" t="s">
        <v>184</v>
      </c>
      <c r="AU214" s="183" t="s">
        <v>86</v>
      </c>
      <c r="AV214" s="13" t="s">
        <v>86</v>
      </c>
      <c r="AW214" s="13" t="s">
        <v>33</v>
      </c>
      <c r="AX214" s="13" t="s">
        <v>77</v>
      </c>
      <c r="AY214" s="183" t="s">
        <v>175</v>
      </c>
    </row>
    <row r="215" spans="1:65" s="15" customFormat="1">
      <c r="B215" s="197"/>
      <c r="D215" s="182" t="s">
        <v>184</v>
      </c>
      <c r="E215" s="198" t="s">
        <v>729</v>
      </c>
      <c r="F215" s="199" t="s">
        <v>200</v>
      </c>
      <c r="H215" s="200">
        <v>11.545999999999999</v>
      </c>
      <c r="I215" s="201"/>
      <c r="L215" s="197"/>
      <c r="M215" s="202"/>
      <c r="N215" s="203"/>
      <c r="O215" s="203"/>
      <c r="P215" s="203"/>
      <c r="Q215" s="203"/>
      <c r="R215" s="203"/>
      <c r="S215" s="203"/>
      <c r="T215" s="204"/>
      <c r="AT215" s="198" t="s">
        <v>184</v>
      </c>
      <c r="AU215" s="198" t="s">
        <v>86</v>
      </c>
      <c r="AV215" s="15" t="s">
        <v>182</v>
      </c>
      <c r="AW215" s="15" t="s">
        <v>33</v>
      </c>
      <c r="AX215" s="15" t="s">
        <v>84</v>
      </c>
      <c r="AY215" s="198" t="s">
        <v>175</v>
      </c>
    </row>
    <row r="216" spans="1:65" s="2" customFormat="1" ht="24" customHeight="1">
      <c r="A216" s="33"/>
      <c r="B216" s="167"/>
      <c r="C216" s="168" t="s">
        <v>312</v>
      </c>
      <c r="D216" s="168" t="s">
        <v>177</v>
      </c>
      <c r="E216" s="169" t="s">
        <v>772</v>
      </c>
      <c r="F216" s="170" t="s">
        <v>773</v>
      </c>
      <c r="G216" s="171" t="s">
        <v>180</v>
      </c>
      <c r="H216" s="172">
        <v>46.543999999999997</v>
      </c>
      <c r="I216" s="173"/>
      <c r="J216" s="174">
        <f>ROUND(I216*H216,2)</f>
        <v>0</v>
      </c>
      <c r="K216" s="170" t="s">
        <v>181</v>
      </c>
      <c r="L216" s="34"/>
      <c r="M216" s="175" t="s">
        <v>1</v>
      </c>
      <c r="N216" s="176" t="s">
        <v>42</v>
      </c>
      <c r="O216" s="59"/>
      <c r="P216" s="177">
        <f>O216*H216</f>
        <v>0</v>
      </c>
      <c r="Q216" s="177">
        <v>0</v>
      </c>
      <c r="R216" s="177">
        <f>Q216*H216</f>
        <v>0</v>
      </c>
      <c r="S216" s="177">
        <v>0</v>
      </c>
      <c r="T216" s="178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9" t="s">
        <v>182</v>
      </c>
      <c r="AT216" s="179" t="s">
        <v>177</v>
      </c>
      <c r="AU216" s="179" t="s">
        <v>86</v>
      </c>
      <c r="AY216" s="18" t="s">
        <v>175</v>
      </c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18" t="s">
        <v>84</v>
      </c>
      <c r="BK216" s="180">
        <f>ROUND(I216*H216,2)</f>
        <v>0</v>
      </c>
      <c r="BL216" s="18" t="s">
        <v>182</v>
      </c>
      <c r="BM216" s="179" t="s">
        <v>1796</v>
      </c>
    </row>
    <row r="217" spans="1:65" s="14" customFormat="1">
      <c r="B217" s="190"/>
      <c r="D217" s="182" t="s">
        <v>184</v>
      </c>
      <c r="E217" s="191" t="s">
        <v>1</v>
      </c>
      <c r="F217" s="192" t="s">
        <v>1797</v>
      </c>
      <c r="H217" s="191" t="s">
        <v>1</v>
      </c>
      <c r="I217" s="193"/>
      <c r="L217" s="190"/>
      <c r="M217" s="194"/>
      <c r="N217" s="195"/>
      <c r="O217" s="195"/>
      <c r="P217" s="195"/>
      <c r="Q217" s="195"/>
      <c r="R217" s="195"/>
      <c r="S217" s="195"/>
      <c r="T217" s="196"/>
      <c r="AT217" s="191" t="s">
        <v>184</v>
      </c>
      <c r="AU217" s="191" t="s">
        <v>86</v>
      </c>
      <c r="AV217" s="14" t="s">
        <v>84</v>
      </c>
      <c r="AW217" s="14" t="s">
        <v>33</v>
      </c>
      <c r="AX217" s="14" t="s">
        <v>77</v>
      </c>
      <c r="AY217" s="191" t="s">
        <v>175</v>
      </c>
    </row>
    <row r="218" spans="1:65" s="13" customFormat="1">
      <c r="B218" s="181"/>
      <c r="D218" s="182" t="s">
        <v>184</v>
      </c>
      <c r="E218" s="183" t="s">
        <v>1</v>
      </c>
      <c r="F218" s="184" t="s">
        <v>1798</v>
      </c>
      <c r="H218" s="185">
        <v>68.156999999999996</v>
      </c>
      <c r="I218" s="186"/>
      <c r="L218" s="181"/>
      <c r="M218" s="187"/>
      <c r="N218" s="188"/>
      <c r="O218" s="188"/>
      <c r="P218" s="188"/>
      <c r="Q218" s="188"/>
      <c r="R218" s="188"/>
      <c r="S218" s="188"/>
      <c r="T218" s="189"/>
      <c r="AT218" s="183" t="s">
        <v>184</v>
      </c>
      <c r="AU218" s="183" t="s">
        <v>86</v>
      </c>
      <c r="AV218" s="13" t="s">
        <v>86</v>
      </c>
      <c r="AW218" s="13" t="s">
        <v>33</v>
      </c>
      <c r="AX218" s="13" t="s">
        <v>77</v>
      </c>
      <c r="AY218" s="183" t="s">
        <v>175</v>
      </c>
    </row>
    <row r="219" spans="1:65" s="13" customFormat="1">
      <c r="B219" s="181"/>
      <c r="D219" s="182" t="s">
        <v>184</v>
      </c>
      <c r="E219" s="183" t="s">
        <v>1</v>
      </c>
      <c r="F219" s="184" t="s">
        <v>1267</v>
      </c>
      <c r="H219" s="185">
        <v>-16.713999999999999</v>
      </c>
      <c r="I219" s="186"/>
      <c r="L219" s="181"/>
      <c r="M219" s="187"/>
      <c r="N219" s="188"/>
      <c r="O219" s="188"/>
      <c r="P219" s="188"/>
      <c r="Q219" s="188"/>
      <c r="R219" s="188"/>
      <c r="S219" s="188"/>
      <c r="T219" s="189"/>
      <c r="AT219" s="183" t="s">
        <v>184</v>
      </c>
      <c r="AU219" s="183" t="s">
        <v>86</v>
      </c>
      <c r="AV219" s="13" t="s">
        <v>86</v>
      </c>
      <c r="AW219" s="13" t="s">
        <v>33</v>
      </c>
      <c r="AX219" s="13" t="s">
        <v>77</v>
      </c>
      <c r="AY219" s="183" t="s">
        <v>175</v>
      </c>
    </row>
    <row r="220" spans="1:65" s="13" customFormat="1">
      <c r="B220" s="181"/>
      <c r="D220" s="182" t="s">
        <v>184</v>
      </c>
      <c r="E220" s="183" t="s">
        <v>1</v>
      </c>
      <c r="F220" s="184" t="s">
        <v>1799</v>
      </c>
      <c r="H220" s="185">
        <v>-1.5189999999999999</v>
      </c>
      <c r="I220" s="186"/>
      <c r="L220" s="181"/>
      <c r="M220" s="187"/>
      <c r="N220" s="188"/>
      <c r="O220" s="188"/>
      <c r="P220" s="188"/>
      <c r="Q220" s="188"/>
      <c r="R220" s="188"/>
      <c r="S220" s="188"/>
      <c r="T220" s="189"/>
      <c r="AT220" s="183" t="s">
        <v>184</v>
      </c>
      <c r="AU220" s="183" t="s">
        <v>86</v>
      </c>
      <c r="AV220" s="13" t="s">
        <v>86</v>
      </c>
      <c r="AW220" s="13" t="s">
        <v>33</v>
      </c>
      <c r="AX220" s="13" t="s">
        <v>77</v>
      </c>
      <c r="AY220" s="183" t="s">
        <v>175</v>
      </c>
    </row>
    <row r="221" spans="1:65" s="13" customFormat="1">
      <c r="B221" s="181"/>
      <c r="D221" s="182" t="s">
        <v>184</v>
      </c>
      <c r="E221" s="183" t="s">
        <v>1</v>
      </c>
      <c r="F221" s="184" t="s">
        <v>1557</v>
      </c>
      <c r="H221" s="185">
        <v>-3.38</v>
      </c>
      <c r="I221" s="186"/>
      <c r="L221" s="181"/>
      <c r="M221" s="187"/>
      <c r="N221" s="188"/>
      <c r="O221" s="188"/>
      <c r="P221" s="188"/>
      <c r="Q221" s="188"/>
      <c r="R221" s="188"/>
      <c r="S221" s="188"/>
      <c r="T221" s="189"/>
      <c r="AT221" s="183" t="s">
        <v>184</v>
      </c>
      <c r="AU221" s="183" t="s">
        <v>86</v>
      </c>
      <c r="AV221" s="13" t="s">
        <v>86</v>
      </c>
      <c r="AW221" s="13" t="s">
        <v>33</v>
      </c>
      <c r="AX221" s="13" t="s">
        <v>77</v>
      </c>
      <c r="AY221" s="183" t="s">
        <v>175</v>
      </c>
    </row>
    <row r="222" spans="1:65" s="15" customFormat="1">
      <c r="B222" s="197"/>
      <c r="D222" s="182" t="s">
        <v>184</v>
      </c>
      <c r="E222" s="198" t="s">
        <v>1472</v>
      </c>
      <c r="F222" s="199" t="s">
        <v>200</v>
      </c>
      <c r="H222" s="200">
        <v>46.543999999999997</v>
      </c>
      <c r="I222" s="201"/>
      <c r="L222" s="197"/>
      <c r="M222" s="202"/>
      <c r="N222" s="203"/>
      <c r="O222" s="203"/>
      <c r="P222" s="203"/>
      <c r="Q222" s="203"/>
      <c r="R222" s="203"/>
      <c r="S222" s="203"/>
      <c r="T222" s="204"/>
      <c r="AT222" s="198" t="s">
        <v>184</v>
      </c>
      <c r="AU222" s="198" t="s">
        <v>86</v>
      </c>
      <c r="AV222" s="15" t="s">
        <v>182</v>
      </c>
      <c r="AW222" s="15" t="s">
        <v>33</v>
      </c>
      <c r="AX222" s="15" t="s">
        <v>84</v>
      </c>
      <c r="AY222" s="198" t="s">
        <v>175</v>
      </c>
    </row>
    <row r="223" spans="1:65" s="2" customFormat="1" ht="16.5" customHeight="1">
      <c r="A223" s="33"/>
      <c r="B223" s="167"/>
      <c r="C223" s="205" t="s">
        <v>316</v>
      </c>
      <c r="D223" s="205" t="s">
        <v>276</v>
      </c>
      <c r="E223" s="206" t="s">
        <v>1558</v>
      </c>
      <c r="F223" s="207" t="s">
        <v>1559</v>
      </c>
      <c r="G223" s="208" t="s">
        <v>234</v>
      </c>
      <c r="H223" s="209">
        <v>93.087999999999994</v>
      </c>
      <c r="I223" s="210"/>
      <c r="J223" s="211">
        <f>ROUND(I223*H223,2)</f>
        <v>0</v>
      </c>
      <c r="K223" s="207" t="s">
        <v>181</v>
      </c>
      <c r="L223" s="212"/>
      <c r="M223" s="213" t="s">
        <v>1</v>
      </c>
      <c r="N223" s="214" t="s">
        <v>42</v>
      </c>
      <c r="O223" s="59"/>
      <c r="P223" s="177">
        <f>O223*H223</f>
        <v>0</v>
      </c>
      <c r="Q223" s="177">
        <v>1</v>
      </c>
      <c r="R223" s="177">
        <f>Q223*H223</f>
        <v>93.087999999999994</v>
      </c>
      <c r="S223" s="177">
        <v>0</v>
      </c>
      <c r="T223" s="178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9" t="s">
        <v>217</v>
      </c>
      <c r="AT223" s="179" t="s">
        <v>276</v>
      </c>
      <c r="AU223" s="179" t="s">
        <v>86</v>
      </c>
      <c r="AY223" s="18" t="s">
        <v>175</v>
      </c>
      <c r="BE223" s="180">
        <f>IF(N223="základní",J223,0)</f>
        <v>0</v>
      </c>
      <c r="BF223" s="180">
        <f>IF(N223="snížená",J223,0)</f>
        <v>0</v>
      </c>
      <c r="BG223" s="180">
        <f>IF(N223="zákl. přenesená",J223,0)</f>
        <v>0</v>
      </c>
      <c r="BH223" s="180">
        <f>IF(N223="sníž. přenesená",J223,0)</f>
        <v>0</v>
      </c>
      <c r="BI223" s="180">
        <f>IF(N223="nulová",J223,0)</f>
        <v>0</v>
      </c>
      <c r="BJ223" s="18" t="s">
        <v>84</v>
      </c>
      <c r="BK223" s="180">
        <f>ROUND(I223*H223,2)</f>
        <v>0</v>
      </c>
      <c r="BL223" s="18" t="s">
        <v>182</v>
      </c>
      <c r="BM223" s="179" t="s">
        <v>1800</v>
      </c>
    </row>
    <row r="224" spans="1:65" s="2" customFormat="1" ht="16.5" customHeight="1">
      <c r="A224" s="33"/>
      <c r="B224" s="167"/>
      <c r="C224" s="168" t="s">
        <v>320</v>
      </c>
      <c r="D224" s="168" t="s">
        <v>177</v>
      </c>
      <c r="E224" s="169" t="s">
        <v>238</v>
      </c>
      <c r="F224" s="170" t="s">
        <v>239</v>
      </c>
      <c r="G224" s="171" t="s">
        <v>180</v>
      </c>
      <c r="H224" s="172">
        <v>12.9</v>
      </c>
      <c r="I224" s="173"/>
      <c r="J224" s="174">
        <f>ROUND(I224*H224,2)</f>
        <v>0</v>
      </c>
      <c r="K224" s="170" t="s">
        <v>1</v>
      </c>
      <c r="L224" s="34"/>
      <c r="M224" s="175" t="s">
        <v>1</v>
      </c>
      <c r="N224" s="176" t="s">
        <v>42</v>
      </c>
      <c r="O224" s="59"/>
      <c r="P224" s="177">
        <f>O224*H224</f>
        <v>0</v>
      </c>
      <c r="Q224" s="177">
        <v>0</v>
      </c>
      <c r="R224" s="177">
        <f>Q224*H224</f>
        <v>0</v>
      </c>
      <c r="S224" s="177">
        <v>0</v>
      </c>
      <c r="T224" s="178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9" t="s">
        <v>182</v>
      </c>
      <c r="AT224" s="179" t="s">
        <v>177</v>
      </c>
      <c r="AU224" s="179" t="s">
        <v>86</v>
      </c>
      <c r="AY224" s="18" t="s">
        <v>175</v>
      </c>
      <c r="BE224" s="180">
        <f>IF(N224="základní",J224,0)</f>
        <v>0</v>
      </c>
      <c r="BF224" s="180">
        <f>IF(N224="snížená",J224,0)</f>
        <v>0</v>
      </c>
      <c r="BG224" s="180">
        <f>IF(N224="zákl. přenesená",J224,0)</f>
        <v>0</v>
      </c>
      <c r="BH224" s="180">
        <f>IF(N224="sníž. přenesená",J224,0)</f>
        <v>0</v>
      </c>
      <c r="BI224" s="180">
        <f>IF(N224="nulová",J224,0)</f>
        <v>0</v>
      </c>
      <c r="BJ224" s="18" t="s">
        <v>84</v>
      </c>
      <c r="BK224" s="180">
        <f>ROUND(I224*H224,2)</f>
        <v>0</v>
      </c>
      <c r="BL224" s="18" t="s">
        <v>182</v>
      </c>
      <c r="BM224" s="179" t="s">
        <v>1562</v>
      </c>
    </row>
    <row r="225" spans="1:65" s="13" customFormat="1">
      <c r="B225" s="181"/>
      <c r="D225" s="182" t="s">
        <v>184</v>
      </c>
      <c r="E225" s="183" t="s">
        <v>1</v>
      </c>
      <c r="F225" s="184" t="s">
        <v>781</v>
      </c>
      <c r="H225" s="185">
        <v>12.9</v>
      </c>
      <c r="I225" s="186"/>
      <c r="L225" s="181"/>
      <c r="M225" s="187"/>
      <c r="N225" s="188"/>
      <c r="O225" s="188"/>
      <c r="P225" s="188"/>
      <c r="Q225" s="188"/>
      <c r="R225" s="188"/>
      <c r="S225" s="188"/>
      <c r="T225" s="189"/>
      <c r="AT225" s="183" t="s">
        <v>184</v>
      </c>
      <c r="AU225" s="183" t="s">
        <v>86</v>
      </c>
      <c r="AV225" s="13" t="s">
        <v>86</v>
      </c>
      <c r="AW225" s="13" t="s">
        <v>33</v>
      </c>
      <c r="AX225" s="13" t="s">
        <v>84</v>
      </c>
      <c r="AY225" s="183" t="s">
        <v>175</v>
      </c>
    </row>
    <row r="226" spans="1:65" s="2" customFormat="1" ht="24" customHeight="1">
      <c r="A226" s="33"/>
      <c r="B226" s="167"/>
      <c r="C226" s="168" t="s">
        <v>324</v>
      </c>
      <c r="D226" s="168" t="s">
        <v>177</v>
      </c>
      <c r="E226" s="169" t="s">
        <v>1080</v>
      </c>
      <c r="F226" s="170" t="s">
        <v>1081</v>
      </c>
      <c r="G226" s="171" t="s">
        <v>180</v>
      </c>
      <c r="H226" s="172">
        <v>12.874000000000001</v>
      </c>
      <c r="I226" s="173"/>
      <c r="J226" s="174">
        <f>ROUND(I226*H226,2)</f>
        <v>0</v>
      </c>
      <c r="K226" s="170" t="s">
        <v>181</v>
      </c>
      <c r="L226" s="34"/>
      <c r="M226" s="175" t="s">
        <v>1</v>
      </c>
      <c r="N226" s="176" t="s">
        <v>42</v>
      </c>
      <c r="O226" s="59"/>
      <c r="P226" s="177">
        <f>O226*H226</f>
        <v>0</v>
      </c>
      <c r="Q226" s="177">
        <v>0</v>
      </c>
      <c r="R226" s="177">
        <f>Q226*H226</f>
        <v>0</v>
      </c>
      <c r="S226" s="177">
        <v>0</v>
      </c>
      <c r="T226" s="178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9" t="s">
        <v>182</v>
      </c>
      <c r="AT226" s="179" t="s">
        <v>177</v>
      </c>
      <c r="AU226" s="179" t="s">
        <v>86</v>
      </c>
      <c r="AY226" s="18" t="s">
        <v>175</v>
      </c>
      <c r="BE226" s="180">
        <f>IF(N226="základní",J226,0)</f>
        <v>0</v>
      </c>
      <c r="BF226" s="180">
        <f>IF(N226="snížená",J226,0)</f>
        <v>0</v>
      </c>
      <c r="BG226" s="180">
        <f>IF(N226="zákl. přenesená",J226,0)</f>
        <v>0</v>
      </c>
      <c r="BH226" s="180">
        <f>IF(N226="sníž. přenesená",J226,0)</f>
        <v>0</v>
      </c>
      <c r="BI226" s="180">
        <f>IF(N226="nulová",J226,0)</f>
        <v>0</v>
      </c>
      <c r="BJ226" s="18" t="s">
        <v>84</v>
      </c>
      <c r="BK226" s="180">
        <f>ROUND(I226*H226,2)</f>
        <v>0</v>
      </c>
      <c r="BL226" s="18" t="s">
        <v>182</v>
      </c>
      <c r="BM226" s="179" t="s">
        <v>1563</v>
      </c>
    </row>
    <row r="227" spans="1:65" s="14" customFormat="1">
      <c r="B227" s="190"/>
      <c r="D227" s="182" t="s">
        <v>184</v>
      </c>
      <c r="E227" s="191" t="s">
        <v>1</v>
      </c>
      <c r="F227" s="192" t="s">
        <v>1801</v>
      </c>
      <c r="H227" s="191" t="s">
        <v>1</v>
      </c>
      <c r="I227" s="193"/>
      <c r="L227" s="190"/>
      <c r="M227" s="194"/>
      <c r="N227" s="195"/>
      <c r="O227" s="195"/>
      <c r="P227" s="195"/>
      <c r="Q227" s="195"/>
      <c r="R227" s="195"/>
      <c r="S227" s="195"/>
      <c r="T227" s="196"/>
      <c r="AT227" s="191" t="s">
        <v>184</v>
      </c>
      <c r="AU227" s="191" t="s">
        <v>86</v>
      </c>
      <c r="AV227" s="14" t="s">
        <v>84</v>
      </c>
      <c r="AW227" s="14" t="s">
        <v>33</v>
      </c>
      <c r="AX227" s="14" t="s">
        <v>77</v>
      </c>
      <c r="AY227" s="191" t="s">
        <v>175</v>
      </c>
    </row>
    <row r="228" spans="1:65" s="13" customFormat="1">
      <c r="B228" s="181"/>
      <c r="D228" s="182" t="s">
        <v>184</v>
      </c>
      <c r="E228" s="183" t="s">
        <v>1175</v>
      </c>
      <c r="F228" s="184" t="s">
        <v>1802</v>
      </c>
      <c r="H228" s="185">
        <v>12.874000000000001</v>
      </c>
      <c r="I228" s="186"/>
      <c r="L228" s="181"/>
      <c r="M228" s="187"/>
      <c r="N228" s="188"/>
      <c r="O228" s="188"/>
      <c r="P228" s="188"/>
      <c r="Q228" s="188"/>
      <c r="R228" s="188"/>
      <c r="S228" s="188"/>
      <c r="T228" s="189"/>
      <c r="AT228" s="183" t="s">
        <v>184</v>
      </c>
      <c r="AU228" s="183" t="s">
        <v>86</v>
      </c>
      <c r="AV228" s="13" t="s">
        <v>86</v>
      </c>
      <c r="AW228" s="13" t="s">
        <v>33</v>
      </c>
      <c r="AX228" s="13" t="s">
        <v>84</v>
      </c>
      <c r="AY228" s="183" t="s">
        <v>175</v>
      </c>
    </row>
    <row r="229" spans="1:65" s="2" customFormat="1" ht="16.5" customHeight="1">
      <c r="A229" s="33"/>
      <c r="B229" s="167"/>
      <c r="C229" s="205" t="s">
        <v>328</v>
      </c>
      <c r="D229" s="205" t="s">
        <v>276</v>
      </c>
      <c r="E229" s="206" t="s">
        <v>1272</v>
      </c>
      <c r="F229" s="207" t="s">
        <v>1273</v>
      </c>
      <c r="G229" s="208" t="s">
        <v>234</v>
      </c>
      <c r="H229" s="209">
        <v>25.748000000000001</v>
      </c>
      <c r="I229" s="210"/>
      <c r="J229" s="211">
        <f>ROUND(I229*H229,2)</f>
        <v>0</v>
      </c>
      <c r="K229" s="207" t="s">
        <v>181</v>
      </c>
      <c r="L229" s="212"/>
      <c r="M229" s="213" t="s">
        <v>1</v>
      </c>
      <c r="N229" s="214" t="s">
        <v>42</v>
      </c>
      <c r="O229" s="59"/>
      <c r="P229" s="177">
        <f>O229*H229</f>
        <v>0</v>
      </c>
      <c r="Q229" s="177">
        <v>1</v>
      </c>
      <c r="R229" s="177">
        <f>Q229*H229</f>
        <v>25.748000000000001</v>
      </c>
      <c r="S229" s="177">
        <v>0</v>
      </c>
      <c r="T229" s="178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9" t="s">
        <v>217</v>
      </c>
      <c r="AT229" s="179" t="s">
        <v>276</v>
      </c>
      <c r="AU229" s="179" t="s">
        <v>86</v>
      </c>
      <c r="AY229" s="18" t="s">
        <v>175</v>
      </c>
      <c r="BE229" s="180">
        <f>IF(N229="základní",J229,0)</f>
        <v>0</v>
      </c>
      <c r="BF229" s="180">
        <f>IF(N229="snížená",J229,0)</f>
        <v>0</v>
      </c>
      <c r="BG229" s="180">
        <f>IF(N229="zákl. přenesená",J229,0)</f>
        <v>0</v>
      </c>
      <c r="BH229" s="180">
        <f>IF(N229="sníž. přenesená",J229,0)</f>
        <v>0</v>
      </c>
      <c r="BI229" s="180">
        <f>IF(N229="nulová",J229,0)</f>
        <v>0</v>
      </c>
      <c r="BJ229" s="18" t="s">
        <v>84</v>
      </c>
      <c r="BK229" s="180">
        <f>ROUND(I229*H229,2)</f>
        <v>0</v>
      </c>
      <c r="BL229" s="18" t="s">
        <v>182</v>
      </c>
      <c r="BM229" s="179" t="s">
        <v>1565</v>
      </c>
    </row>
    <row r="230" spans="1:65" s="13" customFormat="1">
      <c r="B230" s="181"/>
      <c r="D230" s="182" t="s">
        <v>184</v>
      </c>
      <c r="F230" s="184" t="s">
        <v>1803</v>
      </c>
      <c r="H230" s="185">
        <v>25.748000000000001</v>
      </c>
      <c r="I230" s="186"/>
      <c r="L230" s="181"/>
      <c r="M230" s="187"/>
      <c r="N230" s="188"/>
      <c r="O230" s="188"/>
      <c r="P230" s="188"/>
      <c r="Q230" s="188"/>
      <c r="R230" s="188"/>
      <c r="S230" s="188"/>
      <c r="T230" s="189"/>
      <c r="AT230" s="183" t="s">
        <v>184</v>
      </c>
      <c r="AU230" s="183" t="s">
        <v>86</v>
      </c>
      <c r="AV230" s="13" t="s">
        <v>86</v>
      </c>
      <c r="AW230" s="13" t="s">
        <v>3</v>
      </c>
      <c r="AX230" s="13" t="s">
        <v>84</v>
      </c>
      <c r="AY230" s="183" t="s">
        <v>175</v>
      </c>
    </row>
    <row r="231" spans="1:65" s="2" customFormat="1" ht="24" customHeight="1">
      <c r="A231" s="33"/>
      <c r="B231" s="167"/>
      <c r="C231" s="168" t="s">
        <v>332</v>
      </c>
      <c r="D231" s="168" t="s">
        <v>177</v>
      </c>
      <c r="E231" s="169" t="s">
        <v>782</v>
      </c>
      <c r="F231" s="170" t="s">
        <v>783</v>
      </c>
      <c r="G231" s="171" t="s">
        <v>245</v>
      </c>
      <c r="H231" s="172">
        <v>86</v>
      </c>
      <c r="I231" s="173"/>
      <c r="J231" s="174">
        <f>ROUND(I231*H231,2)</f>
        <v>0</v>
      </c>
      <c r="K231" s="170" t="s">
        <v>181</v>
      </c>
      <c r="L231" s="34"/>
      <c r="M231" s="175" t="s">
        <v>1</v>
      </c>
      <c r="N231" s="176" t="s">
        <v>42</v>
      </c>
      <c r="O231" s="59"/>
      <c r="P231" s="177">
        <f>O231*H231</f>
        <v>0</v>
      </c>
      <c r="Q231" s="177">
        <v>0</v>
      </c>
      <c r="R231" s="177">
        <f>Q231*H231</f>
        <v>0</v>
      </c>
      <c r="S231" s="177">
        <v>0</v>
      </c>
      <c r="T231" s="178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9" t="s">
        <v>182</v>
      </c>
      <c r="AT231" s="179" t="s">
        <v>177</v>
      </c>
      <c r="AU231" s="179" t="s">
        <v>86</v>
      </c>
      <c r="AY231" s="18" t="s">
        <v>175</v>
      </c>
      <c r="BE231" s="180">
        <f>IF(N231="základní",J231,0)</f>
        <v>0</v>
      </c>
      <c r="BF231" s="180">
        <f>IF(N231="snížená",J231,0)</f>
        <v>0</v>
      </c>
      <c r="BG231" s="180">
        <f>IF(N231="zákl. přenesená",J231,0)</f>
        <v>0</v>
      </c>
      <c r="BH231" s="180">
        <f>IF(N231="sníž. přenesená",J231,0)</f>
        <v>0</v>
      </c>
      <c r="BI231" s="180">
        <f>IF(N231="nulová",J231,0)</f>
        <v>0</v>
      </c>
      <c r="BJ231" s="18" t="s">
        <v>84</v>
      </c>
      <c r="BK231" s="180">
        <f>ROUND(I231*H231,2)</f>
        <v>0</v>
      </c>
      <c r="BL231" s="18" t="s">
        <v>182</v>
      </c>
      <c r="BM231" s="179" t="s">
        <v>1567</v>
      </c>
    </row>
    <row r="232" spans="1:65" s="13" customFormat="1">
      <c r="B232" s="181"/>
      <c r="D232" s="182" t="s">
        <v>184</v>
      </c>
      <c r="E232" s="183" t="s">
        <v>141</v>
      </c>
      <c r="F232" s="184" t="s">
        <v>1804</v>
      </c>
      <c r="H232" s="185">
        <v>86</v>
      </c>
      <c r="I232" s="186"/>
      <c r="L232" s="181"/>
      <c r="M232" s="187"/>
      <c r="N232" s="188"/>
      <c r="O232" s="188"/>
      <c r="P232" s="188"/>
      <c r="Q232" s="188"/>
      <c r="R232" s="188"/>
      <c r="S232" s="188"/>
      <c r="T232" s="189"/>
      <c r="AT232" s="183" t="s">
        <v>184</v>
      </c>
      <c r="AU232" s="183" t="s">
        <v>86</v>
      </c>
      <c r="AV232" s="13" t="s">
        <v>86</v>
      </c>
      <c r="AW232" s="13" t="s">
        <v>33</v>
      </c>
      <c r="AX232" s="13" t="s">
        <v>84</v>
      </c>
      <c r="AY232" s="183" t="s">
        <v>175</v>
      </c>
    </row>
    <row r="233" spans="1:65" s="2" customFormat="1" ht="16.5" customHeight="1">
      <c r="A233" s="33"/>
      <c r="B233" s="167"/>
      <c r="C233" s="168" t="s">
        <v>336</v>
      </c>
      <c r="D233" s="168" t="s">
        <v>177</v>
      </c>
      <c r="E233" s="169" t="s">
        <v>249</v>
      </c>
      <c r="F233" s="170" t="s">
        <v>250</v>
      </c>
      <c r="G233" s="171" t="s">
        <v>245</v>
      </c>
      <c r="H233" s="172">
        <v>336</v>
      </c>
      <c r="I233" s="173"/>
      <c r="J233" s="174">
        <f>ROUND(I233*H233,2)</f>
        <v>0</v>
      </c>
      <c r="K233" s="170" t="s">
        <v>181</v>
      </c>
      <c r="L233" s="34"/>
      <c r="M233" s="175" t="s">
        <v>1</v>
      </c>
      <c r="N233" s="176" t="s">
        <v>42</v>
      </c>
      <c r="O233" s="59"/>
      <c r="P233" s="177">
        <f>O233*H233</f>
        <v>0</v>
      </c>
      <c r="Q233" s="177">
        <v>0</v>
      </c>
      <c r="R233" s="177">
        <f>Q233*H233</f>
        <v>0</v>
      </c>
      <c r="S233" s="177">
        <v>0</v>
      </c>
      <c r="T233" s="178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9" t="s">
        <v>182</v>
      </c>
      <c r="AT233" s="179" t="s">
        <v>177</v>
      </c>
      <c r="AU233" s="179" t="s">
        <v>86</v>
      </c>
      <c r="AY233" s="18" t="s">
        <v>175</v>
      </c>
      <c r="BE233" s="180">
        <f>IF(N233="základní",J233,0)</f>
        <v>0</v>
      </c>
      <c r="BF233" s="180">
        <f>IF(N233="snížená",J233,0)</f>
        <v>0</v>
      </c>
      <c r="BG233" s="180">
        <f>IF(N233="zákl. přenesená",J233,0)</f>
        <v>0</v>
      </c>
      <c r="BH233" s="180">
        <f>IF(N233="sníž. přenesená",J233,0)</f>
        <v>0</v>
      </c>
      <c r="BI233" s="180">
        <f>IF(N233="nulová",J233,0)</f>
        <v>0</v>
      </c>
      <c r="BJ233" s="18" t="s">
        <v>84</v>
      </c>
      <c r="BK233" s="180">
        <f>ROUND(I233*H233,2)</f>
        <v>0</v>
      </c>
      <c r="BL233" s="18" t="s">
        <v>182</v>
      </c>
      <c r="BM233" s="179" t="s">
        <v>1569</v>
      </c>
    </row>
    <row r="234" spans="1:65" s="2" customFormat="1" ht="16.5" customHeight="1">
      <c r="A234" s="33"/>
      <c r="B234" s="167"/>
      <c r="C234" s="168" t="s">
        <v>340</v>
      </c>
      <c r="D234" s="168" t="s">
        <v>177</v>
      </c>
      <c r="E234" s="169" t="s">
        <v>253</v>
      </c>
      <c r="F234" s="170" t="s">
        <v>254</v>
      </c>
      <c r="G234" s="171" t="s">
        <v>245</v>
      </c>
      <c r="H234" s="172">
        <v>86</v>
      </c>
      <c r="I234" s="173"/>
      <c r="J234" s="174">
        <f>ROUND(I234*H234,2)</f>
        <v>0</v>
      </c>
      <c r="K234" s="170" t="s">
        <v>181</v>
      </c>
      <c r="L234" s="34"/>
      <c r="M234" s="175" t="s">
        <v>1</v>
      </c>
      <c r="N234" s="176" t="s">
        <v>42</v>
      </c>
      <c r="O234" s="59"/>
      <c r="P234" s="177">
        <f>O234*H234</f>
        <v>0</v>
      </c>
      <c r="Q234" s="177">
        <v>0</v>
      </c>
      <c r="R234" s="177">
        <f>Q234*H234</f>
        <v>0</v>
      </c>
      <c r="S234" s="177">
        <v>0</v>
      </c>
      <c r="T234" s="178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9" t="s">
        <v>182</v>
      </c>
      <c r="AT234" s="179" t="s">
        <v>177</v>
      </c>
      <c r="AU234" s="179" t="s">
        <v>86</v>
      </c>
      <c r="AY234" s="18" t="s">
        <v>175</v>
      </c>
      <c r="BE234" s="180">
        <f>IF(N234="základní",J234,0)</f>
        <v>0</v>
      </c>
      <c r="BF234" s="180">
        <f>IF(N234="snížená",J234,0)</f>
        <v>0</v>
      </c>
      <c r="BG234" s="180">
        <f>IF(N234="zákl. přenesená",J234,0)</f>
        <v>0</v>
      </c>
      <c r="BH234" s="180">
        <f>IF(N234="sníž. přenesená",J234,0)</f>
        <v>0</v>
      </c>
      <c r="BI234" s="180">
        <f>IF(N234="nulová",J234,0)</f>
        <v>0</v>
      </c>
      <c r="BJ234" s="18" t="s">
        <v>84</v>
      </c>
      <c r="BK234" s="180">
        <f>ROUND(I234*H234,2)</f>
        <v>0</v>
      </c>
      <c r="BL234" s="18" t="s">
        <v>182</v>
      </c>
      <c r="BM234" s="179" t="s">
        <v>1570</v>
      </c>
    </row>
    <row r="235" spans="1:65" s="13" customFormat="1">
      <c r="B235" s="181"/>
      <c r="D235" s="182" t="s">
        <v>184</v>
      </c>
      <c r="E235" s="183" t="s">
        <v>1</v>
      </c>
      <c r="F235" s="184" t="s">
        <v>141</v>
      </c>
      <c r="H235" s="185">
        <v>86</v>
      </c>
      <c r="I235" s="186"/>
      <c r="L235" s="181"/>
      <c r="M235" s="187"/>
      <c r="N235" s="188"/>
      <c r="O235" s="188"/>
      <c r="P235" s="188"/>
      <c r="Q235" s="188"/>
      <c r="R235" s="188"/>
      <c r="S235" s="188"/>
      <c r="T235" s="189"/>
      <c r="AT235" s="183" t="s">
        <v>184</v>
      </c>
      <c r="AU235" s="183" t="s">
        <v>86</v>
      </c>
      <c r="AV235" s="13" t="s">
        <v>86</v>
      </c>
      <c r="AW235" s="13" t="s">
        <v>33</v>
      </c>
      <c r="AX235" s="13" t="s">
        <v>84</v>
      </c>
      <c r="AY235" s="183" t="s">
        <v>175</v>
      </c>
    </row>
    <row r="236" spans="1:65" s="2" customFormat="1" ht="16.5" customHeight="1">
      <c r="A236" s="33"/>
      <c r="B236" s="167"/>
      <c r="C236" s="168" t="s">
        <v>344</v>
      </c>
      <c r="D236" s="168" t="s">
        <v>177</v>
      </c>
      <c r="E236" s="169" t="s">
        <v>257</v>
      </c>
      <c r="F236" s="170" t="s">
        <v>258</v>
      </c>
      <c r="G236" s="171" t="s">
        <v>245</v>
      </c>
      <c r="H236" s="172">
        <v>86</v>
      </c>
      <c r="I236" s="173"/>
      <c r="J236" s="174">
        <f>ROUND(I236*H236,2)</f>
        <v>0</v>
      </c>
      <c r="K236" s="170" t="s">
        <v>1</v>
      </c>
      <c r="L236" s="34"/>
      <c r="M236" s="175" t="s">
        <v>1</v>
      </c>
      <c r="N236" s="176" t="s">
        <v>42</v>
      </c>
      <c r="O236" s="59"/>
      <c r="P236" s="177">
        <f>O236*H236</f>
        <v>0</v>
      </c>
      <c r="Q236" s="177">
        <v>0</v>
      </c>
      <c r="R236" s="177">
        <f>Q236*H236</f>
        <v>0</v>
      </c>
      <c r="S236" s="177">
        <v>0</v>
      </c>
      <c r="T236" s="178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9" t="s">
        <v>182</v>
      </c>
      <c r="AT236" s="179" t="s">
        <v>177</v>
      </c>
      <c r="AU236" s="179" t="s">
        <v>86</v>
      </c>
      <c r="AY236" s="18" t="s">
        <v>175</v>
      </c>
      <c r="BE236" s="180">
        <f>IF(N236="základní",J236,0)</f>
        <v>0</v>
      </c>
      <c r="BF236" s="180">
        <f>IF(N236="snížená",J236,0)</f>
        <v>0</v>
      </c>
      <c r="BG236" s="180">
        <f>IF(N236="zákl. přenesená",J236,0)</f>
        <v>0</v>
      </c>
      <c r="BH236" s="180">
        <f>IF(N236="sníž. přenesená",J236,0)</f>
        <v>0</v>
      </c>
      <c r="BI236" s="180">
        <f>IF(N236="nulová",J236,0)</f>
        <v>0</v>
      </c>
      <c r="BJ236" s="18" t="s">
        <v>84</v>
      </c>
      <c r="BK236" s="180">
        <f>ROUND(I236*H236,2)</f>
        <v>0</v>
      </c>
      <c r="BL236" s="18" t="s">
        <v>182</v>
      </c>
      <c r="BM236" s="179" t="s">
        <v>1571</v>
      </c>
    </row>
    <row r="237" spans="1:65" s="13" customFormat="1">
      <c r="B237" s="181"/>
      <c r="D237" s="182" t="s">
        <v>184</v>
      </c>
      <c r="E237" s="183" t="s">
        <v>1</v>
      </c>
      <c r="F237" s="184" t="s">
        <v>141</v>
      </c>
      <c r="H237" s="185">
        <v>86</v>
      </c>
      <c r="I237" s="186"/>
      <c r="L237" s="181"/>
      <c r="M237" s="187"/>
      <c r="N237" s="188"/>
      <c r="O237" s="188"/>
      <c r="P237" s="188"/>
      <c r="Q237" s="188"/>
      <c r="R237" s="188"/>
      <c r="S237" s="188"/>
      <c r="T237" s="189"/>
      <c r="AT237" s="183" t="s">
        <v>184</v>
      </c>
      <c r="AU237" s="183" t="s">
        <v>86</v>
      </c>
      <c r="AV237" s="13" t="s">
        <v>86</v>
      </c>
      <c r="AW237" s="13" t="s">
        <v>33</v>
      </c>
      <c r="AX237" s="13" t="s">
        <v>84</v>
      </c>
      <c r="AY237" s="183" t="s">
        <v>175</v>
      </c>
    </row>
    <row r="238" spans="1:65" s="12" customFormat="1" ht="22.9" customHeight="1">
      <c r="B238" s="154"/>
      <c r="D238" s="155" t="s">
        <v>76</v>
      </c>
      <c r="E238" s="165" t="s">
        <v>189</v>
      </c>
      <c r="F238" s="165" t="s">
        <v>461</v>
      </c>
      <c r="I238" s="157"/>
      <c r="J238" s="166">
        <f>BK238</f>
        <v>0</v>
      </c>
      <c r="L238" s="154"/>
      <c r="M238" s="159"/>
      <c r="N238" s="160"/>
      <c r="O238" s="160"/>
      <c r="P238" s="161">
        <f>SUM(P239:P240)</f>
        <v>0</v>
      </c>
      <c r="Q238" s="160"/>
      <c r="R238" s="161">
        <f>SUM(R239:R240)</f>
        <v>0</v>
      </c>
      <c r="S238" s="160"/>
      <c r="T238" s="162">
        <f>SUM(T239:T240)</f>
        <v>0</v>
      </c>
      <c r="AR238" s="155" t="s">
        <v>84</v>
      </c>
      <c r="AT238" s="163" t="s">
        <v>76</v>
      </c>
      <c r="AU238" s="163" t="s">
        <v>84</v>
      </c>
      <c r="AY238" s="155" t="s">
        <v>175</v>
      </c>
      <c r="BK238" s="164">
        <f>SUM(BK239:BK240)</f>
        <v>0</v>
      </c>
    </row>
    <row r="239" spans="1:65" s="2" customFormat="1" ht="16.5" customHeight="1">
      <c r="A239" s="33"/>
      <c r="B239" s="167"/>
      <c r="C239" s="168" t="s">
        <v>348</v>
      </c>
      <c r="D239" s="168" t="s">
        <v>177</v>
      </c>
      <c r="E239" s="169" t="s">
        <v>1582</v>
      </c>
      <c r="F239" s="170" t="s">
        <v>1583</v>
      </c>
      <c r="G239" s="171" t="s">
        <v>285</v>
      </c>
      <c r="H239" s="172">
        <v>35</v>
      </c>
      <c r="I239" s="173"/>
      <c r="J239" s="174">
        <f>ROUND(I239*H239,2)</f>
        <v>0</v>
      </c>
      <c r="K239" s="170" t="s">
        <v>181</v>
      </c>
      <c r="L239" s="34"/>
      <c r="M239" s="175" t="s">
        <v>1</v>
      </c>
      <c r="N239" s="176" t="s">
        <v>42</v>
      </c>
      <c r="O239" s="59"/>
      <c r="P239" s="177">
        <f>O239*H239</f>
        <v>0</v>
      </c>
      <c r="Q239" s="177">
        <v>0</v>
      </c>
      <c r="R239" s="177">
        <f>Q239*H239</f>
        <v>0</v>
      </c>
      <c r="S239" s="177">
        <v>0</v>
      </c>
      <c r="T239" s="178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9" t="s">
        <v>182</v>
      </c>
      <c r="AT239" s="179" t="s">
        <v>177</v>
      </c>
      <c r="AU239" s="179" t="s">
        <v>86</v>
      </c>
      <c r="AY239" s="18" t="s">
        <v>175</v>
      </c>
      <c r="BE239" s="180">
        <f>IF(N239="základní",J239,0)</f>
        <v>0</v>
      </c>
      <c r="BF239" s="180">
        <f>IF(N239="snížená",J239,0)</f>
        <v>0</v>
      </c>
      <c r="BG239" s="180">
        <f>IF(N239="zákl. přenesená",J239,0)</f>
        <v>0</v>
      </c>
      <c r="BH239" s="180">
        <f>IF(N239="sníž. přenesená",J239,0)</f>
        <v>0</v>
      </c>
      <c r="BI239" s="180">
        <f>IF(N239="nulová",J239,0)</f>
        <v>0</v>
      </c>
      <c r="BJ239" s="18" t="s">
        <v>84</v>
      </c>
      <c r="BK239" s="180">
        <f>ROUND(I239*H239,2)</f>
        <v>0</v>
      </c>
      <c r="BL239" s="18" t="s">
        <v>182</v>
      </c>
      <c r="BM239" s="179" t="s">
        <v>1584</v>
      </c>
    </row>
    <row r="240" spans="1:65" s="13" customFormat="1">
      <c r="B240" s="181"/>
      <c r="D240" s="182" t="s">
        <v>184</v>
      </c>
      <c r="E240" s="183" t="s">
        <v>1</v>
      </c>
      <c r="F240" s="184" t="s">
        <v>1805</v>
      </c>
      <c r="H240" s="185">
        <v>35</v>
      </c>
      <c r="I240" s="186"/>
      <c r="L240" s="181"/>
      <c r="M240" s="187"/>
      <c r="N240" s="188"/>
      <c r="O240" s="188"/>
      <c r="P240" s="188"/>
      <c r="Q240" s="188"/>
      <c r="R240" s="188"/>
      <c r="S240" s="188"/>
      <c r="T240" s="189"/>
      <c r="AT240" s="183" t="s">
        <v>184</v>
      </c>
      <c r="AU240" s="183" t="s">
        <v>86</v>
      </c>
      <c r="AV240" s="13" t="s">
        <v>86</v>
      </c>
      <c r="AW240" s="13" t="s">
        <v>33</v>
      </c>
      <c r="AX240" s="13" t="s">
        <v>84</v>
      </c>
      <c r="AY240" s="183" t="s">
        <v>175</v>
      </c>
    </row>
    <row r="241" spans="1:65" s="12" customFormat="1" ht="22.9" customHeight="1">
      <c r="B241" s="154"/>
      <c r="D241" s="155" t="s">
        <v>76</v>
      </c>
      <c r="E241" s="165" t="s">
        <v>182</v>
      </c>
      <c r="F241" s="165" t="s">
        <v>476</v>
      </c>
      <c r="I241" s="157"/>
      <c r="J241" s="166">
        <f>BK241</f>
        <v>0</v>
      </c>
      <c r="L241" s="154"/>
      <c r="M241" s="159"/>
      <c r="N241" s="160"/>
      <c r="O241" s="160"/>
      <c r="P241" s="161">
        <f>SUM(P242:P255)</f>
        <v>0</v>
      </c>
      <c r="Q241" s="160"/>
      <c r="R241" s="161">
        <f>SUM(R242:R255)</f>
        <v>41.691596799999999</v>
      </c>
      <c r="S241" s="160"/>
      <c r="T241" s="162">
        <f>SUM(T242:T255)</f>
        <v>0</v>
      </c>
      <c r="AR241" s="155" t="s">
        <v>84</v>
      </c>
      <c r="AT241" s="163" t="s">
        <v>76</v>
      </c>
      <c r="AU241" s="163" t="s">
        <v>84</v>
      </c>
      <c r="AY241" s="155" t="s">
        <v>175</v>
      </c>
      <c r="BK241" s="164">
        <f>SUM(BK242:BK255)</f>
        <v>0</v>
      </c>
    </row>
    <row r="242" spans="1:65" s="2" customFormat="1" ht="24" customHeight="1">
      <c r="A242" s="33"/>
      <c r="B242" s="167"/>
      <c r="C242" s="168" t="s">
        <v>352</v>
      </c>
      <c r="D242" s="168" t="s">
        <v>177</v>
      </c>
      <c r="E242" s="169" t="s">
        <v>1278</v>
      </c>
      <c r="F242" s="170" t="s">
        <v>1279</v>
      </c>
      <c r="G242" s="171" t="s">
        <v>180</v>
      </c>
      <c r="H242" s="172">
        <v>3.84</v>
      </c>
      <c r="I242" s="173"/>
      <c r="J242" s="174">
        <f>ROUND(I242*H242,2)</f>
        <v>0</v>
      </c>
      <c r="K242" s="170" t="s">
        <v>181</v>
      </c>
      <c r="L242" s="34"/>
      <c r="M242" s="175" t="s">
        <v>1</v>
      </c>
      <c r="N242" s="176" t="s">
        <v>42</v>
      </c>
      <c r="O242" s="59"/>
      <c r="P242" s="177">
        <f>O242*H242</f>
        <v>0</v>
      </c>
      <c r="Q242" s="177">
        <v>1.8907700000000001</v>
      </c>
      <c r="R242" s="177">
        <f>Q242*H242</f>
        <v>7.2605567999999998</v>
      </c>
      <c r="S242" s="177">
        <v>0</v>
      </c>
      <c r="T242" s="178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9" t="s">
        <v>182</v>
      </c>
      <c r="AT242" s="179" t="s">
        <v>177</v>
      </c>
      <c r="AU242" s="179" t="s">
        <v>86</v>
      </c>
      <c r="AY242" s="18" t="s">
        <v>175</v>
      </c>
      <c r="BE242" s="180">
        <f>IF(N242="základní",J242,0)</f>
        <v>0</v>
      </c>
      <c r="BF242" s="180">
        <f>IF(N242="snížená",J242,0)</f>
        <v>0</v>
      </c>
      <c r="BG242" s="180">
        <f>IF(N242="zákl. přenesená",J242,0)</f>
        <v>0</v>
      </c>
      <c r="BH242" s="180">
        <f>IF(N242="sníž. přenesená",J242,0)</f>
        <v>0</v>
      </c>
      <c r="BI242" s="180">
        <f>IF(N242="nulová",J242,0)</f>
        <v>0</v>
      </c>
      <c r="BJ242" s="18" t="s">
        <v>84</v>
      </c>
      <c r="BK242" s="180">
        <f>ROUND(I242*H242,2)</f>
        <v>0</v>
      </c>
      <c r="BL242" s="18" t="s">
        <v>182</v>
      </c>
      <c r="BM242" s="179" t="s">
        <v>1586</v>
      </c>
    </row>
    <row r="243" spans="1:65" s="14" customFormat="1">
      <c r="B243" s="190"/>
      <c r="D243" s="182" t="s">
        <v>184</v>
      </c>
      <c r="E243" s="191" t="s">
        <v>1</v>
      </c>
      <c r="F243" s="192" t="s">
        <v>1801</v>
      </c>
      <c r="H243" s="191" t="s">
        <v>1</v>
      </c>
      <c r="I243" s="193"/>
      <c r="L243" s="190"/>
      <c r="M243" s="194"/>
      <c r="N243" s="195"/>
      <c r="O243" s="195"/>
      <c r="P243" s="195"/>
      <c r="Q243" s="195"/>
      <c r="R243" s="195"/>
      <c r="S243" s="195"/>
      <c r="T243" s="196"/>
      <c r="AT243" s="191" t="s">
        <v>184</v>
      </c>
      <c r="AU243" s="191" t="s">
        <v>86</v>
      </c>
      <c r="AV243" s="14" t="s">
        <v>84</v>
      </c>
      <c r="AW243" s="14" t="s">
        <v>33</v>
      </c>
      <c r="AX243" s="14" t="s">
        <v>77</v>
      </c>
      <c r="AY243" s="191" t="s">
        <v>175</v>
      </c>
    </row>
    <row r="244" spans="1:65" s="13" customFormat="1">
      <c r="B244" s="181"/>
      <c r="D244" s="182" t="s">
        <v>184</v>
      </c>
      <c r="E244" s="183" t="s">
        <v>1177</v>
      </c>
      <c r="F244" s="184" t="s">
        <v>1806</v>
      </c>
      <c r="H244" s="185">
        <v>3.84</v>
      </c>
      <c r="I244" s="186"/>
      <c r="L244" s="181"/>
      <c r="M244" s="187"/>
      <c r="N244" s="188"/>
      <c r="O244" s="188"/>
      <c r="P244" s="188"/>
      <c r="Q244" s="188"/>
      <c r="R244" s="188"/>
      <c r="S244" s="188"/>
      <c r="T244" s="189"/>
      <c r="AT244" s="183" t="s">
        <v>184</v>
      </c>
      <c r="AU244" s="183" t="s">
        <v>86</v>
      </c>
      <c r="AV244" s="13" t="s">
        <v>86</v>
      </c>
      <c r="AW244" s="13" t="s">
        <v>33</v>
      </c>
      <c r="AX244" s="13" t="s">
        <v>84</v>
      </c>
      <c r="AY244" s="183" t="s">
        <v>175</v>
      </c>
    </row>
    <row r="245" spans="1:65" s="2" customFormat="1" ht="24" customHeight="1">
      <c r="A245" s="33"/>
      <c r="B245" s="167"/>
      <c r="C245" s="168" t="s">
        <v>358</v>
      </c>
      <c r="D245" s="168" t="s">
        <v>177</v>
      </c>
      <c r="E245" s="169" t="s">
        <v>1588</v>
      </c>
      <c r="F245" s="170" t="s">
        <v>1589</v>
      </c>
      <c r="G245" s="171" t="s">
        <v>180</v>
      </c>
      <c r="H245" s="172">
        <v>16.48</v>
      </c>
      <c r="I245" s="173"/>
      <c r="J245" s="174">
        <f>ROUND(I245*H245,2)</f>
        <v>0</v>
      </c>
      <c r="K245" s="170" t="s">
        <v>181</v>
      </c>
      <c r="L245" s="34"/>
      <c r="M245" s="175" t="s">
        <v>1</v>
      </c>
      <c r="N245" s="176" t="s">
        <v>42</v>
      </c>
      <c r="O245" s="59"/>
      <c r="P245" s="177">
        <f>O245*H245</f>
        <v>0</v>
      </c>
      <c r="Q245" s="177">
        <v>2.0874999999999999</v>
      </c>
      <c r="R245" s="177">
        <f>Q245*H245</f>
        <v>34.402000000000001</v>
      </c>
      <c r="S245" s="177">
        <v>0</v>
      </c>
      <c r="T245" s="178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9" t="s">
        <v>182</v>
      </c>
      <c r="AT245" s="179" t="s">
        <v>177</v>
      </c>
      <c r="AU245" s="179" t="s">
        <v>86</v>
      </c>
      <c r="AY245" s="18" t="s">
        <v>175</v>
      </c>
      <c r="BE245" s="180">
        <f>IF(N245="základní",J245,0)</f>
        <v>0</v>
      </c>
      <c r="BF245" s="180">
        <f>IF(N245="snížená",J245,0)</f>
        <v>0</v>
      </c>
      <c r="BG245" s="180">
        <f>IF(N245="zákl. přenesená",J245,0)</f>
        <v>0</v>
      </c>
      <c r="BH245" s="180">
        <f>IF(N245="sníž. přenesená",J245,0)</f>
        <v>0</v>
      </c>
      <c r="BI245" s="180">
        <f>IF(N245="nulová",J245,0)</f>
        <v>0</v>
      </c>
      <c r="BJ245" s="18" t="s">
        <v>84</v>
      </c>
      <c r="BK245" s="180">
        <f>ROUND(I245*H245,2)</f>
        <v>0</v>
      </c>
      <c r="BL245" s="18" t="s">
        <v>182</v>
      </c>
      <c r="BM245" s="179" t="s">
        <v>1590</v>
      </c>
    </row>
    <row r="246" spans="1:65" s="14" customFormat="1">
      <c r="B246" s="190"/>
      <c r="D246" s="182" t="s">
        <v>184</v>
      </c>
      <c r="E246" s="191" t="s">
        <v>1</v>
      </c>
      <c r="F246" s="192" t="s">
        <v>1591</v>
      </c>
      <c r="H246" s="191" t="s">
        <v>1</v>
      </c>
      <c r="I246" s="193"/>
      <c r="L246" s="190"/>
      <c r="M246" s="194"/>
      <c r="N246" s="195"/>
      <c r="O246" s="195"/>
      <c r="P246" s="195"/>
      <c r="Q246" s="195"/>
      <c r="R246" s="195"/>
      <c r="S246" s="195"/>
      <c r="T246" s="196"/>
      <c r="AT246" s="191" t="s">
        <v>184</v>
      </c>
      <c r="AU246" s="191" t="s">
        <v>86</v>
      </c>
      <c r="AV246" s="14" t="s">
        <v>84</v>
      </c>
      <c r="AW246" s="14" t="s">
        <v>33</v>
      </c>
      <c r="AX246" s="14" t="s">
        <v>77</v>
      </c>
      <c r="AY246" s="191" t="s">
        <v>175</v>
      </c>
    </row>
    <row r="247" spans="1:65" s="13" customFormat="1">
      <c r="B247" s="181"/>
      <c r="D247" s="182" t="s">
        <v>184</v>
      </c>
      <c r="E247" s="183" t="s">
        <v>1</v>
      </c>
      <c r="F247" s="184" t="s">
        <v>1807</v>
      </c>
      <c r="H247" s="185">
        <v>22.527999999999999</v>
      </c>
      <c r="I247" s="186"/>
      <c r="L247" s="181"/>
      <c r="M247" s="187"/>
      <c r="N247" s="188"/>
      <c r="O247" s="188"/>
      <c r="P247" s="188"/>
      <c r="Q247" s="188"/>
      <c r="R247" s="188"/>
      <c r="S247" s="188"/>
      <c r="T247" s="189"/>
      <c r="AT247" s="183" t="s">
        <v>184</v>
      </c>
      <c r="AU247" s="183" t="s">
        <v>86</v>
      </c>
      <c r="AV247" s="13" t="s">
        <v>86</v>
      </c>
      <c r="AW247" s="13" t="s">
        <v>33</v>
      </c>
      <c r="AX247" s="13" t="s">
        <v>77</v>
      </c>
      <c r="AY247" s="183" t="s">
        <v>175</v>
      </c>
    </row>
    <row r="248" spans="1:65" s="13" customFormat="1">
      <c r="B248" s="181"/>
      <c r="D248" s="182" t="s">
        <v>184</v>
      </c>
      <c r="E248" s="183" t="s">
        <v>1</v>
      </c>
      <c r="F248" s="184" t="s">
        <v>1808</v>
      </c>
      <c r="H248" s="185">
        <v>-6.048</v>
      </c>
      <c r="I248" s="186"/>
      <c r="L248" s="181"/>
      <c r="M248" s="187"/>
      <c r="N248" s="188"/>
      <c r="O248" s="188"/>
      <c r="P248" s="188"/>
      <c r="Q248" s="188"/>
      <c r="R248" s="188"/>
      <c r="S248" s="188"/>
      <c r="T248" s="189"/>
      <c r="AT248" s="183" t="s">
        <v>184</v>
      </c>
      <c r="AU248" s="183" t="s">
        <v>86</v>
      </c>
      <c r="AV248" s="13" t="s">
        <v>86</v>
      </c>
      <c r="AW248" s="13" t="s">
        <v>33</v>
      </c>
      <c r="AX248" s="13" t="s">
        <v>77</v>
      </c>
      <c r="AY248" s="183" t="s">
        <v>175</v>
      </c>
    </row>
    <row r="249" spans="1:65" s="15" customFormat="1">
      <c r="B249" s="197"/>
      <c r="D249" s="182" t="s">
        <v>184</v>
      </c>
      <c r="E249" s="198" t="s">
        <v>1</v>
      </c>
      <c r="F249" s="199" t="s">
        <v>200</v>
      </c>
      <c r="H249" s="200">
        <v>16.48</v>
      </c>
      <c r="I249" s="201"/>
      <c r="L249" s="197"/>
      <c r="M249" s="202"/>
      <c r="N249" s="203"/>
      <c r="O249" s="203"/>
      <c r="P249" s="203"/>
      <c r="Q249" s="203"/>
      <c r="R249" s="203"/>
      <c r="S249" s="203"/>
      <c r="T249" s="204"/>
      <c r="AT249" s="198" t="s">
        <v>184</v>
      </c>
      <c r="AU249" s="198" t="s">
        <v>86</v>
      </c>
      <c r="AV249" s="15" t="s">
        <v>182</v>
      </c>
      <c r="AW249" s="15" t="s">
        <v>33</v>
      </c>
      <c r="AX249" s="15" t="s">
        <v>84</v>
      </c>
      <c r="AY249" s="198" t="s">
        <v>175</v>
      </c>
    </row>
    <row r="250" spans="1:65" s="2" customFormat="1" ht="16.5" customHeight="1">
      <c r="A250" s="33"/>
      <c r="B250" s="167"/>
      <c r="C250" s="168" t="s">
        <v>140</v>
      </c>
      <c r="D250" s="168" t="s">
        <v>177</v>
      </c>
      <c r="E250" s="169" t="s">
        <v>481</v>
      </c>
      <c r="F250" s="170" t="s">
        <v>482</v>
      </c>
      <c r="G250" s="171" t="s">
        <v>245</v>
      </c>
      <c r="H250" s="172">
        <v>33</v>
      </c>
      <c r="I250" s="173"/>
      <c r="J250" s="174">
        <f>ROUND(I250*H250,2)</f>
        <v>0</v>
      </c>
      <c r="K250" s="170" t="s">
        <v>181</v>
      </c>
      <c r="L250" s="34"/>
      <c r="M250" s="175" t="s">
        <v>1</v>
      </c>
      <c r="N250" s="176" t="s">
        <v>42</v>
      </c>
      <c r="O250" s="59"/>
      <c r="P250" s="177">
        <f>O250*H250</f>
        <v>0</v>
      </c>
      <c r="Q250" s="177">
        <v>2.7999999999999998E-4</v>
      </c>
      <c r="R250" s="177">
        <f>Q250*H250</f>
        <v>9.2399999999999999E-3</v>
      </c>
      <c r="S250" s="177">
        <v>0</v>
      </c>
      <c r="T250" s="178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9" t="s">
        <v>182</v>
      </c>
      <c r="AT250" s="179" t="s">
        <v>177</v>
      </c>
      <c r="AU250" s="179" t="s">
        <v>86</v>
      </c>
      <c r="AY250" s="18" t="s">
        <v>175</v>
      </c>
      <c r="BE250" s="180">
        <f>IF(N250="základní",J250,0)</f>
        <v>0</v>
      </c>
      <c r="BF250" s="180">
        <f>IF(N250="snížená",J250,0)</f>
        <v>0</v>
      </c>
      <c r="BG250" s="180">
        <f>IF(N250="zákl. přenesená",J250,0)</f>
        <v>0</v>
      </c>
      <c r="BH250" s="180">
        <f>IF(N250="sníž. přenesená",J250,0)</f>
        <v>0</v>
      </c>
      <c r="BI250" s="180">
        <f>IF(N250="nulová",J250,0)</f>
        <v>0</v>
      </c>
      <c r="BJ250" s="18" t="s">
        <v>84</v>
      </c>
      <c r="BK250" s="180">
        <f>ROUND(I250*H250,2)</f>
        <v>0</v>
      </c>
      <c r="BL250" s="18" t="s">
        <v>182</v>
      </c>
      <c r="BM250" s="179" t="s">
        <v>1594</v>
      </c>
    </row>
    <row r="251" spans="1:65" s="13" customFormat="1">
      <c r="B251" s="181"/>
      <c r="D251" s="182" t="s">
        <v>184</v>
      </c>
      <c r="E251" s="183" t="s">
        <v>1</v>
      </c>
      <c r="F251" s="184" t="s">
        <v>1809</v>
      </c>
      <c r="H251" s="185">
        <v>20.16</v>
      </c>
      <c r="I251" s="186"/>
      <c r="L251" s="181"/>
      <c r="M251" s="187"/>
      <c r="N251" s="188"/>
      <c r="O251" s="188"/>
      <c r="P251" s="188"/>
      <c r="Q251" s="188"/>
      <c r="R251" s="188"/>
      <c r="S251" s="188"/>
      <c r="T251" s="189"/>
      <c r="AT251" s="183" t="s">
        <v>184</v>
      </c>
      <c r="AU251" s="183" t="s">
        <v>86</v>
      </c>
      <c r="AV251" s="13" t="s">
        <v>86</v>
      </c>
      <c r="AW251" s="13" t="s">
        <v>33</v>
      </c>
      <c r="AX251" s="13" t="s">
        <v>77</v>
      </c>
      <c r="AY251" s="183" t="s">
        <v>175</v>
      </c>
    </row>
    <row r="252" spans="1:65" s="13" customFormat="1">
      <c r="B252" s="181"/>
      <c r="D252" s="182" t="s">
        <v>184</v>
      </c>
      <c r="E252" s="183" t="s">
        <v>1</v>
      </c>
      <c r="F252" s="184" t="s">
        <v>1810</v>
      </c>
      <c r="H252" s="185">
        <v>11.52</v>
      </c>
      <c r="I252" s="186"/>
      <c r="L252" s="181"/>
      <c r="M252" s="187"/>
      <c r="N252" s="188"/>
      <c r="O252" s="188"/>
      <c r="P252" s="188"/>
      <c r="Q252" s="188"/>
      <c r="R252" s="188"/>
      <c r="S252" s="188"/>
      <c r="T252" s="189"/>
      <c r="AT252" s="183" t="s">
        <v>184</v>
      </c>
      <c r="AU252" s="183" t="s">
        <v>86</v>
      </c>
      <c r="AV252" s="13" t="s">
        <v>86</v>
      </c>
      <c r="AW252" s="13" t="s">
        <v>33</v>
      </c>
      <c r="AX252" s="13" t="s">
        <v>77</v>
      </c>
      <c r="AY252" s="183" t="s">
        <v>175</v>
      </c>
    </row>
    <row r="253" spans="1:65" s="15" customFormat="1">
      <c r="B253" s="197"/>
      <c r="D253" s="182" t="s">
        <v>184</v>
      </c>
      <c r="E253" s="198" t="s">
        <v>1</v>
      </c>
      <c r="F253" s="199" t="s">
        <v>200</v>
      </c>
      <c r="H253" s="200">
        <v>31.68</v>
      </c>
      <c r="I253" s="201"/>
      <c r="L253" s="197"/>
      <c r="M253" s="202"/>
      <c r="N253" s="203"/>
      <c r="O253" s="203"/>
      <c r="P253" s="203"/>
      <c r="Q253" s="203"/>
      <c r="R253" s="203"/>
      <c r="S253" s="203"/>
      <c r="T253" s="204"/>
      <c r="AT253" s="198" t="s">
        <v>184</v>
      </c>
      <c r="AU253" s="198" t="s">
        <v>86</v>
      </c>
      <c r="AV253" s="15" t="s">
        <v>182</v>
      </c>
      <c r="AW253" s="15" t="s">
        <v>33</v>
      </c>
      <c r="AX253" s="15" t="s">
        <v>77</v>
      </c>
      <c r="AY253" s="198" t="s">
        <v>175</v>
      </c>
    </row>
    <row r="254" spans="1:65" s="13" customFormat="1">
      <c r="B254" s="181"/>
      <c r="D254" s="182" t="s">
        <v>184</v>
      </c>
      <c r="E254" s="183" t="s">
        <v>1</v>
      </c>
      <c r="F254" s="184" t="s">
        <v>332</v>
      </c>
      <c r="H254" s="185">
        <v>33</v>
      </c>
      <c r="I254" s="186"/>
      <c r="L254" s="181"/>
      <c r="M254" s="187"/>
      <c r="N254" s="188"/>
      <c r="O254" s="188"/>
      <c r="P254" s="188"/>
      <c r="Q254" s="188"/>
      <c r="R254" s="188"/>
      <c r="S254" s="188"/>
      <c r="T254" s="189"/>
      <c r="AT254" s="183" t="s">
        <v>184</v>
      </c>
      <c r="AU254" s="183" t="s">
        <v>86</v>
      </c>
      <c r="AV254" s="13" t="s">
        <v>86</v>
      </c>
      <c r="AW254" s="13" t="s">
        <v>33</v>
      </c>
      <c r="AX254" s="13" t="s">
        <v>84</v>
      </c>
      <c r="AY254" s="183" t="s">
        <v>175</v>
      </c>
    </row>
    <row r="255" spans="1:65" s="2" customFormat="1" ht="24" customHeight="1">
      <c r="A255" s="33"/>
      <c r="B255" s="167"/>
      <c r="C255" s="205" t="s">
        <v>371</v>
      </c>
      <c r="D255" s="205" t="s">
        <v>276</v>
      </c>
      <c r="E255" s="206" t="s">
        <v>1597</v>
      </c>
      <c r="F255" s="207" t="s">
        <v>1598</v>
      </c>
      <c r="G255" s="208" t="s">
        <v>245</v>
      </c>
      <c r="H255" s="209">
        <v>39.6</v>
      </c>
      <c r="I255" s="210"/>
      <c r="J255" s="211">
        <f>ROUND(I255*H255,2)</f>
        <v>0</v>
      </c>
      <c r="K255" s="207" t="s">
        <v>181</v>
      </c>
      <c r="L255" s="212"/>
      <c r="M255" s="213" t="s">
        <v>1</v>
      </c>
      <c r="N255" s="214" t="s">
        <v>42</v>
      </c>
      <c r="O255" s="59"/>
      <c r="P255" s="177">
        <f>O255*H255</f>
        <v>0</v>
      </c>
      <c r="Q255" s="177">
        <v>5.0000000000000001E-4</v>
      </c>
      <c r="R255" s="177">
        <f>Q255*H255</f>
        <v>1.9800000000000002E-2</v>
      </c>
      <c r="S255" s="177">
        <v>0</v>
      </c>
      <c r="T255" s="178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9" t="s">
        <v>217</v>
      </c>
      <c r="AT255" s="179" t="s">
        <v>276</v>
      </c>
      <c r="AU255" s="179" t="s">
        <v>86</v>
      </c>
      <c r="AY255" s="18" t="s">
        <v>175</v>
      </c>
      <c r="BE255" s="180">
        <f>IF(N255="základní",J255,0)</f>
        <v>0</v>
      </c>
      <c r="BF255" s="180">
        <f>IF(N255="snížená",J255,0)</f>
        <v>0</v>
      </c>
      <c r="BG255" s="180">
        <f>IF(N255="zákl. přenesená",J255,0)</f>
        <v>0</v>
      </c>
      <c r="BH255" s="180">
        <f>IF(N255="sníž. přenesená",J255,0)</f>
        <v>0</v>
      </c>
      <c r="BI255" s="180">
        <f>IF(N255="nulová",J255,0)</f>
        <v>0</v>
      </c>
      <c r="BJ255" s="18" t="s">
        <v>84</v>
      </c>
      <c r="BK255" s="180">
        <f>ROUND(I255*H255,2)</f>
        <v>0</v>
      </c>
      <c r="BL255" s="18" t="s">
        <v>182</v>
      </c>
      <c r="BM255" s="179" t="s">
        <v>1599</v>
      </c>
    </row>
    <row r="256" spans="1:65" s="12" customFormat="1" ht="22.9" customHeight="1">
      <c r="B256" s="154"/>
      <c r="D256" s="155" t="s">
        <v>76</v>
      </c>
      <c r="E256" s="165" t="s">
        <v>201</v>
      </c>
      <c r="F256" s="165" t="s">
        <v>1282</v>
      </c>
      <c r="I256" s="157"/>
      <c r="J256" s="166">
        <f>BK256</f>
        <v>0</v>
      </c>
      <c r="L256" s="154"/>
      <c r="M256" s="159"/>
      <c r="N256" s="160"/>
      <c r="O256" s="160"/>
      <c r="P256" s="161">
        <f>SUM(P257:P282)</f>
        <v>0</v>
      </c>
      <c r="Q256" s="160"/>
      <c r="R256" s="161">
        <f>SUM(R257:R282)</f>
        <v>633.68978499999992</v>
      </c>
      <c r="S256" s="160"/>
      <c r="T256" s="162">
        <f>SUM(T257:T282)</f>
        <v>0</v>
      </c>
      <c r="AR256" s="155" t="s">
        <v>84</v>
      </c>
      <c r="AT256" s="163" t="s">
        <v>76</v>
      </c>
      <c r="AU256" s="163" t="s">
        <v>84</v>
      </c>
      <c r="AY256" s="155" t="s">
        <v>175</v>
      </c>
      <c r="BK256" s="164">
        <f>SUM(BK257:BK282)</f>
        <v>0</v>
      </c>
    </row>
    <row r="257" spans="1:65" s="2" customFormat="1" ht="24" customHeight="1">
      <c r="A257" s="33"/>
      <c r="B257" s="167"/>
      <c r="C257" s="168" t="s">
        <v>513</v>
      </c>
      <c r="D257" s="168" t="s">
        <v>177</v>
      </c>
      <c r="E257" s="169" t="s">
        <v>1283</v>
      </c>
      <c r="F257" s="170" t="s">
        <v>1284</v>
      </c>
      <c r="G257" s="171" t="s">
        <v>245</v>
      </c>
      <c r="H257" s="172">
        <v>198</v>
      </c>
      <c r="I257" s="173"/>
      <c r="J257" s="174">
        <f t="shared" ref="J257:J262" si="0">ROUND(I257*H257,2)</f>
        <v>0</v>
      </c>
      <c r="K257" s="170" t="s">
        <v>181</v>
      </c>
      <c r="L257" s="34"/>
      <c r="M257" s="175" t="s">
        <v>1</v>
      </c>
      <c r="N257" s="176" t="s">
        <v>42</v>
      </c>
      <c r="O257" s="59"/>
      <c r="P257" s="177">
        <f t="shared" ref="P257:P262" si="1">O257*H257</f>
        <v>0</v>
      </c>
      <c r="Q257" s="177">
        <v>0.36731999999999998</v>
      </c>
      <c r="R257" s="177">
        <f t="shared" ref="R257:R262" si="2">Q257*H257</f>
        <v>72.72936</v>
      </c>
      <c r="S257" s="177">
        <v>0</v>
      </c>
      <c r="T257" s="178">
        <f t="shared" ref="T257:T262" si="3"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9" t="s">
        <v>182</v>
      </c>
      <c r="AT257" s="179" t="s">
        <v>177</v>
      </c>
      <c r="AU257" s="179" t="s">
        <v>86</v>
      </c>
      <c r="AY257" s="18" t="s">
        <v>175</v>
      </c>
      <c r="BE257" s="180">
        <f t="shared" ref="BE257:BE262" si="4">IF(N257="základní",J257,0)</f>
        <v>0</v>
      </c>
      <c r="BF257" s="180">
        <f t="shared" ref="BF257:BF262" si="5">IF(N257="snížená",J257,0)</f>
        <v>0</v>
      </c>
      <c r="BG257" s="180">
        <f t="shared" ref="BG257:BG262" si="6">IF(N257="zákl. přenesená",J257,0)</f>
        <v>0</v>
      </c>
      <c r="BH257" s="180">
        <f t="shared" ref="BH257:BH262" si="7">IF(N257="sníž. přenesená",J257,0)</f>
        <v>0</v>
      </c>
      <c r="BI257" s="180">
        <f t="shared" ref="BI257:BI262" si="8">IF(N257="nulová",J257,0)</f>
        <v>0</v>
      </c>
      <c r="BJ257" s="18" t="s">
        <v>84</v>
      </c>
      <c r="BK257" s="180">
        <f t="shared" ref="BK257:BK262" si="9">ROUND(I257*H257,2)</f>
        <v>0</v>
      </c>
      <c r="BL257" s="18" t="s">
        <v>182</v>
      </c>
      <c r="BM257" s="179" t="s">
        <v>1601</v>
      </c>
    </row>
    <row r="258" spans="1:65" s="2" customFormat="1" ht="24" customHeight="1">
      <c r="A258" s="33"/>
      <c r="B258" s="167"/>
      <c r="C258" s="168" t="s">
        <v>517</v>
      </c>
      <c r="D258" s="168" t="s">
        <v>177</v>
      </c>
      <c r="E258" s="169" t="s">
        <v>1286</v>
      </c>
      <c r="F258" s="170" t="s">
        <v>1287</v>
      </c>
      <c r="G258" s="171" t="s">
        <v>245</v>
      </c>
      <c r="H258" s="172">
        <v>562</v>
      </c>
      <c r="I258" s="173"/>
      <c r="J258" s="174">
        <f t="shared" si="0"/>
        <v>0</v>
      </c>
      <c r="K258" s="170" t="s">
        <v>181</v>
      </c>
      <c r="L258" s="34"/>
      <c r="M258" s="175" t="s">
        <v>1</v>
      </c>
      <c r="N258" s="176" t="s">
        <v>42</v>
      </c>
      <c r="O258" s="59"/>
      <c r="P258" s="177">
        <f t="shared" si="1"/>
        <v>0</v>
      </c>
      <c r="Q258" s="177">
        <v>0.38624999999999998</v>
      </c>
      <c r="R258" s="177">
        <f t="shared" si="2"/>
        <v>217.07249999999999</v>
      </c>
      <c r="S258" s="177">
        <v>0</v>
      </c>
      <c r="T258" s="178">
        <f t="shared" si="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9" t="s">
        <v>182</v>
      </c>
      <c r="AT258" s="179" t="s">
        <v>177</v>
      </c>
      <c r="AU258" s="179" t="s">
        <v>86</v>
      </c>
      <c r="AY258" s="18" t="s">
        <v>175</v>
      </c>
      <c r="BE258" s="180">
        <f t="shared" si="4"/>
        <v>0</v>
      </c>
      <c r="BF258" s="180">
        <f t="shared" si="5"/>
        <v>0</v>
      </c>
      <c r="BG258" s="180">
        <f t="shared" si="6"/>
        <v>0</v>
      </c>
      <c r="BH258" s="180">
        <f t="shared" si="7"/>
        <v>0</v>
      </c>
      <c r="BI258" s="180">
        <f t="shared" si="8"/>
        <v>0</v>
      </c>
      <c r="BJ258" s="18" t="s">
        <v>84</v>
      </c>
      <c r="BK258" s="180">
        <f t="shared" si="9"/>
        <v>0</v>
      </c>
      <c r="BL258" s="18" t="s">
        <v>182</v>
      </c>
      <c r="BM258" s="179" t="s">
        <v>1602</v>
      </c>
    </row>
    <row r="259" spans="1:65" s="2" customFormat="1" ht="24" customHeight="1">
      <c r="A259" s="33"/>
      <c r="B259" s="167"/>
      <c r="C259" s="168" t="s">
        <v>519</v>
      </c>
      <c r="D259" s="168" t="s">
        <v>177</v>
      </c>
      <c r="E259" s="169" t="s">
        <v>1289</v>
      </c>
      <c r="F259" s="170" t="s">
        <v>1290</v>
      </c>
      <c r="G259" s="171" t="s">
        <v>245</v>
      </c>
      <c r="H259" s="172">
        <v>198</v>
      </c>
      <c r="I259" s="173"/>
      <c r="J259" s="174">
        <f t="shared" si="0"/>
        <v>0</v>
      </c>
      <c r="K259" s="170" t="s">
        <v>181</v>
      </c>
      <c r="L259" s="34"/>
      <c r="M259" s="175" t="s">
        <v>1</v>
      </c>
      <c r="N259" s="176" t="s">
        <v>42</v>
      </c>
      <c r="O259" s="59"/>
      <c r="P259" s="177">
        <f t="shared" si="1"/>
        <v>0</v>
      </c>
      <c r="Q259" s="177">
        <v>0.42148999999999998</v>
      </c>
      <c r="R259" s="177">
        <f t="shared" si="2"/>
        <v>83.45501999999999</v>
      </c>
      <c r="S259" s="177">
        <v>0</v>
      </c>
      <c r="T259" s="178">
        <f t="shared" si="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9" t="s">
        <v>182</v>
      </c>
      <c r="AT259" s="179" t="s">
        <v>177</v>
      </c>
      <c r="AU259" s="179" t="s">
        <v>86</v>
      </c>
      <c r="AY259" s="18" t="s">
        <v>175</v>
      </c>
      <c r="BE259" s="180">
        <f t="shared" si="4"/>
        <v>0</v>
      </c>
      <c r="BF259" s="180">
        <f t="shared" si="5"/>
        <v>0</v>
      </c>
      <c r="BG259" s="180">
        <f t="shared" si="6"/>
        <v>0</v>
      </c>
      <c r="BH259" s="180">
        <f t="shared" si="7"/>
        <v>0</v>
      </c>
      <c r="BI259" s="180">
        <f t="shared" si="8"/>
        <v>0</v>
      </c>
      <c r="BJ259" s="18" t="s">
        <v>84</v>
      </c>
      <c r="BK259" s="180">
        <f t="shared" si="9"/>
        <v>0</v>
      </c>
      <c r="BL259" s="18" t="s">
        <v>182</v>
      </c>
      <c r="BM259" s="179" t="s">
        <v>1603</v>
      </c>
    </row>
    <row r="260" spans="1:65" s="2" customFormat="1" ht="24" customHeight="1">
      <c r="A260" s="33"/>
      <c r="B260" s="167"/>
      <c r="C260" s="168" t="s">
        <v>521</v>
      </c>
      <c r="D260" s="168" t="s">
        <v>177</v>
      </c>
      <c r="E260" s="169" t="s">
        <v>266</v>
      </c>
      <c r="F260" s="170" t="s">
        <v>267</v>
      </c>
      <c r="G260" s="171" t="s">
        <v>245</v>
      </c>
      <c r="H260" s="172">
        <v>138</v>
      </c>
      <c r="I260" s="173"/>
      <c r="J260" s="174">
        <f t="shared" si="0"/>
        <v>0</v>
      </c>
      <c r="K260" s="170" t="s">
        <v>181</v>
      </c>
      <c r="L260" s="34"/>
      <c r="M260" s="175" t="s">
        <v>1</v>
      </c>
      <c r="N260" s="176" t="s">
        <v>42</v>
      </c>
      <c r="O260" s="59"/>
      <c r="P260" s="177">
        <f t="shared" si="1"/>
        <v>0</v>
      </c>
      <c r="Q260" s="177">
        <v>0.49586999999999998</v>
      </c>
      <c r="R260" s="177">
        <f t="shared" si="2"/>
        <v>68.430059999999997</v>
      </c>
      <c r="S260" s="177">
        <v>0</v>
      </c>
      <c r="T260" s="178">
        <f t="shared" si="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9" t="s">
        <v>182</v>
      </c>
      <c r="AT260" s="179" t="s">
        <v>177</v>
      </c>
      <c r="AU260" s="179" t="s">
        <v>86</v>
      </c>
      <c r="AY260" s="18" t="s">
        <v>175</v>
      </c>
      <c r="BE260" s="180">
        <f t="shared" si="4"/>
        <v>0</v>
      </c>
      <c r="BF260" s="180">
        <f t="shared" si="5"/>
        <v>0</v>
      </c>
      <c r="BG260" s="180">
        <f t="shared" si="6"/>
        <v>0</v>
      </c>
      <c r="BH260" s="180">
        <f t="shared" si="7"/>
        <v>0</v>
      </c>
      <c r="BI260" s="180">
        <f t="shared" si="8"/>
        <v>0</v>
      </c>
      <c r="BJ260" s="18" t="s">
        <v>84</v>
      </c>
      <c r="BK260" s="180">
        <f t="shared" si="9"/>
        <v>0</v>
      </c>
      <c r="BL260" s="18" t="s">
        <v>182</v>
      </c>
      <c r="BM260" s="179" t="s">
        <v>1604</v>
      </c>
    </row>
    <row r="261" spans="1:65" s="2" customFormat="1" ht="24" customHeight="1">
      <c r="A261" s="33"/>
      <c r="B261" s="167"/>
      <c r="C261" s="168" t="s">
        <v>524</v>
      </c>
      <c r="D261" s="168" t="s">
        <v>177</v>
      </c>
      <c r="E261" s="169" t="s">
        <v>1294</v>
      </c>
      <c r="F261" s="170" t="s">
        <v>1295</v>
      </c>
      <c r="G261" s="171" t="s">
        <v>245</v>
      </c>
      <c r="H261" s="172">
        <v>198</v>
      </c>
      <c r="I261" s="173"/>
      <c r="J261" s="174">
        <f t="shared" si="0"/>
        <v>0</v>
      </c>
      <c r="K261" s="170" t="s">
        <v>181</v>
      </c>
      <c r="L261" s="34"/>
      <c r="M261" s="175" t="s">
        <v>1</v>
      </c>
      <c r="N261" s="176" t="s">
        <v>42</v>
      </c>
      <c r="O261" s="59"/>
      <c r="P261" s="177">
        <f t="shared" si="1"/>
        <v>0</v>
      </c>
      <c r="Q261" s="177">
        <v>0.23737</v>
      </c>
      <c r="R261" s="177">
        <f t="shared" si="2"/>
        <v>46.99926</v>
      </c>
      <c r="S261" s="177">
        <v>0</v>
      </c>
      <c r="T261" s="178">
        <f t="shared" si="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9" t="s">
        <v>182</v>
      </c>
      <c r="AT261" s="179" t="s">
        <v>177</v>
      </c>
      <c r="AU261" s="179" t="s">
        <v>86</v>
      </c>
      <c r="AY261" s="18" t="s">
        <v>175</v>
      </c>
      <c r="BE261" s="180">
        <f t="shared" si="4"/>
        <v>0</v>
      </c>
      <c r="BF261" s="180">
        <f t="shared" si="5"/>
        <v>0</v>
      </c>
      <c r="BG261" s="180">
        <f t="shared" si="6"/>
        <v>0</v>
      </c>
      <c r="BH261" s="180">
        <f t="shared" si="7"/>
        <v>0</v>
      </c>
      <c r="BI261" s="180">
        <f t="shared" si="8"/>
        <v>0</v>
      </c>
      <c r="BJ261" s="18" t="s">
        <v>84</v>
      </c>
      <c r="BK261" s="180">
        <f t="shared" si="9"/>
        <v>0</v>
      </c>
      <c r="BL261" s="18" t="s">
        <v>182</v>
      </c>
      <c r="BM261" s="179" t="s">
        <v>1605</v>
      </c>
    </row>
    <row r="262" spans="1:65" s="2" customFormat="1" ht="24" customHeight="1">
      <c r="A262" s="33"/>
      <c r="B262" s="167"/>
      <c r="C262" s="168" t="s">
        <v>528</v>
      </c>
      <c r="D262" s="168" t="s">
        <v>177</v>
      </c>
      <c r="E262" s="169" t="s">
        <v>792</v>
      </c>
      <c r="F262" s="170" t="s">
        <v>793</v>
      </c>
      <c r="G262" s="171" t="s">
        <v>245</v>
      </c>
      <c r="H262" s="172">
        <v>383</v>
      </c>
      <c r="I262" s="173"/>
      <c r="J262" s="174">
        <f t="shared" si="0"/>
        <v>0</v>
      </c>
      <c r="K262" s="170" t="s">
        <v>181</v>
      </c>
      <c r="L262" s="34"/>
      <c r="M262" s="175" t="s">
        <v>1</v>
      </c>
      <c r="N262" s="176" t="s">
        <v>42</v>
      </c>
      <c r="O262" s="59"/>
      <c r="P262" s="177">
        <f t="shared" si="1"/>
        <v>0</v>
      </c>
      <c r="Q262" s="177">
        <v>7.1000000000000002E-4</v>
      </c>
      <c r="R262" s="177">
        <f t="shared" si="2"/>
        <v>0.27193000000000001</v>
      </c>
      <c r="S262" s="177">
        <v>0</v>
      </c>
      <c r="T262" s="178">
        <f t="shared" si="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9" t="s">
        <v>182</v>
      </c>
      <c r="AT262" s="179" t="s">
        <v>177</v>
      </c>
      <c r="AU262" s="179" t="s">
        <v>86</v>
      </c>
      <c r="AY262" s="18" t="s">
        <v>175</v>
      </c>
      <c r="BE262" s="180">
        <f t="shared" si="4"/>
        <v>0</v>
      </c>
      <c r="BF262" s="180">
        <f t="shared" si="5"/>
        <v>0</v>
      </c>
      <c r="BG262" s="180">
        <f t="shared" si="6"/>
        <v>0</v>
      </c>
      <c r="BH262" s="180">
        <f t="shared" si="7"/>
        <v>0</v>
      </c>
      <c r="BI262" s="180">
        <f t="shared" si="8"/>
        <v>0</v>
      </c>
      <c r="BJ262" s="18" t="s">
        <v>84</v>
      </c>
      <c r="BK262" s="180">
        <f t="shared" si="9"/>
        <v>0</v>
      </c>
      <c r="BL262" s="18" t="s">
        <v>182</v>
      </c>
      <c r="BM262" s="179" t="s">
        <v>1606</v>
      </c>
    </row>
    <row r="263" spans="1:65" s="13" customFormat="1">
      <c r="B263" s="181"/>
      <c r="D263" s="182" t="s">
        <v>184</v>
      </c>
      <c r="E263" s="183" t="s">
        <v>1</v>
      </c>
      <c r="F263" s="184" t="s">
        <v>1811</v>
      </c>
      <c r="H263" s="185">
        <v>383</v>
      </c>
      <c r="I263" s="186"/>
      <c r="L263" s="181"/>
      <c r="M263" s="187"/>
      <c r="N263" s="188"/>
      <c r="O263" s="188"/>
      <c r="P263" s="188"/>
      <c r="Q263" s="188"/>
      <c r="R263" s="188"/>
      <c r="S263" s="188"/>
      <c r="T263" s="189"/>
      <c r="AT263" s="183" t="s">
        <v>184</v>
      </c>
      <c r="AU263" s="183" t="s">
        <v>86</v>
      </c>
      <c r="AV263" s="13" t="s">
        <v>86</v>
      </c>
      <c r="AW263" s="13" t="s">
        <v>33</v>
      </c>
      <c r="AX263" s="13" t="s">
        <v>84</v>
      </c>
      <c r="AY263" s="183" t="s">
        <v>175</v>
      </c>
    </row>
    <row r="264" spans="1:65" s="2" customFormat="1" ht="24" customHeight="1">
      <c r="A264" s="33"/>
      <c r="B264" s="167"/>
      <c r="C264" s="168" t="s">
        <v>532</v>
      </c>
      <c r="D264" s="168" t="s">
        <v>177</v>
      </c>
      <c r="E264" s="169" t="s">
        <v>792</v>
      </c>
      <c r="F264" s="170" t="s">
        <v>793</v>
      </c>
      <c r="G264" s="171" t="s">
        <v>245</v>
      </c>
      <c r="H264" s="172">
        <v>490</v>
      </c>
      <c r="I264" s="173"/>
      <c r="J264" s="174">
        <f>ROUND(I264*H264,2)</f>
        <v>0</v>
      </c>
      <c r="K264" s="170" t="s">
        <v>181</v>
      </c>
      <c r="L264" s="34"/>
      <c r="M264" s="175" t="s">
        <v>1</v>
      </c>
      <c r="N264" s="176" t="s">
        <v>42</v>
      </c>
      <c r="O264" s="59"/>
      <c r="P264" s="177">
        <f>O264*H264</f>
        <v>0</v>
      </c>
      <c r="Q264" s="177">
        <v>7.1000000000000002E-4</v>
      </c>
      <c r="R264" s="177">
        <f>Q264*H264</f>
        <v>0.34789999999999999</v>
      </c>
      <c r="S264" s="177">
        <v>0</v>
      </c>
      <c r="T264" s="178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9" t="s">
        <v>182</v>
      </c>
      <c r="AT264" s="179" t="s">
        <v>177</v>
      </c>
      <c r="AU264" s="179" t="s">
        <v>86</v>
      </c>
      <c r="AY264" s="18" t="s">
        <v>175</v>
      </c>
      <c r="BE264" s="180">
        <f>IF(N264="základní",J264,0)</f>
        <v>0</v>
      </c>
      <c r="BF264" s="180">
        <f>IF(N264="snížená",J264,0)</f>
        <v>0</v>
      </c>
      <c r="BG264" s="180">
        <f>IF(N264="zákl. přenesená",J264,0)</f>
        <v>0</v>
      </c>
      <c r="BH264" s="180">
        <f>IF(N264="sníž. přenesená",J264,0)</f>
        <v>0</v>
      </c>
      <c r="BI264" s="180">
        <f>IF(N264="nulová",J264,0)</f>
        <v>0</v>
      </c>
      <c r="BJ264" s="18" t="s">
        <v>84</v>
      </c>
      <c r="BK264" s="180">
        <f>ROUND(I264*H264,2)</f>
        <v>0</v>
      </c>
      <c r="BL264" s="18" t="s">
        <v>182</v>
      </c>
      <c r="BM264" s="179" t="s">
        <v>1812</v>
      </c>
    </row>
    <row r="265" spans="1:65" s="2" customFormat="1" ht="24" customHeight="1">
      <c r="A265" s="33"/>
      <c r="B265" s="167"/>
      <c r="C265" s="168" t="s">
        <v>538</v>
      </c>
      <c r="D265" s="168" t="s">
        <v>177</v>
      </c>
      <c r="E265" s="169" t="s">
        <v>1299</v>
      </c>
      <c r="F265" s="170" t="s">
        <v>1300</v>
      </c>
      <c r="G265" s="171" t="s">
        <v>245</v>
      </c>
      <c r="H265" s="172">
        <v>185</v>
      </c>
      <c r="I265" s="173"/>
      <c r="J265" s="174">
        <f>ROUND(I265*H265,2)</f>
        <v>0</v>
      </c>
      <c r="K265" s="170" t="s">
        <v>181</v>
      </c>
      <c r="L265" s="34"/>
      <c r="M265" s="175" t="s">
        <v>1</v>
      </c>
      <c r="N265" s="176" t="s">
        <v>42</v>
      </c>
      <c r="O265" s="59"/>
      <c r="P265" s="177">
        <f>O265*H265</f>
        <v>0</v>
      </c>
      <c r="Q265" s="177">
        <v>0.10373</v>
      </c>
      <c r="R265" s="177">
        <f>Q265*H265</f>
        <v>19.190049999999999</v>
      </c>
      <c r="S265" s="177">
        <v>0</v>
      </c>
      <c r="T265" s="178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9" t="s">
        <v>182</v>
      </c>
      <c r="AT265" s="179" t="s">
        <v>177</v>
      </c>
      <c r="AU265" s="179" t="s">
        <v>86</v>
      </c>
      <c r="AY265" s="18" t="s">
        <v>175</v>
      </c>
      <c r="BE265" s="180">
        <f>IF(N265="základní",J265,0)</f>
        <v>0</v>
      </c>
      <c r="BF265" s="180">
        <f>IF(N265="snížená",J265,0)</f>
        <v>0</v>
      </c>
      <c r="BG265" s="180">
        <f>IF(N265="zákl. přenesená",J265,0)</f>
        <v>0</v>
      </c>
      <c r="BH265" s="180">
        <f>IF(N265="sníž. přenesená",J265,0)</f>
        <v>0</v>
      </c>
      <c r="BI265" s="180">
        <f>IF(N265="nulová",J265,0)</f>
        <v>0</v>
      </c>
      <c r="BJ265" s="18" t="s">
        <v>84</v>
      </c>
      <c r="BK265" s="180">
        <f>ROUND(I265*H265,2)</f>
        <v>0</v>
      </c>
      <c r="BL265" s="18" t="s">
        <v>182</v>
      </c>
      <c r="BM265" s="179" t="s">
        <v>1608</v>
      </c>
    </row>
    <row r="266" spans="1:65" s="14" customFormat="1">
      <c r="B266" s="190"/>
      <c r="D266" s="182" t="s">
        <v>184</v>
      </c>
      <c r="E266" s="191" t="s">
        <v>1</v>
      </c>
      <c r="F266" s="192" t="s">
        <v>1302</v>
      </c>
      <c r="H266" s="191" t="s">
        <v>1</v>
      </c>
      <c r="I266" s="193"/>
      <c r="L266" s="190"/>
      <c r="M266" s="194"/>
      <c r="N266" s="195"/>
      <c r="O266" s="195"/>
      <c r="P266" s="195"/>
      <c r="Q266" s="195"/>
      <c r="R266" s="195"/>
      <c r="S266" s="195"/>
      <c r="T266" s="196"/>
      <c r="AT266" s="191" t="s">
        <v>184</v>
      </c>
      <c r="AU266" s="191" t="s">
        <v>86</v>
      </c>
      <c r="AV266" s="14" t="s">
        <v>84</v>
      </c>
      <c r="AW266" s="14" t="s">
        <v>33</v>
      </c>
      <c r="AX266" s="14" t="s">
        <v>77</v>
      </c>
      <c r="AY266" s="191" t="s">
        <v>175</v>
      </c>
    </row>
    <row r="267" spans="1:65" s="13" customFormat="1">
      <c r="B267" s="181"/>
      <c r="D267" s="182" t="s">
        <v>184</v>
      </c>
      <c r="E267" s="183" t="s">
        <v>1172</v>
      </c>
      <c r="F267" s="184" t="s">
        <v>1762</v>
      </c>
      <c r="H267" s="185">
        <v>185</v>
      </c>
      <c r="I267" s="186"/>
      <c r="L267" s="181"/>
      <c r="M267" s="187"/>
      <c r="N267" s="188"/>
      <c r="O267" s="188"/>
      <c r="P267" s="188"/>
      <c r="Q267" s="188"/>
      <c r="R267" s="188"/>
      <c r="S267" s="188"/>
      <c r="T267" s="189"/>
      <c r="AT267" s="183" t="s">
        <v>184</v>
      </c>
      <c r="AU267" s="183" t="s">
        <v>86</v>
      </c>
      <c r="AV267" s="13" t="s">
        <v>86</v>
      </c>
      <c r="AW267" s="13" t="s">
        <v>33</v>
      </c>
      <c r="AX267" s="13" t="s">
        <v>84</v>
      </c>
      <c r="AY267" s="183" t="s">
        <v>175</v>
      </c>
    </row>
    <row r="268" spans="1:65" s="2" customFormat="1" ht="24" customHeight="1">
      <c r="A268" s="33"/>
      <c r="B268" s="167"/>
      <c r="C268" s="168" t="s">
        <v>543</v>
      </c>
      <c r="D268" s="168" t="s">
        <v>177</v>
      </c>
      <c r="E268" s="169" t="s">
        <v>1813</v>
      </c>
      <c r="F268" s="170" t="s">
        <v>1814</v>
      </c>
      <c r="G268" s="171" t="s">
        <v>245</v>
      </c>
      <c r="H268" s="172">
        <v>490</v>
      </c>
      <c r="I268" s="173"/>
      <c r="J268" s="174">
        <f>ROUND(I268*H268,2)</f>
        <v>0</v>
      </c>
      <c r="K268" s="170" t="s">
        <v>181</v>
      </c>
      <c r="L268" s="34"/>
      <c r="M268" s="175" t="s">
        <v>1</v>
      </c>
      <c r="N268" s="176" t="s">
        <v>42</v>
      </c>
      <c r="O268" s="59"/>
      <c r="P268" s="177">
        <f>O268*H268</f>
        <v>0</v>
      </c>
      <c r="Q268" s="177">
        <v>0.12966</v>
      </c>
      <c r="R268" s="177">
        <f>Q268*H268</f>
        <v>63.5334</v>
      </c>
      <c r="S268" s="177">
        <v>0</v>
      </c>
      <c r="T268" s="178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9" t="s">
        <v>182</v>
      </c>
      <c r="AT268" s="179" t="s">
        <v>177</v>
      </c>
      <c r="AU268" s="179" t="s">
        <v>86</v>
      </c>
      <c r="AY268" s="18" t="s">
        <v>175</v>
      </c>
      <c r="BE268" s="180">
        <f>IF(N268="základní",J268,0)</f>
        <v>0</v>
      </c>
      <c r="BF268" s="180">
        <f>IF(N268="snížená",J268,0)</f>
        <v>0</v>
      </c>
      <c r="BG268" s="180">
        <f>IF(N268="zákl. přenesená",J268,0)</f>
        <v>0</v>
      </c>
      <c r="BH268" s="180">
        <f>IF(N268="sníž. přenesená",J268,0)</f>
        <v>0</v>
      </c>
      <c r="BI268" s="180">
        <f>IF(N268="nulová",J268,0)</f>
        <v>0</v>
      </c>
      <c r="BJ268" s="18" t="s">
        <v>84</v>
      </c>
      <c r="BK268" s="180">
        <f>ROUND(I268*H268,2)</f>
        <v>0</v>
      </c>
      <c r="BL268" s="18" t="s">
        <v>182</v>
      </c>
      <c r="BM268" s="179" t="s">
        <v>1815</v>
      </c>
    </row>
    <row r="269" spans="1:65" s="14" customFormat="1">
      <c r="B269" s="190"/>
      <c r="D269" s="182" t="s">
        <v>184</v>
      </c>
      <c r="E269" s="191" t="s">
        <v>1</v>
      </c>
      <c r="F269" s="192" t="s">
        <v>1816</v>
      </c>
      <c r="H269" s="191" t="s">
        <v>1</v>
      </c>
      <c r="I269" s="193"/>
      <c r="L269" s="190"/>
      <c r="M269" s="194"/>
      <c r="N269" s="195"/>
      <c r="O269" s="195"/>
      <c r="P269" s="195"/>
      <c r="Q269" s="195"/>
      <c r="R269" s="195"/>
      <c r="S269" s="195"/>
      <c r="T269" s="196"/>
      <c r="AT269" s="191" t="s">
        <v>184</v>
      </c>
      <c r="AU269" s="191" t="s">
        <v>86</v>
      </c>
      <c r="AV269" s="14" t="s">
        <v>84</v>
      </c>
      <c r="AW269" s="14" t="s">
        <v>33</v>
      </c>
      <c r="AX269" s="14" t="s">
        <v>77</v>
      </c>
      <c r="AY269" s="191" t="s">
        <v>175</v>
      </c>
    </row>
    <row r="270" spans="1:65" s="13" customFormat="1">
      <c r="B270" s="181"/>
      <c r="D270" s="182" t="s">
        <v>184</v>
      </c>
      <c r="E270" s="183" t="s">
        <v>1</v>
      </c>
      <c r="F270" s="184" t="s">
        <v>1817</v>
      </c>
      <c r="H270" s="185">
        <v>490</v>
      </c>
      <c r="I270" s="186"/>
      <c r="L270" s="181"/>
      <c r="M270" s="187"/>
      <c r="N270" s="188"/>
      <c r="O270" s="188"/>
      <c r="P270" s="188"/>
      <c r="Q270" s="188"/>
      <c r="R270" s="188"/>
      <c r="S270" s="188"/>
      <c r="T270" s="189"/>
      <c r="AT270" s="183" t="s">
        <v>184</v>
      </c>
      <c r="AU270" s="183" t="s">
        <v>86</v>
      </c>
      <c r="AV270" s="13" t="s">
        <v>86</v>
      </c>
      <c r="AW270" s="13" t="s">
        <v>33</v>
      </c>
      <c r="AX270" s="13" t="s">
        <v>84</v>
      </c>
      <c r="AY270" s="183" t="s">
        <v>175</v>
      </c>
    </row>
    <row r="271" spans="1:65" s="2" customFormat="1" ht="24" customHeight="1">
      <c r="A271" s="33"/>
      <c r="B271" s="167"/>
      <c r="C271" s="168" t="s">
        <v>548</v>
      </c>
      <c r="D271" s="168" t="s">
        <v>177</v>
      </c>
      <c r="E271" s="169" t="s">
        <v>1303</v>
      </c>
      <c r="F271" s="170" t="s">
        <v>1304</v>
      </c>
      <c r="G271" s="171" t="s">
        <v>245</v>
      </c>
      <c r="H271" s="172">
        <v>185</v>
      </c>
      <c r="I271" s="173"/>
      <c r="J271" s="174">
        <f>ROUND(I271*H271,2)</f>
        <v>0</v>
      </c>
      <c r="K271" s="170" t="s">
        <v>181</v>
      </c>
      <c r="L271" s="34"/>
      <c r="M271" s="175" t="s">
        <v>1</v>
      </c>
      <c r="N271" s="176" t="s">
        <v>42</v>
      </c>
      <c r="O271" s="59"/>
      <c r="P271" s="177">
        <f>O271*H271</f>
        <v>0</v>
      </c>
      <c r="Q271" s="177">
        <v>0.15559000000000001</v>
      </c>
      <c r="R271" s="177">
        <f>Q271*H271</f>
        <v>28.78415</v>
      </c>
      <c r="S271" s="177">
        <v>0</v>
      </c>
      <c r="T271" s="178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9" t="s">
        <v>182</v>
      </c>
      <c r="AT271" s="179" t="s">
        <v>177</v>
      </c>
      <c r="AU271" s="179" t="s">
        <v>86</v>
      </c>
      <c r="AY271" s="18" t="s">
        <v>175</v>
      </c>
      <c r="BE271" s="180">
        <f>IF(N271="základní",J271,0)</f>
        <v>0</v>
      </c>
      <c r="BF271" s="180">
        <f>IF(N271="snížená",J271,0)</f>
        <v>0</v>
      </c>
      <c r="BG271" s="180">
        <f>IF(N271="zákl. přenesená",J271,0)</f>
        <v>0</v>
      </c>
      <c r="BH271" s="180">
        <f>IF(N271="sníž. přenesená",J271,0)</f>
        <v>0</v>
      </c>
      <c r="BI271" s="180">
        <f>IF(N271="nulová",J271,0)</f>
        <v>0</v>
      </c>
      <c r="BJ271" s="18" t="s">
        <v>84</v>
      </c>
      <c r="BK271" s="180">
        <f>ROUND(I271*H271,2)</f>
        <v>0</v>
      </c>
      <c r="BL271" s="18" t="s">
        <v>182</v>
      </c>
      <c r="BM271" s="179" t="s">
        <v>1609</v>
      </c>
    </row>
    <row r="272" spans="1:65" s="13" customFormat="1">
      <c r="B272" s="181"/>
      <c r="D272" s="182" t="s">
        <v>184</v>
      </c>
      <c r="E272" s="183" t="s">
        <v>1</v>
      </c>
      <c r="F272" s="184" t="s">
        <v>1172</v>
      </c>
      <c r="H272" s="185">
        <v>185</v>
      </c>
      <c r="I272" s="186"/>
      <c r="L272" s="181"/>
      <c r="M272" s="187"/>
      <c r="N272" s="188"/>
      <c r="O272" s="188"/>
      <c r="P272" s="188"/>
      <c r="Q272" s="188"/>
      <c r="R272" s="188"/>
      <c r="S272" s="188"/>
      <c r="T272" s="189"/>
      <c r="AT272" s="183" t="s">
        <v>184</v>
      </c>
      <c r="AU272" s="183" t="s">
        <v>86</v>
      </c>
      <c r="AV272" s="13" t="s">
        <v>86</v>
      </c>
      <c r="AW272" s="13" t="s">
        <v>33</v>
      </c>
      <c r="AX272" s="13" t="s">
        <v>84</v>
      </c>
      <c r="AY272" s="183" t="s">
        <v>175</v>
      </c>
    </row>
    <row r="273" spans="1:65" s="2" customFormat="1" ht="24" customHeight="1">
      <c r="A273" s="33"/>
      <c r="B273" s="167"/>
      <c r="C273" s="168" t="s">
        <v>553</v>
      </c>
      <c r="D273" s="168" t="s">
        <v>177</v>
      </c>
      <c r="E273" s="169" t="s">
        <v>818</v>
      </c>
      <c r="F273" s="170" t="s">
        <v>819</v>
      </c>
      <c r="G273" s="171" t="s">
        <v>245</v>
      </c>
      <c r="H273" s="172">
        <v>9</v>
      </c>
      <c r="I273" s="173"/>
      <c r="J273" s="174">
        <f>ROUND(I273*H273,2)</f>
        <v>0</v>
      </c>
      <c r="K273" s="170" t="s">
        <v>181</v>
      </c>
      <c r="L273" s="34"/>
      <c r="M273" s="175" t="s">
        <v>1</v>
      </c>
      <c r="N273" s="176" t="s">
        <v>42</v>
      </c>
      <c r="O273" s="59"/>
      <c r="P273" s="177">
        <f>O273*H273</f>
        <v>0</v>
      </c>
      <c r="Q273" s="177">
        <v>0</v>
      </c>
      <c r="R273" s="177">
        <f>Q273*H273</f>
        <v>0</v>
      </c>
      <c r="S273" s="177">
        <v>0</v>
      </c>
      <c r="T273" s="178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9" t="s">
        <v>182</v>
      </c>
      <c r="AT273" s="179" t="s">
        <v>177</v>
      </c>
      <c r="AU273" s="179" t="s">
        <v>86</v>
      </c>
      <c r="AY273" s="18" t="s">
        <v>175</v>
      </c>
      <c r="BE273" s="180">
        <f>IF(N273="základní",J273,0)</f>
        <v>0</v>
      </c>
      <c r="BF273" s="180">
        <f>IF(N273="snížená",J273,0)</f>
        <v>0</v>
      </c>
      <c r="BG273" s="180">
        <f>IF(N273="zákl. přenesená",J273,0)</f>
        <v>0</v>
      </c>
      <c r="BH273" s="180">
        <f>IF(N273="sníž. přenesená",J273,0)</f>
        <v>0</v>
      </c>
      <c r="BI273" s="180">
        <f>IF(N273="nulová",J273,0)</f>
        <v>0</v>
      </c>
      <c r="BJ273" s="18" t="s">
        <v>84</v>
      </c>
      <c r="BK273" s="180">
        <f>ROUND(I273*H273,2)</f>
        <v>0</v>
      </c>
      <c r="BL273" s="18" t="s">
        <v>182</v>
      </c>
      <c r="BM273" s="179" t="s">
        <v>1818</v>
      </c>
    </row>
    <row r="274" spans="1:65" s="2" customFormat="1" ht="36" customHeight="1">
      <c r="A274" s="33"/>
      <c r="B274" s="167"/>
      <c r="C274" s="168" t="s">
        <v>558</v>
      </c>
      <c r="D274" s="168" t="s">
        <v>177</v>
      </c>
      <c r="E274" s="169" t="s">
        <v>1307</v>
      </c>
      <c r="F274" s="170" t="s">
        <v>1308</v>
      </c>
      <c r="G274" s="171" t="s">
        <v>245</v>
      </c>
      <c r="H274" s="172">
        <v>137</v>
      </c>
      <c r="I274" s="173"/>
      <c r="J274" s="174">
        <f>ROUND(I274*H274,2)</f>
        <v>0</v>
      </c>
      <c r="K274" s="170" t="s">
        <v>181</v>
      </c>
      <c r="L274" s="34"/>
      <c r="M274" s="175" t="s">
        <v>1</v>
      </c>
      <c r="N274" s="176" t="s">
        <v>42</v>
      </c>
      <c r="O274" s="59"/>
      <c r="P274" s="177">
        <f>O274*H274</f>
        <v>0</v>
      </c>
      <c r="Q274" s="177">
        <v>8.0030000000000004E-2</v>
      </c>
      <c r="R274" s="177">
        <f>Q274*H274</f>
        <v>10.96411</v>
      </c>
      <c r="S274" s="177">
        <v>0</v>
      </c>
      <c r="T274" s="178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9" t="s">
        <v>182</v>
      </c>
      <c r="AT274" s="179" t="s">
        <v>177</v>
      </c>
      <c r="AU274" s="179" t="s">
        <v>86</v>
      </c>
      <c r="AY274" s="18" t="s">
        <v>175</v>
      </c>
      <c r="BE274" s="180">
        <f>IF(N274="základní",J274,0)</f>
        <v>0</v>
      </c>
      <c r="BF274" s="180">
        <f>IF(N274="snížená",J274,0)</f>
        <v>0</v>
      </c>
      <c r="BG274" s="180">
        <f>IF(N274="zákl. přenesená",J274,0)</f>
        <v>0</v>
      </c>
      <c r="BH274" s="180">
        <f>IF(N274="sníž. přenesená",J274,0)</f>
        <v>0</v>
      </c>
      <c r="BI274" s="180">
        <f>IF(N274="nulová",J274,0)</f>
        <v>0</v>
      </c>
      <c r="BJ274" s="18" t="s">
        <v>84</v>
      </c>
      <c r="BK274" s="180">
        <f>ROUND(I274*H274,2)</f>
        <v>0</v>
      </c>
      <c r="BL274" s="18" t="s">
        <v>182</v>
      </c>
      <c r="BM274" s="179" t="s">
        <v>1613</v>
      </c>
    </row>
    <row r="275" spans="1:65" s="13" customFormat="1">
      <c r="B275" s="181"/>
      <c r="D275" s="182" t="s">
        <v>184</v>
      </c>
      <c r="E275" s="183" t="s">
        <v>1</v>
      </c>
      <c r="F275" s="184" t="s">
        <v>1819</v>
      </c>
      <c r="H275" s="185">
        <v>128</v>
      </c>
      <c r="I275" s="186"/>
      <c r="L275" s="181"/>
      <c r="M275" s="187"/>
      <c r="N275" s="188"/>
      <c r="O275" s="188"/>
      <c r="P275" s="188"/>
      <c r="Q275" s="188"/>
      <c r="R275" s="188"/>
      <c r="S275" s="188"/>
      <c r="T275" s="189"/>
      <c r="AT275" s="183" t="s">
        <v>184</v>
      </c>
      <c r="AU275" s="183" t="s">
        <v>86</v>
      </c>
      <c r="AV275" s="13" t="s">
        <v>86</v>
      </c>
      <c r="AW275" s="13" t="s">
        <v>33</v>
      </c>
      <c r="AX275" s="13" t="s">
        <v>77</v>
      </c>
      <c r="AY275" s="183" t="s">
        <v>175</v>
      </c>
    </row>
    <row r="276" spans="1:65" s="13" customFormat="1">
      <c r="B276" s="181"/>
      <c r="D276" s="182" t="s">
        <v>184</v>
      </c>
      <c r="E276" s="183" t="s">
        <v>1</v>
      </c>
      <c r="F276" s="184" t="s">
        <v>1820</v>
      </c>
      <c r="H276" s="185">
        <v>9</v>
      </c>
      <c r="I276" s="186"/>
      <c r="L276" s="181"/>
      <c r="M276" s="187"/>
      <c r="N276" s="188"/>
      <c r="O276" s="188"/>
      <c r="P276" s="188"/>
      <c r="Q276" s="188"/>
      <c r="R276" s="188"/>
      <c r="S276" s="188"/>
      <c r="T276" s="189"/>
      <c r="AT276" s="183" t="s">
        <v>184</v>
      </c>
      <c r="AU276" s="183" t="s">
        <v>86</v>
      </c>
      <c r="AV276" s="13" t="s">
        <v>86</v>
      </c>
      <c r="AW276" s="13" t="s">
        <v>33</v>
      </c>
      <c r="AX276" s="13" t="s">
        <v>77</v>
      </c>
      <c r="AY276" s="183" t="s">
        <v>175</v>
      </c>
    </row>
    <row r="277" spans="1:65" s="15" customFormat="1">
      <c r="B277" s="197"/>
      <c r="D277" s="182" t="s">
        <v>184</v>
      </c>
      <c r="E277" s="198" t="s">
        <v>1</v>
      </c>
      <c r="F277" s="199" t="s">
        <v>200</v>
      </c>
      <c r="H277" s="200">
        <v>137</v>
      </c>
      <c r="I277" s="201"/>
      <c r="L277" s="197"/>
      <c r="M277" s="202"/>
      <c r="N277" s="203"/>
      <c r="O277" s="203"/>
      <c r="P277" s="203"/>
      <c r="Q277" s="203"/>
      <c r="R277" s="203"/>
      <c r="S277" s="203"/>
      <c r="T277" s="204"/>
      <c r="AT277" s="198" t="s">
        <v>184</v>
      </c>
      <c r="AU277" s="198" t="s">
        <v>86</v>
      </c>
      <c r="AV277" s="15" t="s">
        <v>182</v>
      </c>
      <c r="AW277" s="15" t="s">
        <v>33</v>
      </c>
      <c r="AX277" s="15" t="s">
        <v>84</v>
      </c>
      <c r="AY277" s="198" t="s">
        <v>175</v>
      </c>
    </row>
    <row r="278" spans="1:65" s="2" customFormat="1" ht="16.5" customHeight="1">
      <c r="A278" s="33"/>
      <c r="B278" s="167"/>
      <c r="C278" s="205" t="s">
        <v>563</v>
      </c>
      <c r="D278" s="205" t="s">
        <v>276</v>
      </c>
      <c r="E278" s="206" t="s">
        <v>1312</v>
      </c>
      <c r="F278" s="207" t="s">
        <v>1313</v>
      </c>
      <c r="G278" s="208" t="s">
        <v>245</v>
      </c>
      <c r="H278" s="209">
        <v>134.4</v>
      </c>
      <c r="I278" s="210"/>
      <c r="J278" s="211">
        <f>ROUND(I278*H278,2)</f>
        <v>0</v>
      </c>
      <c r="K278" s="207" t="s">
        <v>1</v>
      </c>
      <c r="L278" s="212"/>
      <c r="M278" s="213" t="s">
        <v>1</v>
      </c>
      <c r="N278" s="214" t="s">
        <v>42</v>
      </c>
      <c r="O278" s="59"/>
      <c r="P278" s="177">
        <f>O278*H278</f>
        <v>0</v>
      </c>
      <c r="Q278" s="177">
        <v>0.1517</v>
      </c>
      <c r="R278" s="177">
        <f>Q278*H278</f>
        <v>20.388480000000001</v>
      </c>
      <c r="S278" s="177">
        <v>0</v>
      </c>
      <c r="T278" s="178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9" t="s">
        <v>217</v>
      </c>
      <c r="AT278" s="179" t="s">
        <v>276</v>
      </c>
      <c r="AU278" s="179" t="s">
        <v>86</v>
      </c>
      <c r="AY278" s="18" t="s">
        <v>175</v>
      </c>
      <c r="BE278" s="180">
        <f>IF(N278="základní",J278,0)</f>
        <v>0</v>
      </c>
      <c r="BF278" s="180">
        <f>IF(N278="snížená",J278,0)</f>
        <v>0</v>
      </c>
      <c r="BG278" s="180">
        <f>IF(N278="zákl. přenesená",J278,0)</f>
        <v>0</v>
      </c>
      <c r="BH278" s="180">
        <f>IF(N278="sníž. přenesená",J278,0)</f>
        <v>0</v>
      </c>
      <c r="BI278" s="180">
        <f>IF(N278="nulová",J278,0)</f>
        <v>0</v>
      </c>
      <c r="BJ278" s="18" t="s">
        <v>84</v>
      </c>
      <c r="BK278" s="180">
        <f>ROUND(I278*H278,2)</f>
        <v>0</v>
      </c>
      <c r="BL278" s="18" t="s">
        <v>182</v>
      </c>
      <c r="BM278" s="179" t="s">
        <v>1616</v>
      </c>
    </row>
    <row r="279" spans="1:65" s="13" customFormat="1">
      <c r="B279" s="181"/>
      <c r="D279" s="182" t="s">
        <v>184</v>
      </c>
      <c r="E279" s="183" t="s">
        <v>1</v>
      </c>
      <c r="F279" s="184" t="s">
        <v>1821</v>
      </c>
      <c r="H279" s="185">
        <v>134.4</v>
      </c>
      <c r="I279" s="186"/>
      <c r="L279" s="181"/>
      <c r="M279" s="187"/>
      <c r="N279" s="188"/>
      <c r="O279" s="188"/>
      <c r="P279" s="188"/>
      <c r="Q279" s="188"/>
      <c r="R279" s="188"/>
      <c r="S279" s="188"/>
      <c r="T279" s="189"/>
      <c r="AT279" s="183" t="s">
        <v>184</v>
      </c>
      <c r="AU279" s="183" t="s">
        <v>86</v>
      </c>
      <c r="AV279" s="13" t="s">
        <v>86</v>
      </c>
      <c r="AW279" s="13" t="s">
        <v>33</v>
      </c>
      <c r="AX279" s="13" t="s">
        <v>84</v>
      </c>
      <c r="AY279" s="183" t="s">
        <v>175</v>
      </c>
    </row>
    <row r="280" spans="1:65" s="2" customFormat="1" ht="16.5" customHeight="1">
      <c r="A280" s="33"/>
      <c r="B280" s="167"/>
      <c r="C280" s="205" t="s">
        <v>569</v>
      </c>
      <c r="D280" s="205" t="s">
        <v>276</v>
      </c>
      <c r="E280" s="206" t="s">
        <v>1316</v>
      </c>
      <c r="F280" s="207" t="s">
        <v>1317</v>
      </c>
      <c r="G280" s="208" t="s">
        <v>245</v>
      </c>
      <c r="H280" s="209">
        <v>9.4499999999999993</v>
      </c>
      <c r="I280" s="210"/>
      <c r="J280" s="211">
        <f>ROUND(I280*H280,2)</f>
        <v>0</v>
      </c>
      <c r="K280" s="207" t="s">
        <v>1</v>
      </c>
      <c r="L280" s="212"/>
      <c r="M280" s="213" t="s">
        <v>1</v>
      </c>
      <c r="N280" s="214" t="s">
        <v>42</v>
      </c>
      <c r="O280" s="59"/>
      <c r="P280" s="177">
        <f>O280*H280</f>
        <v>0</v>
      </c>
      <c r="Q280" s="177">
        <v>0.1517</v>
      </c>
      <c r="R280" s="177">
        <f>Q280*H280</f>
        <v>1.433565</v>
      </c>
      <c r="S280" s="177">
        <v>0</v>
      </c>
      <c r="T280" s="178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9" t="s">
        <v>217</v>
      </c>
      <c r="AT280" s="179" t="s">
        <v>276</v>
      </c>
      <c r="AU280" s="179" t="s">
        <v>86</v>
      </c>
      <c r="AY280" s="18" t="s">
        <v>175</v>
      </c>
      <c r="BE280" s="180">
        <f>IF(N280="základní",J280,0)</f>
        <v>0</v>
      </c>
      <c r="BF280" s="180">
        <f>IF(N280="snížená",J280,0)</f>
        <v>0</v>
      </c>
      <c r="BG280" s="180">
        <f>IF(N280="zákl. přenesená",J280,0)</f>
        <v>0</v>
      </c>
      <c r="BH280" s="180">
        <f>IF(N280="sníž. přenesená",J280,0)</f>
        <v>0</v>
      </c>
      <c r="BI280" s="180">
        <f>IF(N280="nulová",J280,0)</f>
        <v>0</v>
      </c>
      <c r="BJ280" s="18" t="s">
        <v>84</v>
      </c>
      <c r="BK280" s="180">
        <f>ROUND(I280*H280,2)</f>
        <v>0</v>
      </c>
      <c r="BL280" s="18" t="s">
        <v>182</v>
      </c>
      <c r="BM280" s="179" t="s">
        <v>1618</v>
      </c>
    </row>
    <row r="281" spans="1:65" s="13" customFormat="1">
      <c r="B281" s="181"/>
      <c r="D281" s="182" t="s">
        <v>184</v>
      </c>
      <c r="E281" s="183" t="s">
        <v>1</v>
      </c>
      <c r="F281" s="184" t="s">
        <v>1822</v>
      </c>
      <c r="H281" s="185">
        <v>9.4499999999999993</v>
      </c>
      <c r="I281" s="186"/>
      <c r="L281" s="181"/>
      <c r="M281" s="187"/>
      <c r="N281" s="188"/>
      <c r="O281" s="188"/>
      <c r="P281" s="188"/>
      <c r="Q281" s="188"/>
      <c r="R281" s="188"/>
      <c r="S281" s="188"/>
      <c r="T281" s="189"/>
      <c r="AT281" s="183" t="s">
        <v>184</v>
      </c>
      <c r="AU281" s="183" t="s">
        <v>86</v>
      </c>
      <c r="AV281" s="13" t="s">
        <v>86</v>
      </c>
      <c r="AW281" s="13" t="s">
        <v>33</v>
      </c>
      <c r="AX281" s="13" t="s">
        <v>84</v>
      </c>
      <c r="AY281" s="183" t="s">
        <v>175</v>
      </c>
    </row>
    <row r="282" spans="1:65" s="2" customFormat="1" ht="16.5" customHeight="1">
      <c r="A282" s="33"/>
      <c r="B282" s="167"/>
      <c r="C282" s="168" t="s">
        <v>575</v>
      </c>
      <c r="D282" s="168" t="s">
        <v>177</v>
      </c>
      <c r="E282" s="169" t="s">
        <v>821</v>
      </c>
      <c r="F282" s="170" t="s">
        <v>822</v>
      </c>
      <c r="G282" s="171" t="s">
        <v>285</v>
      </c>
      <c r="H282" s="172">
        <v>25</v>
      </c>
      <c r="I282" s="173"/>
      <c r="J282" s="174">
        <f>ROUND(I282*H282,2)</f>
        <v>0</v>
      </c>
      <c r="K282" s="170" t="s">
        <v>181</v>
      </c>
      <c r="L282" s="34"/>
      <c r="M282" s="175" t="s">
        <v>1</v>
      </c>
      <c r="N282" s="176" t="s">
        <v>42</v>
      </c>
      <c r="O282" s="59"/>
      <c r="P282" s="177">
        <f>O282*H282</f>
        <v>0</v>
      </c>
      <c r="Q282" s="177">
        <v>3.5999999999999999E-3</v>
      </c>
      <c r="R282" s="177">
        <f>Q282*H282</f>
        <v>0.09</v>
      </c>
      <c r="S282" s="177">
        <v>0</v>
      </c>
      <c r="T282" s="178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9" t="s">
        <v>182</v>
      </c>
      <c r="AT282" s="179" t="s">
        <v>177</v>
      </c>
      <c r="AU282" s="179" t="s">
        <v>86</v>
      </c>
      <c r="AY282" s="18" t="s">
        <v>175</v>
      </c>
      <c r="BE282" s="180">
        <f>IF(N282="základní",J282,0)</f>
        <v>0</v>
      </c>
      <c r="BF282" s="180">
        <f>IF(N282="snížená",J282,0)</f>
        <v>0</v>
      </c>
      <c r="BG282" s="180">
        <f>IF(N282="zákl. přenesená",J282,0)</f>
        <v>0</v>
      </c>
      <c r="BH282" s="180">
        <f>IF(N282="sníž. přenesená",J282,0)</f>
        <v>0</v>
      </c>
      <c r="BI282" s="180">
        <f>IF(N282="nulová",J282,0)</f>
        <v>0</v>
      </c>
      <c r="BJ282" s="18" t="s">
        <v>84</v>
      </c>
      <c r="BK282" s="180">
        <f>ROUND(I282*H282,2)</f>
        <v>0</v>
      </c>
      <c r="BL282" s="18" t="s">
        <v>182</v>
      </c>
      <c r="BM282" s="179" t="s">
        <v>1620</v>
      </c>
    </row>
    <row r="283" spans="1:65" s="12" customFormat="1" ht="22.9" customHeight="1">
      <c r="B283" s="154"/>
      <c r="D283" s="155" t="s">
        <v>76</v>
      </c>
      <c r="E283" s="165" t="s">
        <v>217</v>
      </c>
      <c r="F283" s="165" t="s">
        <v>505</v>
      </c>
      <c r="I283" s="157"/>
      <c r="J283" s="166">
        <f>BK283</f>
        <v>0</v>
      </c>
      <c r="L283" s="154"/>
      <c r="M283" s="159"/>
      <c r="N283" s="160"/>
      <c r="O283" s="160"/>
      <c r="P283" s="161">
        <f>SUM(P284:P316)</f>
        <v>0</v>
      </c>
      <c r="Q283" s="160"/>
      <c r="R283" s="161">
        <f>SUM(R284:R316)</f>
        <v>14.950060000000001</v>
      </c>
      <c r="S283" s="160"/>
      <c r="T283" s="162">
        <f>SUM(T284:T316)</f>
        <v>1.4441599999999999</v>
      </c>
      <c r="AR283" s="155" t="s">
        <v>84</v>
      </c>
      <c r="AT283" s="163" t="s">
        <v>76</v>
      </c>
      <c r="AU283" s="163" t="s">
        <v>84</v>
      </c>
      <c r="AY283" s="155" t="s">
        <v>175</v>
      </c>
      <c r="BK283" s="164">
        <f>SUM(BK284:BK316)</f>
        <v>0</v>
      </c>
    </row>
    <row r="284" spans="1:65" s="2" customFormat="1" ht="16.5" customHeight="1">
      <c r="A284" s="33"/>
      <c r="B284" s="167"/>
      <c r="C284" s="168" t="s">
        <v>579</v>
      </c>
      <c r="D284" s="168" t="s">
        <v>177</v>
      </c>
      <c r="E284" s="169" t="s">
        <v>1320</v>
      </c>
      <c r="F284" s="170" t="s">
        <v>1321</v>
      </c>
      <c r="G284" s="171" t="s">
        <v>310</v>
      </c>
      <c r="H284" s="172">
        <v>4</v>
      </c>
      <c r="I284" s="173"/>
      <c r="J284" s="174">
        <f>ROUND(I284*H284,2)</f>
        <v>0</v>
      </c>
      <c r="K284" s="170" t="s">
        <v>1</v>
      </c>
      <c r="L284" s="34"/>
      <c r="M284" s="175" t="s">
        <v>1</v>
      </c>
      <c r="N284" s="176" t="s">
        <v>42</v>
      </c>
      <c r="O284" s="59"/>
      <c r="P284" s="177">
        <f>O284*H284</f>
        <v>0</v>
      </c>
      <c r="Q284" s="177">
        <v>0.2087</v>
      </c>
      <c r="R284" s="177">
        <f>Q284*H284</f>
        <v>0.83479999999999999</v>
      </c>
      <c r="S284" s="177">
        <v>0</v>
      </c>
      <c r="T284" s="178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79" t="s">
        <v>182</v>
      </c>
      <c r="AT284" s="179" t="s">
        <v>177</v>
      </c>
      <c r="AU284" s="179" t="s">
        <v>86</v>
      </c>
      <c r="AY284" s="18" t="s">
        <v>175</v>
      </c>
      <c r="BE284" s="180">
        <f>IF(N284="základní",J284,0)</f>
        <v>0</v>
      </c>
      <c r="BF284" s="180">
        <f>IF(N284="snížená",J284,0)</f>
        <v>0</v>
      </c>
      <c r="BG284" s="180">
        <f>IF(N284="zákl. přenesená",J284,0)</f>
        <v>0</v>
      </c>
      <c r="BH284" s="180">
        <f>IF(N284="sníž. přenesená",J284,0)</f>
        <v>0</v>
      </c>
      <c r="BI284" s="180">
        <f>IF(N284="nulová",J284,0)</f>
        <v>0</v>
      </c>
      <c r="BJ284" s="18" t="s">
        <v>84</v>
      </c>
      <c r="BK284" s="180">
        <f>ROUND(I284*H284,2)</f>
        <v>0</v>
      </c>
      <c r="BL284" s="18" t="s">
        <v>182</v>
      </c>
      <c r="BM284" s="179" t="s">
        <v>1621</v>
      </c>
    </row>
    <row r="285" spans="1:65" s="2" customFormat="1" ht="24" customHeight="1">
      <c r="A285" s="33"/>
      <c r="B285" s="167"/>
      <c r="C285" s="168" t="s">
        <v>586</v>
      </c>
      <c r="D285" s="168" t="s">
        <v>177</v>
      </c>
      <c r="E285" s="169" t="s">
        <v>1323</v>
      </c>
      <c r="F285" s="170" t="s">
        <v>1324</v>
      </c>
      <c r="G285" s="171" t="s">
        <v>285</v>
      </c>
      <c r="H285" s="172">
        <v>35</v>
      </c>
      <c r="I285" s="173"/>
      <c r="J285" s="174">
        <f>ROUND(I285*H285,2)</f>
        <v>0</v>
      </c>
      <c r="K285" s="170" t="s">
        <v>181</v>
      </c>
      <c r="L285" s="34"/>
      <c r="M285" s="175" t="s">
        <v>1</v>
      </c>
      <c r="N285" s="176" t="s">
        <v>42</v>
      </c>
      <c r="O285" s="59"/>
      <c r="P285" s="177">
        <f>O285*H285</f>
        <v>0</v>
      </c>
      <c r="Q285" s="177">
        <v>2.6800000000000001E-3</v>
      </c>
      <c r="R285" s="177">
        <f>Q285*H285</f>
        <v>9.3800000000000008E-2</v>
      </c>
      <c r="S285" s="177">
        <v>0</v>
      </c>
      <c r="T285" s="178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9" t="s">
        <v>182</v>
      </c>
      <c r="AT285" s="179" t="s">
        <v>177</v>
      </c>
      <c r="AU285" s="179" t="s">
        <v>86</v>
      </c>
      <c r="AY285" s="18" t="s">
        <v>175</v>
      </c>
      <c r="BE285" s="180">
        <f>IF(N285="základní",J285,0)</f>
        <v>0</v>
      </c>
      <c r="BF285" s="180">
        <f>IF(N285="snížená",J285,0)</f>
        <v>0</v>
      </c>
      <c r="BG285" s="180">
        <f>IF(N285="zákl. přenesená",J285,0)</f>
        <v>0</v>
      </c>
      <c r="BH285" s="180">
        <f>IF(N285="sníž. přenesená",J285,0)</f>
        <v>0</v>
      </c>
      <c r="BI285" s="180">
        <f>IF(N285="nulová",J285,0)</f>
        <v>0</v>
      </c>
      <c r="BJ285" s="18" t="s">
        <v>84</v>
      </c>
      <c r="BK285" s="180">
        <f>ROUND(I285*H285,2)</f>
        <v>0</v>
      </c>
      <c r="BL285" s="18" t="s">
        <v>182</v>
      </c>
      <c r="BM285" s="179" t="s">
        <v>1622</v>
      </c>
    </row>
    <row r="286" spans="1:65" s="2" customFormat="1" ht="24" customHeight="1">
      <c r="A286" s="33"/>
      <c r="B286" s="167"/>
      <c r="C286" s="168" t="s">
        <v>590</v>
      </c>
      <c r="D286" s="168" t="s">
        <v>177</v>
      </c>
      <c r="E286" s="169" t="s">
        <v>1623</v>
      </c>
      <c r="F286" s="170" t="s">
        <v>1624</v>
      </c>
      <c r="G286" s="171" t="s">
        <v>285</v>
      </c>
      <c r="H286" s="172">
        <v>2</v>
      </c>
      <c r="I286" s="173"/>
      <c r="J286" s="174">
        <f>ROUND(I286*H286,2)</f>
        <v>0</v>
      </c>
      <c r="K286" s="170" t="s">
        <v>181</v>
      </c>
      <c r="L286" s="34"/>
      <c r="M286" s="175" t="s">
        <v>1</v>
      </c>
      <c r="N286" s="176" t="s">
        <v>42</v>
      </c>
      <c r="O286" s="59"/>
      <c r="P286" s="177">
        <f>O286*H286</f>
        <v>0</v>
      </c>
      <c r="Q286" s="177">
        <v>4.2700000000000004E-3</v>
      </c>
      <c r="R286" s="177">
        <f>Q286*H286</f>
        <v>8.5400000000000007E-3</v>
      </c>
      <c r="S286" s="177">
        <v>0</v>
      </c>
      <c r="T286" s="178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9" t="s">
        <v>182</v>
      </c>
      <c r="AT286" s="179" t="s">
        <v>177</v>
      </c>
      <c r="AU286" s="179" t="s">
        <v>86</v>
      </c>
      <c r="AY286" s="18" t="s">
        <v>175</v>
      </c>
      <c r="BE286" s="180">
        <f>IF(N286="základní",J286,0)</f>
        <v>0</v>
      </c>
      <c r="BF286" s="180">
        <f>IF(N286="snížená",J286,0)</f>
        <v>0</v>
      </c>
      <c r="BG286" s="180">
        <f>IF(N286="zákl. přenesená",J286,0)</f>
        <v>0</v>
      </c>
      <c r="BH286" s="180">
        <f>IF(N286="sníž. přenesená",J286,0)</f>
        <v>0</v>
      </c>
      <c r="BI286" s="180">
        <f>IF(N286="nulová",J286,0)</f>
        <v>0</v>
      </c>
      <c r="BJ286" s="18" t="s">
        <v>84</v>
      </c>
      <c r="BK286" s="180">
        <f>ROUND(I286*H286,2)</f>
        <v>0</v>
      </c>
      <c r="BL286" s="18" t="s">
        <v>182</v>
      </c>
      <c r="BM286" s="179" t="s">
        <v>1625</v>
      </c>
    </row>
    <row r="287" spans="1:65" s="2" customFormat="1" ht="24" customHeight="1">
      <c r="A287" s="33"/>
      <c r="B287" s="167"/>
      <c r="C287" s="168" t="s">
        <v>594</v>
      </c>
      <c r="D287" s="168" t="s">
        <v>177</v>
      </c>
      <c r="E287" s="169" t="s">
        <v>1823</v>
      </c>
      <c r="F287" s="170" t="s">
        <v>1824</v>
      </c>
      <c r="G287" s="171" t="s">
        <v>180</v>
      </c>
      <c r="H287" s="172">
        <v>0.64800000000000002</v>
      </c>
      <c r="I287" s="173"/>
      <c r="J287" s="174">
        <f>ROUND(I287*H287,2)</f>
        <v>0</v>
      </c>
      <c r="K287" s="170" t="s">
        <v>181</v>
      </c>
      <c r="L287" s="34"/>
      <c r="M287" s="175" t="s">
        <v>1</v>
      </c>
      <c r="N287" s="176" t="s">
        <v>42</v>
      </c>
      <c r="O287" s="59"/>
      <c r="P287" s="177">
        <f>O287*H287</f>
        <v>0</v>
      </c>
      <c r="Q287" s="177">
        <v>0</v>
      </c>
      <c r="R287" s="177">
        <f>Q287*H287</f>
        <v>0</v>
      </c>
      <c r="S287" s="177">
        <v>1.92</v>
      </c>
      <c r="T287" s="178">
        <f>S287*H287</f>
        <v>1.2441599999999999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9" t="s">
        <v>182</v>
      </c>
      <c r="AT287" s="179" t="s">
        <v>177</v>
      </c>
      <c r="AU287" s="179" t="s">
        <v>86</v>
      </c>
      <c r="AY287" s="18" t="s">
        <v>175</v>
      </c>
      <c r="BE287" s="180">
        <f>IF(N287="základní",J287,0)</f>
        <v>0</v>
      </c>
      <c r="BF287" s="180">
        <f>IF(N287="snížená",J287,0)</f>
        <v>0</v>
      </c>
      <c r="BG287" s="180">
        <f>IF(N287="zákl. přenesená",J287,0)</f>
        <v>0</v>
      </c>
      <c r="BH287" s="180">
        <f>IF(N287="sníž. přenesená",J287,0)</f>
        <v>0</v>
      </c>
      <c r="BI287" s="180">
        <f>IF(N287="nulová",J287,0)</f>
        <v>0</v>
      </c>
      <c r="BJ287" s="18" t="s">
        <v>84</v>
      </c>
      <c r="BK287" s="180">
        <f>ROUND(I287*H287,2)</f>
        <v>0</v>
      </c>
      <c r="BL287" s="18" t="s">
        <v>182</v>
      </c>
      <c r="BM287" s="179" t="s">
        <v>1825</v>
      </c>
    </row>
    <row r="288" spans="1:65" s="14" customFormat="1">
      <c r="B288" s="190"/>
      <c r="D288" s="182" t="s">
        <v>184</v>
      </c>
      <c r="E288" s="191" t="s">
        <v>1</v>
      </c>
      <c r="F288" s="192" t="s">
        <v>1826</v>
      </c>
      <c r="H288" s="191" t="s">
        <v>1</v>
      </c>
      <c r="I288" s="193"/>
      <c r="L288" s="190"/>
      <c r="M288" s="194"/>
      <c r="N288" s="195"/>
      <c r="O288" s="195"/>
      <c r="P288" s="195"/>
      <c r="Q288" s="195"/>
      <c r="R288" s="195"/>
      <c r="S288" s="195"/>
      <c r="T288" s="196"/>
      <c r="AT288" s="191" t="s">
        <v>184</v>
      </c>
      <c r="AU288" s="191" t="s">
        <v>86</v>
      </c>
      <c r="AV288" s="14" t="s">
        <v>84</v>
      </c>
      <c r="AW288" s="14" t="s">
        <v>33</v>
      </c>
      <c r="AX288" s="14" t="s">
        <v>77</v>
      </c>
      <c r="AY288" s="191" t="s">
        <v>175</v>
      </c>
    </row>
    <row r="289" spans="1:65" s="13" customFormat="1">
      <c r="B289" s="181"/>
      <c r="D289" s="182" t="s">
        <v>184</v>
      </c>
      <c r="E289" s="183" t="s">
        <v>1</v>
      </c>
      <c r="F289" s="184" t="s">
        <v>1827</v>
      </c>
      <c r="H289" s="185">
        <v>0.64800000000000002</v>
      </c>
      <c r="I289" s="186"/>
      <c r="L289" s="181"/>
      <c r="M289" s="187"/>
      <c r="N289" s="188"/>
      <c r="O289" s="188"/>
      <c r="P289" s="188"/>
      <c r="Q289" s="188"/>
      <c r="R289" s="188"/>
      <c r="S289" s="188"/>
      <c r="T289" s="189"/>
      <c r="AT289" s="183" t="s">
        <v>184</v>
      </c>
      <c r="AU289" s="183" t="s">
        <v>86</v>
      </c>
      <c r="AV289" s="13" t="s">
        <v>86</v>
      </c>
      <c r="AW289" s="13" t="s">
        <v>33</v>
      </c>
      <c r="AX289" s="13" t="s">
        <v>84</v>
      </c>
      <c r="AY289" s="183" t="s">
        <v>175</v>
      </c>
    </row>
    <row r="290" spans="1:65" s="2" customFormat="1" ht="24" customHeight="1">
      <c r="A290" s="33"/>
      <c r="B290" s="167"/>
      <c r="C290" s="168" t="s">
        <v>603</v>
      </c>
      <c r="D290" s="168" t="s">
        <v>177</v>
      </c>
      <c r="E290" s="169" t="s">
        <v>1632</v>
      </c>
      <c r="F290" s="170" t="s">
        <v>1633</v>
      </c>
      <c r="G290" s="171" t="s">
        <v>310</v>
      </c>
      <c r="H290" s="172">
        <v>1</v>
      </c>
      <c r="I290" s="173"/>
      <c r="J290" s="174">
        <f t="shared" ref="J290:J304" si="10">ROUND(I290*H290,2)</f>
        <v>0</v>
      </c>
      <c r="K290" s="170" t="s">
        <v>181</v>
      </c>
      <c r="L290" s="34"/>
      <c r="M290" s="175" t="s">
        <v>1</v>
      </c>
      <c r="N290" s="176" t="s">
        <v>42</v>
      </c>
      <c r="O290" s="59"/>
      <c r="P290" s="177">
        <f t="shared" ref="P290:P304" si="11">O290*H290</f>
        <v>0</v>
      </c>
      <c r="Q290" s="177">
        <v>1.92726</v>
      </c>
      <c r="R290" s="177">
        <f t="shared" ref="R290:R304" si="12">Q290*H290</f>
        <v>1.92726</v>
      </c>
      <c r="S290" s="177">
        <v>0</v>
      </c>
      <c r="T290" s="178">
        <f t="shared" ref="T290:T304" si="13"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79" t="s">
        <v>182</v>
      </c>
      <c r="AT290" s="179" t="s">
        <v>177</v>
      </c>
      <c r="AU290" s="179" t="s">
        <v>86</v>
      </c>
      <c r="AY290" s="18" t="s">
        <v>175</v>
      </c>
      <c r="BE290" s="180">
        <f t="shared" ref="BE290:BE304" si="14">IF(N290="základní",J290,0)</f>
        <v>0</v>
      </c>
      <c r="BF290" s="180">
        <f t="shared" ref="BF290:BF304" si="15">IF(N290="snížená",J290,0)</f>
        <v>0</v>
      </c>
      <c r="BG290" s="180">
        <f t="shared" ref="BG290:BG304" si="16">IF(N290="zákl. přenesená",J290,0)</f>
        <v>0</v>
      </c>
      <c r="BH290" s="180">
        <f t="shared" ref="BH290:BH304" si="17">IF(N290="sníž. přenesená",J290,0)</f>
        <v>0</v>
      </c>
      <c r="BI290" s="180">
        <f t="shared" ref="BI290:BI304" si="18">IF(N290="nulová",J290,0)</f>
        <v>0</v>
      </c>
      <c r="BJ290" s="18" t="s">
        <v>84</v>
      </c>
      <c r="BK290" s="180">
        <f t="shared" ref="BK290:BK304" si="19">ROUND(I290*H290,2)</f>
        <v>0</v>
      </c>
      <c r="BL290" s="18" t="s">
        <v>182</v>
      </c>
      <c r="BM290" s="179" t="s">
        <v>1634</v>
      </c>
    </row>
    <row r="291" spans="1:65" s="2" customFormat="1" ht="24" customHeight="1">
      <c r="A291" s="33"/>
      <c r="B291" s="167"/>
      <c r="C291" s="205" t="s">
        <v>605</v>
      </c>
      <c r="D291" s="205" t="s">
        <v>276</v>
      </c>
      <c r="E291" s="206" t="s">
        <v>1635</v>
      </c>
      <c r="F291" s="207" t="s">
        <v>1636</v>
      </c>
      <c r="G291" s="208" t="s">
        <v>310</v>
      </c>
      <c r="H291" s="209">
        <v>1</v>
      </c>
      <c r="I291" s="210"/>
      <c r="J291" s="211">
        <f t="shared" si="10"/>
        <v>0</v>
      </c>
      <c r="K291" s="207" t="s">
        <v>181</v>
      </c>
      <c r="L291" s="212"/>
      <c r="M291" s="213" t="s">
        <v>1</v>
      </c>
      <c r="N291" s="214" t="s">
        <v>42</v>
      </c>
      <c r="O291" s="59"/>
      <c r="P291" s="177">
        <f t="shared" si="11"/>
        <v>0</v>
      </c>
      <c r="Q291" s="177">
        <v>2.1</v>
      </c>
      <c r="R291" s="177">
        <f t="shared" si="12"/>
        <v>2.1</v>
      </c>
      <c r="S291" s="177">
        <v>0</v>
      </c>
      <c r="T291" s="178">
        <f t="shared" si="13"/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9" t="s">
        <v>217</v>
      </c>
      <c r="AT291" s="179" t="s">
        <v>276</v>
      </c>
      <c r="AU291" s="179" t="s">
        <v>86</v>
      </c>
      <c r="AY291" s="18" t="s">
        <v>175</v>
      </c>
      <c r="BE291" s="180">
        <f t="shared" si="14"/>
        <v>0</v>
      </c>
      <c r="BF291" s="180">
        <f t="shared" si="15"/>
        <v>0</v>
      </c>
      <c r="BG291" s="180">
        <f t="shared" si="16"/>
        <v>0</v>
      </c>
      <c r="BH291" s="180">
        <f t="shared" si="17"/>
        <v>0</v>
      </c>
      <c r="BI291" s="180">
        <f t="shared" si="18"/>
        <v>0</v>
      </c>
      <c r="BJ291" s="18" t="s">
        <v>84</v>
      </c>
      <c r="BK291" s="180">
        <f t="shared" si="19"/>
        <v>0</v>
      </c>
      <c r="BL291" s="18" t="s">
        <v>182</v>
      </c>
      <c r="BM291" s="179" t="s">
        <v>1637</v>
      </c>
    </row>
    <row r="292" spans="1:65" s="2" customFormat="1" ht="24" customHeight="1">
      <c r="A292" s="33"/>
      <c r="B292" s="167"/>
      <c r="C292" s="205" t="s">
        <v>1370</v>
      </c>
      <c r="D292" s="205" t="s">
        <v>276</v>
      </c>
      <c r="E292" s="206" t="s">
        <v>1638</v>
      </c>
      <c r="F292" s="207" t="s">
        <v>1639</v>
      </c>
      <c r="G292" s="208" t="s">
        <v>310</v>
      </c>
      <c r="H292" s="209">
        <v>1</v>
      </c>
      <c r="I292" s="210"/>
      <c r="J292" s="211">
        <f t="shared" si="10"/>
        <v>0</v>
      </c>
      <c r="K292" s="207" t="s">
        <v>181</v>
      </c>
      <c r="L292" s="212"/>
      <c r="M292" s="213" t="s">
        <v>1</v>
      </c>
      <c r="N292" s="214" t="s">
        <v>42</v>
      </c>
      <c r="O292" s="59"/>
      <c r="P292" s="177">
        <f t="shared" si="11"/>
        <v>0</v>
      </c>
      <c r="Q292" s="177">
        <v>0.56999999999999995</v>
      </c>
      <c r="R292" s="177">
        <f t="shared" si="12"/>
        <v>0.56999999999999995</v>
      </c>
      <c r="S292" s="177">
        <v>0</v>
      </c>
      <c r="T292" s="178">
        <f t="shared" si="13"/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9" t="s">
        <v>217</v>
      </c>
      <c r="AT292" s="179" t="s">
        <v>276</v>
      </c>
      <c r="AU292" s="179" t="s">
        <v>86</v>
      </c>
      <c r="AY292" s="18" t="s">
        <v>175</v>
      </c>
      <c r="BE292" s="180">
        <f t="shared" si="14"/>
        <v>0</v>
      </c>
      <c r="BF292" s="180">
        <f t="shared" si="15"/>
        <v>0</v>
      </c>
      <c r="BG292" s="180">
        <f t="shared" si="16"/>
        <v>0</v>
      </c>
      <c r="BH292" s="180">
        <f t="shared" si="17"/>
        <v>0</v>
      </c>
      <c r="BI292" s="180">
        <f t="shared" si="18"/>
        <v>0</v>
      </c>
      <c r="BJ292" s="18" t="s">
        <v>84</v>
      </c>
      <c r="BK292" s="180">
        <f t="shared" si="19"/>
        <v>0</v>
      </c>
      <c r="BL292" s="18" t="s">
        <v>182</v>
      </c>
      <c r="BM292" s="179" t="s">
        <v>1640</v>
      </c>
    </row>
    <row r="293" spans="1:65" s="2" customFormat="1" ht="24" customHeight="1">
      <c r="A293" s="33"/>
      <c r="B293" s="167"/>
      <c r="C293" s="205" t="s">
        <v>1374</v>
      </c>
      <c r="D293" s="205" t="s">
        <v>276</v>
      </c>
      <c r="E293" s="206" t="s">
        <v>1641</v>
      </c>
      <c r="F293" s="207" t="s">
        <v>1642</v>
      </c>
      <c r="G293" s="208" t="s">
        <v>310</v>
      </c>
      <c r="H293" s="209">
        <v>1</v>
      </c>
      <c r="I293" s="210"/>
      <c r="J293" s="211">
        <f t="shared" si="10"/>
        <v>0</v>
      </c>
      <c r="K293" s="207" t="s">
        <v>181</v>
      </c>
      <c r="L293" s="212"/>
      <c r="M293" s="213" t="s">
        <v>1</v>
      </c>
      <c r="N293" s="214" t="s">
        <v>42</v>
      </c>
      <c r="O293" s="59"/>
      <c r="P293" s="177">
        <f t="shared" si="11"/>
        <v>0</v>
      </c>
      <c r="Q293" s="177">
        <v>6.5000000000000002E-2</v>
      </c>
      <c r="R293" s="177">
        <f t="shared" si="12"/>
        <v>6.5000000000000002E-2</v>
      </c>
      <c r="S293" s="177">
        <v>0</v>
      </c>
      <c r="T293" s="178">
        <f t="shared" si="13"/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9" t="s">
        <v>217</v>
      </c>
      <c r="AT293" s="179" t="s">
        <v>276</v>
      </c>
      <c r="AU293" s="179" t="s">
        <v>86</v>
      </c>
      <c r="AY293" s="18" t="s">
        <v>175</v>
      </c>
      <c r="BE293" s="180">
        <f t="shared" si="14"/>
        <v>0</v>
      </c>
      <c r="BF293" s="180">
        <f t="shared" si="15"/>
        <v>0</v>
      </c>
      <c r="BG293" s="180">
        <f t="shared" si="16"/>
        <v>0</v>
      </c>
      <c r="BH293" s="180">
        <f t="shared" si="17"/>
        <v>0</v>
      </c>
      <c r="BI293" s="180">
        <f t="shared" si="18"/>
        <v>0</v>
      </c>
      <c r="BJ293" s="18" t="s">
        <v>84</v>
      </c>
      <c r="BK293" s="180">
        <f t="shared" si="19"/>
        <v>0</v>
      </c>
      <c r="BL293" s="18" t="s">
        <v>182</v>
      </c>
      <c r="BM293" s="179" t="s">
        <v>1643</v>
      </c>
    </row>
    <row r="294" spans="1:65" s="2" customFormat="1" ht="16.5" customHeight="1">
      <c r="A294" s="33"/>
      <c r="B294" s="167"/>
      <c r="C294" s="205" t="s">
        <v>1378</v>
      </c>
      <c r="D294" s="205" t="s">
        <v>276</v>
      </c>
      <c r="E294" s="206" t="s">
        <v>1644</v>
      </c>
      <c r="F294" s="207" t="s">
        <v>1645</v>
      </c>
      <c r="G294" s="208" t="s">
        <v>310</v>
      </c>
      <c r="H294" s="209">
        <v>1</v>
      </c>
      <c r="I294" s="210"/>
      <c r="J294" s="211">
        <f t="shared" si="10"/>
        <v>0</v>
      </c>
      <c r="K294" s="207" t="s">
        <v>181</v>
      </c>
      <c r="L294" s="212"/>
      <c r="M294" s="213" t="s">
        <v>1</v>
      </c>
      <c r="N294" s="214" t="s">
        <v>42</v>
      </c>
      <c r="O294" s="59"/>
      <c r="P294" s="177">
        <f t="shared" si="11"/>
        <v>0</v>
      </c>
      <c r="Q294" s="177">
        <v>0.52600000000000002</v>
      </c>
      <c r="R294" s="177">
        <f t="shared" si="12"/>
        <v>0.52600000000000002</v>
      </c>
      <c r="S294" s="177">
        <v>0</v>
      </c>
      <c r="T294" s="178">
        <f t="shared" si="13"/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79" t="s">
        <v>217</v>
      </c>
      <c r="AT294" s="179" t="s">
        <v>276</v>
      </c>
      <c r="AU294" s="179" t="s">
        <v>86</v>
      </c>
      <c r="AY294" s="18" t="s">
        <v>175</v>
      </c>
      <c r="BE294" s="180">
        <f t="shared" si="14"/>
        <v>0</v>
      </c>
      <c r="BF294" s="180">
        <f t="shared" si="15"/>
        <v>0</v>
      </c>
      <c r="BG294" s="180">
        <f t="shared" si="16"/>
        <v>0</v>
      </c>
      <c r="BH294" s="180">
        <f t="shared" si="17"/>
        <v>0</v>
      </c>
      <c r="BI294" s="180">
        <f t="shared" si="18"/>
        <v>0</v>
      </c>
      <c r="BJ294" s="18" t="s">
        <v>84</v>
      </c>
      <c r="BK294" s="180">
        <f t="shared" si="19"/>
        <v>0</v>
      </c>
      <c r="BL294" s="18" t="s">
        <v>182</v>
      </c>
      <c r="BM294" s="179" t="s">
        <v>1646</v>
      </c>
    </row>
    <row r="295" spans="1:65" s="2" customFormat="1" ht="24" customHeight="1">
      <c r="A295" s="33"/>
      <c r="B295" s="167"/>
      <c r="C295" s="205" t="s">
        <v>1382</v>
      </c>
      <c r="D295" s="205" t="s">
        <v>276</v>
      </c>
      <c r="E295" s="206" t="s">
        <v>1647</v>
      </c>
      <c r="F295" s="207" t="s">
        <v>1648</v>
      </c>
      <c r="G295" s="208" t="s">
        <v>310</v>
      </c>
      <c r="H295" s="209">
        <v>3</v>
      </c>
      <c r="I295" s="210"/>
      <c r="J295" s="211">
        <f t="shared" si="10"/>
        <v>0</v>
      </c>
      <c r="K295" s="207" t="s">
        <v>181</v>
      </c>
      <c r="L295" s="212"/>
      <c r="M295" s="213" t="s">
        <v>1</v>
      </c>
      <c r="N295" s="214" t="s">
        <v>42</v>
      </c>
      <c r="O295" s="59"/>
      <c r="P295" s="177">
        <f t="shared" si="11"/>
        <v>0</v>
      </c>
      <c r="Q295" s="177">
        <v>2E-3</v>
      </c>
      <c r="R295" s="177">
        <f t="shared" si="12"/>
        <v>6.0000000000000001E-3</v>
      </c>
      <c r="S295" s="177">
        <v>0</v>
      </c>
      <c r="T295" s="178">
        <f t="shared" si="1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9" t="s">
        <v>217</v>
      </c>
      <c r="AT295" s="179" t="s">
        <v>276</v>
      </c>
      <c r="AU295" s="179" t="s">
        <v>86</v>
      </c>
      <c r="AY295" s="18" t="s">
        <v>175</v>
      </c>
      <c r="BE295" s="180">
        <f t="shared" si="14"/>
        <v>0</v>
      </c>
      <c r="BF295" s="180">
        <f t="shared" si="15"/>
        <v>0</v>
      </c>
      <c r="BG295" s="180">
        <f t="shared" si="16"/>
        <v>0</v>
      </c>
      <c r="BH295" s="180">
        <f t="shared" si="17"/>
        <v>0</v>
      </c>
      <c r="BI295" s="180">
        <f t="shared" si="18"/>
        <v>0</v>
      </c>
      <c r="BJ295" s="18" t="s">
        <v>84</v>
      </c>
      <c r="BK295" s="180">
        <f t="shared" si="19"/>
        <v>0</v>
      </c>
      <c r="BL295" s="18" t="s">
        <v>182</v>
      </c>
      <c r="BM295" s="179" t="s">
        <v>1649</v>
      </c>
    </row>
    <row r="296" spans="1:65" s="2" customFormat="1" ht="24" customHeight="1">
      <c r="A296" s="33"/>
      <c r="B296" s="167"/>
      <c r="C296" s="168" t="s">
        <v>1387</v>
      </c>
      <c r="D296" s="168" t="s">
        <v>177</v>
      </c>
      <c r="E296" s="169" t="s">
        <v>1326</v>
      </c>
      <c r="F296" s="170" t="s">
        <v>1327</v>
      </c>
      <c r="G296" s="171" t="s">
        <v>310</v>
      </c>
      <c r="H296" s="172">
        <v>5</v>
      </c>
      <c r="I296" s="173"/>
      <c r="J296" s="174">
        <f t="shared" si="10"/>
        <v>0</v>
      </c>
      <c r="K296" s="170" t="s">
        <v>181</v>
      </c>
      <c r="L296" s="34"/>
      <c r="M296" s="175" t="s">
        <v>1</v>
      </c>
      <c r="N296" s="176" t="s">
        <v>42</v>
      </c>
      <c r="O296" s="59"/>
      <c r="P296" s="177">
        <f t="shared" si="11"/>
        <v>0</v>
      </c>
      <c r="Q296" s="177">
        <v>0.34089999999999998</v>
      </c>
      <c r="R296" s="177">
        <f t="shared" si="12"/>
        <v>1.7044999999999999</v>
      </c>
      <c r="S296" s="177">
        <v>0</v>
      </c>
      <c r="T296" s="178">
        <f t="shared" si="1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9" t="s">
        <v>182</v>
      </c>
      <c r="AT296" s="179" t="s">
        <v>177</v>
      </c>
      <c r="AU296" s="179" t="s">
        <v>86</v>
      </c>
      <c r="AY296" s="18" t="s">
        <v>175</v>
      </c>
      <c r="BE296" s="180">
        <f t="shared" si="14"/>
        <v>0</v>
      </c>
      <c r="BF296" s="180">
        <f t="shared" si="15"/>
        <v>0</v>
      </c>
      <c r="BG296" s="180">
        <f t="shared" si="16"/>
        <v>0</v>
      </c>
      <c r="BH296" s="180">
        <f t="shared" si="17"/>
        <v>0</v>
      </c>
      <c r="BI296" s="180">
        <f t="shared" si="18"/>
        <v>0</v>
      </c>
      <c r="BJ296" s="18" t="s">
        <v>84</v>
      </c>
      <c r="BK296" s="180">
        <f t="shared" si="19"/>
        <v>0</v>
      </c>
      <c r="BL296" s="18" t="s">
        <v>182</v>
      </c>
      <c r="BM296" s="179" t="s">
        <v>1662</v>
      </c>
    </row>
    <row r="297" spans="1:65" s="2" customFormat="1" ht="24" customHeight="1">
      <c r="A297" s="33"/>
      <c r="B297" s="167"/>
      <c r="C297" s="205" t="s">
        <v>1389</v>
      </c>
      <c r="D297" s="205" t="s">
        <v>276</v>
      </c>
      <c r="E297" s="206" t="s">
        <v>1329</v>
      </c>
      <c r="F297" s="207" t="s">
        <v>1330</v>
      </c>
      <c r="G297" s="208" t="s">
        <v>310</v>
      </c>
      <c r="H297" s="209">
        <v>5</v>
      </c>
      <c r="I297" s="210"/>
      <c r="J297" s="211">
        <f t="shared" si="10"/>
        <v>0</v>
      </c>
      <c r="K297" s="207" t="s">
        <v>181</v>
      </c>
      <c r="L297" s="212"/>
      <c r="M297" s="213" t="s">
        <v>1</v>
      </c>
      <c r="N297" s="214" t="s">
        <v>42</v>
      </c>
      <c r="O297" s="59"/>
      <c r="P297" s="177">
        <f t="shared" si="11"/>
        <v>0</v>
      </c>
      <c r="Q297" s="177">
        <v>7.1999999999999995E-2</v>
      </c>
      <c r="R297" s="177">
        <f t="shared" si="12"/>
        <v>0.36</v>
      </c>
      <c r="S297" s="177">
        <v>0</v>
      </c>
      <c r="T297" s="178">
        <f t="shared" si="13"/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79" t="s">
        <v>217</v>
      </c>
      <c r="AT297" s="179" t="s">
        <v>276</v>
      </c>
      <c r="AU297" s="179" t="s">
        <v>86</v>
      </c>
      <c r="AY297" s="18" t="s">
        <v>175</v>
      </c>
      <c r="BE297" s="180">
        <f t="shared" si="14"/>
        <v>0</v>
      </c>
      <c r="BF297" s="180">
        <f t="shared" si="15"/>
        <v>0</v>
      </c>
      <c r="BG297" s="180">
        <f t="shared" si="16"/>
        <v>0</v>
      </c>
      <c r="BH297" s="180">
        <f t="shared" si="17"/>
        <v>0</v>
      </c>
      <c r="BI297" s="180">
        <f t="shared" si="18"/>
        <v>0</v>
      </c>
      <c r="BJ297" s="18" t="s">
        <v>84</v>
      </c>
      <c r="BK297" s="180">
        <f t="shared" si="19"/>
        <v>0</v>
      </c>
      <c r="BL297" s="18" t="s">
        <v>182</v>
      </c>
      <c r="BM297" s="179" t="s">
        <v>1663</v>
      </c>
    </row>
    <row r="298" spans="1:65" s="2" customFormat="1" ht="24" customHeight="1">
      <c r="A298" s="33"/>
      <c r="B298" s="167"/>
      <c r="C298" s="205" t="s">
        <v>1395</v>
      </c>
      <c r="D298" s="205" t="s">
        <v>276</v>
      </c>
      <c r="E298" s="206" t="s">
        <v>1332</v>
      </c>
      <c r="F298" s="207" t="s">
        <v>1333</v>
      </c>
      <c r="G298" s="208" t="s">
        <v>310</v>
      </c>
      <c r="H298" s="209">
        <v>5</v>
      </c>
      <c r="I298" s="210"/>
      <c r="J298" s="211">
        <f t="shared" si="10"/>
        <v>0</v>
      </c>
      <c r="K298" s="207" t="s">
        <v>181</v>
      </c>
      <c r="L298" s="212"/>
      <c r="M298" s="213" t="s">
        <v>1</v>
      </c>
      <c r="N298" s="214" t="s">
        <v>42</v>
      </c>
      <c r="O298" s="59"/>
      <c r="P298" s="177">
        <f t="shared" si="11"/>
        <v>0</v>
      </c>
      <c r="Q298" s="177">
        <v>0.08</v>
      </c>
      <c r="R298" s="177">
        <f t="shared" si="12"/>
        <v>0.4</v>
      </c>
      <c r="S298" s="177">
        <v>0</v>
      </c>
      <c r="T298" s="178">
        <f t="shared" si="13"/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79" t="s">
        <v>217</v>
      </c>
      <c r="AT298" s="179" t="s">
        <v>276</v>
      </c>
      <c r="AU298" s="179" t="s">
        <v>86</v>
      </c>
      <c r="AY298" s="18" t="s">
        <v>175</v>
      </c>
      <c r="BE298" s="180">
        <f t="shared" si="14"/>
        <v>0</v>
      </c>
      <c r="BF298" s="180">
        <f t="shared" si="15"/>
        <v>0</v>
      </c>
      <c r="BG298" s="180">
        <f t="shared" si="16"/>
        <v>0</v>
      </c>
      <c r="BH298" s="180">
        <f t="shared" si="17"/>
        <v>0</v>
      </c>
      <c r="BI298" s="180">
        <f t="shared" si="18"/>
        <v>0</v>
      </c>
      <c r="BJ298" s="18" t="s">
        <v>84</v>
      </c>
      <c r="BK298" s="180">
        <f t="shared" si="19"/>
        <v>0</v>
      </c>
      <c r="BL298" s="18" t="s">
        <v>182</v>
      </c>
      <c r="BM298" s="179" t="s">
        <v>1664</v>
      </c>
    </row>
    <row r="299" spans="1:65" s="2" customFormat="1" ht="16.5" customHeight="1">
      <c r="A299" s="33"/>
      <c r="B299" s="167"/>
      <c r="C299" s="205" t="s">
        <v>1398</v>
      </c>
      <c r="D299" s="205" t="s">
        <v>276</v>
      </c>
      <c r="E299" s="206" t="s">
        <v>1665</v>
      </c>
      <c r="F299" s="207" t="s">
        <v>1666</v>
      </c>
      <c r="G299" s="208" t="s">
        <v>310</v>
      </c>
      <c r="H299" s="209">
        <v>1</v>
      </c>
      <c r="I299" s="210"/>
      <c r="J299" s="211">
        <f t="shared" si="10"/>
        <v>0</v>
      </c>
      <c r="K299" s="207" t="s">
        <v>181</v>
      </c>
      <c r="L299" s="212"/>
      <c r="M299" s="213" t="s">
        <v>1</v>
      </c>
      <c r="N299" s="214" t="s">
        <v>42</v>
      </c>
      <c r="O299" s="59"/>
      <c r="P299" s="177">
        <f t="shared" si="11"/>
        <v>0</v>
      </c>
      <c r="Q299" s="177">
        <v>5.8000000000000003E-2</v>
      </c>
      <c r="R299" s="177">
        <f t="shared" si="12"/>
        <v>5.8000000000000003E-2</v>
      </c>
      <c r="S299" s="177">
        <v>0</v>
      </c>
      <c r="T299" s="178">
        <f t="shared" si="1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79" t="s">
        <v>217</v>
      </c>
      <c r="AT299" s="179" t="s">
        <v>276</v>
      </c>
      <c r="AU299" s="179" t="s">
        <v>86</v>
      </c>
      <c r="AY299" s="18" t="s">
        <v>175</v>
      </c>
      <c r="BE299" s="180">
        <f t="shared" si="14"/>
        <v>0</v>
      </c>
      <c r="BF299" s="180">
        <f t="shared" si="15"/>
        <v>0</v>
      </c>
      <c r="BG299" s="180">
        <f t="shared" si="16"/>
        <v>0</v>
      </c>
      <c r="BH299" s="180">
        <f t="shared" si="17"/>
        <v>0</v>
      </c>
      <c r="BI299" s="180">
        <f t="shared" si="18"/>
        <v>0</v>
      </c>
      <c r="BJ299" s="18" t="s">
        <v>84</v>
      </c>
      <c r="BK299" s="180">
        <f t="shared" si="19"/>
        <v>0</v>
      </c>
      <c r="BL299" s="18" t="s">
        <v>182</v>
      </c>
      <c r="BM299" s="179" t="s">
        <v>1667</v>
      </c>
    </row>
    <row r="300" spans="1:65" s="2" customFormat="1" ht="16.5" customHeight="1">
      <c r="A300" s="33"/>
      <c r="B300" s="167"/>
      <c r="C300" s="205" t="s">
        <v>1401</v>
      </c>
      <c r="D300" s="205" t="s">
        <v>276</v>
      </c>
      <c r="E300" s="206" t="s">
        <v>1341</v>
      </c>
      <c r="F300" s="207" t="s">
        <v>1342</v>
      </c>
      <c r="G300" s="208" t="s">
        <v>310</v>
      </c>
      <c r="H300" s="209">
        <v>4</v>
      </c>
      <c r="I300" s="210"/>
      <c r="J300" s="211">
        <f t="shared" si="10"/>
        <v>0</v>
      </c>
      <c r="K300" s="207" t="s">
        <v>181</v>
      </c>
      <c r="L300" s="212"/>
      <c r="M300" s="213" t="s">
        <v>1</v>
      </c>
      <c r="N300" s="214" t="s">
        <v>42</v>
      </c>
      <c r="O300" s="59"/>
      <c r="P300" s="177">
        <f t="shared" si="11"/>
        <v>0</v>
      </c>
      <c r="Q300" s="177">
        <v>0.111</v>
      </c>
      <c r="R300" s="177">
        <f t="shared" si="12"/>
        <v>0.44400000000000001</v>
      </c>
      <c r="S300" s="177">
        <v>0</v>
      </c>
      <c r="T300" s="178">
        <f t="shared" si="1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79" t="s">
        <v>217</v>
      </c>
      <c r="AT300" s="179" t="s">
        <v>276</v>
      </c>
      <c r="AU300" s="179" t="s">
        <v>86</v>
      </c>
      <c r="AY300" s="18" t="s">
        <v>175</v>
      </c>
      <c r="BE300" s="180">
        <f t="shared" si="14"/>
        <v>0</v>
      </c>
      <c r="BF300" s="180">
        <f t="shared" si="15"/>
        <v>0</v>
      </c>
      <c r="BG300" s="180">
        <f t="shared" si="16"/>
        <v>0</v>
      </c>
      <c r="BH300" s="180">
        <f t="shared" si="17"/>
        <v>0</v>
      </c>
      <c r="BI300" s="180">
        <f t="shared" si="18"/>
        <v>0</v>
      </c>
      <c r="BJ300" s="18" t="s">
        <v>84</v>
      </c>
      <c r="BK300" s="180">
        <f t="shared" si="19"/>
        <v>0</v>
      </c>
      <c r="BL300" s="18" t="s">
        <v>182</v>
      </c>
      <c r="BM300" s="179" t="s">
        <v>1828</v>
      </c>
    </row>
    <row r="301" spans="1:65" s="2" customFormat="1" ht="24" customHeight="1">
      <c r="A301" s="33"/>
      <c r="B301" s="167"/>
      <c r="C301" s="205" t="s">
        <v>1033</v>
      </c>
      <c r="D301" s="205" t="s">
        <v>276</v>
      </c>
      <c r="E301" s="206" t="s">
        <v>1335</v>
      </c>
      <c r="F301" s="207" t="s">
        <v>1336</v>
      </c>
      <c r="G301" s="208" t="s">
        <v>310</v>
      </c>
      <c r="H301" s="209">
        <v>3</v>
      </c>
      <c r="I301" s="210"/>
      <c r="J301" s="211">
        <f t="shared" si="10"/>
        <v>0</v>
      </c>
      <c r="K301" s="207" t="s">
        <v>181</v>
      </c>
      <c r="L301" s="212"/>
      <c r="M301" s="213" t="s">
        <v>1</v>
      </c>
      <c r="N301" s="214" t="s">
        <v>42</v>
      </c>
      <c r="O301" s="59"/>
      <c r="P301" s="177">
        <f t="shared" si="11"/>
        <v>0</v>
      </c>
      <c r="Q301" s="177">
        <v>5.7000000000000002E-2</v>
      </c>
      <c r="R301" s="177">
        <f t="shared" si="12"/>
        <v>0.17100000000000001</v>
      </c>
      <c r="S301" s="177">
        <v>0</v>
      </c>
      <c r="T301" s="178">
        <f t="shared" si="1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9" t="s">
        <v>217</v>
      </c>
      <c r="AT301" s="179" t="s">
        <v>276</v>
      </c>
      <c r="AU301" s="179" t="s">
        <v>86</v>
      </c>
      <c r="AY301" s="18" t="s">
        <v>175</v>
      </c>
      <c r="BE301" s="180">
        <f t="shared" si="14"/>
        <v>0</v>
      </c>
      <c r="BF301" s="180">
        <f t="shared" si="15"/>
        <v>0</v>
      </c>
      <c r="BG301" s="180">
        <f t="shared" si="16"/>
        <v>0</v>
      </c>
      <c r="BH301" s="180">
        <f t="shared" si="17"/>
        <v>0</v>
      </c>
      <c r="BI301" s="180">
        <f t="shared" si="18"/>
        <v>0</v>
      </c>
      <c r="BJ301" s="18" t="s">
        <v>84</v>
      </c>
      <c r="BK301" s="180">
        <f t="shared" si="19"/>
        <v>0</v>
      </c>
      <c r="BL301" s="18" t="s">
        <v>182</v>
      </c>
      <c r="BM301" s="179" t="s">
        <v>1829</v>
      </c>
    </row>
    <row r="302" spans="1:65" s="2" customFormat="1" ht="24" customHeight="1">
      <c r="A302" s="33"/>
      <c r="B302" s="167"/>
      <c r="C302" s="205" t="s">
        <v>1404</v>
      </c>
      <c r="D302" s="205" t="s">
        <v>276</v>
      </c>
      <c r="E302" s="206" t="s">
        <v>1338</v>
      </c>
      <c r="F302" s="207" t="s">
        <v>1339</v>
      </c>
      <c r="G302" s="208" t="s">
        <v>310</v>
      </c>
      <c r="H302" s="209">
        <v>4</v>
      </c>
      <c r="I302" s="210"/>
      <c r="J302" s="211">
        <f t="shared" si="10"/>
        <v>0</v>
      </c>
      <c r="K302" s="207" t="s">
        <v>181</v>
      </c>
      <c r="L302" s="212"/>
      <c r="M302" s="213" t="s">
        <v>1</v>
      </c>
      <c r="N302" s="214" t="s">
        <v>42</v>
      </c>
      <c r="O302" s="59"/>
      <c r="P302" s="177">
        <f t="shared" si="11"/>
        <v>0</v>
      </c>
      <c r="Q302" s="177">
        <v>0.04</v>
      </c>
      <c r="R302" s="177">
        <f t="shared" si="12"/>
        <v>0.16</v>
      </c>
      <c r="S302" s="177">
        <v>0</v>
      </c>
      <c r="T302" s="178">
        <f t="shared" si="1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79" t="s">
        <v>217</v>
      </c>
      <c r="AT302" s="179" t="s">
        <v>276</v>
      </c>
      <c r="AU302" s="179" t="s">
        <v>86</v>
      </c>
      <c r="AY302" s="18" t="s">
        <v>175</v>
      </c>
      <c r="BE302" s="180">
        <f t="shared" si="14"/>
        <v>0</v>
      </c>
      <c r="BF302" s="180">
        <f t="shared" si="15"/>
        <v>0</v>
      </c>
      <c r="BG302" s="180">
        <f t="shared" si="16"/>
        <v>0</v>
      </c>
      <c r="BH302" s="180">
        <f t="shared" si="17"/>
        <v>0</v>
      </c>
      <c r="BI302" s="180">
        <f t="shared" si="18"/>
        <v>0</v>
      </c>
      <c r="BJ302" s="18" t="s">
        <v>84</v>
      </c>
      <c r="BK302" s="180">
        <f t="shared" si="19"/>
        <v>0</v>
      </c>
      <c r="BL302" s="18" t="s">
        <v>182</v>
      </c>
      <c r="BM302" s="179" t="s">
        <v>1830</v>
      </c>
    </row>
    <row r="303" spans="1:65" s="2" customFormat="1" ht="24" customHeight="1">
      <c r="A303" s="33"/>
      <c r="B303" s="167"/>
      <c r="C303" s="205" t="s">
        <v>1407</v>
      </c>
      <c r="D303" s="205" t="s">
        <v>276</v>
      </c>
      <c r="E303" s="206" t="s">
        <v>1344</v>
      </c>
      <c r="F303" s="207" t="s">
        <v>1345</v>
      </c>
      <c r="G303" s="208" t="s">
        <v>310</v>
      </c>
      <c r="H303" s="209">
        <v>5</v>
      </c>
      <c r="I303" s="210"/>
      <c r="J303" s="211">
        <f t="shared" si="10"/>
        <v>0</v>
      </c>
      <c r="K303" s="207" t="s">
        <v>181</v>
      </c>
      <c r="L303" s="212"/>
      <c r="M303" s="213" t="s">
        <v>1</v>
      </c>
      <c r="N303" s="214" t="s">
        <v>42</v>
      </c>
      <c r="O303" s="59"/>
      <c r="P303" s="177">
        <f t="shared" si="11"/>
        <v>0</v>
      </c>
      <c r="Q303" s="177">
        <v>2.7E-2</v>
      </c>
      <c r="R303" s="177">
        <f t="shared" si="12"/>
        <v>0.13500000000000001</v>
      </c>
      <c r="S303" s="177">
        <v>0</v>
      </c>
      <c r="T303" s="178">
        <f t="shared" si="13"/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9" t="s">
        <v>217</v>
      </c>
      <c r="AT303" s="179" t="s">
        <v>276</v>
      </c>
      <c r="AU303" s="179" t="s">
        <v>86</v>
      </c>
      <c r="AY303" s="18" t="s">
        <v>175</v>
      </c>
      <c r="BE303" s="180">
        <f t="shared" si="14"/>
        <v>0</v>
      </c>
      <c r="BF303" s="180">
        <f t="shared" si="15"/>
        <v>0</v>
      </c>
      <c r="BG303" s="180">
        <f t="shared" si="16"/>
        <v>0</v>
      </c>
      <c r="BH303" s="180">
        <f t="shared" si="17"/>
        <v>0</v>
      </c>
      <c r="BI303" s="180">
        <f t="shared" si="18"/>
        <v>0</v>
      </c>
      <c r="BJ303" s="18" t="s">
        <v>84</v>
      </c>
      <c r="BK303" s="180">
        <f t="shared" si="19"/>
        <v>0</v>
      </c>
      <c r="BL303" s="18" t="s">
        <v>182</v>
      </c>
      <c r="BM303" s="179" t="s">
        <v>1668</v>
      </c>
    </row>
    <row r="304" spans="1:65" s="2" customFormat="1" ht="24" customHeight="1">
      <c r="A304" s="33"/>
      <c r="B304" s="167"/>
      <c r="C304" s="168" t="s">
        <v>1410</v>
      </c>
      <c r="D304" s="168" t="s">
        <v>177</v>
      </c>
      <c r="E304" s="169" t="s">
        <v>1831</v>
      </c>
      <c r="F304" s="170" t="s">
        <v>1832</v>
      </c>
      <c r="G304" s="171" t="s">
        <v>1671</v>
      </c>
      <c r="H304" s="172">
        <v>1</v>
      </c>
      <c r="I304" s="173"/>
      <c r="J304" s="174">
        <f t="shared" si="10"/>
        <v>0</v>
      </c>
      <c r="K304" s="170" t="s">
        <v>1</v>
      </c>
      <c r="L304" s="34"/>
      <c r="M304" s="175" t="s">
        <v>1</v>
      </c>
      <c r="N304" s="176" t="s">
        <v>42</v>
      </c>
      <c r="O304" s="59"/>
      <c r="P304" s="177">
        <f t="shared" si="11"/>
        <v>0</v>
      </c>
      <c r="Q304" s="177">
        <v>3.6360199999999998</v>
      </c>
      <c r="R304" s="177">
        <f t="shared" si="12"/>
        <v>3.6360199999999998</v>
      </c>
      <c r="S304" s="177">
        <v>0</v>
      </c>
      <c r="T304" s="178">
        <f t="shared" si="13"/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9" t="s">
        <v>182</v>
      </c>
      <c r="AT304" s="179" t="s">
        <v>177</v>
      </c>
      <c r="AU304" s="179" t="s">
        <v>86</v>
      </c>
      <c r="AY304" s="18" t="s">
        <v>175</v>
      </c>
      <c r="BE304" s="180">
        <f t="shared" si="14"/>
        <v>0</v>
      </c>
      <c r="BF304" s="180">
        <f t="shared" si="15"/>
        <v>0</v>
      </c>
      <c r="BG304" s="180">
        <f t="shared" si="16"/>
        <v>0</v>
      </c>
      <c r="BH304" s="180">
        <f t="shared" si="17"/>
        <v>0</v>
      </c>
      <c r="BI304" s="180">
        <f t="shared" si="18"/>
        <v>0</v>
      </c>
      <c r="BJ304" s="18" t="s">
        <v>84</v>
      </c>
      <c r="BK304" s="180">
        <f t="shared" si="19"/>
        <v>0</v>
      </c>
      <c r="BL304" s="18" t="s">
        <v>182</v>
      </c>
      <c r="BM304" s="179" t="s">
        <v>1672</v>
      </c>
    </row>
    <row r="305" spans="1:65" s="14" customFormat="1" ht="22.5">
      <c r="B305" s="190"/>
      <c r="D305" s="182" t="s">
        <v>184</v>
      </c>
      <c r="E305" s="191" t="s">
        <v>1</v>
      </c>
      <c r="F305" s="192" t="s">
        <v>1673</v>
      </c>
      <c r="H305" s="191" t="s">
        <v>1</v>
      </c>
      <c r="I305" s="193"/>
      <c r="L305" s="190"/>
      <c r="M305" s="194"/>
      <c r="N305" s="195"/>
      <c r="O305" s="195"/>
      <c r="P305" s="195"/>
      <c r="Q305" s="195"/>
      <c r="R305" s="195"/>
      <c r="S305" s="195"/>
      <c r="T305" s="196"/>
      <c r="AT305" s="191" t="s">
        <v>184</v>
      </c>
      <c r="AU305" s="191" t="s">
        <v>86</v>
      </c>
      <c r="AV305" s="14" t="s">
        <v>84</v>
      </c>
      <c r="AW305" s="14" t="s">
        <v>33</v>
      </c>
      <c r="AX305" s="14" t="s">
        <v>77</v>
      </c>
      <c r="AY305" s="191" t="s">
        <v>175</v>
      </c>
    </row>
    <row r="306" spans="1:65" s="14" customFormat="1">
      <c r="B306" s="190"/>
      <c r="D306" s="182" t="s">
        <v>184</v>
      </c>
      <c r="E306" s="191" t="s">
        <v>1</v>
      </c>
      <c r="F306" s="192" t="s">
        <v>1674</v>
      </c>
      <c r="H306" s="191" t="s">
        <v>1</v>
      </c>
      <c r="I306" s="193"/>
      <c r="L306" s="190"/>
      <c r="M306" s="194"/>
      <c r="N306" s="195"/>
      <c r="O306" s="195"/>
      <c r="P306" s="195"/>
      <c r="Q306" s="195"/>
      <c r="R306" s="195"/>
      <c r="S306" s="195"/>
      <c r="T306" s="196"/>
      <c r="AT306" s="191" t="s">
        <v>184</v>
      </c>
      <c r="AU306" s="191" t="s">
        <v>86</v>
      </c>
      <c r="AV306" s="14" t="s">
        <v>84</v>
      </c>
      <c r="AW306" s="14" t="s">
        <v>33</v>
      </c>
      <c r="AX306" s="14" t="s">
        <v>77</v>
      </c>
      <c r="AY306" s="191" t="s">
        <v>175</v>
      </c>
    </row>
    <row r="307" spans="1:65" s="14" customFormat="1">
      <c r="B307" s="190"/>
      <c r="D307" s="182" t="s">
        <v>184</v>
      </c>
      <c r="E307" s="191" t="s">
        <v>1</v>
      </c>
      <c r="F307" s="192" t="s">
        <v>1675</v>
      </c>
      <c r="H307" s="191" t="s">
        <v>1</v>
      </c>
      <c r="I307" s="193"/>
      <c r="L307" s="190"/>
      <c r="M307" s="194"/>
      <c r="N307" s="195"/>
      <c r="O307" s="195"/>
      <c r="P307" s="195"/>
      <c r="Q307" s="195"/>
      <c r="R307" s="195"/>
      <c r="S307" s="195"/>
      <c r="T307" s="196"/>
      <c r="AT307" s="191" t="s">
        <v>184</v>
      </c>
      <c r="AU307" s="191" t="s">
        <v>86</v>
      </c>
      <c r="AV307" s="14" t="s">
        <v>84</v>
      </c>
      <c r="AW307" s="14" t="s">
        <v>33</v>
      </c>
      <c r="AX307" s="14" t="s">
        <v>77</v>
      </c>
      <c r="AY307" s="191" t="s">
        <v>175</v>
      </c>
    </row>
    <row r="308" spans="1:65" s="14" customFormat="1" ht="22.5">
      <c r="B308" s="190"/>
      <c r="D308" s="182" t="s">
        <v>184</v>
      </c>
      <c r="E308" s="191" t="s">
        <v>1</v>
      </c>
      <c r="F308" s="192" t="s">
        <v>1676</v>
      </c>
      <c r="H308" s="191" t="s">
        <v>1</v>
      </c>
      <c r="I308" s="193"/>
      <c r="L308" s="190"/>
      <c r="M308" s="194"/>
      <c r="N308" s="195"/>
      <c r="O308" s="195"/>
      <c r="P308" s="195"/>
      <c r="Q308" s="195"/>
      <c r="R308" s="195"/>
      <c r="S308" s="195"/>
      <c r="T308" s="196"/>
      <c r="AT308" s="191" t="s">
        <v>184</v>
      </c>
      <c r="AU308" s="191" t="s">
        <v>86</v>
      </c>
      <c r="AV308" s="14" t="s">
        <v>84</v>
      </c>
      <c r="AW308" s="14" t="s">
        <v>33</v>
      </c>
      <c r="AX308" s="14" t="s">
        <v>77</v>
      </c>
      <c r="AY308" s="191" t="s">
        <v>175</v>
      </c>
    </row>
    <row r="309" spans="1:65" s="13" customFormat="1">
      <c r="B309" s="181"/>
      <c r="D309" s="182" t="s">
        <v>184</v>
      </c>
      <c r="E309" s="183" t="s">
        <v>1</v>
      </c>
      <c r="F309" s="184" t="s">
        <v>84</v>
      </c>
      <c r="H309" s="185">
        <v>1</v>
      </c>
      <c r="I309" s="186"/>
      <c r="L309" s="181"/>
      <c r="M309" s="187"/>
      <c r="N309" s="188"/>
      <c r="O309" s="188"/>
      <c r="P309" s="188"/>
      <c r="Q309" s="188"/>
      <c r="R309" s="188"/>
      <c r="S309" s="188"/>
      <c r="T309" s="189"/>
      <c r="AT309" s="183" t="s">
        <v>184</v>
      </c>
      <c r="AU309" s="183" t="s">
        <v>86</v>
      </c>
      <c r="AV309" s="13" t="s">
        <v>86</v>
      </c>
      <c r="AW309" s="13" t="s">
        <v>33</v>
      </c>
      <c r="AX309" s="13" t="s">
        <v>84</v>
      </c>
      <c r="AY309" s="183" t="s">
        <v>175</v>
      </c>
    </row>
    <row r="310" spans="1:65" s="2" customFormat="1" ht="16.5" customHeight="1">
      <c r="A310" s="33"/>
      <c r="B310" s="167"/>
      <c r="C310" s="168" t="s">
        <v>377</v>
      </c>
      <c r="D310" s="168" t="s">
        <v>177</v>
      </c>
      <c r="E310" s="169" t="s">
        <v>1677</v>
      </c>
      <c r="F310" s="170" t="s">
        <v>1678</v>
      </c>
      <c r="G310" s="171" t="s">
        <v>310</v>
      </c>
      <c r="H310" s="172">
        <v>1</v>
      </c>
      <c r="I310" s="173"/>
      <c r="J310" s="174">
        <f t="shared" ref="J310:J316" si="20">ROUND(I310*H310,2)</f>
        <v>0</v>
      </c>
      <c r="K310" s="170" t="s">
        <v>181</v>
      </c>
      <c r="L310" s="34"/>
      <c r="M310" s="175" t="s">
        <v>1</v>
      </c>
      <c r="N310" s="176" t="s">
        <v>42</v>
      </c>
      <c r="O310" s="59"/>
      <c r="P310" s="177">
        <f t="shared" ref="P310:P316" si="21">O310*H310</f>
        <v>0</v>
      </c>
      <c r="Q310" s="177">
        <v>8.0999999999999996E-3</v>
      </c>
      <c r="R310" s="177">
        <f t="shared" ref="R310:R316" si="22">Q310*H310</f>
        <v>8.0999999999999996E-3</v>
      </c>
      <c r="S310" s="177">
        <v>0</v>
      </c>
      <c r="T310" s="178">
        <f t="shared" ref="T310:T316" si="23"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9" t="s">
        <v>182</v>
      </c>
      <c r="AT310" s="179" t="s">
        <v>177</v>
      </c>
      <c r="AU310" s="179" t="s">
        <v>86</v>
      </c>
      <c r="AY310" s="18" t="s">
        <v>175</v>
      </c>
      <c r="BE310" s="180">
        <f t="shared" ref="BE310:BE316" si="24">IF(N310="základní",J310,0)</f>
        <v>0</v>
      </c>
      <c r="BF310" s="180">
        <f t="shared" ref="BF310:BF316" si="25">IF(N310="snížená",J310,0)</f>
        <v>0</v>
      </c>
      <c r="BG310" s="180">
        <f t="shared" ref="BG310:BG316" si="26">IF(N310="zákl. přenesená",J310,0)</f>
        <v>0</v>
      </c>
      <c r="BH310" s="180">
        <f t="shared" ref="BH310:BH316" si="27">IF(N310="sníž. přenesená",J310,0)</f>
        <v>0</v>
      </c>
      <c r="BI310" s="180">
        <f t="shared" ref="BI310:BI316" si="28">IF(N310="nulová",J310,0)</f>
        <v>0</v>
      </c>
      <c r="BJ310" s="18" t="s">
        <v>84</v>
      </c>
      <c r="BK310" s="180">
        <f t="shared" ref="BK310:BK316" si="29">ROUND(I310*H310,2)</f>
        <v>0</v>
      </c>
      <c r="BL310" s="18" t="s">
        <v>182</v>
      </c>
      <c r="BM310" s="179" t="s">
        <v>1679</v>
      </c>
    </row>
    <row r="311" spans="1:65" s="2" customFormat="1" ht="24" customHeight="1">
      <c r="A311" s="33"/>
      <c r="B311" s="167"/>
      <c r="C311" s="168" t="s">
        <v>1415</v>
      </c>
      <c r="D311" s="168" t="s">
        <v>177</v>
      </c>
      <c r="E311" s="169" t="s">
        <v>1680</v>
      </c>
      <c r="F311" s="170" t="s">
        <v>1681</v>
      </c>
      <c r="G311" s="171" t="s">
        <v>310</v>
      </c>
      <c r="H311" s="172">
        <v>1</v>
      </c>
      <c r="I311" s="173"/>
      <c r="J311" s="174">
        <f t="shared" si="20"/>
        <v>0</v>
      </c>
      <c r="K311" s="170" t="s">
        <v>181</v>
      </c>
      <c r="L311" s="34"/>
      <c r="M311" s="175" t="s">
        <v>1</v>
      </c>
      <c r="N311" s="176" t="s">
        <v>42</v>
      </c>
      <c r="O311" s="59"/>
      <c r="P311" s="177">
        <f t="shared" si="21"/>
        <v>0</v>
      </c>
      <c r="Q311" s="177">
        <v>0.21734000000000001</v>
      </c>
      <c r="R311" s="177">
        <f t="shared" si="22"/>
        <v>0.21734000000000001</v>
      </c>
      <c r="S311" s="177">
        <v>0</v>
      </c>
      <c r="T311" s="178">
        <f t="shared" si="23"/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79" t="s">
        <v>182</v>
      </c>
      <c r="AT311" s="179" t="s">
        <v>177</v>
      </c>
      <c r="AU311" s="179" t="s">
        <v>86</v>
      </c>
      <c r="AY311" s="18" t="s">
        <v>175</v>
      </c>
      <c r="BE311" s="180">
        <f t="shared" si="24"/>
        <v>0</v>
      </c>
      <c r="BF311" s="180">
        <f t="shared" si="25"/>
        <v>0</v>
      </c>
      <c r="BG311" s="180">
        <f t="shared" si="26"/>
        <v>0</v>
      </c>
      <c r="BH311" s="180">
        <f t="shared" si="27"/>
        <v>0</v>
      </c>
      <c r="BI311" s="180">
        <f t="shared" si="28"/>
        <v>0</v>
      </c>
      <c r="BJ311" s="18" t="s">
        <v>84</v>
      </c>
      <c r="BK311" s="180">
        <f t="shared" si="29"/>
        <v>0</v>
      </c>
      <c r="BL311" s="18" t="s">
        <v>182</v>
      </c>
      <c r="BM311" s="179" t="s">
        <v>1682</v>
      </c>
    </row>
    <row r="312" spans="1:65" s="2" customFormat="1" ht="24" customHeight="1">
      <c r="A312" s="33"/>
      <c r="B312" s="167"/>
      <c r="C312" s="205" t="s">
        <v>1421</v>
      </c>
      <c r="D312" s="205" t="s">
        <v>276</v>
      </c>
      <c r="E312" s="206" t="s">
        <v>1683</v>
      </c>
      <c r="F312" s="207" t="s">
        <v>1684</v>
      </c>
      <c r="G312" s="208" t="s">
        <v>310</v>
      </c>
      <c r="H312" s="209">
        <v>1</v>
      </c>
      <c r="I312" s="210"/>
      <c r="J312" s="211">
        <f t="shared" si="20"/>
        <v>0</v>
      </c>
      <c r="K312" s="207" t="s">
        <v>181</v>
      </c>
      <c r="L312" s="212"/>
      <c r="M312" s="213" t="s">
        <v>1</v>
      </c>
      <c r="N312" s="214" t="s">
        <v>42</v>
      </c>
      <c r="O312" s="59"/>
      <c r="P312" s="177">
        <f t="shared" si="21"/>
        <v>0</v>
      </c>
      <c r="Q312" s="177">
        <v>0.16500000000000001</v>
      </c>
      <c r="R312" s="177">
        <f t="shared" si="22"/>
        <v>0.16500000000000001</v>
      </c>
      <c r="S312" s="177">
        <v>0</v>
      </c>
      <c r="T312" s="178">
        <f t="shared" si="23"/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9" t="s">
        <v>217</v>
      </c>
      <c r="AT312" s="179" t="s">
        <v>276</v>
      </c>
      <c r="AU312" s="179" t="s">
        <v>86</v>
      </c>
      <c r="AY312" s="18" t="s">
        <v>175</v>
      </c>
      <c r="BE312" s="180">
        <f t="shared" si="24"/>
        <v>0</v>
      </c>
      <c r="BF312" s="180">
        <f t="shared" si="25"/>
        <v>0</v>
      </c>
      <c r="BG312" s="180">
        <f t="shared" si="26"/>
        <v>0</v>
      </c>
      <c r="BH312" s="180">
        <f t="shared" si="27"/>
        <v>0</v>
      </c>
      <c r="BI312" s="180">
        <f t="shared" si="28"/>
        <v>0</v>
      </c>
      <c r="BJ312" s="18" t="s">
        <v>84</v>
      </c>
      <c r="BK312" s="180">
        <f t="shared" si="29"/>
        <v>0</v>
      </c>
      <c r="BL312" s="18" t="s">
        <v>182</v>
      </c>
      <c r="BM312" s="179" t="s">
        <v>1685</v>
      </c>
    </row>
    <row r="313" spans="1:65" s="2" customFormat="1" ht="24" customHeight="1">
      <c r="A313" s="33"/>
      <c r="B313" s="167"/>
      <c r="C313" s="168" t="s">
        <v>1423</v>
      </c>
      <c r="D313" s="168" t="s">
        <v>177</v>
      </c>
      <c r="E313" s="169" t="s">
        <v>1347</v>
      </c>
      <c r="F313" s="170" t="s">
        <v>1348</v>
      </c>
      <c r="G313" s="171" t="s">
        <v>310</v>
      </c>
      <c r="H313" s="172">
        <v>5</v>
      </c>
      <c r="I313" s="173"/>
      <c r="J313" s="174">
        <f t="shared" si="20"/>
        <v>0</v>
      </c>
      <c r="K313" s="170" t="s">
        <v>181</v>
      </c>
      <c r="L313" s="34"/>
      <c r="M313" s="175" t="s">
        <v>1</v>
      </c>
      <c r="N313" s="176" t="s">
        <v>42</v>
      </c>
      <c r="O313" s="59"/>
      <c r="P313" s="177">
        <f t="shared" si="21"/>
        <v>0</v>
      </c>
      <c r="Q313" s="177">
        <v>0.21734000000000001</v>
      </c>
      <c r="R313" s="177">
        <f t="shared" si="22"/>
        <v>1.0867</v>
      </c>
      <c r="S313" s="177">
        <v>0</v>
      </c>
      <c r="T313" s="178">
        <f t="shared" si="23"/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79" t="s">
        <v>182</v>
      </c>
      <c r="AT313" s="179" t="s">
        <v>177</v>
      </c>
      <c r="AU313" s="179" t="s">
        <v>86</v>
      </c>
      <c r="AY313" s="18" t="s">
        <v>175</v>
      </c>
      <c r="BE313" s="180">
        <f t="shared" si="24"/>
        <v>0</v>
      </c>
      <c r="BF313" s="180">
        <f t="shared" si="25"/>
        <v>0</v>
      </c>
      <c r="BG313" s="180">
        <f t="shared" si="26"/>
        <v>0</v>
      </c>
      <c r="BH313" s="180">
        <f t="shared" si="27"/>
        <v>0</v>
      </c>
      <c r="BI313" s="180">
        <f t="shared" si="28"/>
        <v>0</v>
      </c>
      <c r="BJ313" s="18" t="s">
        <v>84</v>
      </c>
      <c r="BK313" s="180">
        <f t="shared" si="29"/>
        <v>0</v>
      </c>
      <c r="BL313" s="18" t="s">
        <v>182</v>
      </c>
      <c r="BM313" s="179" t="s">
        <v>1686</v>
      </c>
    </row>
    <row r="314" spans="1:65" s="2" customFormat="1" ht="16.5" customHeight="1">
      <c r="A314" s="33"/>
      <c r="B314" s="167"/>
      <c r="C314" s="205" t="s">
        <v>1171</v>
      </c>
      <c r="D314" s="205" t="s">
        <v>276</v>
      </c>
      <c r="E314" s="206" t="s">
        <v>1350</v>
      </c>
      <c r="F314" s="207" t="s">
        <v>1351</v>
      </c>
      <c r="G314" s="208" t="s">
        <v>310</v>
      </c>
      <c r="H314" s="209">
        <v>5</v>
      </c>
      <c r="I314" s="210"/>
      <c r="J314" s="211">
        <f t="shared" si="20"/>
        <v>0</v>
      </c>
      <c r="K314" s="207" t="s">
        <v>181</v>
      </c>
      <c r="L314" s="212"/>
      <c r="M314" s="213" t="s">
        <v>1</v>
      </c>
      <c r="N314" s="214" t="s">
        <v>42</v>
      </c>
      <c r="O314" s="59"/>
      <c r="P314" s="177">
        <f t="shared" si="21"/>
        <v>0</v>
      </c>
      <c r="Q314" s="177">
        <v>5.0599999999999999E-2</v>
      </c>
      <c r="R314" s="177">
        <f t="shared" si="22"/>
        <v>0.253</v>
      </c>
      <c r="S314" s="177">
        <v>0</v>
      </c>
      <c r="T314" s="178">
        <f t="shared" si="23"/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79" t="s">
        <v>217</v>
      </c>
      <c r="AT314" s="179" t="s">
        <v>276</v>
      </c>
      <c r="AU314" s="179" t="s">
        <v>86</v>
      </c>
      <c r="AY314" s="18" t="s">
        <v>175</v>
      </c>
      <c r="BE314" s="180">
        <f t="shared" si="24"/>
        <v>0</v>
      </c>
      <c r="BF314" s="180">
        <f t="shared" si="25"/>
        <v>0</v>
      </c>
      <c r="BG314" s="180">
        <f t="shared" si="26"/>
        <v>0</v>
      </c>
      <c r="BH314" s="180">
        <f t="shared" si="27"/>
        <v>0</v>
      </c>
      <c r="BI314" s="180">
        <f t="shared" si="28"/>
        <v>0</v>
      </c>
      <c r="BJ314" s="18" t="s">
        <v>84</v>
      </c>
      <c r="BK314" s="180">
        <f t="shared" si="29"/>
        <v>0</v>
      </c>
      <c r="BL314" s="18" t="s">
        <v>182</v>
      </c>
      <c r="BM314" s="179" t="s">
        <v>1687</v>
      </c>
    </row>
    <row r="315" spans="1:65" s="2" customFormat="1" ht="24" customHeight="1">
      <c r="A315" s="33"/>
      <c r="B315" s="167"/>
      <c r="C315" s="205" t="s">
        <v>1427</v>
      </c>
      <c r="D315" s="205" t="s">
        <v>276</v>
      </c>
      <c r="E315" s="206" t="s">
        <v>1353</v>
      </c>
      <c r="F315" s="207" t="s">
        <v>1354</v>
      </c>
      <c r="G315" s="208" t="s">
        <v>310</v>
      </c>
      <c r="H315" s="209">
        <v>5</v>
      </c>
      <c r="I315" s="210"/>
      <c r="J315" s="211">
        <f t="shared" si="20"/>
        <v>0</v>
      </c>
      <c r="K315" s="207" t="s">
        <v>181</v>
      </c>
      <c r="L315" s="212"/>
      <c r="M315" s="213" t="s">
        <v>1</v>
      </c>
      <c r="N315" s="214" t="s">
        <v>42</v>
      </c>
      <c r="O315" s="59"/>
      <c r="P315" s="177">
        <f t="shared" si="21"/>
        <v>0</v>
      </c>
      <c r="Q315" s="177">
        <v>4.0000000000000001E-3</v>
      </c>
      <c r="R315" s="177">
        <f t="shared" si="22"/>
        <v>0.02</v>
      </c>
      <c r="S315" s="177">
        <v>0</v>
      </c>
      <c r="T315" s="178">
        <f t="shared" si="23"/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9" t="s">
        <v>217</v>
      </c>
      <c r="AT315" s="179" t="s">
        <v>276</v>
      </c>
      <c r="AU315" s="179" t="s">
        <v>86</v>
      </c>
      <c r="AY315" s="18" t="s">
        <v>175</v>
      </c>
      <c r="BE315" s="180">
        <f t="shared" si="24"/>
        <v>0</v>
      </c>
      <c r="BF315" s="180">
        <f t="shared" si="25"/>
        <v>0</v>
      </c>
      <c r="BG315" s="180">
        <f t="shared" si="26"/>
        <v>0</v>
      </c>
      <c r="BH315" s="180">
        <f t="shared" si="27"/>
        <v>0</v>
      </c>
      <c r="BI315" s="180">
        <f t="shared" si="28"/>
        <v>0</v>
      </c>
      <c r="BJ315" s="18" t="s">
        <v>84</v>
      </c>
      <c r="BK315" s="180">
        <f t="shared" si="29"/>
        <v>0</v>
      </c>
      <c r="BL315" s="18" t="s">
        <v>182</v>
      </c>
      <c r="BM315" s="179" t="s">
        <v>1688</v>
      </c>
    </row>
    <row r="316" spans="1:65" s="2" customFormat="1" ht="24" customHeight="1">
      <c r="A316" s="33"/>
      <c r="B316" s="167"/>
      <c r="C316" s="168" t="s">
        <v>537</v>
      </c>
      <c r="D316" s="168" t="s">
        <v>177</v>
      </c>
      <c r="E316" s="169" t="s">
        <v>1833</v>
      </c>
      <c r="F316" s="170" t="s">
        <v>1834</v>
      </c>
      <c r="G316" s="171" t="s">
        <v>310</v>
      </c>
      <c r="H316" s="172">
        <v>1</v>
      </c>
      <c r="I316" s="173"/>
      <c r="J316" s="174">
        <f t="shared" si="20"/>
        <v>0</v>
      </c>
      <c r="K316" s="170" t="s">
        <v>181</v>
      </c>
      <c r="L316" s="34"/>
      <c r="M316" s="175" t="s">
        <v>1</v>
      </c>
      <c r="N316" s="176" t="s">
        <v>42</v>
      </c>
      <c r="O316" s="59"/>
      <c r="P316" s="177">
        <f t="shared" si="21"/>
        <v>0</v>
      </c>
      <c r="Q316" s="177">
        <v>0</v>
      </c>
      <c r="R316" s="177">
        <f t="shared" si="22"/>
        <v>0</v>
      </c>
      <c r="S316" s="177">
        <v>0.2</v>
      </c>
      <c r="T316" s="178">
        <f t="shared" si="23"/>
        <v>0.2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79" t="s">
        <v>182</v>
      </c>
      <c r="AT316" s="179" t="s">
        <v>177</v>
      </c>
      <c r="AU316" s="179" t="s">
        <v>86</v>
      </c>
      <c r="AY316" s="18" t="s">
        <v>175</v>
      </c>
      <c r="BE316" s="180">
        <f t="shared" si="24"/>
        <v>0</v>
      </c>
      <c r="BF316" s="180">
        <f t="shared" si="25"/>
        <v>0</v>
      </c>
      <c r="BG316" s="180">
        <f t="shared" si="26"/>
        <v>0</v>
      </c>
      <c r="BH316" s="180">
        <f t="shared" si="27"/>
        <v>0</v>
      </c>
      <c r="BI316" s="180">
        <f t="shared" si="28"/>
        <v>0</v>
      </c>
      <c r="BJ316" s="18" t="s">
        <v>84</v>
      </c>
      <c r="BK316" s="180">
        <f t="shared" si="29"/>
        <v>0</v>
      </c>
      <c r="BL316" s="18" t="s">
        <v>182</v>
      </c>
      <c r="BM316" s="179" t="s">
        <v>1835</v>
      </c>
    </row>
    <row r="317" spans="1:65" s="12" customFormat="1" ht="22.9" customHeight="1">
      <c r="B317" s="154"/>
      <c r="D317" s="155" t="s">
        <v>76</v>
      </c>
      <c r="E317" s="165" t="s">
        <v>222</v>
      </c>
      <c r="F317" s="165" t="s">
        <v>281</v>
      </c>
      <c r="I317" s="157"/>
      <c r="J317" s="166">
        <f>BK317</f>
        <v>0</v>
      </c>
      <c r="L317" s="154"/>
      <c r="M317" s="159"/>
      <c r="N317" s="160"/>
      <c r="O317" s="160"/>
      <c r="P317" s="161">
        <f>SUM(P318:P353)</f>
        <v>0</v>
      </c>
      <c r="Q317" s="160"/>
      <c r="R317" s="161">
        <f>SUM(R318:R353)</f>
        <v>53.370432519999994</v>
      </c>
      <c r="S317" s="160"/>
      <c r="T317" s="162">
        <f>SUM(T318:T353)</f>
        <v>8.0800000000000011E-2</v>
      </c>
      <c r="AR317" s="155" t="s">
        <v>84</v>
      </c>
      <c r="AT317" s="163" t="s">
        <v>76</v>
      </c>
      <c r="AU317" s="163" t="s">
        <v>84</v>
      </c>
      <c r="AY317" s="155" t="s">
        <v>175</v>
      </c>
      <c r="BK317" s="164">
        <f>SUM(BK318:BK353)</f>
        <v>0</v>
      </c>
    </row>
    <row r="318" spans="1:65" s="2" customFormat="1" ht="24" customHeight="1">
      <c r="A318" s="33"/>
      <c r="B318" s="167"/>
      <c r="C318" s="168" t="s">
        <v>1430</v>
      </c>
      <c r="D318" s="168" t="s">
        <v>177</v>
      </c>
      <c r="E318" s="169" t="s">
        <v>1358</v>
      </c>
      <c r="F318" s="170" t="s">
        <v>1359</v>
      </c>
      <c r="G318" s="171" t="s">
        <v>310</v>
      </c>
      <c r="H318" s="172">
        <v>4</v>
      </c>
      <c r="I318" s="173"/>
      <c r="J318" s="174">
        <f t="shared" ref="J318:J325" si="30">ROUND(I318*H318,2)</f>
        <v>0</v>
      </c>
      <c r="K318" s="170" t="s">
        <v>181</v>
      </c>
      <c r="L318" s="34"/>
      <c r="M318" s="175" t="s">
        <v>1</v>
      </c>
      <c r="N318" s="176" t="s">
        <v>42</v>
      </c>
      <c r="O318" s="59"/>
      <c r="P318" s="177">
        <f t="shared" ref="P318:P325" si="31">O318*H318</f>
        <v>0</v>
      </c>
      <c r="Q318" s="177">
        <v>6.9999999999999999E-4</v>
      </c>
      <c r="R318" s="177">
        <f t="shared" ref="R318:R325" si="32">Q318*H318</f>
        <v>2.8E-3</v>
      </c>
      <c r="S318" s="177">
        <v>0</v>
      </c>
      <c r="T318" s="178">
        <f t="shared" ref="T318:T325" si="33"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79" t="s">
        <v>182</v>
      </c>
      <c r="AT318" s="179" t="s">
        <v>177</v>
      </c>
      <c r="AU318" s="179" t="s">
        <v>86</v>
      </c>
      <c r="AY318" s="18" t="s">
        <v>175</v>
      </c>
      <c r="BE318" s="180">
        <f t="shared" ref="BE318:BE325" si="34">IF(N318="základní",J318,0)</f>
        <v>0</v>
      </c>
      <c r="BF318" s="180">
        <f t="shared" ref="BF318:BF325" si="35">IF(N318="snížená",J318,0)</f>
        <v>0</v>
      </c>
      <c r="BG318" s="180">
        <f t="shared" ref="BG318:BG325" si="36">IF(N318="zákl. přenesená",J318,0)</f>
        <v>0</v>
      </c>
      <c r="BH318" s="180">
        <f t="shared" ref="BH318:BH325" si="37">IF(N318="sníž. přenesená",J318,0)</f>
        <v>0</v>
      </c>
      <c r="BI318" s="180">
        <f t="shared" ref="BI318:BI325" si="38">IF(N318="nulová",J318,0)</f>
        <v>0</v>
      </c>
      <c r="BJ318" s="18" t="s">
        <v>84</v>
      </c>
      <c r="BK318" s="180">
        <f t="shared" ref="BK318:BK325" si="39">ROUND(I318*H318,2)</f>
        <v>0</v>
      </c>
      <c r="BL318" s="18" t="s">
        <v>182</v>
      </c>
      <c r="BM318" s="179" t="s">
        <v>1691</v>
      </c>
    </row>
    <row r="319" spans="1:65" s="2" customFormat="1" ht="16.5" customHeight="1">
      <c r="A319" s="33"/>
      <c r="B319" s="167"/>
      <c r="C319" s="205" t="s">
        <v>1432</v>
      </c>
      <c r="D319" s="205" t="s">
        <v>276</v>
      </c>
      <c r="E319" s="206" t="s">
        <v>1361</v>
      </c>
      <c r="F319" s="207" t="s">
        <v>1362</v>
      </c>
      <c r="G319" s="208" t="s">
        <v>310</v>
      </c>
      <c r="H319" s="209">
        <v>4</v>
      </c>
      <c r="I319" s="210"/>
      <c r="J319" s="211">
        <f t="shared" si="30"/>
        <v>0</v>
      </c>
      <c r="K319" s="207" t="s">
        <v>181</v>
      </c>
      <c r="L319" s="212"/>
      <c r="M319" s="213" t="s">
        <v>1</v>
      </c>
      <c r="N319" s="214" t="s">
        <v>42</v>
      </c>
      <c r="O319" s="59"/>
      <c r="P319" s="177">
        <f t="shared" si="31"/>
        <v>0</v>
      </c>
      <c r="Q319" s="177">
        <v>3.5000000000000001E-3</v>
      </c>
      <c r="R319" s="177">
        <f t="shared" si="32"/>
        <v>1.4E-2</v>
      </c>
      <c r="S319" s="177">
        <v>0</v>
      </c>
      <c r="T319" s="178">
        <f t="shared" si="33"/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9" t="s">
        <v>217</v>
      </c>
      <c r="AT319" s="179" t="s">
        <v>276</v>
      </c>
      <c r="AU319" s="179" t="s">
        <v>86</v>
      </c>
      <c r="AY319" s="18" t="s">
        <v>175</v>
      </c>
      <c r="BE319" s="180">
        <f t="shared" si="34"/>
        <v>0</v>
      </c>
      <c r="BF319" s="180">
        <f t="shared" si="35"/>
        <v>0</v>
      </c>
      <c r="BG319" s="180">
        <f t="shared" si="36"/>
        <v>0</v>
      </c>
      <c r="BH319" s="180">
        <f t="shared" si="37"/>
        <v>0</v>
      </c>
      <c r="BI319" s="180">
        <f t="shared" si="38"/>
        <v>0</v>
      </c>
      <c r="BJ319" s="18" t="s">
        <v>84</v>
      </c>
      <c r="BK319" s="180">
        <f t="shared" si="39"/>
        <v>0</v>
      </c>
      <c r="BL319" s="18" t="s">
        <v>182</v>
      </c>
      <c r="BM319" s="179" t="s">
        <v>1692</v>
      </c>
    </row>
    <row r="320" spans="1:65" s="2" customFormat="1" ht="24" customHeight="1">
      <c r="A320" s="33"/>
      <c r="B320" s="167"/>
      <c r="C320" s="168" t="s">
        <v>1434</v>
      </c>
      <c r="D320" s="168" t="s">
        <v>177</v>
      </c>
      <c r="E320" s="169" t="s">
        <v>1364</v>
      </c>
      <c r="F320" s="170" t="s">
        <v>1365</v>
      </c>
      <c r="G320" s="171" t="s">
        <v>310</v>
      </c>
      <c r="H320" s="172">
        <v>4</v>
      </c>
      <c r="I320" s="173"/>
      <c r="J320" s="174">
        <f t="shared" si="30"/>
        <v>0</v>
      </c>
      <c r="K320" s="170" t="s">
        <v>181</v>
      </c>
      <c r="L320" s="34"/>
      <c r="M320" s="175" t="s">
        <v>1</v>
      </c>
      <c r="N320" s="176" t="s">
        <v>42</v>
      </c>
      <c r="O320" s="59"/>
      <c r="P320" s="177">
        <f t="shared" si="31"/>
        <v>0</v>
      </c>
      <c r="Q320" s="177">
        <v>0.11241</v>
      </c>
      <c r="R320" s="177">
        <f t="shared" si="32"/>
        <v>0.44963999999999998</v>
      </c>
      <c r="S320" s="177">
        <v>0</v>
      </c>
      <c r="T320" s="178">
        <f t="shared" si="33"/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9" t="s">
        <v>182</v>
      </c>
      <c r="AT320" s="179" t="s">
        <v>177</v>
      </c>
      <c r="AU320" s="179" t="s">
        <v>86</v>
      </c>
      <c r="AY320" s="18" t="s">
        <v>175</v>
      </c>
      <c r="BE320" s="180">
        <f t="shared" si="34"/>
        <v>0</v>
      </c>
      <c r="BF320" s="180">
        <f t="shared" si="35"/>
        <v>0</v>
      </c>
      <c r="BG320" s="180">
        <f t="shared" si="36"/>
        <v>0</v>
      </c>
      <c r="BH320" s="180">
        <f t="shared" si="37"/>
        <v>0</v>
      </c>
      <c r="BI320" s="180">
        <f t="shared" si="38"/>
        <v>0</v>
      </c>
      <c r="BJ320" s="18" t="s">
        <v>84</v>
      </c>
      <c r="BK320" s="180">
        <f t="shared" si="39"/>
        <v>0</v>
      </c>
      <c r="BL320" s="18" t="s">
        <v>182</v>
      </c>
      <c r="BM320" s="179" t="s">
        <v>1696</v>
      </c>
    </row>
    <row r="321" spans="1:65" s="2" customFormat="1" ht="16.5" customHeight="1">
      <c r="A321" s="33"/>
      <c r="B321" s="167"/>
      <c r="C321" s="205" t="s">
        <v>1437</v>
      </c>
      <c r="D321" s="205" t="s">
        <v>276</v>
      </c>
      <c r="E321" s="206" t="s">
        <v>1367</v>
      </c>
      <c r="F321" s="207" t="s">
        <v>1368</v>
      </c>
      <c r="G321" s="208" t="s">
        <v>310</v>
      </c>
      <c r="H321" s="209">
        <v>4</v>
      </c>
      <c r="I321" s="210"/>
      <c r="J321" s="211">
        <f t="shared" si="30"/>
        <v>0</v>
      </c>
      <c r="K321" s="207" t="s">
        <v>181</v>
      </c>
      <c r="L321" s="212"/>
      <c r="M321" s="213" t="s">
        <v>1</v>
      </c>
      <c r="N321" s="214" t="s">
        <v>42</v>
      </c>
      <c r="O321" s="59"/>
      <c r="P321" s="177">
        <f t="shared" si="31"/>
        <v>0</v>
      </c>
      <c r="Q321" s="177">
        <v>6.4999999999999997E-3</v>
      </c>
      <c r="R321" s="177">
        <f t="shared" si="32"/>
        <v>2.5999999999999999E-2</v>
      </c>
      <c r="S321" s="177">
        <v>0</v>
      </c>
      <c r="T321" s="178">
        <f t="shared" si="33"/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9" t="s">
        <v>217</v>
      </c>
      <c r="AT321" s="179" t="s">
        <v>276</v>
      </c>
      <c r="AU321" s="179" t="s">
        <v>86</v>
      </c>
      <c r="AY321" s="18" t="s">
        <v>175</v>
      </c>
      <c r="BE321" s="180">
        <f t="shared" si="34"/>
        <v>0</v>
      </c>
      <c r="BF321" s="180">
        <f t="shared" si="35"/>
        <v>0</v>
      </c>
      <c r="BG321" s="180">
        <f t="shared" si="36"/>
        <v>0</v>
      </c>
      <c r="BH321" s="180">
        <f t="shared" si="37"/>
        <v>0</v>
      </c>
      <c r="BI321" s="180">
        <f t="shared" si="38"/>
        <v>0</v>
      </c>
      <c r="BJ321" s="18" t="s">
        <v>84</v>
      </c>
      <c r="BK321" s="180">
        <f t="shared" si="39"/>
        <v>0</v>
      </c>
      <c r="BL321" s="18" t="s">
        <v>182</v>
      </c>
      <c r="BM321" s="179" t="s">
        <v>1698</v>
      </c>
    </row>
    <row r="322" spans="1:65" s="2" customFormat="1" ht="16.5" customHeight="1">
      <c r="A322" s="33"/>
      <c r="B322" s="167"/>
      <c r="C322" s="205" t="s">
        <v>1441</v>
      </c>
      <c r="D322" s="205" t="s">
        <v>276</v>
      </c>
      <c r="E322" s="206" t="s">
        <v>1371</v>
      </c>
      <c r="F322" s="207" t="s">
        <v>1372</v>
      </c>
      <c r="G322" s="208" t="s">
        <v>310</v>
      </c>
      <c r="H322" s="209">
        <v>4</v>
      </c>
      <c r="I322" s="210"/>
      <c r="J322" s="211">
        <f t="shared" si="30"/>
        <v>0</v>
      </c>
      <c r="K322" s="207" t="s">
        <v>181</v>
      </c>
      <c r="L322" s="212"/>
      <c r="M322" s="213" t="s">
        <v>1</v>
      </c>
      <c r="N322" s="214" t="s">
        <v>42</v>
      </c>
      <c r="O322" s="59"/>
      <c r="P322" s="177">
        <f t="shared" si="31"/>
        <v>0</v>
      </c>
      <c r="Q322" s="177">
        <v>1.4999999999999999E-4</v>
      </c>
      <c r="R322" s="177">
        <f t="shared" si="32"/>
        <v>5.9999999999999995E-4</v>
      </c>
      <c r="S322" s="177">
        <v>0</v>
      </c>
      <c r="T322" s="178">
        <f t="shared" si="33"/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79" t="s">
        <v>217</v>
      </c>
      <c r="AT322" s="179" t="s">
        <v>276</v>
      </c>
      <c r="AU322" s="179" t="s">
        <v>86</v>
      </c>
      <c r="AY322" s="18" t="s">
        <v>175</v>
      </c>
      <c r="BE322" s="180">
        <f t="shared" si="34"/>
        <v>0</v>
      </c>
      <c r="BF322" s="180">
        <f t="shared" si="35"/>
        <v>0</v>
      </c>
      <c r="BG322" s="180">
        <f t="shared" si="36"/>
        <v>0</v>
      </c>
      <c r="BH322" s="180">
        <f t="shared" si="37"/>
        <v>0</v>
      </c>
      <c r="BI322" s="180">
        <f t="shared" si="38"/>
        <v>0</v>
      </c>
      <c r="BJ322" s="18" t="s">
        <v>84</v>
      </c>
      <c r="BK322" s="180">
        <f t="shared" si="39"/>
        <v>0</v>
      </c>
      <c r="BL322" s="18" t="s">
        <v>182</v>
      </c>
      <c r="BM322" s="179" t="s">
        <v>1700</v>
      </c>
    </row>
    <row r="323" spans="1:65" s="2" customFormat="1" ht="16.5" customHeight="1">
      <c r="A323" s="33"/>
      <c r="B323" s="167"/>
      <c r="C323" s="205" t="s">
        <v>378</v>
      </c>
      <c r="D323" s="205" t="s">
        <v>276</v>
      </c>
      <c r="E323" s="206" t="s">
        <v>1375</v>
      </c>
      <c r="F323" s="207" t="s">
        <v>1376</v>
      </c>
      <c r="G323" s="208" t="s">
        <v>310</v>
      </c>
      <c r="H323" s="209">
        <v>4</v>
      </c>
      <c r="I323" s="210"/>
      <c r="J323" s="211">
        <f t="shared" si="30"/>
        <v>0</v>
      </c>
      <c r="K323" s="207" t="s">
        <v>181</v>
      </c>
      <c r="L323" s="212"/>
      <c r="M323" s="213" t="s">
        <v>1</v>
      </c>
      <c r="N323" s="214" t="s">
        <v>42</v>
      </c>
      <c r="O323" s="59"/>
      <c r="P323" s="177">
        <f t="shared" si="31"/>
        <v>0</v>
      </c>
      <c r="Q323" s="177">
        <v>4.0000000000000002E-4</v>
      </c>
      <c r="R323" s="177">
        <f t="shared" si="32"/>
        <v>1.6000000000000001E-3</v>
      </c>
      <c r="S323" s="177">
        <v>0</v>
      </c>
      <c r="T323" s="178">
        <f t="shared" si="33"/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9" t="s">
        <v>217</v>
      </c>
      <c r="AT323" s="179" t="s">
        <v>276</v>
      </c>
      <c r="AU323" s="179" t="s">
        <v>86</v>
      </c>
      <c r="AY323" s="18" t="s">
        <v>175</v>
      </c>
      <c r="BE323" s="180">
        <f t="shared" si="34"/>
        <v>0</v>
      </c>
      <c r="BF323" s="180">
        <f t="shared" si="35"/>
        <v>0</v>
      </c>
      <c r="BG323" s="180">
        <f t="shared" si="36"/>
        <v>0</v>
      </c>
      <c r="BH323" s="180">
        <f t="shared" si="37"/>
        <v>0</v>
      </c>
      <c r="BI323" s="180">
        <f t="shared" si="38"/>
        <v>0</v>
      </c>
      <c r="BJ323" s="18" t="s">
        <v>84</v>
      </c>
      <c r="BK323" s="180">
        <f t="shared" si="39"/>
        <v>0</v>
      </c>
      <c r="BL323" s="18" t="s">
        <v>182</v>
      </c>
      <c r="BM323" s="179" t="s">
        <v>1702</v>
      </c>
    </row>
    <row r="324" spans="1:65" s="2" customFormat="1" ht="16.5" customHeight="1">
      <c r="A324" s="33"/>
      <c r="B324" s="167"/>
      <c r="C324" s="205" t="s">
        <v>1446</v>
      </c>
      <c r="D324" s="205" t="s">
        <v>276</v>
      </c>
      <c r="E324" s="206" t="s">
        <v>1379</v>
      </c>
      <c r="F324" s="207" t="s">
        <v>1380</v>
      </c>
      <c r="G324" s="208" t="s">
        <v>310</v>
      </c>
      <c r="H324" s="209">
        <v>4</v>
      </c>
      <c r="I324" s="210"/>
      <c r="J324" s="211">
        <f t="shared" si="30"/>
        <v>0</v>
      </c>
      <c r="K324" s="207" t="s">
        <v>181</v>
      </c>
      <c r="L324" s="212"/>
      <c r="M324" s="213" t="s">
        <v>1</v>
      </c>
      <c r="N324" s="214" t="s">
        <v>42</v>
      </c>
      <c r="O324" s="59"/>
      <c r="P324" s="177">
        <f t="shared" si="31"/>
        <v>0</v>
      </c>
      <c r="Q324" s="177">
        <v>3.3E-3</v>
      </c>
      <c r="R324" s="177">
        <f t="shared" si="32"/>
        <v>1.32E-2</v>
      </c>
      <c r="S324" s="177">
        <v>0</v>
      </c>
      <c r="T324" s="178">
        <f t="shared" si="33"/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79" t="s">
        <v>217</v>
      </c>
      <c r="AT324" s="179" t="s">
        <v>276</v>
      </c>
      <c r="AU324" s="179" t="s">
        <v>86</v>
      </c>
      <c r="AY324" s="18" t="s">
        <v>175</v>
      </c>
      <c r="BE324" s="180">
        <f t="shared" si="34"/>
        <v>0</v>
      </c>
      <c r="BF324" s="180">
        <f t="shared" si="35"/>
        <v>0</v>
      </c>
      <c r="BG324" s="180">
        <f t="shared" si="36"/>
        <v>0</v>
      </c>
      <c r="BH324" s="180">
        <f t="shared" si="37"/>
        <v>0</v>
      </c>
      <c r="BI324" s="180">
        <f t="shared" si="38"/>
        <v>0</v>
      </c>
      <c r="BJ324" s="18" t="s">
        <v>84</v>
      </c>
      <c r="BK324" s="180">
        <f t="shared" si="39"/>
        <v>0</v>
      </c>
      <c r="BL324" s="18" t="s">
        <v>182</v>
      </c>
      <c r="BM324" s="179" t="s">
        <v>1704</v>
      </c>
    </row>
    <row r="325" spans="1:65" s="2" customFormat="1" ht="24" customHeight="1">
      <c r="A325" s="33"/>
      <c r="B325" s="167"/>
      <c r="C325" s="168" t="s">
        <v>1448</v>
      </c>
      <c r="D325" s="168" t="s">
        <v>177</v>
      </c>
      <c r="E325" s="169" t="s">
        <v>1836</v>
      </c>
      <c r="F325" s="170" t="s">
        <v>1837</v>
      </c>
      <c r="G325" s="171" t="s">
        <v>285</v>
      </c>
      <c r="H325" s="172">
        <v>62</v>
      </c>
      <c r="I325" s="173"/>
      <c r="J325" s="174">
        <f t="shared" si="30"/>
        <v>0</v>
      </c>
      <c r="K325" s="170" t="s">
        <v>181</v>
      </c>
      <c r="L325" s="34"/>
      <c r="M325" s="175" t="s">
        <v>1</v>
      </c>
      <c r="N325" s="176" t="s">
        <v>42</v>
      </c>
      <c r="O325" s="59"/>
      <c r="P325" s="177">
        <f t="shared" si="31"/>
        <v>0</v>
      </c>
      <c r="Q325" s="177">
        <v>3.3E-4</v>
      </c>
      <c r="R325" s="177">
        <f t="shared" si="32"/>
        <v>2.0459999999999999E-2</v>
      </c>
      <c r="S325" s="177">
        <v>0</v>
      </c>
      <c r="T325" s="178">
        <f t="shared" si="33"/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9" t="s">
        <v>182</v>
      </c>
      <c r="AT325" s="179" t="s">
        <v>177</v>
      </c>
      <c r="AU325" s="179" t="s">
        <v>86</v>
      </c>
      <c r="AY325" s="18" t="s">
        <v>175</v>
      </c>
      <c r="BE325" s="180">
        <f t="shared" si="34"/>
        <v>0</v>
      </c>
      <c r="BF325" s="180">
        <f t="shared" si="35"/>
        <v>0</v>
      </c>
      <c r="BG325" s="180">
        <f t="shared" si="36"/>
        <v>0</v>
      </c>
      <c r="BH325" s="180">
        <f t="shared" si="37"/>
        <v>0</v>
      </c>
      <c r="BI325" s="180">
        <f t="shared" si="38"/>
        <v>0</v>
      </c>
      <c r="BJ325" s="18" t="s">
        <v>84</v>
      </c>
      <c r="BK325" s="180">
        <f t="shared" si="39"/>
        <v>0</v>
      </c>
      <c r="BL325" s="18" t="s">
        <v>182</v>
      </c>
      <c r="BM325" s="179" t="s">
        <v>1838</v>
      </c>
    </row>
    <row r="326" spans="1:65" s="13" customFormat="1">
      <c r="B326" s="181"/>
      <c r="D326" s="182" t="s">
        <v>184</v>
      </c>
      <c r="E326" s="183" t="s">
        <v>1</v>
      </c>
      <c r="F326" s="184" t="s">
        <v>1839</v>
      </c>
      <c r="H326" s="185">
        <v>62</v>
      </c>
      <c r="I326" s="186"/>
      <c r="L326" s="181"/>
      <c r="M326" s="187"/>
      <c r="N326" s="188"/>
      <c r="O326" s="188"/>
      <c r="P326" s="188"/>
      <c r="Q326" s="188"/>
      <c r="R326" s="188"/>
      <c r="S326" s="188"/>
      <c r="T326" s="189"/>
      <c r="AT326" s="183" t="s">
        <v>184</v>
      </c>
      <c r="AU326" s="183" t="s">
        <v>86</v>
      </c>
      <c r="AV326" s="13" t="s">
        <v>86</v>
      </c>
      <c r="AW326" s="13" t="s">
        <v>33</v>
      </c>
      <c r="AX326" s="13" t="s">
        <v>84</v>
      </c>
      <c r="AY326" s="183" t="s">
        <v>175</v>
      </c>
    </row>
    <row r="327" spans="1:65" s="2" customFormat="1" ht="24" customHeight="1">
      <c r="A327" s="33"/>
      <c r="B327" s="167"/>
      <c r="C327" s="168" t="s">
        <v>1450</v>
      </c>
      <c r="D327" s="168" t="s">
        <v>177</v>
      </c>
      <c r="E327" s="169" t="s">
        <v>1383</v>
      </c>
      <c r="F327" s="170" t="s">
        <v>1384</v>
      </c>
      <c r="G327" s="171" t="s">
        <v>245</v>
      </c>
      <c r="H327" s="172">
        <v>12.5</v>
      </c>
      <c r="I327" s="173"/>
      <c r="J327" s="174">
        <f>ROUND(I327*H327,2)</f>
        <v>0</v>
      </c>
      <c r="K327" s="170" t="s">
        <v>181</v>
      </c>
      <c r="L327" s="34"/>
      <c r="M327" s="175" t="s">
        <v>1</v>
      </c>
      <c r="N327" s="176" t="s">
        <v>42</v>
      </c>
      <c r="O327" s="59"/>
      <c r="P327" s="177">
        <f>O327*H327</f>
        <v>0</v>
      </c>
      <c r="Q327" s="177">
        <v>2.5999999999999999E-3</v>
      </c>
      <c r="R327" s="177">
        <f>Q327*H327</f>
        <v>3.2500000000000001E-2</v>
      </c>
      <c r="S327" s="177">
        <v>0</v>
      </c>
      <c r="T327" s="178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79" t="s">
        <v>182</v>
      </c>
      <c r="AT327" s="179" t="s">
        <v>177</v>
      </c>
      <c r="AU327" s="179" t="s">
        <v>86</v>
      </c>
      <c r="AY327" s="18" t="s">
        <v>175</v>
      </c>
      <c r="BE327" s="180">
        <f>IF(N327="základní",J327,0)</f>
        <v>0</v>
      </c>
      <c r="BF327" s="180">
        <f>IF(N327="snížená",J327,0)</f>
        <v>0</v>
      </c>
      <c r="BG327" s="180">
        <f>IF(N327="zákl. přenesená",J327,0)</f>
        <v>0</v>
      </c>
      <c r="BH327" s="180">
        <f>IF(N327="sníž. přenesená",J327,0)</f>
        <v>0</v>
      </c>
      <c r="BI327" s="180">
        <f>IF(N327="nulová",J327,0)</f>
        <v>0</v>
      </c>
      <c r="BJ327" s="18" t="s">
        <v>84</v>
      </c>
      <c r="BK327" s="180">
        <f>ROUND(I327*H327,2)</f>
        <v>0</v>
      </c>
      <c r="BL327" s="18" t="s">
        <v>182</v>
      </c>
      <c r="BM327" s="179" t="s">
        <v>1706</v>
      </c>
    </row>
    <row r="328" spans="1:65" s="13" customFormat="1">
      <c r="B328" s="181"/>
      <c r="D328" s="182" t="s">
        <v>184</v>
      </c>
      <c r="E328" s="183" t="s">
        <v>1</v>
      </c>
      <c r="F328" s="184" t="s">
        <v>1386</v>
      </c>
      <c r="H328" s="185">
        <v>2.5</v>
      </c>
      <c r="I328" s="186"/>
      <c r="L328" s="181"/>
      <c r="M328" s="187"/>
      <c r="N328" s="188"/>
      <c r="O328" s="188"/>
      <c r="P328" s="188"/>
      <c r="Q328" s="188"/>
      <c r="R328" s="188"/>
      <c r="S328" s="188"/>
      <c r="T328" s="189"/>
      <c r="AT328" s="183" t="s">
        <v>184</v>
      </c>
      <c r="AU328" s="183" t="s">
        <v>86</v>
      </c>
      <c r="AV328" s="13" t="s">
        <v>86</v>
      </c>
      <c r="AW328" s="13" t="s">
        <v>33</v>
      </c>
      <c r="AX328" s="13" t="s">
        <v>77</v>
      </c>
      <c r="AY328" s="183" t="s">
        <v>175</v>
      </c>
    </row>
    <row r="329" spans="1:65" s="13" customFormat="1">
      <c r="B329" s="181"/>
      <c r="D329" s="182" t="s">
        <v>184</v>
      </c>
      <c r="E329" s="183" t="s">
        <v>1</v>
      </c>
      <c r="F329" s="184" t="s">
        <v>1840</v>
      </c>
      <c r="H329" s="185">
        <v>10</v>
      </c>
      <c r="I329" s="186"/>
      <c r="L329" s="181"/>
      <c r="M329" s="187"/>
      <c r="N329" s="188"/>
      <c r="O329" s="188"/>
      <c r="P329" s="188"/>
      <c r="Q329" s="188"/>
      <c r="R329" s="188"/>
      <c r="S329" s="188"/>
      <c r="T329" s="189"/>
      <c r="AT329" s="183" t="s">
        <v>184</v>
      </c>
      <c r="AU329" s="183" t="s">
        <v>86</v>
      </c>
      <c r="AV329" s="13" t="s">
        <v>86</v>
      </c>
      <c r="AW329" s="13" t="s">
        <v>33</v>
      </c>
      <c r="AX329" s="13" t="s">
        <v>77</v>
      </c>
      <c r="AY329" s="183" t="s">
        <v>175</v>
      </c>
    </row>
    <row r="330" spans="1:65" s="15" customFormat="1">
      <c r="B330" s="197"/>
      <c r="D330" s="182" t="s">
        <v>184</v>
      </c>
      <c r="E330" s="198" t="s">
        <v>1</v>
      </c>
      <c r="F330" s="199" t="s">
        <v>200</v>
      </c>
      <c r="H330" s="200">
        <v>12.5</v>
      </c>
      <c r="I330" s="201"/>
      <c r="L330" s="197"/>
      <c r="M330" s="202"/>
      <c r="N330" s="203"/>
      <c r="O330" s="203"/>
      <c r="P330" s="203"/>
      <c r="Q330" s="203"/>
      <c r="R330" s="203"/>
      <c r="S330" s="203"/>
      <c r="T330" s="204"/>
      <c r="AT330" s="198" t="s">
        <v>184</v>
      </c>
      <c r="AU330" s="198" t="s">
        <v>86</v>
      </c>
      <c r="AV330" s="15" t="s">
        <v>182</v>
      </c>
      <c r="AW330" s="15" t="s">
        <v>33</v>
      </c>
      <c r="AX330" s="15" t="s">
        <v>84</v>
      </c>
      <c r="AY330" s="198" t="s">
        <v>175</v>
      </c>
    </row>
    <row r="331" spans="1:65" s="2" customFormat="1" ht="16.5" customHeight="1">
      <c r="A331" s="33"/>
      <c r="B331" s="167"/>
      <c r="C331" s="168" t="s">
        <v>1031</v>
      </c>
      <c r="D331" s="168" t="s">
        <v>177</v>
      </c>
      <c r="E331" s="169" t="s">
        <v>1841</v>
      </c>
      <c r="F331" s="170" t="s">
        <v>1842</v>
      </c>
      <c r="G331" s="171" t="s">
        <v>285</v>
      </c>
      <c r="H331" s="172">
        <v>62</v>
      </c>
      <c r="I331" s="173"/>
      <c r="J331" s="174">
        <f>ROUND(I331*H331,2)</f>
        <v>0</v>
      </c>
      <c r="K331" s="170" t="s">
        <v>181</v>
      </c>
      <c r="L331" s="34"/>
      <c r="M331" s="175" t="s">
        <v>1</v>
      </c>
      <c r="N331" s="176" t="s">
        <v>42</v>
      </c>
      <c r="O331" s="59"/>
      <c r="P331" s="177">
        <f>O331*H331</f>
        <v>0</v>
      </c>
      <c r="Q331" s="177">
        <v>0</v>
      </c>
      <c r="R331" s="177">
        <f>Q331*H331</f>
        <v>0</v>
      </c>
      <c r="S331" s="177">
        <v>0</v>
      </c>
      <c r="T331" s="178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79" t="s">
        <v>182</v>
      </c>
      <c r="AT331" s="179" t="s">
        <v>177</v>
      </c>
      <c r="AU331" s="179" t="s">
        <v>86</v>
      </c>
      <c r="AY331" s="18" t="s">
        <v>175</v>
      </c>
      <c r="BE331" s="180">
        <f>IF(N331="základní",J331,0)</f>
        <v>0</v>
      </c>
      <c r="BF331" s="180">
        <f>IF(N331="snížená",J331,0)</f>
        <v>0</v>
      </c>
      <c r="BG331" s="180">
        <f>IF(N331="zákl. přenesená",J331,0)</f>
        <v>0</v>
      </c>
      <c r="BH331" s="180">
        <f>IF(N331="sníž. přenesená",J331,0)</f>
        <v>0</v>
      </c>
      <c r="BI331" s="180">
        <f>IF(N331="nulová",J331,0)</f>
        <v>0</v>
      </c>
      <c r="BJ331" s="18" t="s">
        <v>84</v>
      </c>
      <c r="BK331" s="180">
        <f>ROUND(I331*H331,2)</f>
        <v>0</v>
      </c>
      <c r="BL331" s="18" t="s">
        <v>182</v>
      </c>
      <c r="BM331" s="179" t="s">
        <v>1843</v>
      </c>
    </row>
    <row r="332" spans="1:65" s="2" customFormat="1" ht="16.5" customHeight="1">
      <c r="A332" s="33"/>
      <c r="B332" s="167"/>
      <c r="C332" s="168" t="s">
        <v>1697</v>
      </c>
      <c r="D332" s="168" t="s">
        <v>177</v>
      </c>
      <c r="E332" s="169" t="s">
        <v>834</v>
      </c>
      <c r="F332" s="170" t="s">
        <v>835</v>
      </c>
      <c r="G332" s="171" t="s">
        <v>245</v>
      </c>
      <c r="H332" s="172">
        <v>12.5</v>
      </c>
      <c r="I332" s="173"/>
      <c r="J332" s="174">
        <f>ROUND(I332*H332,2)</f>
        <v>0</v>
      </c>
      <c r="K332" s="170" t="s">
        <v>181</v>
      </c>
      <c r="L332" s="34"/>
      <c r="M332" s="175" t="s">
        <v>1</v>
      </c>
      <c r="N332" s="176" t="s">
        <v>42</v>
      </c>
      <c r="O332" s="59"/>
      <c r="P332" s="177">
        <f>O332*H332</f>
        <v>0</v>
      </c>
      <c r="Q332" s="177">
        <v>1.0000000000000001E-5</v>
      </c>
      <c r="R332" s="177">
        <f>Q332*H332</f>
        <v>1.25E-4</v>
      </c>
      <c r="S332" s="177">
        <v>0</v>
      </c>
      <c r="T332" s="178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79" t="s">
        <v>182</v>
      </c>
      <c r="AT332" s="179" t="s">
        <v>177</v>
      </c>
      <c r="AU332" s="179" t="s">
        <v>86</v>
      </c>
      <c r="AY332" s="18" t="s">
        <v>175</v>
      </c>
      <c r="BE332" s="180">
        <f>IF(N332="základní",J332,0)</f>
        <v>0</v>
      </c>
      <c r="BF332" s="180">
        <f>IF(N332="snížená",J332,0)</f>
        <v>0</v>
      </c>
      <c r="BG332" s="180">
        <f>IF(N332="zákl. přenesená",J332,0)</f>
        <v>0</v>
      </c>
      <c r="BH332" s="180">
        <f>IF(N332="sníž. přenesená",J332,0)</f>
        <v>0</v>
      </c>
      <c r="BI332" s="180">
        <f>IF(N332="nulová",J332,0)</f>
        <v>0</v>
      </c>
      <c r="BJ332" s="18" t="s">
        <v>84</v>
      </c>
      <c r="BK332" s="180">
        <f>ROUND(I332*H332,2)</f>
        <v>0</v>
      </c>
      <c r="BL332" s="18" t="s">
        <v>182</v>
      </c>
      <c r="BM332" s="179" t="s">
        <v>1710</v>
      </c>
    </row>
    <row r="333" spans="1:65" s="2" customFormat="1" ht="24" customHeight="1">
      <c r="A333" s="33"/>
      <c r="B333" s="167"/>
      <c r="C333" s="168" t="s">
        <v>1699</v>
      </c>
      <c r="D333" s="168" t="s">
        <v>177</v>
      </c>
      <c r="E333" s="169" t="s">
        <v>837</v>
      </c>
      <c r="F333" s="170" t="s">
        <v>838</v>
      </c>
      <c r="G333" s="171" t="s">
        <v>285</v>
      </c>
      <c r="H333" s="172">
        <v>139</v>
      </c>
      <c r="I333" s="173"/>
      <c r="J333" s="174">
        <f>ROUND(I333*H333,2)</f>
        <v>0</v>
      </c>
      <c r="K333" s="170" t="s">
        <v>181</v>
      </c>
      <c r="L333" s="34"/>
      <c r="M333" s="175" t="s">
        <v>1</v>
      </c>
      <c r="N333" s="176" t="s">
        <v>42</v>
      </c>
      <c r="O333" s="59"/>
      <c r="P333" s="177">
        <f>O333*H333</f>
        <v>0</v>
      </c>
      <c r="Q333" s="177">
        <v>0.15540000000000001</v>
      </c>
      <c r="R333" s="177">
        <f>Q333*H333</f>
        <v>21.6006</v>
      </c>
      <c r="S333" s="177">
        <v>0</v>
      </c>
      <c r="T333" s="178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9" t="s">
        <v>182</v>
      </c>
      <c r="AT333" s="179" t="s">
        <v>177</v>
      </c>
      <c r="AU333" s="179" t="s">
        <v>86</v>
      </c>
      <c r="AY333" s="18" t="s">
        <v>175</v>
      </c>
      <c r="BE333" s="180">
        <f>IF(N333="základní",J333,0)</f>
        <v>0</v>
      </c>
      <c r="BF333" s="180">
        <f>IF(N333="snížená",J333,0)</f>
        <v>0</v>
      </c>
      <c r="BG333" s="180">
        <f>IF(N333="zákl. přenesená",J333,0)</f>
        <v>0</v>
      </c>
      <c r="BH333" s="180">
        <f>IF(N333="sníž. přenesená",J333,0)</f>
        <v>0</v>
      </c>
      <c r="BI333" s="180">
        <f>IF(N333="nulová",J333,0)</f>
        <v>0</v>
      </c>
      <c r="BJ333" s="18" t="s">
        <v>84</v>
      </c>
      <c r="BK333" s="180">
        <f>ROUND(I333*H333,2)</f>
        <v>0</v>
      </c>
      <c r="BL333" s="18" t="s">
        <v>182</v>
      </c>
      <c r="BM333" s="179" t="s">
        <v>1712</v>
      </c>
    </row>
    <row r="334" spans="1:65" s="13" customFormat="1">
      <c r="B334" s="181"/>
      <c r="D334" s="182" t="s">
        <v>184</v>
      </c>
      <c r="E334" s="183" t="s">
        <v>1</v>
      </c>
      <c r="F334" s="184" t="s">
        <v>1844</v>
      </c>
      <c r="H334" s="185">
        <v>93</v>
      </c>
      <c r="I334" s="186"/>
      <c r="L334" s="181"/>
      <c r="M334" s="187"/>
      <c r="N334" s="188"/>
      <c r="O334" s="188"/>
      <c r="P334" s="188"/>
      <c r="Q334" s="188"/>
      <c r="R334" s="188"/>
      <c r="S334" s="188"/>
      <c r="T334" s="189"/>
      <c r="AT334" s="183" t="s">
        <v>184</v>
      </c>
      <c r="AU334" s="183" t="s">
        <v>86</v>
      </c>
      <c r="AV334" s="13" t="s">
        <v>86</v>
      </c>
      <c r="AW334" s="13" t="s">
        <v>33</v>
      </c>
      <c r="AX334" s="13" t="s">
        <v>77</v>
      </c>
      <c r="AY334" s="183" t="s">
        <v>175</v>
      </c>
    </row>
    <row r="335" spans="1:65" s="13" customFormat="1">
      <c r="B335" s="181"/>
      <c r="D335" s="182" t="s">
        <v>184</v>
      </c>
      <c r="E335" s="183" t="s">
        <v>1</v>
      </c>
      <c r="F335" s="184" t="s">
        <v>1845</v>
      </c>
      <c r="H335" s="185">
        <v>34</v>
      </c>
      <c r="I335" s="186"/>
      <c r="L335" s="181"/>
      <c r="M335" s="187"/>
      <c r="N335" s="188"/>
      <c r="O335" s="188"/>
      <c r="P335" s="188"/>
      <c r="Q335" s="188"/>
      <c r="R335" s="188"/>
      <c r="S335" s="188"/>
      <c r="T335" s="189"/>
      <c r="AT335" s="183" t="s">
        <v>184</v>
      </c>
      <c r="AU335" s="183" t="s">
        <v>86</v>
      </c>
      <c r="AV335" s="13" t="s">
        <v>86</v>
      </c>
      <c r="AW335" s="13" t="s">
        <v>33</v>
      </c>
      <c r="AX335" s="13" t="s">
        <v>77</v>
      </c>
      <c r="AY335" s="183" t="s">
        <v>175</v>
      </c>
    </row>
    <row r="336" spans="1:65" s="13" customFormat="1">
      <c r="B336" s="181"/>
      <c r="D336" s="182" t="s">
        <v>184</v>
      </c>
      <c r="E336" s="183" t="s">
        <v>1</v>
      </c>
      <c r="F336" s="184" t="s">
        <v>1846</v>
      </c>
      <c r="H336" s="185">
        <v>4</v>
      </c>
      <c r="I336" s="186"/>
      <c r="L336" s="181"/>
      <c r="M336" s="187"/>
      <c r="N336" s="188"/>
      <c r="O336" s="188"/>
      <c r="P336" s="188"/>
      <c r="Q336" s="188"/>
      <c r="R336" s="188"/>
      <c r="S336" s="188"/>
      <c r="T336" s="189"/>
      <c r="AT336" s="183" t="s">
        <v>184</v>
      </c>
      <c r="AU336" s="183" t="s">
        <v>86</v>
      </c>
      <c r="AV336" s="13" t="s">
        <v>86</v>
      </c>
      <c r="AW336" s="13" t="s">
        <v>33</v>
      </c>
      <c r="AX336" s="13" t="s">
        <v>77</v>
      </c>
      <c r="AY336" s="183" t="s">
        <v>175</v>
      </c>
    </row>
    <row r="337" spans="1:65" s="13" customFormat="1">
      <c r="B337" s="181"/>
      <c r="D337" s="182" t="s">
        <v>184</v>
      </c>
      <c r="E337" s="183" t="s">
        <v>1</v>
      </c>
      <c r="F337" s="184" t="s">
        <v>1847</v>
      </c>
      <c r="H337" s="185">
        <v>8</v>
      </c>
      <c r="I337" s="186"/>
      <c r="L337" s="181"/>
      <c r="M337" s="187"/>
      <c r="N337" s="188"/>
      <c r="O337" s="188"/>
      <c r="P337" s="188"/>
      <c r="Q337" s="188"/>
      <c r="R337" s="188"/>
      <c r="S337" s="188"/>
      <c r="T337" s="189"/>
      <c r="AT337" s="183" t="s">
        <v>184</v>
      </c>
      <c r="AU337" s="183" t="s">
        <v>86</v>
      </c>
      <c r="AV337" s="13" t="s">
        <v>86</v>
      </c>
      <c r="AW337" s="13" t="s">
        <v>33</v>
      </c>
      <c r="AX337" s="13" t="s">
        <v>77</v>
      </c>
      <c r="AY337" s="183" t="s">
        <v>175</v>
      </c>
    </row>
    <row r="338" spans="1:65" s="15" customFormat="1">
      <c r="B338" s="197"/>
      <c r="D338" s="182" t="s">
        <v>184</v>
      </c>
      <c r="E338" s="198" t="s">
        <v>1</v>
      </c>
      <c r="F338" s="199" t="s">
        <v>200</v>
      </c>
      <c r="H338" s="200">
        <v>139</v>
      </c>
      <c r="I338" s="201"/>
      <c r="L338" s="197"/>
      <c r="M338" s="202"/>
      <c r="N338" s="203"/>
      <c r="O338" s="203"/>
      <c r="P338" s="203"/>
      <c r="Q338" s="203"/>
      <c r="R338" s="203"/>
      <c r="S338" s="203"/>
      <c r="T338" s="204"/>
      <c r="AT338" s="198" t="s">
        <v>184</v>
      </c>
      <c r="AU338" s="198" t="s">
        <v>86</v>
      </c>
      <c r="AV338" s="15" t="s">
        <v>182</v>
      </c>
      <c r="AW338" s="15" t="s">
        <v>33</v>
      </c>
      <c r="AX338" s="15" t="s">
        <v>84</v>
      </c>
      <c r="AY338" s="198" t="s">
        <v>175</v>
      </c>
    </row>
    <row r="339" spans="1:65" s="2" customFormat="1" ht="16.5" customHeight="1">
      <c r="A339" s="33"/>
      <c r="B339" s="167"/>
      <c r="C339" s="205" t="s">
        <v>1701</v>
      </c>
      <c r="D339" s="205" t="s">
        <v>276</v>
      </c>
      <c r="E339" s="206" t="s">
        <v>844</v>
      </c>
      <c r="F339" s="207" t="s">
        <v>845</v>
      </c>
      <c r="G339" s="208" t="s">
        <v>285</v>
      </c>
      <c r="H339" s="209">
        <v>97.65</v>
      </c>
      <c r="I339" s="210"/>
      <c r="J339" s="211">
        <f>ROUND(I339*H339,2)</f>
        <v>0</v>
      </c>
      <c r="K339" s="207" t="s">
        <v>181</v>
      </c>
      <c r="L339" s="212"/>
      <c r="M339" s="213" t="s">
        <v>1</v>
      </c>
      <c r="N339" s="214" t="s">
        <v>42</v>
      </c>
      <c r="O339" s="59"/>
      <c r="P339" s="177">
        <f>O339*H339</f>
        <v>0</v>
      </c>
      <c r="Q339" s="177">
        <v>8.1000000000000003E-2</v>
      </c>
      <c r="R339" s="177">
        <f>Q339*H339</f>
        <v>7.909650000000001</v>
      </c>
      <c r="S339" s="177">
        <v>0</v>
      </c>
      <c r="T339" s="178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79" t="s">
        <v>217</v>
      </c>
      <c r="AT339" s="179" t="s">
        <v>276</v>
      </c>
      <c r="AU339" s="179" t="s">
        <v>86</v>
      </c>
      <c r="AY339" s="18" t="s">
        <v>175</v>
      </c>
      <c r="BE339" s="180">
        <f>IF(N339="základní",J339,0)</f>
        <v>0</v>
      </c>
      <c r="BF339" s="180">
        <f>IF(N339="snížená",J339,0)</f>
        <v>0</v>
      </c>
      <c r="BG339" s="180">
        <f>IF(N339="zákl. přenesená",J339,0)</f>
        <v>0</v>
      </c>
      <c r="BH339" s="180">
        <f>IF(N339="sníž. přenesená",J339,0)</f>
        <v>0</v>
      </c>
      <c r="BI339" s="180">
        <f>IF(N339="nulová",J339,0)</f>
        <v>0</v>
      </c>
      <c r="BJ339" s="18" t="s">
        <v>84</v>
      </c>
      <c r="BK339" s="180">
        <f>ROUND(I339*H339,2)</f>
        <v>0</v>
      </c>
      <c r="BL339" s="18" t="s">
        <v>182</v>
      </c>
      <c r="BM339" s="179" t="s">
        <v>1717</v>
      </c>
    </row>
    <row r="340" spans="1:65" s="13" customFormat="1">
      <c r="B340" s="181"/>
      <c r="D340" s="182" t="s">
        <v>184</v>
      </c>
      <c r="E340" s="183" t="s">
        <v>1</v>
      </c>
      <c r="F340" s="184" t="s">
        <v>1848</v>
      </c>
      <c r="H340" s="185">
        <v>97.65</v>
      </c>
      <c r="I340" s="186"/>
      <c r="L340" s="181"/>
      <c r="M340" s="187"/>
      <c r="N340" s="188"/>
      <c r="O340" s="188"/>
      <c r="P340" s="188"/>
      <c r="Q340" s="188"/>
      <c r="R340" s="188"/>
      <c r="S340" s="188"/>
      <c r="T340" s="189"/>
      <c r="AT340" s="183" t="s">
        <v>184</v>
      </c>
      <c r="AU340" s="183" t="s">
        <v>86</v>
      </c>
      <c r="AV340" s="13" t="s">
        <v>86</v>
      </c>
      <c r="AW340" s="13" t="s">
        <v>33</v>
      </c>
      <c r="AX340" s="13" t="s">
        <v>84</v>
      </c>
      <c r="AY340" s="183" t="s">
        <v>175</v>
      </c>
    </row>
    <row r="341" spans="1:65" s="2" customFormat="1" ht="24" customHeight="1">
      <c r="A341" s="33"/>
      <c r="B341" s="167"/>
      <c r="C341" s="205" t="s">
        <v>1703</v>
      </c>
      <c r="D341" s="205" t="s">
        <v>276</v>
      </c>
      <c r="E341" s="206" t="s">
        <v>848</v>
      </c>
      <c r="F341" s="207" t="s">
        <v>849</v>
      </c>
      <c r="G341" s="208" t="s">
        <v>285</v>
      </c>
      <c r="H341" s="209">
        <v>35.700000000000003</v>
      </c>
      <c r="I341" s="210"/>
      <c r="J341" s="211">
        <f>ROUND(I341*H341,2)</f>
        <v>0</v>
      </c>
      <c r="K341" s="207" t="s">
        <v>181</v>
      </c>
      <c r="L341" s="212"/>
      <c r="M341" s="213" t="s">
        <v>1</v>
      </c>
      <c r="N341" s="214" t="s">
        <v>42</v>
      </c>
      <c r="O341" s="59"/>
      <c r="P341" s="177">
        <f>O341*H341</f>
        <v>0</v>
      </c>
      <c r="Q341" s="177">
        <v>4.8300000000000003E-2</v>
      </c>
      <c r="R341" s="177">
        <f>Q341*H341</f>
        <v>1.7243100000000002</v>
      </c>
      <c r="S341" s="177">
        <v>0</v>
      </c>
      <c r="T341" s="178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79" t="s">
        <v>217</v>
      </c>
      <c r="AT341" s="179" t="s">
        <v>276</v>
      </c>
      <c r="AU341" s="179" t="s">
        <v>86</v>
      </c>
      <c r="AY341" s="18" t="s">
        <v>175</v>
      </c>
      <c r="BE341" s="180">
        <f>IF(N341="základní",J341,0)</f>
        <v>0</v>
      </c>
      <c r="BF341" s="180">
        <f>IF(N341="snížená",J341,0)</f>
        <v>0</v>
      </c>
      <c r="BG341" s="180">
        <f>IF(N341="zákl. přenesená",J341,0)</f>
        <v>0</v>
      </c>
      <c r="BH341" s="180">
        <f>IF(N341="sníž. přenesená",J341,0)</f>
        <v>0</v>
      </c>
      <c r="BI341" s="180">
        <f>IF(N341="nulová",J341,0)</f>
        <v>0</v>
      </c>
      <c r="BJ341" s="18" t="s">
        <v>84</v>
      </c>
      <c r="BK341" s="180">
        <f>ROUND(I341*H341,2)</f>
        <v>0</v>
      </c>
      <c r="BL341" s="18" t="s">
        <v>182</v>
      </c>
      <c r="BM341" s="179" t="s">
        <v>1720</v>
      </c>
    </row>
    <row r="342" spans="1:65" s="13" customFormat="1">
      <c r="B342" s="181"/>
      <c r="D342" s="182" t="s">
        <v>184</v>
      </c>
      <c r="E342" s="183" t="s">
        <v>1</v>
      </c>
      <c r="F342" s="184" t="s">
        <v>949</v>
      </c>
      <c r="H342" s="185">
        <v>35.700000000000003</v>
      </c>
      <c r="I342" s="186"/>
      <c r="L342" s="181"/>
      <c r="M342" s="187"/>
      <c r="N342" s="188"/>
      <c r="O342" s="188"/>
      <c r="P342" s="188"/>
      <c r="Q342" s="188"/>
      <c r="R342" s="188"/>
      <c r="S342" s="188"/>
      <c r="T342" s="189"/>
      <c r="AT342" s="183" t="s">
        <v>184</v>
      </c>
      <c r="AU342" s="183" t="s">
        <v>86</v>
      </c>
      <c r="AV342" s="13" t="s">
        <v>86</v>
      </c>
      <c r="AW342" s="13" t="s">
        <v>33</v>
      </c>
      <c r="AX342" s="13" t="s">
        <v>84</v>
      </c>
      <c r="AY342" s="183" t="s">
        <v>175</v>
      </c>
    </row>
    <row r="343" spans="1:65" s="2" customFormat="1" ht="24" customHeight="1">
      <c r="A343" s="33"/>
      <c r="B343" s="167"/>
      <c r="C343" s="205" t="s">
        <v>1705</v>
      </c>
      <c r="D343" s="205" t="s">
        <v>276</v>
      </c>
      <c r="E343" s="206" t="s">
        <v>851</v>
      </c>
      <c r="F343" s="207" t="s">
        <v>852</v>
      </c>
      <c r="G343" s="208" t="s">
        <v>285</v>
      </c>
      <c r="H343" s="209">
        <v>4</v>
      </c>
      <c r="I343" s="210"/>
      <c r="J343" s="211">
        <f>ROUND(I343*H343,2)</f>
        <v>0</v>
      </c>
      <c r="K343" s="207" t="s">
        <v>181</v>
      </c>
      <c r="L343" s="212"/>
      <c r="M343" s="213" t="s">
        <v>1</v>
      </c>
      <c r="N343" s="214" t="s">
        <v>42</v>
      </c>
      <c r="O343" s="59"/>
      <c r="P343" s="177">
        <f>O343*H343</f>
        <v>0</v>
      </c>
      <c r="Q343" s="177">
        <v>6.4000000000000001E-2</v>
      </c>
      <c r="R343" s="177">
        <f>Q343*H343</f>
        <v>0.25600000000000001</v>
      </c>
      <c r="S343" s="177">
        <v>0</v>
      </c>
      <c r="T343" s="178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79" t="s">
        <v>217</v>
      </c>
      <c r="AT343" s="179" t="s">
        <v>276</v>
      </c>
      <c r="AU343" s="179" t="s">
        <v>86</v>
      </c>
      <c r="AY343" s="18" t="s">
        <v>175</v>
      </c>
      <c r="BE343" s="180">
        <f>IF(N343="základní",J343,0)</f>
        <v>0</v>
      </c>
      <c r="BF343" s="180">
        <f>IF(N343="snížená",J343,0)</f>
        <v>0</v>
      </c>
      <c r="BG343" s="180">
        <f>IF(N343="zákl. přenesená",J343,0)</f>
        <v>0</v>
      </c>
      <c r="BH343" s="180">
        <f>IF(N343="sníž. přenesená",J343,0)</f>
        <v>0</v>
      </c>
      <c r="BI343" s="180">
        <f>IF(N343="nulová",J343,0)</f>
        <v>0</v>
      </c>
      <c r="BJ343" s="18" t="s">
        <v>84</v>
      </c>
      <c r="BK343" s="180">
        <f>ROUND(I343*H343,2)</f>
        <v>0</v>
      </c>
      <c r="BL343" s="18" t="s">
        <v>182</v>
      </c>
      <c r="BM343" s="179" t="s">
        <v>1723</v>
      </c>
    </row>
    <row r="344" spans="1:65" s="2" customFormat="1" ht="16.5" customHeight="1">
      <c r="A344" s="33"/>
      <c r="B344" s="167"/>
      <c r="C344" s="205" t="s">
        <v>1709</v>
      </c>
      <c r="D344" s="205" t="s">
        <v>276</v>
      </c>
      <c r="E344" s="206" t="s">
        <v>854</v>
      </c>
      <c r="F344" s="207" t="s">
        <v>855</v>
      </c>
      <c r="G344" s="208" t="s">
        <v>285</v>
      </c>
      <c r="H344" s="209">
        <v>8</v>
      </c>
      <c r="I344" s="210"/>
      <c r="J344" s="211">
        <f>ROUND(I344*H344,2)</f>
        <v>0</v>
      </c>
      <c r="K344" s="207" t="s">
        <v>181</v>
      </c>
      <c r="L344" s="212"/>
      <c r="M344" s="213" t="s">
        <v>1</v>
      </c>
      <c r="N344" s="214" t="s">
        <v>42</v>
      </c>
      <c r="O344" s="59"/>
      <c r="P344" s="177">
        <f>O344*H344</f>
        <v>0</v>
      </c>
      <c r="Q344" s="177">
        <v>7.8200000000000006E-2</v>
      </c>
      <c r="R344" s="177">
        <f>Q344*H344</f>
        <v>0.62560000000000004</v>
      </c>
      <c r="S344" s="177">
        <v>0</v>
      </c>
      <c r="T344" s="178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79" t="s">
        <v>217</v>
      </c>
      <c r="AT344" s="179" t="s">
        <v>276</v>
      </c>
      <c r="AU344" s="179" t="s">
        <v>86</v>
      </c>
      <c r="AY344" s="18" t="s">
        <v>175</v>
      </c>
      <c r="BE344" s="180">
        <f>IF(N344="základní",J344,0)</f>
        <v>0</v>
      </c>
      <c r="BF344" s="180">
        <f>IF(N344="snížená",J344,0)</f>
        <v>0</v>
      </c>
      <c r="BG344" s="180">
        <f>IF(N344="zákl. přenesená",J344,0)</f>
        <v>0</v>
      </c>
      <c r="BH344" s="180">
        <f>IF(N344="sníž. přenesená",J344,0)</f>
        <v>0</v>
      </c>
      <c r="BI344" s="180">
        <f>IF(N344="nulová",J344,0)</f>
        <v>0</v>
      </c>
      <c r="BJ344" s="18" t="s">
        <v>84</v>
      </c>
      <c r="BK344" s="180">
        <f>ROUND(I344*H344,2)</f>
        <v>0</v>
      </c>
      <c r="BL344" s="18" t="s">
        <v>182</v>
      </c>
      <c r="BM344" s="179" t="s">
        <v>1849</v>
      </c>
    </row>
    <row r="345" spans="1:65" s="2" customFormat="1" ht="24" customHeight="1">
      <c r="A345" s="33"/>
      <c r="B345" s="167"/>
      <c r="C345" s="168" t="s">
        <v>1711</v>
      </c>
      <c r="D345" s="168" t="s">
        <v>177</v>
      </c>
      <c r="E345" s="169" t="s">
        <v>301</v>
      </c>
      <c r="F345" s="170" t="s">
        <v>302</v>
      </c>
      <c r="G345" s="171" t="s">
        <v>180</v>
      </c>
      <c r="H345" s="172">
        <v>9.1280000000000001</v>
      </c>
      <c r="I345" s="173"/>
      <c r="J345" s="174">
        <f>ROUND(I345*H345,2)</f>
        <v>0</v>
      </c>
      <c r="K345" s="170" t="s">
        <v>181</v>
      </c>
      <c r="L345" s="34"/>
      <c r="M345" s="175" t="s">
        <v>1</v>
      </c>
      <c r="N345" s="176" t="s">
        <v>42</v>
      </c>
      <c r="O345" s="59"/>
      <c r="P345" s="177">
        <f>O345*H345</f>
        <v>0</v>
      </c>
      <c r="Q345" s="177">
        <v>2.2563399999999998</v>
      </c>
      <c r="R345" s="177">
        <f>Q345*H345</f>
        <v>20.595871519999999</v>
      </c>
      <c r="S345" s="177">
        <v>0</v>
      </c>
      <c r="T345" s="178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9" t="s">
        <v>182</v>
      </c>
      <c r="AT345" s="179" t="s">
        <v>177</v>
      </c>
      <c r="AU345" s="179" t="s">
        <v>86</v>
      </c>
      <c r="AY345" s="18" t="s">
        <v>175</v>
      </c>
      <c r="BE345" s="180">
        <f>IF(N345="základní",J345,0)</f>
        <v>0</v>
      </c>
      <c r="BF345" s="180">
        <f>IF(N345="snížená",J345,0)</f>
        <v>0</v>
      </c>
      <c r="BG345" s="180">
        <f>IF(N345="zákl. přenesená",J345,0)</f>
        <v>0</v>
      </c>
      <c r="BH345" s="180">
        <f>IF(N345="sníž. přenesená",J345,0)</f>
        <v>0</v>
      </c>
      <c r="BI345" s="180">
        <f>IF(N345="nulová",J345,0)</f>
        <v>0</v>
      </c>
      <c r="BJ345" s="18" t="s">
        <v>84</v>
      </c>
      <c r="BK345" s="180">
        <f>ROUND(I345*H345,2)</f>
        <v>0</v>
      </c>
      <c r="BL345" s="18" t="s">
        <v>182</v>
      </c>
      <c r="BM345" s="179" t="s">
        <v>1725</v>
      </c>
    </row>
    <row r="346" spans="1:65" s="13" customFormat="1">
      <c r="B346" s="181"/>
      <c r="D346" s="182" t="s">
        <v>184</v>
      </c>
      <c r="E346" s="183" t="s">
        <v>1</v>
      </c>
      <c r="F346" s="184" t="s">
        <v>1787</v>
      </c>
      <c r="H346" s="185">
        <v>7.0880000000000001</v>
      </c>
      <c r="I346" s="186"/>
      <c r="L346" s="181"/>
      <c r="M346" s="187"/>
      <c r="N346" s="188"/>
      <c r="O346" s="188"/>
      <c r="P346" s="188"/>
      <c r="Q346" s="188"/>
      <c r="R346" s="188"/>
      <c r="S346" s="188"/>
      <c r="T346" s="189"/>
      <c r="AT346" s="183" t="s">
        <v>184</v>
      </c>
      <c r="AU346" s="183" t="s">
        <v>86</v>
      </c>
      <c r="AV346" s="13" t="s">
        <v>86</v>
      </c>
      <c r="AW346" s="13" t="s">
        <v>33</v>
      </c>
      <c r="AX346" s="13" t="s">
        <v>77</v>
      </c>
      <c r="AY346" s="183" t="s">
        <v>175</v>
      </c>
    </row>
    <row r="347" spans="1:65" s="13" customFormat="1">
      <c r="B347" s="181"/>
      <c r="D347" s="182" t="s">
        <v>184</v>
      </c>
      <c r="E347" s="183" t="s">
        <v>1</v>
      </c>
      <c r="F347" s="184" t="s">
        <v>1788</v>
      </c>
      <c r="H347" s="185">
        <v>2.04</v>
      </c>
      <c r="I347" s="186"/>
      <c r="L347" s="181"/>
      <c r="M347" s="187"/>
      <c r="N347" s="188"/>
      <c r="O347" s="188"/>
      <c r="P347" s="188"/>
      <c r="Q347" s="188"/>
      <c r="R347" s="188"/>
      <c r="S347" s="188"/>
      <c r="T347" s="189"/>
      <c r="AT347" s="183" t="s">
        <v>184</v>
      </c>
      <c r="AU347" s="183" t="s">
        <v>86</v>
      </c>
      <c r="AV347" s="13" t="s">
        <v>86</v>
      </c>
      <c r="AW347" s="13" t="s">
        <v>33</v>
      </c>
      <c r="AX347" s="13" t="s">
        <v>77</v>
      </c>
      <c r="AY347" s="183" t="s">
        <v>175</v>
      </c>
    </row>
    <row r="348" spans="1:65" s="15" customFormat="1">
      <c r="B348" s="197"/>
      <c r="D348" s="182" t="s">
        <v>184</v>
      </c>
      <c r="E348" s="198" t="s">
        <v>1</v>
      </c>
      <c r="F348" s="199" t="s">
        <v>200</v>
      </c>
      <c r="H348" s="200">
        <v>9.1280000000000001</v>
      </c>
      <c r="I348" s="201"/>
      <c r="L348" s="197"/>
      <c r="M348" s="202"/>
      <c r="N348" s="203"/>
      <c r="O348" s="203"/>
      <c r="P348" s="203"/>
      <c r="Q348" s="203"/>
      <c r="R348" s="203"/>
      <c r="S348" s="203"/>
      <c r="T348" s="204"/>
      <c r="AT348" s="198" t="s">
        <v>184</v>
      </c>
      <c r="AU348" s="198" t="s">
        <v>86</v>
      </c>
      <c r="AV348" s="15" t="s">
        <v>182</v>
      </c>
      <c r="AW348" s="15" t="s">
        <v>33</v>
      </c>
      <c r="AX348" s="15" t="s">
        <v>84</v>
      </c>
      <c r="AY348" s="198" t="s">
        <v>175</v>
      </c>
    </row>
    <row r="349" spans="1:65" s="2" customFormat="1" ht="24" customHeight="1">
      <c r="A349" s="33"/>
      <c r="B349" s="167"/>
      <c r="C349" s="168" t="s">
        <v>1716</v>
      </c>
      <c r="D349" s="168" t="s">
        <v>177</v>
      </c>
      <c r="E349" s="169" t="s">
        <v>665</v>
      </c>
      <c r="F349" s="170" t="s">
        <v>666</v>
      </c>
      <c r="G349" s="171" t="s">
        <v>245</v>
      </c>
      <c r="H349" s="172">
        <v>138</v>
      </c>
      <c r="I349" s="173"/>
      <c r="J349" s="174">
        <f>ROUND(I349*H349,2)</f>
        <v>0</v>
      </c>
      <c r="K349" s="170" t="s">
        <v>181</v>
      </c>
      <c r="L349" s="34"/>
      <c r="M349" s="175" t="s">
        <v>1</v>
      </c>
      <c r="N349" s="176" t="s">
        <v>42</v>
      </c>
      <c r="O349" s="59"/>
      <c r="P349" s="177">
        <f>O349*H349</f>
        <v>0</v>
      </c>
      <c r="Q349" s="177">
        <v>6.8999999999999997E-4</v>
      </c>
      <c r="R349" s="177">
        <f>Q349*H349</f>
        <v>9.5219999999999999E-2</v>
      </c>
      <c r="S349" s="177">
        <v>0</v>
      </c>
      <c r="T349" s="178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79" t="s">
        <v>182</v>
      </c>
      <c r="AT349" s="179" t="s">
        <v>177</v>
      </c>
      <c r="AU349" s="179" t="s">
        <v>86</v>
      </c>
      <c r="AY349" s="18" t="s">
        <v>175</v>
      </c>
      <c r="BE349" s="180">
        <f>IF(N349="základní",J349,0)</f>
        <v>0</v>
      </c>
      <c r="BF349" s="180">
        <f>IF(N349="snížená",J349,0)</f>
        <v>0</v>
      </c>
      <c r="BG349" s="180">
        <f>IF(N349="zákl. přenesená",J349,0)</f>
        <v>0</v>
      </c>
      <c r="BH349" s="180">
        <f>IF(N349="sníž. přenesená",J349,0)</f>
        <v>0</v>
      </c>
      <c r="BI349" s="180">
        <f>IF(N349="nulová",J349,0)</f>
        <v>0</v>
      </c>
      <c r="BJ349" s="18" t="s">
        <v>84</v>
      </c>
      <c r="BK349" s="180">
        <f>ROUND(I349*H349,2)</f>
        <v>0</v>
      </c>
      <c r="BL349" s="18" t="s">
        <v>182</v>
      </c>
      <c r="BM349" s="179" t="s">
        <v>1728</v>
      </c>
    </row>
    <row r="350" spans="1:65" s="2" customFormat="1" ht="16.5" customHeight="1">
      <c r="A350" s="33"/>
      <c r="B350" s="167"/>
      <c r="C350" s="168" t="s">
        <v>1719</v>
      </c>
      <c r="D350" s="168" t="s">
        <v>177</v>
      </c>
      <c r="E350" s="169" t="s">
        <v>860</v>
      </c>
      <c r="F350" s="170" t="s">
        <v>861</v>
      </c>
      <c r="G350" s="171" t="s">
        <v>285</v>
      </c>
      <c r="H350" s="172">
        <v>25</v>
      </c>
      <c r="I350" s="173"/>
      <c r="J350" s="174">
        <f>ROUND(I350*H350,2)</f>
        <v>0</v>
      </c>
      <c r="K350" s="170" t="s">
        <v>181</v>
      </c>
      <c r="L350" s="34"/>
      <c r="M350" s="175" t="s">
        <v>1</v>
      </c>
      <c r="N350" s="176" t="s">
        <v>42</v>
      </c>
      <c r="O350" s="59"/>
      <c r="P350" s="177">
        <f>O350*H350</f>
        <v>0</v>
      </c>
      <c r="Q350" s="177">
        <v>0</v>
      </c>
      <c r="R350" s="177">
        <f>Q350*H350</f>
        <v>0</v>
      </c>
      <c r="S350" s="177">
        <v>0</v>
      </c>
      <c r="T350" s="178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79" t="s">
        <v>182</v>
      </c>
      <c r="AT350" s="179" t="s">
        <v>177</v>
      </c>
      <c r="AU350" s="179" t="s">
        <v>86</v>
      </c>
      <c r="AY350" s="18" t="s">
        <v>175</v>
      </c>
      <c r="BE350" s="180">
        <f>IF(N350="základní",J350,0)</f>
        <v>0</v>
      </c>
      <c r="BF350" s="180">
        <f>IF(N350="snížená",J350,0)</f>
        <v>0</v>
      </c>
      <c r="BG350" s="180">
        <f>IF(N350="zákl. přenesená",J350,0)</f>
        <v>0</v>
      </c>
      <c r="BH350" s="180">
        <f>IF(N350="sníž. přenesená",J350,0)</f>
        <v>0</v>
      </c>
      <c r="BI350" s="180">
        <f>IF(N350="nulová",J350,0)</f>
        <v>0</v>
      </c>
      <c r="BJ350" s="18" t="s">
        <v>84</v>
      </c>
      <c r="BK350" s="180">
        <f>ROUND(I350*H350,2)</f>
        <v>0</v>
      </c>
      <c r="BL350" s="18" t="s">
        <v>182</v>
      </c>
      <c r="BM350" s="179" t="s">
        <v>1730</v>
      </c>
    </row>
    <row r="351" spans="1:65" s="2" customFormat="1" ht="24" customHeight="1">
      <c r="A351" s="33"/>
      <c r="B351" s="167"/>
      <c r="C351" s="168" t="s">
        <v>1722</v>
      </c>
      <c r="D351" s="168" t="s">
        <v>177</v>
      </c>
      <c r="E351" s="169" t="s">
        <v>1416</v>
      </c>
      <c r="F351" s="170" t="s">
        <v>1417</v>
      </c>
      <c r="G351" s="171" t="s">
        <v>285</v>
      </c>
      <c r="H351" s="172">
        <v>0.8</v>
      </c>
      <c r="I351" s="173"/>
      <c r="J351" s="174">
        <f>ROUND(I351*H351,2)</f>
        <v>0</v>
      </c>
      <c r="K351" s="170" t="s">
        <v>181</v>
      </c>
      <c r="L351" s="34"/>
      <c r="M351" s="175" t="s">
        <v>1</v>
      </c>
      <c r="N351" s="176" t="s">
        <v>42</v>
      </c>
      <c r="O351" s="59"/>
      <c r="P351" s="177">
        <f>O351*H351</f>
        <v>0</v>
      </c>
      <c r="Q351" s="177">
        <v>2.82E-3</v>
      </c>
      <c r="R351" s="177">
        <f>Q351*H351</f>
        <v>2.2560000000000002E-3</v>
      </c>
      <c r="S351" s="177">
        <v>0.10100000000000001</v>
      </c>
      <c r="T351" s="178">
        <f>S351*H351</f>
        <v>8.0800000000000011E-2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79" t="s">
        <v>182</v>
      </c>
      <c r="AT351" s="179" t="s">
        <v>177</v>
      </c>
      <c r="AU351" s="179" t="s">
        <v>86</v>
      </c>
      <c r="AY351" s="18" t="s">
        <v>175</v>
      </c>
      <c r="BE351" s="180">
        <f>IF(N351="základní",J351,0)</f>
        <v>0</v>
      </c>
      <c r="BF351" s="180">
        <f>IF(N351="snížená",J351,0)</f>
        <v>0</v>
      </c>
      <c r="BG351" s="180">
        <f>IF(N351="zákl. přenesená",J351,0)</f>
        <v>0</v>
      </c>
      <c r="BH351" s="180">
        <f>IF(N351="sníž. přenesená",J351,0)</f>
        <v>0</v>
      </c>
      <c r="BI351" s="180">
        <f>IF(N351="nulová",J351,0)</f>
        <v>0</v>
      </c>
      <c r="BJ351" s="18" t="s">
        <v>84</v>
      </c>
      <c r="BK351" s="180">
        <f>ROUND(I351*H351,2)</f>
        <v>0</v>
      </c>
      <c r="BL351" s="18" t="s">
        <v>182</v>
      </c>
      <c r="BM351" s="179" t="s">
        <v>1732</v>
      </c>
    </row>
    <row r="352" spans="1:65" s="14" customFormat="1">
      <c r="B352" s="190"/>
      <c r="D352" s="182" t="s">
        <v>184</v>
      </c>
      <c r="E352" s="191" t="s">
        <v>1</v>
      </c>
      <c r="F352" s="192" t="s">
        <v>1419</v>
      </c>
      <c r="H352" s="191" t="s">
        <v>1</v>
      </c>
      <c r="I352" s="193"/>
      <c r="L352" s="190"/>
      <c r="M352" s="194"/>
      <c r="N352" s="195"/>
      <c r="O352" s="195"/>
      <c r="P352" s="195"/>
      <c r="Q352" s="195"/>
      <c r="R352" s="195"/>
      <c r="S352" s="195"/>
      <c r="T352" s="196"/>
      <c r="AT352" s="191" t="s">
        <v>184</v>
      </c>
      <c r="AU352" s="191" t="s">
        <v>86</v>
      </c>
      <c r="AV352" s="14" t="s">
        <v>84</v>
      </c>
      <c r="AW352" s="14" t="s">
        <v>33</v>
      </c>
      <c r="AX352" s="14" t="s">
        <v>77</v>
      </c>
      <c r="AY352" s="191" t="s">
        <v>175</v>
      </c>
    </row>
    <row r="353" spans="1:65" s="13" customFormat="1">
      <c r="B353" s="181"/>
      <c r="D353" s="182" t="s">
        <v>184</v>
      </c>
      <c r="E353" s="183" t="s">
        <v>1</v>
      </c>
      <c r="F353" s="184" t="s">
        <v>1850</v>
      </c>
      <c r="H353" s="185">
        <v>0.8</v>
      </c>
      <c r="I353" s="186"/>
      <c r="L353" s="181"/>
      <c r="M353" s="187"/>
      <c r="N353" s="188"/>
      <c r="O353" s="188"/>
      <c r="P353" s="188"/>
      <c r="Q353" s="188"/>
      <c r="R353" s="188"/>
      <c r="S353" s="188"/>
      <c r="T353" s="189"/>
      <c r="AT353" s="183" t="s">
        <v>184</v>
      </c>
      <c r="AU353" s="183" t="s">
        <v>86</v>
      </c>
      <c r="AV353" s="13" t="s">
        <v>86</v>
      </c>
      <c r="AW353" s="13" t="s">
        <v>33</v>
      </c>
      <c r="AX353" s="13" t="s">
        <v>84</v>
      </c>
      <c r="AY353" s="183" t="s">
        <v>175</v>
      </c>
    </row>
    <row r="354" spans="1:65" s="12" customFormat="1" ht="22.9" customHeight="1">
      <c r="B354" s="154"/>
      <c r="D354" s="155" t="s">
        <v>76</v>
      </c>
      <c r="E354" s="165" t="s">
        <v>872</v>
      </c>
      <c r="F354" s="165" t="s">
        <v>873</v>
      </c>
      <c r="I354" s="157"/>
      <c r="J354" s="166">
        <f>BK354</f>
        <v>0</v>
      </c>
      <c r="L354" s="154"/>
      <c r="M354" s="159"/>
      <c r="N354" s="160"/>
      <c r="O354" s="160"/>
      <c r="P354" s="161">
        <f>SUM(P355:P365)</f>
        <v>0</v>
      </c>
      <c r="Q354" s="160"/>
      <c r="R354" s="161">
        <f>SUM(R355:R365)</f>
        <v>0</v>
      </c>
      <c r="S354" s="160"/>
      <c r="T354" s="162">
        <f>SUM(T355:T365)</f>
        <v>0</v>
      </c>
      <c r="AR354" s="155" t="s">
        <v>84</v>
      </c>
      <c r="AT354" s="163" t="s">
        <v>76</v>
      </c>
      <c r="AU354" s="163" t="s">
        <v>84</v>
      </c>
      <c r="AY354" s="155" t="s">
        <v>175</v>
      </c>
      <c r="BK354" s="164">
        <f>SUM(BK355:BK365)</f>
        <v>0</v>
      </c>
    </row>
    <row r="355" spans="1:65" s="2" customFormat="1" ht="16.5" customHeight="1">
      <c r="A355" s="33"/>
      <c r="B355" s="167"/>
      <c r="C355" s="168" t="s">
        <v>1724</v>
      </c>
      <c r="D355" s="168" t="s">
        <v>177</v>
      </c>
      <c r="E355" s="169" t="s">
        <v>874</v>
      </c>
      <c r="F355" s="170" t="s">
        <v>875</v>
      </c>
      <c r="G355" s="171" t="s">
        <v>234</v>
      </c>
      <c r="H355" s="172">
        <v>62.72</v>
      </c>
      <c r="I355" s="173"/>
      <c r="J355" s="174">
        <f>ROUND(I355*H355,2)</f>
        <v>0</v>
      </c>
      <c r="K355" s="170" t="s">
        <v>181</v>
      </c>
      <c r="L355" s="34"/>
      <c r="M355" s="175" t="s">
        <v>1</v>
      </c>
      <c r="N355" s="176" t="s">
        <v>42</v>
      </c>
      <c r="O355" s="59"/>
      <c r="P355" s="177">
        <f>O355*H355</f>
        <v>0</v>
      </c>
      <c r="Q355" s="177">
        <v>0</v>
      </c>
      <c r="R355" s="177">
        <f>Q355*H355</f>
        <v>0</v>
      </c>
      <c r="S355" s="177">
        <v>0</v>
      </c>
      <c r="T355" s="178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79" t="s">
        <v>182</v>
      </c>
      <c r="AT355" s="179" t="s">
        <v>177</v>
      </c>
      <c r="AU355" s="179" t="s">
        <v>86</v>
      </c>
      <c r="AY355" s="18" t="s">
        <v>175</v>
      </c>
      <c r="BE355" s="180">
        <f>IF(N355="základní",J355,0)</f>
        <v>0</v>
      </c>
      <c r="BF355" s="180">
        <f>IF(N355="snížená",J355,0)</f>
        <v>0</v>
      </c>
      <c r="BG355" s="180">
        <f>IF(N355="zákl. přenesená",J355,0)</f>
        <v>0</v>
      </c>
      <c r="BH355" s="180">
        <f>IF(N355="sníž. přenesená",J355,0)</f>
        <v>0</v>
      </c>
      <c r="BI355" s="180">
        <f>IF(N355="nulová",J355,0)</f>
        <v>0</v>
      </c>
      <c r="BJ355" s="18" t="s">
        <v>84</v>
      </c>
      <c r="BK355" s="180">
        <f>ROUND(I355*H355,2)</f>
        <v>0</v>
      </c>
      <c r="BL355" s="18" t="s">
        <v>182</v>
      </c>
      <c r="BM355" s="179" t="s">
        <v>1734</v>
      </c>
    </row>
    <row r="356" spans="1:65" s="13" customFormat="1">
      <c r="B356" s="181"/>
      <c r="D356" s="182" t="s">
        <v>184</v>
      </c>
      <c r="E356" s="183" t="s">
        <v>724</v>
      </c>
      <c r="F356" s="184" t="s">
        <v>1772</v>
      </c>
      <c r="H356" s="185">
        <v>62.72</v>
      </c>
      <c r="I356" s="186"/>
      <c r="L356" s="181"/>
      <c r="M356" s="187"/>
      <c r="N356" s="188"/>
      <c r="O356" s="188"/>
      <c r="P356" s="188"/>
      <c r="Q356" s="188"/>
      <c r="R356" s="188"/>
      <c r="S356" s="188"/>
      <c r="T356" s="189"/>
      <c r="AT356" s="183" t="s">
        <v>184</v>
      </c>
      <c r="AU356" s="183" t="s">
        <v>86</v>
      </c>
      <c r="AV356" s="13" t="s">
        <v>86</v>
      </c>
      <c r="AW356" s="13" t="s">
        <v>33</v>
      </c>
      <c r="AX356" s="13" t="s">
        <v>84</v>
      </c>
      <c r="AY356" s="183" t="s">
        <v>175</v>
      </c>
    </row>
    <row r="357" spans="1:65" s="2" customFormat="1" ht="24" customHeight="1">
      <c r="A357" s="33"/>
      <c r="B357" s="167"/>
      <c r="C357" s="168" t="s">
        <v>1727</v>
      </c>
      <c r="D357" s="168" t="s">
        <v>177</v>
      </c>
      <c r="E357" s="169" t="s">
        <v>877</v>
      </c>
      <c r="F357" s="170" t="s">
        <v>878</v>
      </c>
      <c r="G357" s="171" t="s">
        <v>234</v>
      </c>
      <c r="H357" s="172">
        <v>878.08</v>
      </c>
      <c r="I357" s="173"/>
      <c r="J357" s="174">
        <f>ROUND(I357*H357,2)</f>
        <v>0</v>
      </c>
      <c r="K357" s="170" t="s">
        <v>181</v>
      </c>
      <c r="L357" s="34"/>
      <c r="M357" s="175" t="s">
        <v>1</v>
      </c>
      <c r="N357" s="176" t="s">
        <v>42</v>
      </c>
      <c r="O357" s="59"/>
      <c r="P357" s="177">
        <f>O357*H357</f>
        <v>0</v>
      </c>
      <c r="Q357" s="177">
        <v>0</v>
      </c>
      <c r="R357" s="177">
        <f>Q357*H357</f>
        <v>0</v>
      </c>
      <c r="S357" s="177">
        <v>0</v>
      </c>
      <c r="T357" s="178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79" t="s">
        <v>182</v>
      </c>
      <c r="AT357" s="179" t="s">
        <v>177</v>
      </c>
      <c r="AU357" s="179" t="s">
        <v>86</v>
      </c>
      <c r="AY357" s="18" t="s">
        <v>175</v>
      </c>
      <c r="BE357" s="180">
        <f>IF(N357="základní",J357,0)</f>
        <v>0</v>
      </c>
      <c r="BF357" s="180">
        <f>IF(N357="snížená",J357,0)</f>
        <v>0</v>
      </c>
      <c r="BG357" s="180">
        <f>IF(N357="zákl. přenesená",J357,0)</f>
        <v>0</v>
      </c>
      <c r="BH357" s="180">
        <f>IF(N357="sníž. přenesená",J357,0)</f>
        <v>0</v>
      </c>
      <c r="BI357" s="180">
        <f>IF(N357="nulová",J357,0)</f>
        <v>0</v>
      </c>
      <c r="BJ357" s="18" t="s">
        <v>84</v>
      </c>
      <c r="BK357" s="180">
        <f>ROUND(I357*H357,2)</f>
        <v>0</v>
      </c>
      <c r="BL357" s="18" t="s">
        <v>182</v>
      </c>
      <c r="BM357" s="179" t="s">
        <v>1736</v>
      </c>
    </row>
    <row r="358" spans="1:65" s="13" customFormat="1">
      <c r="B358" s="181"/>
      <c r="D358" s="182" t="s">
        <v>184</v>
      </c>
      <c r="E358" s="183" t="s">
        <v>1</v>
      </c>
      <c r="F358" s="184" t="s">
        <v>880</v>
      </c>
      <c r="H358" s="185">
        <v>878.08</v>
      </c>
      <c r="I358" s="186"/>
      <c r="L358" s="181"/>
      <c r="M358" s="187"/>
      <c r="N358" s="188"/>
      <c r="O358" s="188"/>
      <c r="P358" s="188"/>
      <c r="Q358" s="188"/>
      <c r="R358" s="188"/>
      <c r="S358" s="188"/>
      <c r="T358" s="189"/>
      <c r="AT358" s="183" t="s">
        <v>184</v>
      </c>
      <c r="AU358" s="183" t="s">
        <v>86</v>
      </c>
      <c r="AV358" s="13" t="s">
        <v>86</v>
      </c>
      <c r="AW358" s="13" t="s">
        <v>33</v>
      </c>
      <c r="AX358" s="13" t="s">
        <v>84</v>
      </c>
      <c r="AY358" s="183" t="s">
        <v>175</v>
      </c>
    </row>
    <row r="359" spans="1:65" s="2" customFormat="1" ht="16.5" customHeight="1">
      <c r="A359" s="33"/>
      <c r="B359" s="167"/>
      <c r="C359" s="168" t="s">
        <v>1729</v>
      </c>
      <c r="D359" s="168" t="s">
        <v>177</v>
      </c>
      <c r="E359" s="169" t="s">
        <v>881</v>
      </c>
      <c r="F359" s="170" t="s">
        <v>882</v>
      </c>
      <c r="G359" s="171" t="s">
        <v>234</v>
      </c>
      <c r="H359" s="172">
        <v>6.65</v>
      </c>
      <c r="I359" s="173"/>
      <c r="J359" s="174">
        <f>ROUND(I359*H359,2)</f>
        <v>0</v>
      </c>
      <c r="K359" s="170" t="s">
        <v>181</v>
      </c>
      <c r="L359" s="34"/>
      <c r="M359" s="175" t="s">
        <v>1</v>
      </c>
      <c r="N359" s="176" t="s">
        <v>42</v>
      </c>
      <c r="O359" s="59"/>
      <c r="P359" s="177">
        <f>O359*H359</f>
        <v>0</v>
      </c>
      <c r="Q359" s="177">
        <v>0</v>
      </c>
      <c r="R359" s="177">
        <f>Q359*H359</f>
        <v>0</v>
      </c>
      <c r="S359" s="177">
        <v>0</v>
      </c>
      <c r="T359" s="178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79" t="s">
        <v>182</v>
      </c>
      <c r="AT359" s="179" t="s">
        <v>177</v>
      </c>
      <c r="AU359" s="179" t="s">
        <v>86</v>
      </c>
      <c r="AY359" s="18" t="s">
        <v>175</v>
      </c>
      <c r="BE359" s="180">
        <f>IF(N359="základní",J359,0)</f>
        <v>0</v>
      </c>
      <c r="BF359" s="180">
        <f>IF(N359="snížená",J359,0)</f>
        <v>0</v>
      </c>
      <c r="BG359" s="180">
        <f>IF(N359="zákl. přenesená",J359,0)</f>
        <v>0</v>
      </c>
      <c r="BH359" s="180">
        <f>IF(N359="sníž. přenesená",J359,0)</f>
        <v>0</v>
      </c>
      <c r="BI359" s="180">
        <f>IF(N359="nulová",J359,0)</f>
        <v>0</v>
      </c>
      <c r="BJ359" s="18" t="s">
        <v>84</v>
      </c>
      <c r="BK359" s="180">
        <f>ROUND(I359*H359,2)</f>
        <v>0</v>
      </c>
      <c r="BL359" s="18" t="s">
        <v>182</v>
      </c>
      <c r="BM359" s="179" t="s">
        <v>1738</v>
      </c>
    </row>
    <row r="360" spans="1:65" s="13" customFormat="1">
      <c r="B360" s="181"/>
      <c r="D360" s="182" t="s">
        <v>184</v>
      </c>
      <c r="E360" s="183" t="s">
        <v>726</v>
      </c>
      <c r="F360" s="184" t="s">
        <v>1851</v>
      </c>
      <c r="H360" s="185">
        <v>6.65</v>
      </c>
      <c r="I360" s="186"/>
      <c r="L360" s="181"/>
      <c r="M360" s="187"/>
      <c r="N360" s="188"/>
      <c r="O360" s="188"/>
      <c r="P360" s="188"/>
      <c r="Q360" s="188"/>
      <c r="R360" s="188"/>
      <c r="S360" s="188"/>
      <c r="T360" s="189"/>
      <c r="AT360" s="183" t="s">
        <v>184</v>
      </c>
      <c r="AU360" s="183" t="s">
        <v>86</v>
      </c>
      <c r="AV360" s="13" t="s">
        <v>86</v>
      </c>
      <c r="AW360" s="13" t="s">
        <v>33</v>
      </c>
      <c r="AX360" s="13" t="s">
        <v>84</v>
      </c>
      <c r="AY360" s="183" t="s">
        <v>175</v>
      </c>
    </row>
    <row r="361" spans="1:65" s="2" customFormat="1" ht="24" customHeight="1">
      <c r="A361" s="33"/>
      <c r="B361" s="167"/>
      <c r="C361" s="168" t="s">
        <v>1731</v>
      </c>
      <c r="D361" s="168" t="s">
        <v>177</v>
      </c>
      <c r="E361" s="169" t="s">
        <v>885</v>
      </c>
      <c r="F361" s="170" t="s">
        <v>886</v>
      </c>
      <c r="G361" s="171" t="s">
        <v>234</v>
      </c>
      <c r="H361" s="172">
        <v>93.1</v>
      </c>
      <c r="I361" s="173"/>
      <c r="J361" s="174">
        <f>ROUND(I361*H361,2)</f>
        <v>0</v>
      </c>
      <c r="K361" s="170" t="s">
        <v>181</v>
      </c>
      <c r="L361" s="34"/>
      <c r="M361" s="175" t="s">
        <v>1</v>
      </c>
      <c r="N361" s="176" t="s">
        <v>42</v>
      </c>
      <c r="O361" s="59"/>
      <c r="P361" s="177">
        <f>O361*H361</f>
        <v>0</v>
      </c>
      <c r="Q361" s="177">
        <v>0</v>
      </c>
      <c r="R361" s="177">
        <f>Q361*H361</f>
        <v>0</v>
      </c>
      <c r="S361" s="177">
        <v>0</v>
      </c>
      <c r="T361" s="178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79" t="s">
        <v>182</v>
      </c>
      <c r="AT361" s="179" t="s">
        <v>177</v>
      </c>
      <c r="AU361" s="179" t="s">
        <v>86</v>
      </c>
      <c r="AY361" s="18" t="s">
        <v>175</v>
      </c>
      <c r="BE361" s="180">
        <f>IF(N361="základní",J361,0)</f>
        <v>0</v>
      </c>
      <c r="BF361" s="180">
        <f>IF(N361="snížená",J361,0)</f>
        <v>0</v>
      </c>
      <c r="BG361" s="180">
        <f>IF(N361="zákl. přenesená",J361,0)</f>
        <v>0</v>
      </c>
      <c r="BH361" s="180">
        <f>IF(N361="sníž. přenesená",J361,0)</f>
        <v>0</v>
      </c>
      <c r="BI361" s="180">
        <f>IF(N361="nulová",J361,0)</f>
        <v>0</v>
      </c>
      <c r="BJ361" s="18" t="s">
        <v>84</v>
      </c>
      <c r="BK361" s="180">
        <f>ROUND(I361*H361,2)</f>
        <v>0</v>
      </c>
      <c r="BL361" s="18" t="s">
        <v>182</v>
      </c>
      <c r="BM361" s="179" t="s">
        <v>1741</v>
      </c>
    </row>
    <row r="362" spans="1:65" s="13" customFormat="1">
      <c r="B362" s="181"/>
      <c r="D362" s="182" t="s">
        <v>184</v>
      </c>
      <c r="E362" s="183" t="s">
        <v>1</v>
      </c>
      <c r="F362" s="184" t="s">
        <v>888</v>
      </c>
      <c r="H362" s="185">
        <v>93.1</v>
      </c>
      <c r="I362" s="186"/>
      <c r="L362" s="181"/>
      <c r="M362" s="187"/>
      <c r="N362" s="188"/>
      <c r="O362" s="188"/>
      <c r="P362" s="188"/>
      <c r="Q362" s="188"/>
      <c r="R362" s="188"/>
      <c r="S362" s="188"/>
      <c r="T362" s="189"/>
      <c r="AT362" s="183" t="s">
        <v>184</v>
      </c>
      <c r="AU362" s="183" t="s">
        <v>86</v>
      </c>
      <c r="AV362" s="13" t="s">
        <v>86</v>
      </c>
      <c r="AW362" s="13" t="s">
        <v>33</v>
      </c>
      <c r="AX362" s="13" t="s">
        <v>84</v>
      </c>
      <c r="AY362" s="183" t="s">
        <v>175</v>
      </c>
    </row>
    <row r="363" spans="1:65" s="2" customFormat="1" ht="24" customHeight="1">
      <c r="A363" s="33"/>
      <c r="B363" s="167"/>
      <c r="C363" s="168" t="s">
        <v>1733</v>
      </c>
      <c r="D363" s="168" t="s">
        <v>177</v>
      </c>
      <c r="E363" s="169" t="s">
        <v>889</v>
      </c>
      <c r="F363" s="170" t="s">
        <v>890</v>
      </c>
      <c r="G363" s="171" t="s">
        <v>234</v>
      </c>
      <c r="H363" s="172">
        <v>69.37</v>
      </c>
      <c r="I363" s="173"/>
      <c r="J363" s="174">
        <f>ROUND(I363*H363,2)</f>
        <v>0</v>
      </c>
      <c r="K363" s="170" t="s">
        <v>181</v>
      </c>
      <c r="L363" s="34"/>
      <c r="M363" s="175" t="s">
        <v>1</v>
      </c>
      <c r="N363" s="176" t="s">
        <v>42</v>
      </c>
      <c r="O363" s="59"/>
      <c r="P363" s="177">
        <f>O363*H363</f>
        <v>0</v>
      </c>
      <c r="Q363" s="177">
        <v>0</v>
      </c>
      <c r="R363" s="177">
        <f>Q363*H363</f>
        <v>0</v>
      </c>
      <c r="S363" s="177">
        <v>0</v>
      </c>
      <c r="T363" s="178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79" t="s">
        <v>182</v>
      </c>
      <c r="AT363" s="179" t="s">
        <v>177</v>
      </c>
      <c r="AU363" s="179" t="s">
        <v>86</v>
      </c>
      <c r="AY363" s="18" t="s">
        <v>175</v>
      </c>
      <c r="BE363" s="180">
        <f>IF(N363="základní",J363,0)</f>
        <v>0</v>
      </c>
      <c r="BF363" s="180">
        <f>IF(N363="snížená",J363,0)</f>
        <v>0</v>
      </c>
      <c r="BG363" s="180">
        <f>IF(N363="zákl. přenesená",J363,0)</f>
        <v>0</v>
      </c>
      <c r="BH363" s="180">
        <f>IF(N363="sníž. přenesená",J363,0)</f>
        <v>0</v>
      </c>
      <c r="BI363" s="180">
        <f>IF(N363="nulová",J363,0)</f>
        <v>0</v>
      </c>
      <c r="BJ363" s="18" t="s">
        <v>84</v>
      </c>
      <c r="BK363" s="180">
        <f>ROUND(I363*H363,2)</f>
        <v>0</v>
      </c>
      <c r="BL363" s="18" t="s">
        <v>182</v>
      </c>
      <c r="BM363" s="179" t="s">
        <v>1743</v>
      </c>
    </row>
    <row r="364" spans="1:65" s="2" customFormat="1" ht="36" customHeight="1">
      <c r="A364" s="33"/>
      <c r="B364" s="167"/>
      <c r="C364" s="168" t="s">
        <v>1735</v>
      </c>
      <c r="D364" s="168" t="s">
        <v>177</v>
      </c>
      <c r="E364" s="169" t="s">
        <v>892</v>
      </c>
      <c r="F364" s="170" t="s">
        <v>893</v>
      </c>
      <c r="G364" s="171" t="s">
        <v>234</v>
      </c>
      <c r="H364" s="172">
        <v>6.65</v>
      </c>
      <c r="I364" s="173"/>
      <c r="J364" s="174">
        <f>ROUND(I364*H364,2)</f>
        <v>0</v>
      </c>
      <c r="K364" s="170" t="s">
        <v>181</v>
      </c>
      <c r="L364" s="34"/>
      <c r="M364" s="175" t="s">
        <v>1</v>
      </c>
      <c r="N364" s="176" t="s">
        <v>42</v>
      </c>
      <c r="O364" s="59"/>
      <c r="P364" s="177">
        <f>O364*H364</f>
        <v>0</v>
      </c>
      <c r="Q364" s="177">
        <v>0</v>
      </c>
      <c r="R364" s="177">
        <f>Q364*H364</f>
        <v>0</v>
      </c>
      <c r="S364" s="177">
        <v>0</v>
      </c>
      <c r="T364" s="178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79" t="s">
        <v>182</v>
      </c>
      <c r="AT364" s="179" t="s">
        <v>177</v>
      </c>
      <c r="AU364" s="179" t="s">
        <v>86</v>
      </c>
      <c r="AY364" s="18" t="s">
        <v>175</v>
      </c>
      <c r="BE364" s="180">
        <f>IF(N364="základní",J364,0)</f>
        <v>0</v>
      </c>
      <c r="BF364" s="180">
        <f>IF(N364="snížená",J364,0)</f>
        <v>0</v>
      </c>
      <c r="BG364" s="180">
        <f>IF(N364="zákl. přenesená",J364,0)</f>
        <v>0</v>
      </c>
      <c r="BH364" s="180">
        <f>IF(N364="sníž. přenesená",J364,0)</f>
        <v>0</v>
      </c>
      <c r="BI364" s="180">
        <f>IF(N364="nulová",J364,0)</f>
        <v>0</v>
      </c>
      <c r="BJ364" s="18" t="s">
        <v>84</v>
      </c>
      <c r="BK364" s="180">
        <f>ROUND(I364*H364,2)</f>
        <v>0</v>
      </c>
      <c r="BL364" s="18" t="s">
        <v>182</v>
      </c>
      <c r="BM364" s="179" t="s">
        <v>1745</v>
      </c>
    </row>
    <row r="365" spans="1:65" s="2" customFormat="1" ht="24" customHeight="1">
      <c r="A365" s="33"/>
      <c r="B365" s="167"/>
      <c r="C365" s="168" t="s">
        <v>1737</v>
      </c>
      <c r="D365" s="168" t="s">
        <v>177</v>
      </c>
      <c r="E365" s="169" t="s">
        <v>895</v>
      </c>
      <c r="F365" s="170" t="s">
        <v>896</v>
      </c>
      <c r="G365" s="171" t="s">
        <v>234</v>
      </c>
      <c r="H365" s="172">
        <v>62.72</v>
      </c>
      <c r="I365" s="173"/>
      <c r="J365" s="174">
        <f>ROUND(I365*H365,2)</f>
        <v>0</v>
      </c>
      <c r="K365" s="170" t="s">
        <v>181</v>
      </c>
      <c r="L365" s="34"/>
      <c r="M365" s="175" t="s">
        <v>1</v>
      </c>
      <c r="N365" s="176" t="s">
        <v>42</v>
      </c>
      <c r="O365" s="59"/>
      <c r="P365" s="177">
        <f>O365*H365</f>
        <v>0</v>
      </c>
      <c r="Q365" s="177">
        <v>0</v>
      </c>
      <c r="R365" s="177">
        <f>Q365*H365</f>
        <v>0</v>
      </c>
      <c r="S365" s="177">
        <v>0</v>
      </c>
      <c r="T365" s="178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79" t="s">
        <v>182</v>
      </c>
      <c r="AT365" s="179" t="s">
        <v>177</v>
      </c>
      <c r="AU365" s="179" t="s">
        <v>86</v>
      </c>
      <c r="AY365" s="18" t="s">
        <v>175</v>
      </c>
      <c r="BE365" s="180">
        <f>IF(N365="základní",J365,0)</f>
        <v>0</v>
      </c>
      <c r="BF365" s="180">
        <f>IF(N365="snížená",J365,0)</f>
        <v>0</v>
      </c>
      <c r="BG365" s="180">
        <f>IF(N365="zákl. přenesená",J365,0)</f>
        <v>0</v>
      </c>
      <c r="BH365" s="180">
        <f>IF(N365="sníž. přenesená",J365,0)</f>
        <v>0</v>
      </c>
      <c r="BI365" s="180">
        <f>IF(N365="nulová",J365,0)</f>
        <v>0</v>
      </c>
      <c r="BJ365" s="18" t="s">
        <v>84</v>
      </c>
      <c r="BK365" s="180">
        <f>ROUND(I365*H365,2)</f>
        <v>0</v>
      </c>
      <c r="BL365" s="18" t="s">
        <v>182</v>
      </c>
      <c r="BM365" s="179" t="s">
        <v>1852</v>
      </c>
    </row>
    <row r="366" spans="1:65" s="12" customFormat="1" ht="22.9" customHeight="1">
      <c r="B366" s="154"/>
      <c r="D366" s="155" t="s">
        <v>76</v>
      </c>
      <c r="E366" s="165" t="s">
        <v>356</v>
      </c>
      <c r="F366" s="165" t="s">
        <v>357</v>
      </c>
      <c r="I366" s="157"/>
      <c r="J366" s="166">
        <f>BK366</f>
        <v>0</v>
      </c>
      <c r="L366" s="154"/>
      <c r="M366" s="159"/>
      <c r="N366" s="160"/>
      <c r="O366" s="160"/>
      <c r="P366" s="161">
        <f>P367</f>
        <v>0</v>
      </c>
      <c r="Q366" s="160"/>
      <c r="R366" s="161">
        <f>R367</f>
        <v>0</v>
      </c>
      <c r="S366" s="160"/>
      <c r="T366" s="162">
        <f>T367</f>
        <v>0</v>
      </c>
      <c r="AR366" s="155" t="s">
        <v>84</v>
      </c>
      <c r="AT366" s="163" t="s">
        <v>76</v>
      </c>
      <c r="AU366" s="163" t="s">
        <v>84</v>
      </c>
      <c r="AY366" s="155" t="s">
        <v>175</v>
      </c>
      <c r="BK366" s="164">
        <f>BK367</f>
        <v>0</v>
      </c>
    </row>
    <row r="367" spans="1:65" s="2" customFormat="1" ht="24" customHeight="1">
      <c r="A367" s="33"/>
      <c r="B367" s="167"/>
      <c r="C367" s="168" t="s">
        <v>1740</v>
      </c>
      <c r="D367" s="168" t="s">
        <v>177</v>
      </c>
      <c r="E367" s="169" t="s">
        <v>1438</v>
      </c>
      <c r="F367" s="170" t="s">
        <v>1439</v>
      </c>
      <c r="G367" s="171" t="s">
        <v>234</v>
      </c>
      <c r="H367" s="172">
        <v>862.84900000000005</v>
      </c>
      <c r="I367" s="173"/>
      <c r="J367" s="174">
        <f>ROUND(I367*H367,2)</f>
        <v>0</v>
      </c>
      <c r="K367" s="170" t="s">
        <v>181</v>
      </c>
      <c r="L367" s="34"/>
      <c r="M367" s="175" t="s">
        <v>1</v>
      </c>
      <c r="N367" s="176" t="s">
        <v>42</v>
      </c>
      <c r="O367" s="59"/>
      <c r="P367" s="177">
        <f>O367*H367</f>
        <v>0</v>
      </c>
      <c r="Q367" s="177">
        <v>0</v>
      </c>
      <c r="R367" s="177">
        <f>Q367*H367</f>
        <v>0</v>
      </c>
      <c r="S367" s="177">
        <v>0</v>
      </c>
      <c r="T367" s="178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79" t="s">
        <v>182</v>
      </c>
      <c r="AT367" s="179" t="s">
        <v>177</v>
      </c>
      <c r="AU367" s="179" t="s">
        <v>86</v>
      </c>
      <c r="AY367" s="18" t="s">
        <v>175</v>
      </c>
      <c r="BE367" s="180">
        <f>IF(N367="základní",J367,0)</f>
        <v>0</v>
      </c>
      <c r="BF367" s="180">
        <f>IF(N367="snížená",J367,0)</f>
        <v>0</v>
      </c>
      <c r="BG367" s="180">
        <f>IF(N367="zákl. přenesená",J367,0)</f>
        <v>0</v>
      </c>
      <c r="BH367" s="180">
        <f>IF(N367="sníž. přenesená",J367,0)</f>
        <v>0</v>
      </c>
      <c r="BI367" s="180">
        <f>IF(N367="nulová",J367,0)</f>
        <v>0</v>
      </c>
      <c r="BJ367" s="18" t="s">
        <v>84</v>
      </c>
      <c r="BK367" s="180">
        <f>ROUND(I367*H367,2)</f>
        <v>0</v>
      </c>
      <c r="BL367" s="18" t="s">
        <v>182</v>
      </c>
      <c r="BM367" s="179" t="s">
        <v>1749</v>
      </c>
    </row>
    <row r="368" spans="1:65" s="12" customFormat="1" ht="25.9" customHeight="1">
      <c r="B368" s="154"/>
      <c r="D368" s="155" t="s">
        <v>76</v>
      </c>
      <c r="E368" s="156" t="s">
        <v>362</v>
      </c>
      <c r="F368" s="156" t="s">
        <v>363</v>
      </c>
      <c r="I368" s="157"/>
      <c r="J368" s="158">
        <f>BK368</f>
        <v>0</v>
      </c>
      <c r="L368" s="154"/>
      <c r="M368" s="159"/>
      <c r="N368" s="160"/>
      <c r="O368" s="160"/>
      <c r="P368" s="161">
        <f>P369+P372</f>
        <v>0</v>
      </c>
      <c r="Q368" s="160"/>
      <c r="R368" s="161">
        <f>R369+R372</f>
        <v>0</v>
      </c>
      <c r="S368" s="160"/>
      <c r="T368" s="162">
        <f>T369+T372</f>
        <v>0</v>
      </c>
      <c r="AR368" s="155" t="s">
        <v>201</v>
      </c>
      <c r="AT368" s="163" t="s">
        <v>76</v>
      </c>
      <c r="AU368" s="163" t="s">
        <v>77</v>
      </c>
      <c r="AY368" s="155" t="s">
        <v>175</v>
      </c>
      <c r="BK368" s="164">
        <f>BK369+BK372</f>
        <v>0</v>
      </c>
    </row>
    <row r="369" spans="1:65" s="12" customFormat="1" ht="22.9" customHeight="1">
      <c r="B369" s="154"/>
      <c r="D369" s="155" t="s">
        <v>76</v>
      </c>
      <c r="E369" s="165" t="s">
        <v>364</v>
      </c>
      <c r="F369" s="165" t="s">
        <v>365</v>
      </c>
      <c r="I369" s="157"/>
      <c r="J369" s="166">
        <f>BK369</f>
        <v>0</v>
      </c>
      <c r="L369" s="154"/>
      <c r="M369" s="159"/>
      <c r="N369" s="160"/>
      <c r="O369" s="160"/>
      <c r="P369" s="161">
        <f>SUM(P370:P371)</f>
        <v>0</v>
      </c>
      <c r="Q369" s="160"/>
      <c r="R369" s="161">
        <f>SUM(R370:R371)</f>
        <v>0</v>
      </c>
      <c r="S369" s="160"/>
      <c r="T369" s="162">
        <f>SUM(T370:T371)</f>
        <v>0</v>
      </c>
      <c r="AR369" s="155" t="s">
        <v>201</v>
      </c>
      <c r="AT369" s="163" t="s">
        <v>76</v>
      </c>
      <c r="AU369" s="163" t="s">
        <v>84</v>
      </c>
      <c r="AY369" s="155" t="s">
        <v>175</v>
      </c>
      <c r="BK369" s="164">
        <f>SUM(BK370:BK371)</f>
        <v>0</v>
      </c>
    </row>
    <row r="370" spans="1:65" s="2" customFormat="1" ht="16.5" customHeight="1">
      <c r="A370" s="33"/>
      <c r="B370" s="167"/>
      <c r="C370" s="168" t="s">
        <v>1742</v>
      </c>
      <c r="D370" s="168" t="s">
        <v>177</v>
      </c>
      <c r="E370" s="169" t="s">
        <v>366</v>
      </c>
      <c r="F370" s="170" t="s">
        <v>367</v>
      </c>
      <c r="G370" s="171" t="s">
        <v>368</v>
      </c>
      <c r="H370" s="172">
        <v>1</v>
      </c>
      <c r="I370" s="173"/>
      <c r="J370" s="174">
        <f>ROUND(I370*H370,2)</f>
        <v>0</v>
      </c>
      <c r="K370" s="170" t="s">
        <v>181</v>
      </c>
      <c r="L370" s="34"/>
      <c r="M370" s="175" t="s">
        <v>1</v>
      </c>
      <c r="N370" s="176" t="s">
        <v>42</v>
      </c>
      <c r="O370" s="59"/>
      <c r="P370" s="177">
        <f>O370*H370</f>
        <v>0</v>
      </c>
      <c r="Q370" s="177">
        <v>0</v>
      </c>
      <c r="R370" s="177">
        <f>Q370*H370</f>
        <v>0</v>
      </c>
      <c r="S370" s="177">
        <v>0</v>
      </c>
      <c r="T370" s="178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79" t="s">
        <v>369</v>
      </c>
      <c r="AT370" s="179" t="s">
        <v>177</v>
      </c>
      <c r="AU370" s="179" t="s">
        <v>86</v>
      </c>
      <c r="AY370" s="18" t="s">
        <v>175</v>
      </c>
      <c r="BE370" s="180">
        <f>IF(N370="základní",J370,0)</f>
        <v>0</v>
      </c>
      <c r="BF370" s="180">
        <f>IF(N370="snížená",J370,0)</f>
        <v>0</v>
      </c>
      <c r="BG370" s="180">
        <f>IF(N370="zákl. přenesená",J370,0)</f>
        <v>0</v>
      </c>
      <c r="BH370" s="180">
        <f>IF(N370="sníž. přenesená",J370,0)</f>
        <v>0</v>
      </c>
      <c r="BI370" s="180">
        <f>IF(N370="nulová",J370,0)</f>
        <v>0</v>
      </c>
      <c r="BJ370" s="18" t="s">
        <v>84</v>
      </c>
      <c r="BK370" s="180">
        <f>ROUND(I370*H370,2)</f>
        <v>0</v>
      </c>
      <c r="BL370" s="18" t="s">
        <v>369</v>
      </c>
      <c r="BM370" s="179" t="s">
        <v>1755</v>
      </c>
    </row>
    <row r="371" spans="1:65" s="2" customFormat="1" ht="16.5" customHeight="1">
      <c r="A371" s="33"/>
      <c r="B371" s="167"/>
      <c r="C371" s="168" t="s">
        <v>1744</v>
      </c>
      <c r="D371" s="168" t="s">
        <v>177</v>
      </c>
      <c r="E371" s="169" t="s">
        <v>372</v>
      </c>
      <c r="F371" s="170" t="s">
        <v>373</v>
      </c>
      <c r="G371" s="171" t="s">
        <v>368</v>
      </c>
      <c r="H371" s="172">
        <v>1</v>
      </c>
      <c r="I371" s="173"/>
      <c r="J371" s="174">
        <f>ROUND(I371*H371,2)</f>
        <v>0</v>
      </c>
      <c r="K371" s="170" t="s">
        <v>181</v>
      </c>
      <c r="L371" s="34"/>
      <c r="M371" s="175" t="s">
        <v>1</v>
      </c>
      <c r="N371" s="176" t="s">
        <v>42</v>
      </c>
      <c r="O371" s="59"/>
      <c r="P371" s="177">
        <f>O371*H371</f>
        <v>0</v>
      </c>
      <c r="Q371" s="177">
        <v>0</v>
      </c>
      <c r="R371" s="177">
        <f>Q371*H371</f>
        <v>0</v>
      </c>
      <c r="S371" s="177">
        <v>0</v>
      </c>
      <c r="T371" s="178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79" t="s">
        <v>369</v>
      </c>
      <c r="AT371" s="179" t="s">
        <v>177</v>
      </c>
      <c r="AU371" s="179" t="s">
        <v>86</v>
      </c>
      <c r="AY371" s="18" t="s">
        <v>175</v>
      </c>
      <c r="BE371" s="180">
        <f>IF(N371="základní",J371,0)</f>
        <v>0</v>
      </c>
      <c r="BF371" s="180">
        <f>IF(N371="snížená",J371,0)</f>
        <v>0</v>
      </c>
      <c r="BG371" s="180">
        <f>IF(N371="zákl. přenesená",J371,0)</f>
        <v>0</v>
      </c>
      <c r="BH371" s="180">
        <f>IF(N371="sníž. přenesená",J371,0)</f>
        <v>0</v>
      </c>
      <c r="BI371" s="180">
        <f>IF(N371="nulová",J371,0)</f>
        <v>0</v>
      </c>
      <c r="BJ371" s="18" t="s">
        <v>84</v>
      </c>
      <c r="BK371" s="180">
        <f>ROUND(I371*H371,2)</f>
        <v>0</v>
      </c>
      <c r="BL371" s="18" t="s">
        <v>369</v>
      </c>
      <c r="BM371" s="179" t="s">
        <v>1757</v>
      </c>
    </row>
    <row r="372" spans="1:65" s="12" customFormat="1" ht="22.9" customHeight="1">
      <c r="B372" s="154"/>
      <c r="D372" s="155" t="s">
        <v>76</v>
      </c>
      <c r="E372" s="165" t="s">
        <v>1166</v>
      </c>
      <c r="F372" s="165" t="s">
        <v>1167</v>
      </c>
      <c r="I372" s="157"/>
      <c r="J372" s="166">
        <f>BK372</f>
        <v>0</v>
      </c>
      <c r="L372" s="154"/>
      <c r="M372" s="159"/>
      <c r="N372" s="160"/>
      <c r="O372" s="160"/>
      <c r="P372" s="161">
        <f>P373</f>
        <v>0</v>
      </c>
      <c r="Q372" s="160"/>
      <c r="R372" s="161">
        <f>R373</f>
        <v>0</v>
      </c>
      <c r="S372" s="160"/>
      <c r="T372" s="162">
        <f>T373</f>
        <v>0</v>
      </c>
      <c r="AR372" s="155" t="s">
        <v>201</v>
      </c>
      <c r="AT372" s="163" t="s">
        <v>76</v>
      </c>
      <c r="AU372" s="163" t="s">
        <v>84</v>
      </c>
      <c r="AY372" s="155" t="s">
        <v>175</v>
      </c>
      <c r="BK372" s="164">
        <f>BK373</f>
        <v>0</v>
      </c>
    </row>
    <row r="373" spans="1:65" s="2" customFormat="1" ht="16.5" customHeight="1">
      <c r="A373" s="33"/>
      <c r="B373" s="167"/>
      <c r="C373" s="168" t="s">
        <v>1746</v>
      </c>
      <c r="D373" s="168" t="s">
        <v>177</v>
      </c>
      <c r="E373" s="169" t="s">
        <v>1168</v>
      </c>
      <c r="F373" s="170" t="s">
        <v>1169</v>
      </c>
      <c r="G373" s="171" t="s">
        <v>310</v>
      </c>
      <c r="H373" s="172">
        <v>2</v>
      </c>
      <c r="I373" s="173"/>
      <c r="J373" s="174">
        <f>ROUND(I373*H373,2)</f>
        <v>0</v>
      </c>
      <c r="K373" s="170" t="s">
        <v>750</v>
      </c>
      <c r="L373" s="34"/>
      <c r="M373" s="215" t="s">
        <v>1</v>
      </c>
      <c r="N373" s="216" t="s">
        <v>42</v>
      </c>
      <c r="O373" s="217"/>
      <c r="P373" s="218">
        <f>O373*H373</f>
        <v>0</v>
      </c>
      <c r="Q373" s="218">
        <v>0</v>
      </c>
      <c r="R373" s="218">
        <f>Q373*H373</f>
        <v>0</v>
      </c>
      <c r="S373" s="218">
        <v>0</v>
      </c>
      <c r="T373" s="219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79" t="s">
        <v>369</v>
      </c>
      <c r="AT373" s="179" t="s">
        <v>177</v>
      </c>
      <c r="AU373" s="179" t="s">
        <v>86</v>
      </c>
      <c r="AY373" s="18" t="s">
        <v>175</v>
      </c>
      <c r="BE373" s="180">
        <f>IF(N373="základní",J373,0)</f>
        <v>0</v>
      </c>
      <c r="BF373" s="180">
        <f>IF(N373="snížená",J373,0)</f>
        <v>0</v>
      </c>
      <c r="BG373" s="180">
        <f>IF(N373="zákl. přenesená",J373,0)</f>
        <v>0</v>
      </c>
      <c r="BH373" s="180">
        <f>IF(N373="sníž. přenesená",J373,0)</f>
        <v>0</v>
      </c>
      <c r="BI373" s="180">
        <f>IF(N373="nulová",J373,0)</f>
        <v>0</v>
      </c>
      <c r="BJ373" s="18" t="s">
        <v>84</v>
      </c>
      <c r="BK373" s="180">
        <f>ROUND(I373*H373,2)</f>
        <v>0</v>
      </c>
      <c r="BL373" s="18" t="s">
        <v>369</v>
      </c>
      <c r="BM373" s="179" t="s">
        <v>1759</v>
      </c>
    </row>
    <row r="374" spans="1:65" s="2" customFormat="1" ht="6.95" customHeight="1">
      <c r="A374" s="33"/>
      <c r="B374" s="48"/>
      <c r="C374" s="49"/>
      <c r="D374" s="49"/>
      <c r="E374" s="49"/>
      <c r="F374" s="49"/>
      <c r="G374" s="49"/>
      <c r="H374" s="49"/>
      <c r="I374" s="127"/>
      <c r="J374" s="49"/>
      <c r="K374" s="49"/>
      <c r="L374" s="34"/>
      <c r="M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</row>
  </sheetData>
  <autoFilter ref="C131:K373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121</v>
      </c>
      <c r="AZ2" s="100" t="s">
        <v>1853</v>
      </c>
      <c r="BA2" s="100" t="s">
        <v>1</v>
      </c>
      <c r="BB2" s="100" t="s">
        <v>1</v>
      </c>
      <c r="BC2" s="100" t="s">
        <v>1854</v>
      </c>
      <c r="BD2" s="100" t="s">
        <v>86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</row>
    <row r="4" spans="1:56" s="1" customFormat="1" ht="24.95" customHeight="1">
      <c r="B4" s="21"/>
      <c r="D4" s="22" t="s">
        <v>138</v>
      </c>
      <c r="I4" s="99"/>
      <c r="L4" s="21"/>
      <c r="M4" s="102" t="s">
        <v>10</v>
      </c>
      <c r="AT4" s="18" t="s">
        <v>3</v>
      </c>
    </row>
    <row r="5" spans="1:56" s="1" customFormat="1" ht="6.95" customHeight="1">
      <c r="B5" s="21"/>
      <c r="I5" s="99"/>
      <c r="L5" s="21"/>
    </row>
    <row r="6" spans="1:56" s="1" customFormat="1" ht="12" customHeight="1">
      <c r="B6" s="21"/>
      <c r="D6" s="28" t="s">
        <v>15</v>
      </c>
      <c r="I6" s="99"/>
      <c r="L6" s="21"/>
    </row>
    <row r="7" spans="1:56" s="1" customFormat="1" ht="25.5" customHeight="1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</row>
    <row r="8" spans="1:56" s="2" customFormat="1" ht="12" customHeight="1">
      <c r="A8" s="33"/>
      <c r="B8" s="34"/>
      <c r="C8" s="33"/>
      <c r="D8" s="28" t="s">
        <v>144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>
      <c r="A9" s="33"/>
      <c r="B9" s="34"/>
      <c r="C9" s="33"/>
      <c r="D9" s="33"/>
      <c r="E9" s="258" t="s">
        <v>1855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104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104" t="s">
        <v>21</v>
      </c>
      <c r="J12" s="56" t="str">
        <f>'Rekapitulace stavby'!AN8</f>
        <v>18. 1. 2019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104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104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8" t="str">
        <f>'Rekapitulace stavby'!E14</f>
        <v>Vyplň údaj</v>
      </c>
      <c r="F18" s="261"/>
      <c r="G18" s="261"/>
      <c r="H18" s="261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24</v>
      </c>
      <c r="J20" s="26" t="s">
        <v>30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104" t="s">
        <v>26</v>
      </c>
      <c r="J21" s="26" t="s">
        <v>32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104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104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5"/>
      <c r="B27" s="106"/>
      <c r="C27" s="105"/>
      <c r="D27" s="105"/>
      <c r="E27" s="265" t="s">
        <v>1</v>
      </c>
      <c r="F27" s="265"/>
      <c r="G27" s="265"/>
      <c r="H27" s="265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10" t="s">
        <v>37</v>
      </c>
      <c r="E30" s="33"/>
      <c r="F30" s="33"/>
      <c r="G30" s="33"/>
      <c r="H30" s="33"/>
      <c r="I30" s="103"/>
      <c r="J30" s="72">
        <f>ROUND(J122,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111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12" t="s">
        <v>41</v>
      </c>
      <c r="E33" s="28" t="s">
        <v>42</v>
      </c>
      <c r="F33" s="113">
        <f>ROUND((SUM(BE122:BE220)),  2)</f>
        <v>0</v>
      </c>
      <c r="G33" s="33"/>
      <c r="H33" s="33"/>
      <c r="I33" s="114">
        <v>0.21</v>
      </c>
      <c r="J33" s="113">
        <f>ROUND(((SUM(BE122:BE220))*I33),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13">
        <f>ROUND((SUM(BF122:BF220)),  2)</f>
        <v>0</v>
      </c>
      <c r="G34" s="33"/>
      <c r="H34" s="33"/>
      <c r="I34" s="114">
        <v>0.15</v>
      </c>
      <c r="J34" s="113">
        <f>ROUND(((SUM(BF122:BF220))*I34),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13">
        <f>ROUND((SUM(BG122:BG220)),  2)</f>
        <v>0</v>
      </c>
      <c r="G35" s="33"/>
      <c r="H35" s="33"/>
      <c r="I35" s="114">
        <v>0.21</v>
      </c>
      <c r="J35" s="113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13">
        <f>ROUND((SUM(BH122:BH220)),  2)</f>
        <v>0</v>
      </c>
      <c r="G36" s="33"/>
      <c r="H36" s="33"/>
      <c r="I36" s="114">
        <v>0.15</v>
      </c>
      <c r="J36" s="113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13">
        <f>ROUND((SUM(BI122:BI220)),  2)</f>
        <v>0</v>
      </c>
      <c r="G37" s="33"/>
      <c r="H37" s="33"/>
      <c r="I37" s="114">
        <v>0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5"/>
      <c r="D39" s="116" t="s">
        <v>47</v>
      </c>
      <c r="E39" s="61"/>
      <c r="F39" s="61"/>
      <c r="G39" s="117" t="s">
        <v>48</v>
      </c>
      <c r="H39" s="118" t="s">
        <v>49</v>
      </c>
      <c r="I39" s="119"/>
      <c r="J39" s="120">
        <f>SUM(J30:J37)</f>
        <v>0</v>
      </c>
      <c r="K39" s="12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9"/>
      <c r="L41" s="21"/>
    </row>
    <row r="42" spans="1:31" s="1" customFormat="1" ht="14.45" customHeight="1">
      <c r="B42" s="21"/>
      <c r="I42" s="99"/>
      <c r="L42" s="21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5.5" customHeight="1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144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8" t="str">
        <f>E9</f>
        <v>005 - SO 05 Sadové úpravy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Valašské Meziříčí</v>
      </c>
      <c r="G89" s="33"/>
      <c r="H89" s="33"/>
      <c r="I89" s="104" t="s">
        <v>21</v>
      </c>
      <c r="J89" s="56" t="str">
        <f>IF(J12="","",J12)</f>
        <v>18. 1. 2019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Valašské Meziříčí</v>
      </c>
      <c r="G91" s="33"/>
      <c r="H91" s="33"/>
      <c r="I91" s="104" t="s">
        <v>29</v>
      </c>
      <c r="J91" s="31" t="str">
        <f>E21</f>
        <v>LZ-PROJEKT plus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34</v>
      </c>
      <c r="J92" s="31" t="str">
        <f>E24</f>
        <v>Fajfrová Irena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9" t="s">
        <v>149</v>
      </c>
      <c r="D94" s="115"/>
      <c r="E94" s="115"/>
      <c r="F94" s="115"/>
      <c r="G94" s="115"/>
      <c r="H94" s="115"/>
      <c r="I94" s="130"/>
      <c r="J94" s="131" t="s">
        <v>150</v>
      </c>
      <c r="K94" s="115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2" t="s">
        <v>151</v>
      </c>
      <c r="D96" s="33"/>
      <c r="E96" s="33"/>
      <c r="F96" s="33"/>
      <c r="G96" s="33"/>
      <c r="H96" s="33"/>
      <c r="I96" s="103"/>
      <c r="J96" s="72">
        <f>J122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152</v>
      </c>
    </row>
    <row r="97" spans="1:31" s="9" customFormat="1" ht="24.95" customHeight="1">
      <c r="B97" s="133"/>
      <c r="D97" s="134" t="s">
        <v>153</v>
      </c>
      <c r="E97" s="135"/>
      <c r="F97" s="135"/>
      <c r="G97" s="135"/>
      <c r="H97" s="135"/>
      <c r="I97" s="136"/>
      <c r="J97" s="137">
        <f>J123</f>
        <v>0</v>
      </c>
      <c r="L97" s="133"/>
    </row>
    <row r="98" spans="1:31" s="10" customFormat="1" ht="19.899999999999999" customHeight="1">
      <c r="B98" s="138"/>
      <c r="D98" s="139" t="s">
        <v>154</v>
      </c>
      <c r="E98" s="140"/>
      <c r="F98" s="140"/>
      <c r="G98" s="140"/>
      <c r="H98" s="140"/>
      <c r="I98" s="141"/>
      <c r="J98" s="142">
        <f>J124</f>
        <v>0</v>
      </c>
      <c r="L98" s="138"/>
    </row>
    <row r="99" spans="1:31" s="10" customFormat="1" ht="19.899999999999999" customHeight="1">
      <c r="B99" s="138"/>
      <c r="D99" s="139" t="s">
        <v>1856</v>
      </c>
      <c r="E99" s="140"/>
      <c r="F99" s="140"/>
      <c r="G99" s="140"/>
      <c r="H99" s="140"/>
      <c r="I99" s="141"/>
      <c r="J99" s="142">
        <f>J174</f>
        <v>0</v>
      </c>
      <c r="L99" s="138"/>
    </row>
    <row r="100" spans="1:31" s="10" customFormat="1" ht="19.899999999999999" customHeight="1">
      <c r="B100" s="138"/>
      <c r="D100" s="139" t="s">
        <v>1857</v>
      </c>
      <c r="E100" s="140"/>
      <c r="F100" s="140"/>
      <c r="G100" s="140"/>
      <c r="H100" s="140"/>
      <c r="I100" s="141"/>
      <c r="J100" s="142">
        <f>J205</f>
        <v>0</v>
      </c>
      <c r="L100" s="138"/>
    </row>
    <row r="101" spans="1:31" s="10" customFormat="1" ht="19.899999999999999" customHeight="1">
      <c r="B101" s="138"/>
      <c r="D101" s="139" t="s">
        <v>610</v>
      </c>
      <c r="E101" s="140"/>
      <c r="F101" s="140"/>
      <c r="G101" s="140"/>
      <c r="H101" s="140"/>
      <c r="I101" s="141"/>
      <c r="J101" s="142">
        <f>J218</f>
        <v>0</v>
      </c>
      <c r="L101" s="138"/>
    </row>
    <row r="102" spans="1:31" s="10" customFormat="1" ht="19.899999999999999" customHeight="1">
      <c r="B102" s="138"/>
      <c r="D102" s="139" t="s">
        <v>1858</v>
      </c>
      <c r="E102" s="140"/>
      <c r="F102" s="140"/>
      <c r="G102" s="140"/>
      <c r="H102" s="140"/>
      <c r="I102" s="141"/>
      <c r="J102" s="142">
        <f>J219</f>
        <v>0</v>
      </c>
      <c r="L102" s="138"/>
    </row>
    <row r="103" spans="1:31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10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customHeight="1">
      <c r="A104" s="33"/>
      <c r="B104" s="48"/>
      <c r="C104" s="49"/>
      <c r="D104" s="49"/>
      <c r="E104" s="49"/>
      <c r="F104" s="49"/>
      <c r="G104" s="49"/>
      <c r="H104" s="49"/>
      <c r="I104" s="127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5" customHeight="1">
      <c r="A108" s="33"/>
      <c r="B108" s="50"/>
      <c r="C108" s="51"/>
      <c r="D108" s="51"/>
      <c r="E108" s="51"/>
      <c r="F108" s="51"/>
      <c r="G108" s="51"/>
      <c r="H108" s="51"/>
      <c r="I108" s="128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5" customHeight="1">
      <c r="A109" s="33"/>
      <c r="B109" s="34"/>
      <c r="C109" s="22" t="s">
        <v>160</v>
      </c>
      <c r="D109" s="33"/>
      <c r="E109" s="33"/>
      <c r="F109" s="33"/>
      <c r="G109" s="33"/>
      <c r="H109" s="33"/>
      <c r="I109" s="10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15</v>
      </c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5.5" customHeight="1">
      <c r="A112" s="33"/>
      <c r="B112" s="34"/>
      <c r="C112" s="33"/>
      <c r="D112" s="33"/>
      <c r="E112" s="276" t="str">
        <f>E7</f>
        <v>Regenerace panelového sídliště Křižná-V.etapa,lokalita ul.Křižná,Seifertova,Bratří Čapků,U Apolla</v>
      </c>
      <c r="F112" s="277"/>
      <c r="G112" s="277"/>
      <c r="H112" s="277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144</v>
      </c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58" t="str">
        <f>E9</f>
        <v>005 - SO 05 Sadové úpravy</v>
      </c>
      <c r="F114" s="275"/>
      <c r="G114" s="275"/>
      <c r="H114" s="275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19</v>
      </c>
      <c r="D116" s="33"/>
      <c r="E116" s="33"/>
      <c r="F116" s="26" t="str">
        <f>F12</f>
        <v>Valašské Meziříčí</v>
      </c>
      <c r="G116" s="33"/>
      <c r="H116" s="33"/>
      <c r="I116" s="104" t="s">
        <v>21</v>
      </c>
      <c r="J116" s="56" t="str">
        <f>IF(J12="","",J12)</f>
        <v>18. 1. 2019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7.95" customHeight="1">
      <c r="A118" s="33"/>
      <c r="B118" s="34"/>
      <c r="C118" s="28" t="s">
        <v>23</v>
      </c>
      <c r="D118" s="33"/>
      <c r="E118" s="33"/>
      <c r="F118" s="26" t="str">
        <f>E15</f>
        <v>Město Valašské Meziříčí</v>
      </c>
      <c r="G118" s="33"/>
      <c r="H118" s="33"/>
      <c r="I118" s="104" t="s">
        <v>29</v>
      </c>
      <c r="J118" s="31" t="str">
        <f>E21</f>
        <v>LZ-PROJEKT plus s.r.o.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27</v>
      </c>
      <c r="D119" s="33"/>
      <c r="E119" s="33"/>
      <c r="F119" s="26" t="str">
        <f>IF(E18="","",E18)</f>
        <v>Vyplň údaj</v>
      </c>
      <c r="G119" s="33"/>
      <c r="H119" s="33"/>
      <c r="I119" s="104" t="s">
        <v>34</v>
      </c>
      <c r="J119" s="31" t="str">
        <f>E24</f>
        <v>Fajfrová Irena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43"/>
      <c r="B121" s="144"/>
      <c r="C121" s="145" t="s">
        <v>161</v>
      </c>
      <c r="D121" s="146" t="s">
        <v>62</v>
      </c>
      <c r="E121" s="146" t="s">
        <v>58</v>
      </c>
      <c r="F121" s="146" t="s">
        <v>59</v>
      </c>
      <c r="G121" s="146" t="s">
        <v>162</v>
      </c>
      <c r="H121" s="146" t="s">
        <v>163</v>
      </c>
      <c r="I121" s="147" t="s">
        <v>164</v>
      </c>
      <c r="J121" s="146" t="s">
        <v>150</v>
      </c>
      <c r="K121" s="148" t="s">
        <v>165</v>
      </c>
      <c r="L121" s="149"/>
      <c r="M121" s="63" t="s">
        <v>1</v>
      </c>
      <c r="N121" s="64" t="s">
        <v>41</v>
      </c>
      <c r="O121" s="64" t="s">
        <v>166</v>
      </c>
      <c r="P121" s="64" t="s">
        <v>167</v>
      </c>
      <c r="Q121" s="64" t="s">
        <v>168</v>
      </c>
      <c r="R121" s="64" t="s">
        <v>169</v>
      </c>
      <c r="S121" s="64" t="s">
        <v>170</v>
      </c>
      <c r="T121" s="65" t="s">
        <v>171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</row>
    <row r="122" spans="1:65" s="2" customFormat="1" ht="22.9" customHeight="1">
      <c r="A122" s="33"/>
      <c r="B122" s="34"/>
      <c r="C122" s="70" t="s">
        <v>172</v>
      </c>
      <c r="D122" s="33"/>
      <c r="E122" s="33"/>
      <c r="F122" s="33"/>
      <c r="G122" s="33"/>
      <c r="H122" s="33"/>
      <c r="I122" s="103"/>
      <c r="J122" s="150">
        <f>BK122</f>
        <v>0</v>
      </c>
      <c r="K122" s="33"/>
      <c r="L122" s="34"/>
      <c r="M122" s="66"/>
      <c r="N122" s="57"/>
      <c r="O122" s="67"/>
      <c r="P122" s="151">
        <f>P123</f>
        <v>0</v>
      </c>
      <c r="Q122" s="67"/>
      <c r="R122" s="151">
        <f>R123</f>
        <v>30.445519000000001</v>
      </c>
      <c r="S122" s="67"/>
      <c r="T122" s="152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76</v>
      </c>
      <c r="AU122" s="18" t="s">
        <v>152</v>
      </c>
      <c r="BK122" s="153">
        <f>BK123</f>
        <v>0</v>
      </c>
    </row>
    <row r="123" spans="1:65" s="12" customFormat="1" ht="25.9" customHeight="1">
      <c r="B123" s="154"/>
      <c r="D123" s="155" t="s">
        <v>76</v>
      </c>
      <c r="E123" s="156" t="s">
        <v>173</v>
      </c>
      <c r="F123" s="156" t="s">
        <v>174</v>
      </c>
      <c r="I123" s="157"/>
      <c r="J123" s="158">
        <f>BK123</f>
        <v>0</v>
      </c>
      <c r="L123" s="154"/>
      <c r="M123" s="159"/>
      <c r="N123" s="160"/>
      <c r="O123" s="160"/>
      <c r="P123" s="161">
        <f>P124+P174+P205+P218+P219</f>
        <v>0</v>
      </c>
      <c r="Q123" s="160"/>
      <c r="R123" s="161">
        <f>R124+R174+R205+R218+R219</f>
        <v>30.445519000000001</v>
      </c>
      <c r="S123" s="160"/>
      <c r="T123" s="162">
        <f>T124+T174+T205+T218+T219</f>
        <v>0</v>
      </c>
      <c r="AR123" s="155" t="s">
        <v>84</v>
      </c>
      <c r="AT123" s="163" t="s">
        <v>76</v>
      </c>
      <c r="AU123" s="163" t="s">
        <v>77</v>
      </c>
      <c r="AY123" s="155" t="s">
        <v>175</v>
      </c>
      <c r="BK123" s="164">
        <f>BK124+BK174+BK205+BK218+BK219</f>
        <v>0</v>
      </c>
    </row>
    <row r="124" spans="1:65" s="12" customFormat="1" ht="22.9" customHeight="1">
      <c r="B124" s="154"/>
      <c r="D124" s="155" t="s">
        <v>76</v>
      </c>
      <c r="E124" s="165" t="s">
        <v>84</v>
      </c>
      <c r="F124" s="165" t="s">
        <v>176</v>
      </c>
      <c r="I124" s="157"/>
      <c r="J124" s="166">
        <f>BK124</f>
        <v>0</v>
      </c>
      <c r="L124" s="154"/>
      <c r="M124" s="159"/>
      <c r="N124" s="160"/>
      <c r="O124" s="160"/>
      <c r="P124" s="161">
        <f>SUM(P125:P173)</f>
        <v>0</v>
      </c>
      <c r="Q124" s="160"/>
      <c r="R124" s="161">
        <f>SUM(R125:R173)</f>
        <v>25.425875000000001</v>
      </c>
      <c r="S124" s="160"/>
      <c r="T124" s="162">
        <f>SUM(T125:T173)</f>
        <v>0</v>
      </c>
      <c r="AR124" s="155" t="s">
        <v>84</v>
      </c>
      <c r="AT124" s="163" t="s">
        <v>76</v>
      </c>
      <c r="AU124" s="163" t="s">
        <v>84</v>
      </c>
      <c r="AY124" s="155" t="s">
        <v>175</v>
      </c>
      <c r="BK124" s="164">
        <f>SUM(BK125:BK173)</f>
        <v>0</v>
      </c>
    </row>
    <row r="125" spans="1:65" s="2" customFormat="1" ht="16.5" customHeight="1">
      <c r="A125" s="33"/>
      <c r="B125" s="167"/>
      <c r="C125" s="168" t="s">
        <v>84</v>
      </c>
      <c r="D125" s="168" t="s">
        <v>177</v>
      </c>
      <c r="E125" s="169" t="s">
        <v>1859</v>
      </c>
      <c r="F125" s="170" t="s">
        <v>1860</v>
      </c>
      <c r="G125" s="171" t="s">
        <v>245</v>
      </c>
      <c r="H125" s="172">
        <v>313</v>
      </c>
      <c r="I125" s="173"/>
      <c r="J125" s="174">
        <f>ROUND(I125*H125,2)</f>
        <v>0</v>
      </c>
      <c r="K125" s="170" t="s">
        <v>1</v>
      </c>
      <c r="L125" s="34"/>
      <c r="M125" s="175" t="s">
        <v>1</v>
      </c>
      <c r="N125" s="176" t="s">
        <v>42</v>
      </c>
      <c r="O125" s="59"/>
      <c r="P125" s="177">
        <f>O125*H125</f>
        <v>0</v>
      </c>
      <c r="Q125" s="177">
        <v>0</v>
      </c>
      <c r="R125" s="177">
        <f>Q125*H125</f>
        <v>0</v>
      </c>
      <c r="S125" s="177">
        <v>0</v>
      </c>
      <c r="T125" s="178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9" t="s">
        <v>182</v>
      </c>
      <c r="AT125" s="179" t="s">
        <v>177</v>
      </c>
      <c r="AU125" s="179" t="s">
        <v>86</v>
      </c>
      <c r="AY125" s="18" t="s">
        <v>175</v>
      </c>
      <c r="BE125" s="180">
        <f>IF(N125="základní",J125,0)</f>
        <v>0</v>
      </c>
      <c r="BF125" s="180">
        <f>IF(N125="snížená",J125,0)</f>
        <v>0</v>
      </c>
      <c r="BG125" s="180">
        <f>IF(N125="zákl. přenesená",J125,0)</f>
        <v>0</v>
      </c>
      <c r="BH125" s="180">
        <f>IF(N125="sníž. přenesená",J125,0)</f>
        <v>0</v>
      </c>
      <c r="BI125" s="180">
        <f>IF(N125="nulová",J125,0)</f>
        <v>0</v>
      </c>
      <c r="BJ125" s="18" t="s">
        <v>84</v>
      </c>
      <c r="BK125" s="180">
        <f>ROUND(I125*H125,2)</f>
        <v>0</v>
      </c>
      <c r="BL125" s="18" t="s">
        <v>182</v>
      </c>
      <c r="BM125" s="179" t="s">
        <v>1861</v>
      </c>
    </row>
    <row r="126" spans="1:65" s="13" customFormat="1">
      <c r="B126" s="181"/>
      <c r="D126" s="182" t="s">
        <v>184</v>
      </c>
      <c r="E126" s="183" t="s">
        <v>1</v>
      </c>
      <c r="F126" s="184" t="s">
        <v>1862</v>
      </c>
      <c r="H126" s="185">
        <v>313</v>
      </c>
      <c r="I126" s="186"/>
      <c r="L126" s="181"/>
      <c r="M126" s="187"/>
      <c r="N126" s="188"/>
      <c r="O126" s="188"/>
      <c r="P126" s="188"/>
      <c r="Q126" s="188"/>
      <c r="R126" s="188"/>
      <c r="S126" s="188"/>
      <c r="T126" s="189"/>
      <c r="AT126" s="183" t="s">
        <v>184</v>
      </c>
      <c r="AU126" s="183" t="s">
        <v>86</v>
      </c>
      <c r="AV126" s="13" t="s">
        <v>86</v>
      </c>
      <c r="AW126" s="13" t="s">
        <v>33</v>
      </c>
      <c r="AX126" s="13" t="s">
        <v>84</v>
      </c>
      <c r="AY126" s="183" t="s">
        <v>175</v>
      </c>
    </row>
    <row r="127" spans="1:65" s="2" customFormat="1" ht="24" customHeight="1">
      <c r="A127" s="33"/>
      <c r="B127" s="167"/>
      <c r="C127" s="168" t="s">
        <v>86</v>
      </c>
      <c r="D127" s="168" t="s">
        <v>177</v>
      </c>
      <c r="E127" s="169" t="s">
        <v>1863</v>
      </c>
      <c r="F127" s="170" t="s">
        <v>1864</v>
      </c>
      <c r="G127" s="171" t="s">
        <v>245</v>
      </c>
      <c r="H127" s="172">
        <v>300</v>
      </c>
      <c r="I127" s="173"/>
      <c r="J127" s="174">
        <f>ROUND(I127*H127,2)</f>
        <v>0</v>
      </c>
      <c r="K127" s="170" t="s">
        <v>181</v>
      </c>
      <c r="L127" s="34"/>
      <c r="M127" s="175" t="s">
        <v>1</v>
      </c>
      <c r="N127" s="176" t="s">
        <v>42</v>
      </c>
      <c r="O127" s="59"/>
      <c r="P127" s="177">
        <f>O127*H127</f>
        <v>0</v>
      </c>
      <c r="Q127" s="177">
        <v>0</v>
      </c>
      <c r="R127" s="177">
        <f>Q127*H127</f>
        <v>0</v>
      </c>
      <c r="S127" s="177">
        <v>0</v>
      </c>
      <c r="T127" s="178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9" t="s">
        <v>182</v>
      </c>
      <c r="AT127" s="179" t="s">
        <v>177</v>
      </c>
      <c r="AU127" s="179" t="s">
        <v>86</v>
      </c>
      <c r="AY127" s="18" t="s">
        <v>175</v>
      </c>
      <c r="BE127" s="180">
        <f>IF(N127="základní",J127,0)</f>
        <v>0</v>
      </c>
      <c r="BF127" s="180">
        <f>IF(N127="snížená",J127,0)</f>
        <v>0</v>
      </c>
      <c r="BG127" s="180">
        <f>IF(N127="zákl. přenesená",J127,0)</f>
        <v>0</v>
      </c>
      <c r="BH127" s="180">
        <f>IF(N127="sníž. přenesená",J127,0)</f>
        <v>0</v>
      </c>
      <c r="BI127" s="180">
        <f>IF(N127="nulová",J127,0)</f>
        <v>0</v>
      </c>
      <c r="BJ127" s="18" t="s">
        <v>84</v>
      </c>
      <c r="BK127" s="180">
        <f>ROUND(I127*H127,2)</f>
        <v>0</v>
      </c>
      <c r="BL127" s="18" t="s">
        <v>182</v>
      </c>
      <c r="BM127" s="179" t="s">
        <v>1865</v>
      </c>
    </row>
    <row r="128" spans="1:65" s="14" customFormat="1">
      <c r="B128" s="190"/>
      <c r="D128" s="182" t="s">
        <v>184</v>
      </c>
      <c r="E128" s="191" t="s">
        <v>1</v>
      </c>
      <c r="F128" s="192" t="s">
        <v>1866</v>
      </c>
      <c r="H128" s="191" t="s">
        <v>1</v>
      </c>
      <c r="I128" s="193"/>
      <c r="L128" s="190"/>
      <c r="M128" s="194"/>
      <c r="N128" s="195"/>
      <c r="O128" s="195"/>
      <c r="P128" s="195"/>
      <c r="Q128" s="195"/>
      <c r="R128" s="195"/>
      <c r="S128" s="195"/>
      <c r="T128" s="196"/>
      <c r="AT128" s="191" t="s">
        <v>184</v>
      </c>
      <c r="AU128" s="191" t="s">
        <v>86</v>
      </c>
      <c r="AV128" s="14" t="s">
        <v>84</v>
      </c>
      <c r="AW128" s="14" t="s">
        <v>33</v>
      </c>
      <c r="AX128" s="14" t="s">
        <v>77</v>
      </c>
      <c r="AY128" s="191" t="s">
        <v>175</v>
      </c>
    </row>
    <row r="129" spans="1:65" s="13" customFormat="1">
      <c r="B129" s="181"/>
      <c r="D129" s="182" t="s">
        <v>184</v>
      </c>
      <c r="E129" s="183" t="s">
        <v>1</v>
      </c>
      <c r="F129" s="184" t="s">
        <v>1867</v>
      </c>
      <c r="H129" s="185">
        <v>300</v>
      </c>
      <c r="I129" s="186"/>
      <c r="L129" s="181"/>
      <c r="M129" s="187"/>
      <c r="N129" s="188"/>
      <c r="O129" s="188"/>
      <c r="P129" s="188"/>
      <c r="Q129" s="188"/>
      <c r="R129" s="188"/>
      <c r="S129" s="188"/>
      <c r="T129" s="189"/>
      <c r="AT129" s="183" t="s">
        <v>184</v>
      </c>
      <c r="AU129" s="183" t="s">
        <v>86</v>
      </c>
      <c r="AV129" s="13" t="s">
        <v>86</v>
      </c>
      <c r="AW129" s="13" t="s">
        <v>33</v>
      </c>
      <c r="AX129" s="13" t="s">
        <v>84</v>
      </c>
      <c r="AY129" s="183" t="s">
        <v>175</v>
      </c>
    </row>
    <row r="130" spans="1:65" s="2" customFormat="1" ht="16.5" customHeight="1">
      <c r="A130" s="33"/>
      <c r="B130" s="167"/>
      <c r="C130" s="168" t="s">
        <v>189</v>
      </c>
      <c r="D130" s="168" t="s">
        <v>177</v>
      </c>
      <c r="E130" s="169" t="s">
        <v>1868</v>
      </c>
      <c r="F130" s="170" t="s">
        <v>1869</v>
      </c>
      <c r="G130" s="171" t="s">
        <v>245</v>
      </c>
      <c r="H130" s="172">
        <v>300</v>
      </c>
      <c r="I130" s="173"/>
      <c r="J130" s="174">
        <f>ROUND(I130*H130,2)</f>
        <v>0</v>
      </c>
      <c r="K130" s="170" t="s">
        <v>181</v>
      </c>
      <c r="L130" s="34"/>
      <c r="M130" s="175" t="s">
        <v>1</v>
      </c>
      <c r="N130" s="176" t="s">
        <v>42</v>
      </c>
      <c r="O130" s="59"/>
      <c r="P130" s="177">
        <f>O130*H130</f>
        <v>0</v>
      </c>
      <c r="Q130" s="177">
        <v>1.8000000000000001E-4</v>
      </c>
      <c r="R130" s="177">
        <f>Q130*H130</f>
        <v>5.4000000000000006E-2</v>
      </c>
      <c r="S130" s="177">
        <v>0</v>
      </c>
      <c r="T130" s="178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9" t="s">
        <v>182</v>
      </c>
      <c r="AT130" s="179" t="s">
        <v>177</v>
      </c>
      <c r="AU130" s="179" t="s">
        <v>86</v>
      </c>
      <c r="AY130" s="18" t="s">
        <v>175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8" t="s">
        <v>84</v>
      </c>
      <c r="BK130" s="180">
        <f>ROUND(I130*H130,2)</f>
        <v>0</v>
      </c>
      <c r="BL130" s="18" t="s">
        <v>182</v>
      </c>
      <c r="BM130" s="179" t="s">
        <v>1870</v>
      </c>
    </row>
    <row r="131" spans="1:65" s="2" customFormat="1" ht="24" customHeight="1">
      <c r="A131" s="33"/>
      <c r="B131" s="167"/>
      <c r="C131" s="168" t="s">
        <v>182</v>
      </c>
      <c r="D131" s="168" t="s">
        <v>177</v>
      </c>
      <c r="E131" s="169" t="s">
        <v>1871</v>
      </c>
      <c r="F131" s="170" t="s">
        <v>1872</v>
      </c>
      <c r="G131" s="171" t="s">
        <v>310</v>
      </c>
      <c r="H131" s="172">
        <v>1</v>
      </c>
      <c r="I131" s="173"/>
      <c r="J131" s="174">
        <f>ROUND(I131*H131,2)</f>
        <v>0</v>
      </c>
      <c r="K131" s="170" t="s">
        <v>181</v>
      </c>
      <c r="L131" s="34"/>
      <c r="M131" s="175" t="s">
        <v>1</v>
      </c>
      <c r="N131" s="176" t="s">
        <v>42</v>
      </c>
      <c r="O131" s="59"/>
      <c r="P131" s="177">
        <f>O131*H131</f>
        <v>0</v>
      </c>
      <c r="Q131" s="177">
        <v>1.3999999999999999E-4</v>
      </c>
      <c r="R131" s="177">
        <f>Q131*H131</f>
        <v>1.3999999999999999E-4</v>
      </c>
      <c r="S131" s="177">
        <v>0</v>
      </c>
      <c r="T131" s="178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9" t="s">
        <v>182</v>
      </c>
      <c r="AT131" s="179" t="s">
        <v>177</v>
      </c>
      <c r="AU131" s="179" t="s">
        <v>86</v>
      </c>
      <c r="AY131" s="18" t="s">
        <v>175</v>
      </c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18" t="s">
        <v>84</v>
      </c>
      <c r="BK131" s="180">
        <f>ROUND(I131*H131,2)</f>
        <v>0</v>
      </c>
      <c r="BL131" s="18" t="s">
        <v>182</v>
      </c>
      <c r="BM131" s="179" t="s">
        <v>1873</v>
      </c>
    </row>
    <row r="132" spans="1:65" s="2" customFormat="1" ht="24" customHeight="1">
      <c r="A132" s="33"/>
      <c r="B132" s="167"/>
      <c r="C132" s="168" t="s">
        <v>201</v>
      </c>
      <c r="D132" s="168" t="s">
        <v>177</v>
      </c>
      <c r="E132" s="169" t="s">
        <v>1874</v>
      </c>
      <c r="F132" s="170" t="s">
        <v>1875</v>
      </c>
      <c r="G132" s="171" t="s">
        <v>310</v>
      </c>
      <c r="H132" s="172">
        <v>6</v>
      </c>
      <c r="I132" s="173"/>
      <c r="J132" s="174">
        <f>ROUND(I132*H132,2)</f>
        <v>0</v>
      </c>
      <c r="K132" s="170" t="s">
        <v>181</v>
      </c>
      <c r="L132" s="34"/>
      <c r="M132" s="175" t="s">
        <v>1</v>
      </c>
      <c r="N132" s="176" t="s">
        <v>42</v>
      </c>
      <c r="O132" s="59"/>
      <c r="P132" s="177">
        <f>O132*H132</f>
        <v>0</v>
      </c>
      <c r="Q132" s="177">
        <v>1.8000000000000001E-4</v>
      </c>
      <c r="R132" s="177">
        <f>Q132*H132</f>
        <v>1.08E-3</v>
      </c>
      <c r="S132" s="177">
        <v>0</v>
      </c>
      <c r="T132" s="178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9" t="s">
        <v>182</v>
      </c>
      <c r="AT132" s="179" t="s">
        <v>177</v>
      </c>
      <c r="AU132" s="179" t="s">
        <v>86</v>
      </c>
      <c r="AY132" s="18" t="s">
        <v>175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8" t="s">
        <v>84</v>
      </c>
      <c r="BK132" s="180">
        <f>ROUND(I132*H132,2)</f>
        <v>0</v>
      </c>
      <c r="BL132" s="18" t="s">
        <v>182</v>
      </c>
      <c r="BM132" s="179" t="s">
        <v>1876</v>
      </c>
    </row>
    <row r="133" spans="1:65" s="2" customFormat="1" ht="24" customHeight="1">
      <c r="A133" s="33"/>
      <c r="B133" s="167"/>
      <c r="C133" s="168" t="s">
        <v>206</v>
      </c>
      <c r="D133" s="168" t="s">
        <v>177</v>
      </c>
      <c r="E133" s="169" t="s">
        <v>1877</v>
      </c>
      <c r="F133" s="170" t="s">
        <v>1878</v>
      </c>
      <c r="G133" s="171" t="s">
        <v>310</v>
      </c>
      <c r="H133" s="172">
        <v>8</v>
      </c>
      <c r="I133" s="173"/>
      <c r="J133" s="174">
        <f>ROUND(I133*H133,2)</f>
        <v>0</v>
      </c>
      <c r="K133" s="170" t="s">
        <v>181</v>
      </c>
      <c r="L133" s="34"/>
      <c r="M133" s="175" t="s">
        <v>1</v>
      </c>
      <c r="N133" s="176" t="s">
        <v>42</v>
      </c>
      <c r="O133" s="59"/>
      <c r="P133" s="177">
        <f>O133*H133</f>
        <v>0</v>
      </c>
      <c r="Q133" s="177">
        <v>1.8000000000000001E-4</v>
      </c>
      <c r="R133" s="177">
        <f>Q133*H133</f>
        <v>1.4400000000000001E-3</v>
      </c>
      <c r="S133" s="177">
        <v>0</v>
      </c>
      <c r="T133" s="178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9" t="s">
        <v>182</v>
      </c>
      <c r="AT133" s="179" t="s">
        <v>177</v>
      </c>
      <c r="AU133" s="179" t="s">
        <v>86</v>
      </c>
      <c r="AY133" s="18" t="s">
        <v>175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8" t="s">
        <v>84</v>
      </c>
      <c r="BK133" s="180">
        <f>ROUND(I133*H133,2)</f>
        <v>0</v>
      </c>
      <c r="BL133" s="18" t="s">
        <v>182</v>
      </c>
      <c r="BM133" s="179" t="s">
        <v>1879</v>
      </c>
    </row>
    <row r="134" spans="1:65" s="13" customFormat="1">
      <c r="B134" s="181"/>
      <c r="D134" s="182" t="s">
        <v>184</v>
      </c>
      <c r="E134" s="183" t="s">
        <v>1</v>
      </c>
      <c r="F134" s="184" t="s">
        <v>1880</v>
      </c>
      <c r="H134" s="185">
        <v>8</v>
      </c>
      <c r="I134" s="186"/>
      <c r="L134" s="181"/>
      <c r="M134" s="187"/>
      <c r="N134" s="188"/>
      <c r="O134" s="188"/>
      <c r="P134" s="188"/>
      <c r="Q134" s="188"/>
      <c r="R134" s="188"/>
      <c r="S134" s="188"/>
      <c r="T134" s="189"/>
      <c r="AT134" s="183" t="s">
        <v>184</v>
      </c>
      <c r="AU134" s="183" t="s">
        <v>86</v>
      </c>
      <c r="AV134" s="13" t="s">
        <v>86</v>
      </c>
      <c r="AW134" s="13" t="s">
        <v>33</v>
      </c>
      <c r="AX134" s="13" t="s">
        <v>84</v>
      </c>
      <c r="AY134" s="183" t="s">
        <v>175</v>
      </c>
    </row>
    <row r="135" spans="1:65" s="2" customFormat="1" ht="24" customHeight="1">
      <c r="A135" s="33"/>
      <c r="B135" s="167"/>
      <c r="C135" s="168" t="s">
        <v>212</v>
      </c>
      <c r="D135" s="168" t="s">
        <v>177</v>
      </c>
      <c r="E135" s="169" t="s">
        <v>1881</v>
      </c>
      <c r="F135" s="170" t="s">
        <v>1882</v>
      </c>
      <c r="G135" s="171" t="s">
        <v>310</v>
      </c>
      <c r="H135" s="172">
        <v>7</v>
      </c>
      <c r="I135" s="173"/>
      <c r="J135" s="174">
        <f>ROUND(I135*H135,2)</f>
        <v>0</v>
      </c>
      <c r="K135" s="170" t="s">
        <v>181</v>
      </c>
      <c r="L135" s="34"/>
      <c r="M135" s="175" t="s">
        <v>1</v>
      </c>
      <c r="N135" s="176" t="s">
        <v>42</v>
      </c>
      <c r="O135" s="59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9" t="s">
        <v>182</v>
      </c>
      <c r="AT135" s="179" t="s">
        <v>177</v>
      </c>
      <c r="AU135" s="179" t="s">
        <v>86</v>
      </c>
      <c r="AY135" s="18" t="s">
        <v>175</v>
      </c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18" t="s">
        <v>84</v>
      </c>
      <c r="BK135" s="180">
        <f>ROUND(I135*H135,2)</f>
        <v>0</v>
      </c>
      <c r="BL135" s="18" t="s">
        <v>182</v>
      </c>
      <c r="BM135" s="179" t="s">
        <v>1883</v>
      </c>
    </row>
    <row r="136" spans="1:65" s="13" customFormat="1">
      <c r="B136" s="181"/>
      <c r="D136" s="182" t="s">
        <v>184</v>
      </c>
      <c r="E136" s="183" t="s">
        <v>1</v>
      </c>
      <c r="F136" s="184" t="s">
        <v>1884</v>
      </c>
      <c r="H136" s="185">
        <v>7</v>
      </c>
      <c r="I136" s="186"/>
      <c r="L136" s="181"/>
      <c r="M136" s="187"/>
      <c r="N136" s="188"/>
      <c r="O136" s="188"/>
      <c r="P136" s="188"/>
      <c r="Q136" s="188"/>
      <c r="R136" s="188"/>
      <c r="S136" s="188"/>
      <c r="T136" s="189"/>
      <c r="AT136" s="183" t="s">
        <v>184</v>
      </c>
      <c r="AU136" s="183" t="s">
        <v>86</v>
      </c>
      <c r="AV136" s="13" t="s">
        <v>86</v>
      </c>
      <c r="AW136" s="13" t="s">
        <v>33</v>
      </c>
      <c r="AX136" s="13" t="s">
        <v>84</v>
      </c>
      <c r="AY136" s="183" t="s">
        <v>175</v>
      </c>
    </row>
    <row r="137" spans="1:65" s="2" customFormat="1" ht="24" customHeight="1">
      <c r="A137" s="33"/>
      <c r="B137" s="167"/>
      <c r="C137" s="168" t="s">
        <v>217</v>
      </c>
      <c r="D137" s="168" t="s">
        <v>177</v>
      </c>
      <c r="E137" s="169" t="s">
        <v>1885</v>
      </c>
      <c r="F137" s="170" t="s">
        <v>1886</v>
      </c>
      <c r="G137" s="171" t="s">
        <v>310</v>
      </c>
      <c r="H137" s="172">
        <v>3</v>
      </c>
      <c r="I137" s="173"/>
      <c r="J137" s="174">
        <f>ROUND(I137*H137,2)</f>
        <v>0</v>
      </c>
      <c r="K137" s="170" t="s">
        <v>181</v>
      </c>
      <c r="L137" s="34"/>
      <c r="M137" s="175" t="s">
        <v>1</v>
      </c>
      <c r="N137" s="176" t="s">
        <v>42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182</v>
      </c>
      <c r="AT137" s="179" t="s">
        <v>177</v>
      </c>
      <c r="AU137" s="179" t="s">
        <v>86</v>
      </c>
      <c r="AY137" s="18" t="s">
        <v>175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8" t="s">
        <v>84</v>
      </c>
      <c r="BK137" s="180">
        <f>ROUND(I137*H137,2)</f>
        <v>0</v>
      </c>
      <c r="BL137" s="18" t="s">
        <v>182</v>
      </c>
      <c r="BM137" s="179" t="s">
        <v>1887</v>
      </c>
    </row>
    <row r="138" spans="1:65" s="2" customFormat="1" ht="24" customHeight="1">
      <c r="A138" s="33"/>
      <c r="B138" s="167"/>
      <c r="C138" s="168" t="s">
        <v>222</v>
      </c>
      <c r="D138" s="168" t="s">
        <v>177</v>
      </c>
      <c r="E138" s="169" t="s">
        <v>1888</v>
      </c>
      <c r="F138" s="170" t="s">
        <v>1889</v>
      </c>
      <c r="G138" s="171" t="s">
        <v>310</v>
      </c>
      <c r="H138" s="172">
        <v>4</v>
      </c>
      <c r="I138" s="173"/>
      <c r="J138" s="174">
        <f>ROUND(I138*H138,2)</f>
        <v>0</v>
      </c>
      <c r="K138" s="170" t="s">
        <v>181</v>
      </c>
      <c r="L138" s="34"/>
      <c r="M138" s="175" t="s">
        <v>1</v>
      </c>
      <c r="N138" s="176" t="s">
        <v>42</v>
      </c>
      <c r="O138" s="59"/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182</v>
      </c>
      <c r="AT138" s="179" t="s">
        <v>177</v>
      </c>
      <c r="AU138" s="179" t="s">
        <v>86</v>
      </c>
      <c r="AY138" s="18" t="s">
        <v>175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8" t="s">
        <v>84</v>
      </c>
      <c r="BK138" s="180">
        <f>ROUND(I138*H138,2)</f>
        <v>0</v>
      </c>
      <c r="BL138" s="18" t="s">
        <v>182</v>
      </c>
      <c r="BM138" s="179" t="s">
        <v>1890</v>
      </c>
    </row>
    <row r="139" spans="1:65" s="2" customFormat="1" ht="24" customHeight="1">
      <c r="A139" s="33"/>
      <c r="B139" s="167"/>
      <c r="C139" s="168" t="s">
        <v>227</v>
      </c>
      <c r="D139" s="168" t="s">
        <v>177</v>
      </c>
      <c r="E139" s="169" t="s">
        <v>1891</v>
      </c>
      <c r="F139" s="170" t="s">
        <v>1892</v>
      </c>
      <c r="G139" s="171" t="s">
        <v>310</v>
      </c>
      <c r="H139" s="172">
        <v>1</v>
      </c>
      <c r="I139" s="173"/>
      <c r="J139" s="174">
        <f>ROUND(I139*H139,2)</f>
        <v>0</v>
      </c>
      <c r="K139" s="170" t="s">
        <v>181</v>
      </c>
      <c r="L139" s="34"/>
      <c r="M139" s="175" t="s">
        <v>1</v>
      </c>
      <c r="N139" s="176" t="s">
        <v>42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182</v>
      </c>
      <c r="AT139" s="179" t="s">
        <v>177</v>
      </c>
      <c r="AU139" s="179" t="s">
        <v>86</v>
      </c>
      <c r="AY139" s="18" t="s">
        <v>175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84</v>
      </c>
      <c r="BK139" s="180">
        <f>ROUND(I139*H139,2)</f>
        <v>0</v>
      </c>
      <c r="BL139" s="18" t="s">
        <v>182</v>
      </c>
      <c r="BM139" s="179" t="s">
        <v>1893</v>
      </c>
    </row>
    <row r="140" spans="1:65" s="2" customFormat="1" ht="24" customHeight="1">
      <c r="A140" s="33"/>
      <c r="B140" s="167"/>
      <c r="C140" s="168" t="s">
        <v>231</v>
      </c>
      <c r="D140" s="168" t="s">
        <v>177</v>
      </c>
      <c r="E140" s="169" t="s">
        <v>1894</v>
      </c>
      <c r="F140" s="170" t="s">
        <v>1895</v>
      </c>
      <c r="G140" s="171" t="s">
        <v>245</v>
      </c>
      <c r="H140" s="172">
        <v>13.8</v>
      </c>
      <c r="I140" s="173"/>
      <c r="J140" s="174">
        <f>ROUND(I140*H140,2)</f>
        <v>0</v>
      </c>
      <c r="K140" s="170" t="s">
        <v>181</v>
      </c>
      <c r="L140" s="34"/>
      <c r="M140" s="175" t="s">
        <v>1</v>
      </c>
      <c r="N140" s="176" t="s">
        <v>42</v>
      </c>
      <c r="O140" s="59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182</v>
      </c>
      <c r="AT140" s="179" t="s">
        <v>177</v>
      </c>
      <c r="AU140" s="179" t="s">
        <v>86</v>
      </c>
      <c r="AY140" s="18" t="s">
        <v>175</v>
      </c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8" t="s">
        <v>84</v>
      </c>
      <c r="BK140" s="180">
        <f>ROUND(I140*H140,2)</f>
        <v>0</v>
      </c>
      <c r="BL140" s="18" t="s">
        <v>182</v>
      </c>
      <c r="BM140" s="179" t="s">
        <v>1896</v>
      </c>
    </row>
    <row r="141" spans="1:65" s="13" customFormat="1">
      <c r="B141" s="181"/>
      <c r="D141" s="182" t="s">
        <v>184</v>
      </c>
      <c r="E141" s="183" t="s">
        <v>1</v>
      </c>
      <c r="F141" s="184" t="s">
        <v>1897</v>
      </c>
      <c r="H141" s="185">
        <v>2.8</v>
      </c>
      <c r="I141" s="186"/>
      <c r="L141" s="181"/>
      <c r="M141" s="187"/>
      <c r="N141" s="188"/>
      <c r="O141" s="188"/>
      <c r="P141" s="188"/>
      <c r="Q141" s="188"/>
      <c r="R141" s="188"/>
      <c r="S141" s="188"/>
      <c r="T141" s="189"/>
      <c r="AT141" s="183" t="s">
        <v>184</v>
      </c>
      <c r="AU141" s="183" t="s">
        <v>86</v>
      </c>
      <c r="AV141" s="13" t="s">
        <v>86</v>
      </c>
      <c r="AW141" s="13" t="s">
        <v>33</v>
      </c>
      <c r="AX141" s="13" t="s">
        <v>77</v>
      </c>
      <c r="AY141" s="183" t="s">
        <v>175</v>
      </c>
    </row>
    <row r="142" spans="1:65" s="13" customFormat="1">
      <c r="B142" s="181"/>
      <c r="D142" s="182" t="s">
        <v>184</v>
      </c>
      <c r="E142" s="183" t="s">
        <v>1</v>
      </c>
      <c r="F142" s="184" t="s">
        <v>1898</v>
      </c>
      <c r="H142" s="185">
        <v>7</v>
      </c>
      <c r="I142" s="186"/>
      <c r="L142" s="181"/>
      <c r="M142" s="187"/>
      <c r="N142" s="188"/>
      <c r="O142" s="188"/>
      <c r="P142" s="188"/>
      <c r="Q142" s="188"/>
      <c r="R142" s="188"/>
      <c r="S142" s="188"/>
      <c r="T142" s="189"/>
      <c r="AT142" s="183" t="s">
        <v>184</v>
      </c>
      <c r="AU142" s="183" t="s">
        <v>86</v>
      </c>
      <c r="AV142" s="13" t="s">
        <v>86</v>
      </c>
      <c r="AW142" s="13" t="s">
        <v>33</v>
      </c>
      <c r="AX142" s="13" t="s">
        <v>77</v>
      </c>
      <c r="AY142" s="183" t="s">
        <v>175</v>
      </c>
    </row>
    <row r="143" spans="1:65" s="13" customFormat="1">
      <c r="B143" s="181"/>
      <c r="D143" s="182" t="s">
        <v>184</v>
      </c>
      <c r="E143" s="183" t="s">
        <v>1</v>
      </c>
      <c r="F143" s="184" t="s">
        <v>1899</v>
      </c>
      <c r="H143" s="185">
        <v>4</v>
      </c>
      <c r="I143" s="186"/>
      <c r="L143" s="181"/>
      <c r="M143" s="187"/>
      <c r="N143" s="188"/>
      <c r="O143" s="188"/>
      <c r="P143" s="188"/>
      <c r="Q143" s="188"/>
      <c r="R143" s="188"/>
      <c r="S143" s="188"/>
      <c r="T143" s="189"/>
      <c r="AT143" s="183" t="s">
        <v>184</v>
      </c>
      <c r="AU143" s="183" t="s">
        <v>86</v>
      </c>
      <c r="AV143" s="13" t="s">
        <v>86</v>
      </c>
      <c r="AW143" s="13" t="s">
        <v>33</v>
      </c>
      <c r="AX143" s="13" t="s">
        <v>77</v>
      </c>
      <c r="AY143" s="183" t="s">
        <v>175</v>
      </c>
    </row>
    <row r="144" spans="1:65" s="15" customFormat="1">
      <c r="B144" s="197"/>
      <c r="D144" s="182" t="s">
        <v>184</v>
      </c>
      <c r="E144" s="198" t="s">
        <v>1</v>
      </c>
      <c r="F144" s="199" t="s">
        <v>200</v>
      </c>
      <c r="H144" s="200">
        <v>13.8</v>
      </c>
      <c r="I144" s="201"/>
      <c r="L144" s="197"/>
      <c r="M144" s="202"/>
      <c r="N144" s="203"/>
      <c r="O144" s="203"/>
      <c r="P144" s="203"/>
      <c r="Q144" s="203"/>
      <c r="R144" s="203"/>
      <c r="S144" s="203"/>
      <c r="T144" s="204"/>
      <c r="AT144" s="198" t="s">
        <v>184</v>
      </c>
      <c r="AU144" s="198" t="s">
        <v>86</v>
      </c>
      <c r="AV144" s="15" t="s">
        <v>182</v>
      </c>
      <c r="AW144" s="15" t="s">
        <v>33</v>
      </c>
      <c r="AX144" s="15" t="s">
        <v>84</v>
      </c>
      <c r="AY144" s="198" t="s">
        <v>175</v>
      </c>
    </row>
    <row r="145" spans="1:65" s="2" customFormat="1" ht="24" customHeight="1">
      <c r="A145" s="33"/>
      <c r="B145" s="167"/>
      <c r="C145" s="168" t="s">
        <v>237</v>
      </c>
      <c r="D145" s="168" t="s">
        <v>177</v>
      </c>
      <c r="E145" s="169" t="s">
        <v>1900</v>
      </c>
      <c r="F145" s="170" t="s">
        <v>1901</v>
      </c>
      <c r="G145" s="171" t="s">
        <v>245</v>
      </c>
      <c r="H145" s="172">
        <v>13.8</v>
      </c>
      <c r="I145" s="173"/>
      <c r="J145" s="174">
        <f t="shared" ref="J145:J155" si="0">ROUND(I145*H145,2)</f>
        <v>0</v>
      </c>
      <c r="K145" s="170" t="s">
        <v>181</v>
      </c>
      <c r="L145" s="34"/>
      <c r="M145" s="175" t="s">
        <v>1</v>
      </c>
      <c r="N145" s="176" t="s">
        <v>42</v>
      </c>
      <c r="O145" s="59"/>
      <c r="P145" s="177">
        <f t="shared" ref="P145:P155" si="1">O145*H145</f>
        <v>0</v>
      </c>
      <c r="Q145" s="177">
        <v>0</v>
      </c>
      <c r="R145" s="177">
        <f t="shared" ref="R145:R155" si="2">Q145*H145</f>
        <v>0</v>
      </c>
      <c r="S145" s="177">
        <v>0</v>
      </c>
      <c r="T145" s="178">
        <f t="shared" ref="T145:T155" si="3"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9" t="s">
        <v>182</v>
      </c>
      <c r="AT145" s="179" t="s">
        <v>177</v>
      </c>
      <c r="AU145" s="179" t="s">
        <v>86</v>
      </c>
      <c r="AY145" s="18" t="s">
        <v>175</v>
      </c>
      <c r="BE145" s="180">
        <f t="shared" ref="BE145:BE155" si="4">IF(N145="základní",J145,0)</f>
        <v>0</v>
      </c>
      <c r="BF145" s="180">
        <f t="shared" ref="BF145:BF155" si="5">IF(N145="snížená",J145,0)</f>
        <v>0</v>
      </c>
      <c r="BG145" s="180">
        <f t="shared" ref="BG145:BG155" si="6">IF(N145="zákl. přenesená",J145,0)</f>
        <v>0</v>
      </c>
      <c r="BH145" s="180">
        <f t="shared" ref="BH145:BH155" si="7">IF(N145="sníž. přenesená",J145,0)</f>
        <v>0</v>
      </c>
      <c r="BI145" s="180">
        <f t="shared" ref="BI145:BI155" si="8">IF(N145="nulová",J145,0)</f>
        <v>0</v>
      </c>
      <c r="BJ145" s="18" t="s">
        <v>84</v>
      </c>
      <c r="BK145" s="180">
        <f t="shared" ref="BK145:BK155" si="9">ROUND(I145*H145,2)</f>
        <v>0</v>
      </c>
      <c r="BL145" s="18" t="s">
        <v>182</v>
      </c>
      <c r="BM145" s="179" t="s">
        <v>1902</v>
      </c>
    </row>
    <row r="146" spans="1:65" s="2" customFormat="1" ht="24" customHeight="1">
      <c r="A146" s="33"/>
      <c r="B146" s="167"/>
      <c r="C146" s="168" t="s">
        <v>242</v>
      </c>
      <c r="D146" s="168" t="s">
        <v>177</v>
      </c>
      <c r="E146" s="169" t="s">
        <v>1903</v>
      </c>
      <c r="F146" s="170" t="s">
        <v>1904</v>
      </c>
      <c r="G146" s="171" t="s">
        <v>310</v>
      </c>
      <c r="H146" s="172">
        <v>6</v>
      </c>
      <c r="I146" s="173"/>
      <c r="J146" s="174">
        <f t="shared" si="0"/>
        <v>0</v>
      </c>
      <c r="K146" s="170" t="s">
        <v>181</v>
      </c>
      <c r="L146" s="34"/>
      <c r="M146" s="175" t="s">
        <v>1</v>
      </c>
      <c r="N146" s="176" t="s">
        <v>42</v>
      </c>
      <c r="O146" s="59"/>
      <c r="P146" s="177">
        <f t="shared" si="1"/>
        <v>0</v>
      </c>
      <c r="Q146" s="177">
        <v>0</v>
      </c>
      <c r="R146" s="177">
        <f t="shared" si="2"/>
        <v>0</v>
      </c>
      <c r="S146" s="177">
        <v>0</v>
      </c>
      <c r="T146" s="178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9" t="s">
        <v>182</v>
      </c>
      <c r="AT146" s="179" t="s">
        <v>177</v>
      </c>
      <c r="AU146" s="179" t="s">
        <v>86</v>
      </c>
      <c r="AY146" s="18" t="s">
        <v>175</v>
      </c>
      <c r="BE146" s="180">
        <f t="shared" si="4"/>
        <v>0</v>
      </c>
      <c r="BF146" s="180">
        <f t="shared" si="5"/>
        <v>0</v>
      </c>
      <c r="BG146" s="180">
        <f t="shared" si="6"/>
        <v>0</v>
      </c>
      <c r="BH146" s="180">
        <f t="shared" si="7"/>
        <v>0</v>
      </c>
      <c r="BI146" s="180">
        <f t="shared" si="8"/>
        <v>0</v>
      </c>
      <c r="BJ146" s="18" t="s">
        <v>84</v>
      </c>
      <c r="BK146" s="180">
        <f t="shared" si="9"/>
        <v>0</v>
      </c>
      <c r="BL146" s="18" t="s">
        <v>182</v>
      </c>
      <c r="BM146" s="179" t="s">
        <v>1905</v>
      </c>
    </row>
    <row r="147" spans="1:65" s="2" customFormat="1" ht="24" customHeight="1">
      <c r="A147" s="33"/>
      <c r="B147" s="167"/>
      <c r="C147" s="168" t="s">
        <v>248</v>
      </c>
      <c r="D147" s="168" t="s">
        <v>177</v>
      </c>
      <c r="E147" s="169" t="s">
        <v>1906</v>
      </c>
      <c r="F147" s="170" t="s">
        <v>1907</v>
      </c>
      <c r="G147" s="171" t="s">
        <v>310</v>
      </c>
      <c r="H147" s="172">
        <v>7</v>
      </c>
      <c r="I147" s="173"/>
      <c r="J147" s="174">
        <f t="shared" si="0"/>
        <v>0</v>
      </c>
      <c r="K147" s="170" t="s">
        <v>181</v>
      </c>
      <c r="L147" s="34"/>
      <c r="M147" s="175" t="s">
        <v>1</v>
      </c>
      <c r="N147" s="176" t="s">
        <v>42</v>
      </c>
      <c r="O147" s="59"/>
      <c r="P147" s="177">
        <f t="shared" si="1"/>
        <v>0</v>
      </c>
      <c r="Q147" s="177">
        <v>0</v>
      </c>
      <c r="R147" s="177">
        <f t="shared" si="2"/>
        <v>0</v>
      </c>
      <c r="S147" s="177">
        <v>0</v>
      </c>
      <c r="T147" s="178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182</v>
      </c>
      <c r="AT147" s="179" t="s">
        <v>177</v>
      </c>
      <c r="AU147" s="179" t="s">
        <v>86</v>
      </c>
      <c r="AY147" s="18" t="s">
        <v>175</v>
      </c>
      <c r="BE147" s="180">
        <f t="shared" si="4"/>
        <v>0</v>
      </c>
      <c r="BF147" s="180">
        <f t="shared" si="5"/>
        <v>0</v>
      </c>
      <c r="BG147" s="180">
        <f t="shared" si="6"/>
        <v>0</v>
      </c>
      <c r="BH147" s="180">
        <f t="shared" si="7"/>
        <v>0</v>
      </c>
      <c r="BI147" s="180">
        <f t="shared" si="8"/>
        <v>0</v>
      </c>
      <c r="BJ147" s="18" t="s">
        <v>84</v>
      </c>
      <c r="BK147" s="180">
        <f t="shared" si="9"/>
        <v>0</v>
      </c>
      <c r="BL147" s="18" t="s">
        <v>182</v>
      </c>
      <c r="BM147" s="179" t="s">
        <v>1908</v>
      </c>
    </row>
    <row r="148" spans="1:65" s="2" customFormat="1" ht="24" customHeight="1">
      <c r="A148" s="33"/>
      <c r="B148" s="167"/>
      <c r="C148" s="168" t="s">
        <v>8</v>
      </c>
      <c r="D148" s="168" t="s">
        <v>177</v>
      </c>
      <c r="E148" s="169" t="s">
        <v>1909</v>
      </c>
      <c r="F148" s="170" t="s">
        <v>1910</v>
      </c>
      <c r="G148" s="171" t="s">
        <v>310</v>
      </c>
      <c r="H148" s="172">
        <v>1</v>
      </c>
      <c r="I148" s="173"/>
      <c r="J148" s="174">
        <f t="shared" si="0"/>
        <v>0</v>
      </c>
      <c r="K148" s="170" t="s">
        <v>181</v>
      </c>
      <c r="L148" s="34"/>
      <c r="M148" s="175" t="s">
        <v>1</v>
      </c>
      <c r="N148" s="176" t="s">
        <v>42</v>
      </c>
      <c r="O148" s="59"/>
      <c r="P148" s="177">
        <f t="shared" si="1"/>
        <v>0</v>
      </c>
      <c r="Q148" s="177">
        <v>0</v>
      </c>
      <c r="R148" s="177">
        <f t="shared" si="2"/>
        <v>0</v>
      </c>
      <c r="S148" s="177">
        <v>0</v>
      </c>
      <c r="T148" s="178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9" t="s">
        <v>182</v>
      </c>
      <c r="AT148" s="179" t="s">
        <v>177</v>
      </c>
      <c r="AU148" s="179" t="s">
        <v>86</v>
      </c>
      <c r="AY148" s="18" t="s">
        <v>175</v>
      </c>
      <c r="BE148" s="180">
        <f t="shared" si="4"/>
        <v>0</v>
      </c>
      <c r="BF148" s="180">
        <f t="shared" si="5"/>
        <v>0</v>
      </c>
      <c r="BG148" s="180">
        <f t="shared" si="6"/>
        <v>0</v>
      </c>
      <c r="BH148" s="180">
        <f t="shared" si="7"/>
        <v>0</v>
      </c>
      <c r="BI148" s="180">
        <f t="shared" si="8"/>
        <v>0</v>
      </c>
      <c r="BJ148" s="18" t="s">
        <v>84</v>
      </c>
      <c r="BK148" s="180">
        <f t="shared" si="9"/>
        <v>0</v>
      </c>
      <c r="BL148" s="18" t="s">
        <v>182</v>
      </c>
      <c r="BM148" s="179" t="s">
        <v>1911</v>
      </c>
    </row>
    <row r="149" spans="1:65" s="2" customFormat="1" ht="24" customHeight="1">
      <c r="A149" s="33"/>
      <c r="B149" s="167"/>
      <c r="C149" s="168" t="s">
        <v>256</v>
      </c>
      <c r="D149" s="168" t="s">
        <v>177</v>
      </c>
      <c r="E149" s="169" t="s">
        <v>1912</v>
      </c>
      <c r="F149" s="170" t="s">
        <v>1913</v>
      </c>
      <c r="G149" s="171" t="s">
        <v>310</v>
      </c>
      <c r="H149" s="172">
        <v>1</v>
      </c>
      <c r="I149" s="173"/>
      <c r="J149" s="174">
        <f t="shared" si="0"/>
        <v>0</v>
      </c>
      <c r="K149" s="170" t="s">
        <v>181</v>
      </c>
      <c r="L149" s="34"/>
      <c r="M149" s="175" t="s">
        <v>1</v>
      </c>
      <c r="N149" s="176" t="s">
        <v>42</v>
      </c>
      <c r="O149" s="59"/>
      <c r="P149" s="177">
        <f t="shared" si="1"/>
        <v>0</v>
      </c>
      <c r="Q149" s="177">
        <v>0</v>
      </c>
      <c r="R149" s="177">
        <f t="shared" si="2"/>
        <v>0</v>
      </c>
      <c r="S149" s="177">
        <v>0</v>
      </c>
      <c r="T149" s="178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182</v>
      </c>
      <c r="AT149" s="179" t="s">
        <v>177</v>
      </c>
      <c r="AU149" s="179" t="s">
        <v>86</v>
      </c>
      <c r="AY149" s="18" t="s">
        <v>175</v>
      </c>
      <c r="BE149" s="180">
        <f t="shared" si="4"/>
        <v>0</v>
      </c>
      <c r="BF149" s="180">
        <f t="shared" si="5"/>
        <v>0</v>
      </c>
      <c r="BG149" s="180">
        <f t="shared" si="6"/>
        <v>0</v>
      </c>
      <c r="BH149" s="180">
        <f t="shared" si="7"/>
        <v>0</v>
      </c>
      <c r="BI149" s="180">
        <f t="shared" si="8"/>
        <v>0</v>
      </c>
      <c r="BJ149" s="18" t="s">
        <v>84</v>
      </c>
      <c r="BK149" s="180">
        <f t="shared" si="9"/>
        <v>0</v>
      </c>
      <c r="BL149" s="18" t="s">
        <v>182</v>
      </c>
      <c r="BM149" s="179" t="s">
        <v>1914</v>
      </c>
    </row>
    <row r="150" spans="1:65" s="2" customFormat="1" ht="24" customHeight="1">
      <c r="A150" s="33"/>
      <c r="B150" s="167"/>
      <c r="C150" s="168" t="s">
        <v>261</v>
      </c>
      <c r="D150" s="168" t="s">
        <v>177</v>
      </c>
      <c r="E150" s="169" t="s">
        <v>1915</v>
      </c>
      <c r="F150" s="170" t="s">
        <v>1916</v>
      </c>
      <c r="G150" s="171" t="s">
        <v>310</v>
      </c>
      <c r="H150" s="172">
        <v>6</v>
      </c>
      <c r="I150" s="173"/>
      <c r="J150" s="174">
        <f t="shared" si="0"/>
        <v>0</v>
      </c>
      <c r="K150" s="170" t="s">
        <v>181</v>
      </c>
      <c r="L150" s="34"/>
      <c r="M150" s="175" t="s">
        <v>1</v>
      </c>
      <c r="N150" s="176" t="s">
        <v>42</v>
      </c>
      <c r="O150" s="59"/>
      <c r="P150" s="177">
        <f t="shared" si="1"/>
        <v>0</v>
      </c>
      <c r="Q150" s="177">
        <v>0</v>
      </c>
      <c r="R150" s="177">
        <f t="shared" si="2"/>
        <v>0</v>
      </c>
      <c r="S150" s="177">
        <v>0</v>
      </c>
      <c r="T150" s="178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9" t="s">
        <v>182</v>
      </c>
      <c r="AT150" s="179" t="s">
        <v>177</v>
      </c>
      <c r="AU150" s="179" t="s">
        <v>86</v>
      </c>
      <c r="AY150" s="18" t="s">
        <v>175</v>
      </c>
      <c r="BE150" s="180">
        <f t="shared" si="4"/>
        <v>0</v>
      </c>
      <c r="BF150" s="180">
        <f t="shared" si="5"/>
        <v>0</v>
      </c>
      <c r="BG150" s="180">
        <f t="shared" si="6"/>
        <v>0</v>
      </c>
      <c r="BH150" s="180">
        <f t="shared" si="7"/>
        <v>0</v>
      </c>
      <c r="BI150" s="180">
        <f t="shared" si="8"/>
        <v>0</v>
      </c>
      <c r="BJ150" s="18" t="s">
        <v>84</v>
      </c>
      <c r="BK150" s="180">
        <f t="shared" si="9"/>
        <v>0</v>
      </c>
      <c r="BL150" s="18" t="s">
        <v>182</v>
      </c>
      <c r="BM150" s="179" t="s">
        <v>1917</v>
      </c>
    </row>
    <row r="151" spans="1:65" s="2" customFormat="1" ht="24" customHeight="1">
      <c r="A151" s="33"/>
      <c r="B151" s="167"/>
      <c r="C151" s="168" t="s">
        <v>265</v>
      </c>
      <c r="D151" s="168" t="s">
        <v>177</v>
      </c>
      <c r="E151" s="169" t="s">
        <v>1918</v>
      </c>
      <c r="F151" s="170" t="s">
        <v>1919</v>
      </c>
      <c r="G151" s="171" t="s">
        <v>310</v>
      </c>
      <c r="H151" s="172">
        <v>7</v>
      </c>
      <c r="I151" s="173"/>
      <c r="J151" s="174">
        <f t="shared" si="0"/>
        <v>0</v>
      </c>
      <c r="K151" s="170" t="s">
        <v>181</v>
      </c>
      <c r="L151" s="34"/>
      <c r="M151" s="175" t="s">
        <v>1</v>
      </c>
      <c r="N151" s="176" t="s">
        <v>42</v>
      </c>
      <c r="O151" s="59"/>
      <c r="P151" s="177">
        <f t="shared" si="1"/>
        <v>0</v>
      </c>
      <c r="Q151" s="177">
        <v>0</v>
      </c>
      <c r="R151" s="177">
        <f t="shared" si="2"/>
        <v>0</v>
      </c>
      <c r="S151" s="177">
        <v>0</v>
      </c>
      <c r="T151" s="178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182</v>
      </c>
      <c r="AT151" s="179" t="s">
        <v>177</v>
      </c>
      <c r="AU151" s="179" t="s">
        <v>86</v>
      </c>
      <c r="AY151" s="18" t="s">
        <v>175</v>
      </c>
      <c r="BE151" s="180">
        <f t="shared" si="4"/>
        <v>0</v>
      </c>
      <c r="BF151" s="180">
        <f t="shared" si="5"/>
        <v>0</v>
      </c>
      <c r="BG151" s="180">
        <f t="shared" si="6"/>
        <v>0</v>
      </c>
      <c r="BH151" s="180">
        <f t="shared" si="7"/>
        <v>0</v>
      </c>
      <c r="BI151" s="180">
        <f t="shared" si="8"/>
        <v>0</v>
      </c>
      <c r="BJ151" s="18" t="s">
        <v>84</v>
      </c>
      <c r="BK151" s="180">
        <f t="shared" si="9"/>
        <v>0</v>
      </c>
      <c r="BL151" s="18" t="s">
        <v>182</v>
      </c>
      <c r="BM151" s="179" t="s">
        <v>1920</v>
      </c>
    </row>
    <row r="152" spans="1:65" s="2" customFormat="1" ht="24" customHeight="1">
      <c r="A152" s="33"/>
      <c r="B152" s="167"/>
      <c r="C152" s="168" t="s">
        <v>269</v>
      </c>
      <c r="D152" s="168" t="s">
        <v>177</v>
      </c>
      <c r="E152" s="169" t="s">
        <v>1921</v>
      </c>
      <c r="F152" s="170" t="s">
        <v>1922</v>
      </c>
      <c r="G152" s="171" t="s">
        <v>310</v>
      </c>
      <c r="H152" s="172">
        <v>1</v>
      </c>
      <c r="I152" s="173"/>
      <c r="J152" s="174">
        <f t="shared" si="0"/>
        <v>0</v>
      </c>
      <c r="K152" s="170" t="s">
        <v>181</v>
      </c>
      <c r="L152" s="34"/>
      <c r="M152" s="175" t="s">
        <v>1</v>
      </c>
      <c r="N152" s="176" t="s">
        <v>42</v>
      </c>
      <c r="O152" s="59"/>
      <c r="P152" s="177">
        <f t="shared" si="1"/>
        <v>0</v>
      </c>
      <c r="Q152" s="177">
        <v>0</v>
      </c>
      <c r="R152" s="177">
        <f t="shared" si="2"/>
        <v>0</v>
      </c>
      <c r="S152" s="177">
        <v>0</v>
      </c>
      <c r="T152" s="178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9" t="s">
        <v>182</v>
      </c>
      <c r="AT152" s="179" t="s">
        <v>177</v>
      </c>
      <c r="AU152" s="179" t="s">
        <v>86</v>
      </c>
      <c r="AY152" s="18" t="s">
        <v>175</v>
      </c>
      <c r="BE152" s="180">
        <f t="shared" si="4"/>
        <v>0</v>
      </c>
      <c r="BF152" s="180">
        <f t="shared" si="5"/>
        <v>0</v>
      </c>
      <c r="BG152" s="180">
        <f t="shared" si="6"/>
        <v>0</v>
      </c>
      <c r="BH152" s="180">
        <f t="shared" si="7"/>
        <v>0</v>
      </c>
      <c r="BI152" s="180">
        <f t="shared" si="8"/>
        <v>0</v>
      </c>
      <c r="BJ152" s="18" t="s">
        <v>84</v>
      </c>
      <c r="BK152" s="180">
        <f t="shared" si="9"/>
        <v>0</v>
      </c>
      <c r="BL152" s="18" t="s">
        <v>182</v>
      </c>
      <c r="BM152" s="179" t="s">
        <v>1923</v>
      </c>
    </row>
    <row r="153" spans="1:65" s="2" customFormat="1" ht="24" customHeight="1">
      <c r="A153" s="33"/>
      <c r="B153" s="167"/>
      <c r="C153" s="168" t="s">
        <v>135</v>
      </c>
      <c r="D153" s="168" t="s">
        <v>177</v>
      </c>
      <c r="E153" s="169" t="s">
        <v>1924</v>
      </c>
      <c r="F153" s="170" t="s">
        <v>1925</v>
      </c>
      <c r="G153" s="171" t="s">
        <v>310</v>
      </c>
      <c r="H153" s="172">
        <v>1</v>
      </c>
      <c r="I153" s="173"/>
      <c r="J153" s="174">
        <f t="shared" si="0"/>
        <v>0</v>
      </c>
      <c r="K153" s="170" t="s">
        <v>181</v>
      </c>
      <c r="L153" s="34"/>
      <c r="M153" s="175" t="s">
        <v>1</v>
      </c>
      <c r="N153" s="176" t="s">
        <v>42</v>
      </c>
      <c r="O153" s="59"/>
      <c r="P153" s="177">
        <f t="shared" si="1"/>
        <v>0</v>
      </c>
      <c r="Q153" s="177">
        <v>0</v>
      </c>
      <c r="R153" s="177">
        <f t="shared" si="2"/>
        <v>0</v>
      </c>
      <c r="S153" s="177">
        <v>0</v>
      </c>
      <c r="T153" s="178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182</v>
      </c>
      <c r="AT153" s="179" t="s">
        <v>177</v>
      </c>
      <c r="AU153" s="179" t="s">
        <v>86</v>
      </c>
      <c r="AY153" s="18" t="s">
        <v>175</v>
      </c>
      <c r="BE153" s="180">
        <f t="shared" si="4"/>
        <v>0</v>
      </c>
      <c r="BF153" s="180">
        <f t="shared" si="5"/>
        <v>0</v>
      </c>
      <c r="BG153" s="180">
        <f t="shared" si="6"/>
        <v>0</v>
      </c>
      <c r="BH153" s="180">
        <f t="shared" si="7"/>
        <v>0</v>
      </c>
      <c r="BI153" s="180">
        <f t="shared" si="8"/>
        <v>0</v>
      </c>
      <c r="BJ153" s="18" t="s">
        <v>84</v>
      </c>
      <c r="BK153" s="180">
        <f t="shared" si="9"/>
        <v>0</v>
      </c>
      <c r="BL153" s="18" t="s">
        <v>182</v>
      </c>
      <c r="BM153" s="179" t="s">
        <v>1926</v>
      </c>
    </row>
    <row r="154" spans="1:65" s="2" customFormat="1" ht="24" customHeight="1">
      <c r="A154" s="33"/>
      <c r="B154" s="167"/>
      <c r="C154" s="168" t="s">
        <v>7</v>
      </c>
      <c r="D154" s="168" t="s">
        <v>177</v>
      </c>
      <c r="E154" s="169" t="s">
        <v>1927</v>
      </c>
      <c r="F154" s="170" t="s">
        <v>1928</v>
      </c>
      <c r="G154" s="171" t="s">
        <v>245</v>
      </c>
      <c r="H154" s="172">
        <v>300</v>
      </c>
      <c r="I154" s="173"/>
      <c r="J154" s="174">
        <f t="shared" si="0"/>
        <v>0</v>
      </c>
      <c r="K154" s="170" t="s">
        <v>750</v>
      </c>
      <c r="L154" s="34"/>
      <c r="M154" s="175" t="s">
        <v>1</v>
      </c>
      <c r="N154" s="176" t="s">
        <v>42</v>
      </c>
      <c r="O154" s="59"/>
      <c r="P154" s="177">
        <f t="shared" si="1"/>
        <v>0</v>
      </c>
      <c r="Q154" s="177">
        <v>0</v>
      </c>
      <c r="R154" s="177">
        <f t="shared" si="2"/>
        <v>0</v>
      </c>
      <c r="S154" s="177">
        <v>0</v>
      </c>
      <c r="T154" s="178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182</v>
      </c>
      <c r="AT154" s="179" t="s">
        <v>177</v>
      </c>
      <c r="AU154" s="179" t="s">
        <v>86</v>
      </c>
      <c r="AY154" s="18" t="s">
        <v>175</v>
      </c>
      <c r="BE154" s="180">
        <f t="shared" si="4"/>
        <v>0</v>
      </c>
      <c r="BF154" s="180">
        <f t="shared" si="5"/>
        <v>0</v>
      </c>
      <c r="BG154" s="180">
        <f t="shared" si="6"/>
        <v>0</v>
      </c>
      <c r="BH154" s="180">
        <f t="shared" si="7"/>
        <v>0</v>
      </c>
      <c r="BI154" s="180">
        <f t="shared" si="8"/>
        <v>0</v>
      </c>
      <c r="BJ154" s="18" t="s">
        <v>84</v>
      </c>
      <c r="BK154" s="180">
        <f t="shared" si="9"/>
        <v>0</v>
      </c>
      <c r="BL154" s="18" t="s">
        <v>182</v>
      </c>
      <c r="BM154" s="179" t="s">
        <v>1929</v>
      </c>
    </row>
    <row r="155" spans="1:65" s="2" customFormat="1" ht="24" customHeight="1">
      <c r="A155" s="33"/>
      <c r="B155" s="167"/>
      <c r="C155" s="168" t="s">
        <v>282</v>
      </c>
      <c r="D155" s="168" t="s">
        <v>177</v>
      </c>
      <c r="E155" s="169" t="s">
        <v>213</v>
      </c>
      <c r="F155" s="170" t="s">
        <v>214</v>
      </c>
      <c r="G155" s="171" t="s">
        <v>180</v>
      </c>
      <c r="H155" s="172">
        <v>298.05</v>
      </c>
      <c r="I155" s="173"/>
      <c r="J155" s="174">
        <f t="shared" si="0"/>
        <v>0</v>
      </c>
      <c r="K155" s="170" t="s">
        <v>181</v>
      </c>
      <c r="L155" s="34"/>
      <c r="M155" s="175" t="s">
        <v>1</v>
      </c>
      <c r="N155" s="176" t="s">
        <v>42</v>
      </c>
      <c r="O155" s="59"/>
      <c r="P155" s="177">
        <f t="shared" si="1"/>
        <v>0</v>
      </c>
      <c r="Q155" s="177">
        <v>0</v>
      </c>
      <c r="R155" s="177">
        <f t="shared" si="2"/>
        <v>0</v>
      </c>
      <c r="S155" s="177">
        <v>0</v>
      </c>
      <c r="T155" s="178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182</v>
      </c>
      <c r="AT155" s="179" t="s">
        <v>177</v>
      </c>
      <c r="AU155" s="179" t="s">
        <v>86</v>
      </c>
      <c r="AY155" s="18" t="s">
        <v>175</v>
      </c>
      <c r="BE155" s="180">
        <f t="shared" si="4"/>
        <v>0</v>
      </c>
      <c r="BF155" s="180">
        <f t="shared" si="5"/>
        <v>0</v>
      </c>
      <c r="BG155" s="180">
        <f t="shared" si="6"/>
        <v>0</v>
      </c>
      <c r="BH155" s="180">
        <f t="shared" si="7"/>
        <v>0</v>
      </c>
      <c r="BI155" s="180">
        <f t="shared" si="8"/>
        <v>0</v>
      </c>
      <c r="BJ155" s="18" t="s">
        <v>84</v>
      </c>
      <c r="BK155" s="180">
        <f t="shared" si="9"/>
        <v>0</v>
      </c>
      <c r="BL155" s="18" t="s">
        <v>182</v>
      </c>
      <c r="BM155" s="179" t="s">
        <v>1930</v>
      </c>
    </row>
    <row r="156" spans="1:65" s="14" customFormat="1">
      <c r="B156" s="190"/>
      <c r="D156" s="182" t="s">
        <v>184</v>
      </c>
      <c r="E156" s="191" t="s">
        <v>1</v>
      </c>
      <c r="F156" s="192" t="s">
        <v>1931</v>
      </c>
      <c r="H156" s="191" t="s">
        <v>1</v>
      </c>
      <c r="I156" s="193"/>
      <c r="L156" s="190"/>
      <c r="M156" s="194"/>
      <c r="N156" s="195"/>
      <c r="O156" s="195"/>
      <c r="P156" s="195"/>
      <c r="Q156" s="195"/>
      <c r="R156" s="195"/>
      <c r="S156" s="195"/>
      <c r="T156" s="196"/>
      <c r="AT156" s="191" t="s">
        <v>184</v>
      </c>
      <c r="AU156" s="191" t="s">
        <v>86</v>
      </c>
      <c r="AV156" s="14" t="s">
        <v>84</v>
      </c>
      <c r="AW156" s="14" t="s">
        <v>33</v>
      </c>
      <c r="AX156" s="14" t="s">
        <v>77</v>
      </c>
      <c r="AY156" s="191" t="s">
        <v>175</v>
      </c>
    </row>
    <row r="157" spans="1:65" s="13" customFormat="1">
      <c r="B157" s="181"/>
      <c r="D157" s="182" t="s">
        <v>184</v>
      </c>
      <c r="E157" s="183" t="s">
        <v>1</v>
      </c>
      <c r="F157" s="184" t="s">
        <v>1932</v>
      </c>
      <c r="H157" s="185">
        <v>298.05</v>
      </c>
      <c r="I157" s="186"/>
      <c r="L157" s="181"/>
      <c r="M157" s="187"/>
      <c r="N157" s="188"/>
      <c r="O157" s="188"/>
      <c r="P157" s="188"/>
      <c r="Q157" s="188"/>
      <c r="R157" s="188"/>
      <c r="S157" s="188"/>
      <c r="T157" s="189"/>
      <c r="AT157" s="183" t="s">
        <v>184</v>
      </c>
      <c r="AU157" s="183" t="s">
        <v>86</v>
      </c>
      <c r="AV157" s="13" t="s">
        <v>86</v>
      </c>
      <c r="AW157" s="13" t="s">
        <v>33</v>
      </c>
      <c r="AX157" s="13" t="s">
        <v>77</v>
      </c>
      <c r="AY157" s="183" t="s">
        <v>175</v>
      </c>
    </row>
    <row r="158" spans="1:65" s="15" customFormat="1">
      <c r="B158" s="197"/>
      <c r="D158" s="182" t="s">
        <v>184</v>
      </c>
      <c r="E158" s="198" t="s">
        <v>1853</v>
      </c>
      <c r="F158" s="199" t="s">
        <v>200</v>
      </c>
      <c r="H158" s="200">
        <v>298.05</v>
      </c>
      <c r="I158" s="201"/>
      <c r="L158" s="197"/>
      <c r="M158" s="202"/>
      <c r="N158" s="203"/>
      <c r="O158" s="203"/>
      <c r="P158" s="203"/>
      <c r="Q158" s="203"/>
      <c r="R158" s="203"/>
      <c r="S158" s="203"/>
      <c r="T158" s="204"/>
      <c r="AT158" s="198" t="s">
        <v>184</v>
      </c>
      <c r="AU158" s="198" t="s">
        <v>86</v>
      </c>
      <c r="AV158" s="15" t="s">
        <v>182</v>
      </c>
      <c r="AW158" s="15" t="s">
        <v>33</v>
      </c>
      <c r="AX158" s="15" t="s">
        <v>84</v>
      </c>
      <c r="AY158" s="198" t="s">
        <v>175</v>
      </c>
    </row>
    <row r="159" spans="1:65" s="2" customFormat="1" ht="24" customHeight="1">
      <c r="A159" s="33"/>
      <c r="B159" s="167"/>
      <c r="C159" s="168" t="s">
        <v>287</v>
      </c>
      <c r="D159" s="168" t="s">
        <v>177</v>
      </c>
      <c r="E159" s="169" t="s">
        <v>218</v>
      </c>
      <c r="F159" s="170" t="s">
        <v>219</v>
      </c>
      <c r="G159" s="171" t="s">
        <v>180</v>
      </c>
      <c r="H159" s="172">
        <v>1490.25</v>
      </c>
      <c r="I159" s="173"/>
      <c r="J159" s="174">
        <f>ROUND(I159*H159,2)</f>
        <v>0</v>
      </c>
      <c r="K159" s="170" t="s">
        <v>181</v>
      </c>
      <c r="L159" s="34"/>
      <c r="M159" s="175" t="s">
        <v>1</v>
      </c>
      <c r="N159" s="176" t="s">
        <v>42</v>
      </c>
      <c r="O159" s="59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182</v>
      </c>
      <c r="AT159" s="179" t="s">
        <v>177</v>
      </c>
      <c r="AU159" s="179" t="s">
        <v>86</v>
      </c>
      <c r="AY159" s="18" t="s">
        <v>175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8" t="s">
        <v>84</v>
      </c>
      <c r="BK159" s="180">
        <f>ROUND(I159*H159,2)</f>
        <v>0</v>
      </c>
      <c r="BL159" s="18" t="s">
        <v>182</v>
      </c>
      <c r="BM159" s="179" t="s">
        <v>1933</v>
      </c>
    </row>
    <row r="160" spans="1:65" s="13" customFormat="1">
      <c r="B160" s="181"/>
      <c r="D160" s="182" t="s">
        <v>184</v>
      </c>
      <c r="E160" s="183" t="s">
        <v>1</v>
      </c>
      <c r="F160" s="184" t="s">
        <v>1934</v>
      </c>
      <c r="H160" s="185">
        <v>1490.25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184</v>
      </c>
      <c r="AU160" s="183" t="s">
        <v>86</v>
      </c>
      <c r="AV160" s="13" t="s">
        <v>86</v>
      </c>
      <c r="AW160" s="13" t="s">
        <v>33</v>
      </c>
      <c r="AX160" s="13" t="s">
        <v>84</v>
      </c>
      <c r="AY160" s="183" t="s">
        <v>175</v>
      </c>
    </row>
    <row r="161" spans="1:65" s="2" customFormat="1" ht="16.5" customHeight="1">
      <c r="A161" s="33"/>
      <c r="B161" s="167"/>
      <c r="C161" s="168" t="s">
        <v>291</v>
      </c>
      <c r="D161" s="168" t="s">
        <v>177</v>
      </c>
      <c r="E161" s="169" t="s">
        <v>1935</v>
      </c>
      <c r="F161" s="170" t="s">
        <v>1936</v>
      </c>
      <c r="G161" s="171" t="s">
        <v>180</v>
      </c>
      <c r="H161" s="172">
        <v>298.05</v>
      </c>
      <c r="I161" s="173"/>
      <c r="J161" s="174">
        <f>ROUND(I161*H161,2)</f>
        <v>0</v>
      </c>
      <c r="K161" s="170" t="s">
        <v>181</v>
      </c>
      <c r="L161" s="34"/>
      <c r="M161" s="175" t="s">
        <v>1</v>
      </c>
      <c r="N161" s="176" t="s">
        <v>42</v>
      </c>
      <c r="O161" s="59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182</v>
      </c>
      <c r="AT161" s="179" t="s">
        <v>177</v>
      </c>
      <c r="AU161" s="179" t="s">
        <v>86</v>
      </c>
      <c r="AY161" s="18" t="s">
        <v>175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8" t="s">
        <v>84</v>
      </c>
      <c r="BK161" s="180">
        <f>ROUND(I161*H161,2)</f>
        <v>0</v>
      </c>
      <c r="BL161" s="18" t="s">
        <v>182</v>
      </c>
      <c r="BM161" s="179" t="s">
        <v>1937</v>
      </c>
    </row>
    <row r="162" spans="1:65" s="13" customFormat="1">
      <c r="B162" s="181"/>
      <c r="D162" s="182" t="s">
        <v>184</v>
      </c>
      <c r="E162" s="183" t="s">
        <v>1</v>
      </c>
      <c r="F162" s="184" t="s">
        <v>1938</v>
      </c>
      <c r="H162" s="185">
        <v>298.05</v>
      </c>
      <c r="I162" s="186"/>
      <c r="L162" s="181"/>
      <c r="M162" s="187"/>
      <c r="N162" s="188"/>
      <c r="O162" s="188"/>
      <c r="P162" s="188"/>
      <c r="Q162" s="188"/>
      <c r="R162" s="188"/>
      <c r="S162" s="188"/>
      <c r="T162" s="189"/>
      <c r="AT162" s="183" t="s">
        <v>184</v>
      </c>
      <c r="AU162" s="183" t="s">
        <v>86</v>
      </c>
      <c r="AV162" s="13" t="s">
        <v>86</v>
      </c>
      <c r="AW162" s="13" t="s">
        <v>33</v>
      </c>
      <c r="AX162" s="13" t="s">
        <v>84</v>
      </c>
      <c r="AY162" s="183" t="s">
        <v>175</v>
      </c>
    </row>
    <row r="163" spans="1:65" s="2" customFormat="1" ht="16.5" customHeight="1">
      <c r="A163" s="33"/>
      <c r="B163" s="167"/>
      <c r="C163" s="168" t="s">
        <v>295</v>
      </c>
      <c r="D163" s="168" t="s">
        <v>177</v>
      </c>
      <c r="E163" s="169" t="s">
        <v>228</v>
      </c>
      <c r="F163" s="170" t="s">
        <v>229</v>
      </c>
      <c r="G163" s="171" t="s">
        <v>180</v>
      </c>
      <c r="H163" s="172">
        <v>298.05</v>
      </c>
      <c r="I163" s="173"/>
      <c r="J163" s="174">
        <f>ROUND(I163*H163,2)</f>
        <v>0</v>
      </c>
      <c r="K163" s="170" t="s">
        <v>181</v>
      </c>
      <c r="L163" s="34"/>
      <c r="M163" s="175" t="s">
        <v>1</v>
      </c>
      <c r="N163" s="176" t="s">
        <v>42</v>
      </c>
      <c r="O163" s="59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9" t="s">
        <v>182</v>
      </c>
      <c r="AT163" s="179" t="s">
        <v>177</v>
      </c>
      <c r="AU163" s="179" t="s">
        <v>86</v>
      </c>
      <c r="AY163" s="18" t="s">
        <v>175</v>
      </c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18" t="s">
        <v>84</v>
      </c>
      <c r="BK163" s="180">
        <f>ROUND(I163*H163,2)</f>
        <v>0</v>
      </c>
      <c r="BL163" s="18" t="s">
        <v>182</v>
      </c>
      <c r="BM163" s="179" t="s">
        <v>1939</v>
      </c>
    </row>
    <row r="164" spans="1:65" s="13" customFormat="1" ht="22.5">
      <c r="B164" s="181"/>
      <c r="D164" s="182" t="s">
        <v>184</v>
      </c>
      <c r="E164" s="183" t="s">
        <v>1</v>
      </c>
      <c r="F164" s="184" t="s">
        <v>1940</v>
      </c>
      <c r="H164" s="185">
        <v>298.05</v>
      </c>
      <c r="I164" s="186"/>
      <c r="L164" s="181"/>
      <c r="M164" s="187"/>
      <c r="N164" s="188"/>
      <c r="O164" s="188"/>
      <c r="P164" s="188"/>
      <c r="Q164" s="188"/>
      <c r="R164" s="188"/>
      <c r="S164" s="188"/>
      <c r="T164" s="189"/>
      <c r="AT164" s="183" t="s">
        <v>184</v>
      </c>
      <c r="AU164" s="183" t="s">
        <v>86</v>
      </c>
      <c r="AV164" s="13" t="s">
        <v>86</v>
      </c>
      <c r="AW164" s="13" t="s">
        <v>33</v>
      </c>
      <c r="AX164" s="13" t="s">
        <v>84</v>
      </c>
      <c r="AY164" s="183" t="s">
        <v>175</v>
      </c>
    </row>
    <row r="165" spans="1:65" s="2" customFormat="1" ht="24" customHeight="1">
      <c r="A165" s="33"/>
      <c r="B165" s="167"/>
      <c r="C165" s="168" t="s">
        <v>300</v>
      </c>
      <c r="D165" s="168" t="s">
        <v>177</v>
      </c>
      <c r="E165" s="169" t="s">
        <v>1941</v>
      </c>
      <c r="F165" s="170" t="s">
        <v>1942</v>
      </c>
      <c r="G165" s="171" t="s">
        <v>245</v>
      </c>
      <c r="H165" s="172">
        <v>13.8</v>
      </c>
      <c r="I165" s="173"/>
      <c r="J165" s="174">
        <f>ROUND(I165*H165,2)</f>
        <v>0</v>
      </c>
      <c r="K165" s="170" t="s">
        <v>181</v>
      </c>
      <c r="L165" s="34"/>
      <c r="M165" s="175" t="s">
        <v>1</v>
      </c>
      <c r="N165" s="176" t="s">
        <v>42</v>
      </c>
      <c r="O165" s="59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9" t="s">
        <v>182</v>
      </c>
      <c r="AT165" s="179" t="s">
        <v>177</v>
      </c>
      <c r="AU165" s="179" t="s">
        <v>86</v>
      </c>
      <c r="AY165" s="18" t="s">
        <v>175</v>
      </c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8" t="s">
        <v>84</v>
      </c>
      <c r="BK165" s="180">
        <f>ROUND(I165*H165,2)</f>
        <v>0</v>
      </c>
      <c r="BL165" s="18" t="s">
        <v>182</v>
      </c>
      <c r="BM165" s="179" t="s">
        <v>1943</v>
      </c>
    </row>
    <row r="166" spans="1:65" s="13" customFormat="1">
      <c r="B166" s="181"/>
      <c r="D166" s="182" t="s">
        <v>184</v>
      </c>
      <c r="E166" s="183" t="s">
        <v>1</v>
      </c>
      <c r="F166" s="184" t="s">
        <v>1897</v>
      </c>
      <c r="H166" s="185">
        <v>2.8</v>
      </c>
      <c r="I166" s="186"/>
      <c r="L166" s="181"/>
      <c r="M166" s="187"/>
      <c r="N166" s="188"/>
      <c r="O166" s="188"/>
      <c r="P166" s="188"/>
      <c r="Q166" s="188"/>
      <c r="R166" s="188"/>
      <c r="S166" s="188"/>
      <c r="T166" s="189"/>
      <c r="AT166" s="183" t="s">
        <v>184</v>
      </c>
      <c r="AU166" s="183" t="s">
        <v>86</v>
      </c>
      <c r="AV166" s="13" t="s">
        <v>86</v>
      </c>
      <c r="AW166" s="13" t="s">
        <v>33</v>
      </c>
      <c r="AX166" s="13" t="s">
        <v>77</v>
      </c>
      <c r="AY166" s="183" t="s">
        <v>175</v>
      </c>
    </row>
    <row r="167" spans="1:65" s="13" customFormat="1">
      <c r="B167" s="181"/>
      <c r="D167" s="182" t="s">
        <v>184</v>
      </c>
      <c r="E167" s="183" t="s">
        <v>1</v>
      </c>
      <c r="F167" s="184" t="s">
        <v>1898</v>
      </c>
      <c r="H167" s="185">
        <v>7</v>
      </c>
      <c r="I167" s="186"/>
      <c r="L167" s="181"/>
      <c r="M167" s="187"/>
      <c r="N167" s="188"/>
      <c r="O167" s="188"/>
      <c r="P167" s="188"/>
      <c r="Q167" s="188"/>
      <c r="R167" s="188"/>
      <c r="S167" s="188"/>
      <c r="T167" s="189"/>
      <c r="AT167" s="183" t="s">
        <v>184</v>
      </c>
      <c r="AU167" s="183" t="s">
        <v>86</v>
      </c>
      <c r="AV167" s="13" t="s">
        <v>86</v>
      </c>
      <c r="AW167" s="13" t="s">
        <v>33</v>
      </c>
      <c r="AX167" s="13" t="s">
        <v>77</v>
      </c>
      <c r="AY167" s="183" t="s">
        <v>175</v>
      </c>
    </row>
    <row r="168" spans="1:65" s="13" customFormat="1">
      <c r="B168" s="181"/>
      <c r="D168" s="182" t="s">
        <v>184</v>
      </c>
      <c r="E168" s="183" t="s">
        <v>1</v>
      </c>
      <c r="F168" s="184" t="s">
        <v>1899</v>
      </c>
      <c r="H168" s="185">
        <v>4</v>
      </c>
      <c r="I168" s="186"/>
      <c r="L168" s="181"/>
      <c r="M168" s="187"/>
      <c r="N168" s="188"/>
      <c r="O168" s="188"/>
      <c r="P168" s="188"/>
      <c r="Q168" s="188"/>
      <c r="R168" s="188"/>
      <c r="S168" s="188"/>
      <c r="T168" s="189"/>
      <c r="AT168" s="183" t="s">
        <v>184</v>
      </c>
      <c r="AU168" s="183" t="s">
        <v>86</v>
      </c>
      <c r="AV168" s="13" t="s">
        <v>86</v>
      </c>
      <c r="AW168" s="13" t="s">
        <v>33</v>
      </c>
      <c r="AX168" s="13" t="s">
        <v>77</v>
      </c>
      <c r="AY168" s="183" t="s">
        <v>175</v>
      </c>
    </row>
    <row r="169" spans="1:65" s="15" customFormat="1">
      <c r="B169" s="197"/>
      <c r="D169" s="182" t="s">
        <v>184</v>
      </c>
      <c r="E169" s="198" t="s">
        <v>1</v>
      </c>
      <c r="F169" s="199" t="s">
        <v>200</v>
      </c>
      <c r="H169" s="200">
        <v>13.8</v>
      </c>
      <c r="I169" s="201"/>
      <c r="L169" s="197"/>
      <c r="M169" s="202"/>
      <c r="N169" s="203"/>
      <c r="O169" s="203"/>
      <c r="P169" s="203"/>
      <c r="Q169" s="203"/>
      <c r="R169" s="203"/>
      <c r="S169" s="203"/>
      <c r="T169" s="204"/>
      <c r="AT169" s="198" t="s">
        <v>184</v>
      </c>
      <c r="AU169" s="198" t="s">
        <v>86</v>
      </c>
      <c r="AV169" s="15" t="s">
        <v>182</v>
      </c>
      <c r="AW169" s="15" t="s">
        <v>33</v>
      </c>
      <c r="AX169" s="15" t="s">
        <v>84</v>
      </c>
      <c r="AY169" s="198" t="s">
        <v>175</v>
      </c>
    </row>
    <row r="170" spans="1:65" s="2" customFormat="1" ht="16.5" customHeight="1">
      <c r="A170" s="33"/>
      <c r="B170" s="167"/>
      <c r="C170" s="205" t="s">
        <v>307</v>
      </c>
      <c r="D170" s="205" t="s">
        <v>276</v>
      </c>
      <c r="E170" s="206" t="s">
        <v>1558</v>
      </c>
      <c r="F170" s="207" t="s">
        <v>1559</v>
      </c>
      <c r="G170" s="208" t="s">
        <v>234</v>
      </c>
      <c r="H170" s="209">
        <v>25.353000000000002</v>
      </c>
      <c r="I170" s="210"/>
      <c r="J170" s="211">
        <f>ROUND(I170*H170,2)</f>
        <v>0</v>
      </c>
      <c r="K170" s="207" t="s">
        <v>181</v>
      </c>
      <c r="L170" s="212"/>
      <c r="M170" s="213" t="s">
        <v>1</v>
      </c>
      <c r="N170" s="214" t="s">
        <v>42</v>
      </c>
      <c r="O170" s="59"/>
      <c r="P170" s="177">
        <f>O170*H170</f>
        <v>0</v>
      </c>
      <c r="Q170" s="177">
        <v>1</v>
      </c>
      <c r="R170" s="177">
        <f>Q170*H170</f>
        <v>25.353000000000002</v>
      </c>
      <c r="S170" s="177">
        <v>0</v>
      </c>
      <c r="T170" s="17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9" t="s">
        <v>217</v>
      </c>
      <c r="AT170" s="179" t="s">
        <v>276</v>
      </c>
      <c r="AU170" s="179" t="s">
        <v>86</v>
      </c>
      <c r="AY170" s="18" t="s">
        <v>175</v>
      </c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8" t="s">
        <v>84</v>
      </c>
      <c r="BK170" s="180">
        <f>ROUND(I170*H170,2)</f>
        <v>0</v>
      </c>
      <c r="BL170" s="18" t="s">
        <v>182</v>
      </c>
      <c r="BM170" s="179" t="s">
        <v>1944</v>
      </c>
    </row>
    <row r="171" spans="1:65" s="2" customFormat="1" ht="24" customHeight="1">
      <c r="A171" s="33"/>
      <c r="B171" s="167"/>
      <c r="C171" s="168" t="s">
        <v>312</v>
      </c>
      <c r="D171" s="168" t="s">
        <v>177</v>
      </c>
      <c r="E171" s="169" t="s">
        <v>1945</v>
      </c>
      <c r="F171" s="170" t="s">
        <v>1946</v>
      </c>
      <c r="G171" s="171" t="s">
        <v>245</v>
      </c>
      <c r="H171" s="172">
        <v>50</v>
      </c>
      <c r="I171" s="173"/>
      <c r="J171" s="174">
        <f>ROUND(I171*H171,2)</f>
        <v>0</v>
      </c>
      <c r="K171" s="170" t="s">
        <v>1</v>
      </c>
      <c r="L171" s="34"/>
      <c r="M171" s="175" t="s">
        <v>1</v>
      </c>
      <c r="N171" s="176" t="s">
        <v>42</v>
      </c>
      <c r="O171" s="59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182</v>
      </c>
      <c r="AT171" s="179" t="s">
        <v>177</v>
      </c>
      <c r="AU171" s="179" t="s">
        <v>86</v>
      </c>
      <c r="AY171" s="18" t="s">
        <v>175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84</v>
      </c>
      <c r="BK171" s="180">
        <f>ROUND(I171*H171,2)</f>
        <v>0</v>
      </c>
      <c r="BL171" s="18" t="s">
        <v>182</v>
      </c>
      <c r="BM171" s="179" t="s">
        <v>1947</v>
      </c>
    </row>
    <row r="172" spans="1:65" s="2" customFormat="1" ht="16.5" customHeight="1">
      <c r="A172" s="33"/>
      <c r="B172" s="167"/>
      <c r="C172" s="168" t="s">
        <v>316</v>
      </c>
      <c r="D172" s="168" t="s">
        <v>177</v>
      </c>
      <c r="E172" s="169" t="s">
        <v>1948</v>
      </c>
      <c r="F172" s="170" t="s">
        <v>1949</v>
      </c>
      <c r="G172" s="171" t="s">
        <v>245</v>
      </c>
      <c r="H172" s="172">
        <v>47</v>
      </c>
      <c r="I172" s="173"/>
      <c r="J172" s="174">
        <f>ROUND(I172*H172,2)</f>
        <v>0</v>
      </c>
      <c r="K172" s="170" t="s">
        <v>181</v>
      </c>
      <c r="L172" s="34"/>
      <c r="M172" s="175" t="s">
        <v>1</v>
      </c>
      <c r="N172" s="176" t="s">
        <v>42</v>
      </c>
      <c r="O172" s="59"/>
      <c r="P172" s="177">
        <f>O172*H172</f>
        <v>0</v>
      </c>
      <c r="Q172" s="177">
        <v>0</v>
      </c>
      <c r="R172" s="177">
        <f>Q172*H172</f>
        <v>0</v>
      </c>
      <c r="S172" s="177">
        <v>0</v>
      </c>
      <c r="T172" s="178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9" t="s">
        <v>182</v>
      </c>
      <c r="AT172" s="179" t="s">
        <v>177</v>
      </c>
      <c r="AU172" s="179" t="s">
        <v>86</v>
      </c>
      <c r="AY172" s="18" t="s">
        <v>175</v>
      </c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18" t="s">
        <v>84</v>
      </c>
      <c r="BK172" s="180">
        <f>ROUND(I172*H172,2)</f>
        <v>0</v>
      </c>
      <c r="BL172" s="18" t="s">
        <v>182</v>
      </c>
      <c r="BM172" s="179" t="s">
        <v>1950</v>
      </c>
    </row>
    <row r="173" spans="1:65" s="2" customFormat="1" ht="16.5" customHeight="1">
      <c r="A173" s="33"/>
      <c r="B173" s="167"/>
      <c r="C173" s="205" t="s">
        <v>320</v>
      </c>
      <c r="D173" s="205" t="s">
        <v>276</v>
      </c>
      <c r="E173" s="206" t="s">
        <v>1951</v>
      </c>
      <c r="F173" s="207" t="s">
        <v>1952</v>
      </c>
      <c r="G173" s="208" t="s">
        <v>245</v>
      </c>
      <c r="H173" s="209">
        <v>54.05</v>
      </c>
      <c r="I173" s="210"/>
      <c r="J173" s="211">
        <f>ROUND(I173*H173,2)</f>
        <v>0</v>
      </c>
      <c r="K173" s="207" t="s">
        <v>181</v>
      </c>
      <c r="L173" s="212"/>
      <c r="M173" s="213" t="s">
        <v>1</v>
      </c>
      <c r="N173" s="214" t="s">
        <v>42</v>
      </c>
      <c r="O173" s="59"/>
      <c r="P173" s="177">
        <f>O173*H173</f>
        <v>0</v>
      </c>
      <c r="Q173" s="177">
        <v>2.9999999999999997E-4</v>
      </c>
      <c r="R173" s="177">
        <f>Q173*H173</f>
        <v>1.6214999999999997E-2</v>
      </c>
      <c r="S173" s="177">
        <v>0</v>
      </c>
      <c r="T173" s="17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9" t="s">
        <v>217</v>
      </c>
      <c r="AT173" s="179" t="s">
        <v>276</v>
      </c>
      <c r="AU173" s="179" t="s">
        <v>86</v>
      </c>
      <c r="AY173" s="18" t="s">
        <v>175</v>
      </c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18" t="s">
        <v>84</v>
      </c>
      <c r="BK173" s="180">
        <f>ROUND(I173*H173,2)</f>
        <v>0</v>
      </c>
      <c r="BL173" s="18" t="s">
        <v>182</v>
      </c>
      <c r="BM173" s="179" t="s">
        <v>1953</v>
      </c>
    </row>
    <row r="174" spans="1:65" s="12" customFormat="1" ht="22.9" customHeight="1">
      <c r="B174" s="154"/>
      <c r="D174" s="155" t="s">
        <v>76</v>
      </c>
      <c r="E174" s="165" t="s">
        <v>1954</v>
      </c>
      <c r="F174" s="165" t="s">
        <v>1955</v>
      </c>
      <c r="I174" s="157"/>
      <c r="J174" s="166">
        <f>BK174</f>
        <v>0</v>
      </c>
      <c r="L174" s="154"/>
      <c r="M174" s="159"/>
      <c r="N174" s="160"/>
      <c r="O174" s="160"/>
      <c r="P174" s="161">
        <f>SUM(P175:P204)</f>
        <v>0</v>
      </c>
      <c r="Q174" s="160"/>
      <c r="R174" s="161">
        <f>SUM(R175:R204)</f>
        <v>4.9015189999999995</v>
      </c>
      <c r="S174" s="160"/>
      <c r="T174" s="162">
        <f>SUM(T175:T204)</f>
        <v>0</v>
      </c>
      <c r="AR174" s="155" t="s">
        <v>84</v>
      </c>
      <c r="AT174" s="163" t="s">
        <v>76</v>
      </c>
      <c r="AU174" s="163" t="s">
        <v>84</v>
      </c>
      <c r="AY174" s="155" t="s">
        <v>175</v>
      </c>
      <c r="BK174" s="164">
        <f>SUM(BK175:BK204)</f>
        <v>0</v>
      </c>
    </row>
    <row r="175" spans="1:65" s="2" customFormat="1" ht="36" customHeight="1">
      <c r="A175" s="33"/>
      <c r="B175" s="167"/>
      <c r="C175" s="168" t="s">
        <v>324</v>
      </c>
      <c r="D175" s="168" t="s">
        <v>177</v>
      </c>
      <c r="E175" s="169" t="s">
        <v>1956</v>
      </c>
      <c r="F175" s="170" t="s">
        <v>1957</v>
      </c>
      <c r="G175" s="171" t="s">
        <v>310</v>
      </c>
      <c r="H175" s="172">
        <v>1</v>
      </c>
      <c r="I175" s="173"/>
      <c r="J175" s="174">
        <f>ROUND(I175*H175,2)</f>
        <v>0</v>
      </c>
      <c r="K175" s="170" t="s">
        <v>181</v>
      </c>
      <c r="L175" s="34"/>
      <c r="M175" s="175" t="s">
        <v>1</v>
      </c>
      <c r="N175" s="176" t="s">
        <v>42</v>
      </c>
      <c r="O175" s="59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182</v>
      </c>
      <c r="AT175" s="179" t="s">
        <v>177</v>
      </c>
      <c r="AU175" s="179" t="s">
        <v>86</v>
      </c>
      <c r="AY175" s="18" t="s">
        <v>175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8" t="s">
        <v>84</v>
      </c>
      <c r="BK175" s="180">
        <f>ROUND(I175*H175,2)</f>
        <v>0</v>
      </c>
      <c r="BL175" s="18" t="s">
        <v>182</v>
      </c>
      <c r="BM175" s="179" t="s">
        <v>1958</v>
      </c>
    </row>
    <row r="176" spans="1:65" s="2" customFormat="1" ht="24" customHeight="1">
      <c r="A176" s="33"/>
      <c r="B176" s="167"/>
      <c r="C176" s="168" t="s">
        <v>328</v>
      </c>
      <c r="D176" s="168" t="s">
        <v>177</v>
      </c>
      <c r="E176" s="169" t="s">
        <v>1959</v>
      </c>
      <c r="F176" s="170" t="s">
        <v>1960</v>
      </c>
      <c r="G176" s="171" t="s">
        <v>310</v>
      </c>
      <c r="H176" s="172">
        <v>1</v>
      </c>
      <c r="I176" s="173"/>
      <c r="J176" s="174">
        <f>ROUND(I176*H176,2)</f>
        <v>0</v>
      </c>
      <c r="K176" s="170" t="s">
        <v>181</v>
      </c>
      <c r="L176" s="34"/>
      <c r="M176" s="175" t="s">
        <v>1</v>
      </c>
      <c r="N176" s="176" t="s">
        <v>42</v>
      </c>
      <c r="O176" s="59"/>
      <c r="P176" s="177">
        <f>O176*H176</f>
        <v>0</v>
      </c>
      <c r="Q176" s="177">
        <v>1.2800000000000001E-3</v>
      </c>
      <c r="R176" s="177">
        <f>Q176*H176</f>
        <v>1.2800000000000001E-3</v>
      </c>
      <c r="S176" s="177">
        <v>0</v>
      </c>
      <c r="T176" s="17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9" t="s">
        <v>182</v>
      </c>
      <c r="AT176" s="179" t="s">
        <v>177</v>
      </c>
      <c r="AU176" s="179" t="s">
        <v>86</v>
      </c>
      <c r="AY176" s="18" t="s">
        <v>175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8" t="s">
        <v>84</v>
      </c>
      <c r="BK176" s="180">
        <f>ROUND(I176*H176,2)</f>
        <v>0</v>
      </c>
      <c r="BL176" s="18" t="s">
        <v>182</v>
      </c>
      <c r="BM176" s="179" t="s">
        <v>1961</v>
      </c>
    </row>
    <row r="177" spans="1:65" s="2" customFormat="1" ht="24" customHeight="1">
      <c r="A177" s="33"/>
      <c r="B177" s="167"/>
      <c r="C177" s="168" t="s">
        <v>332</v>
      </c>
      <c r="D177" s="168" t="s">
        <v>177</v>
      </c>
      <c r="E177" s="169" t="s">
        <v>1962</v>
      </c>
      <c r="F177" s="170" t="s">
        <v>1963</v>
      </c>
      <c r="G177" s="171" t="s">
        <v>310</v>
      </c>
      <c r="H177" s="172">
        <v>11</v>
      </c>
      <c r="I177" s="173"/>
      <c r="J177" s="174">
        <f>ROUND(I177*H177,2)</f>
        <v>0</v>
      </c>
      <c r="K177" s="170" t="s">
        <v>181</v>
      </c>
      <c r="L177" s="34"/>
      <c r="M177" s="175" t="s">
        <v>1</v>
      </c>
      <c r="N177" s="176" t="s">
        <v>42</v>
      </c>
      <c r="O177" s="59"/>
      <c r="P177" s="177">
        <f>O177*H177</f>
        <v>0</v>
      </c>
      <c r="Q177" s="177">
        <v>0</v>
      </c>
      <c r="R177" s="177">
        <f>Q177*H177</f>
        <v>0</v>
      </c>
      <c r="S177" s="177">
        <v>0</v>
      </c>
      <c r="T177" s="17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9" t="s">
        <v>182</v>
      </c>
      <c r="AT177" s="179" t="s">
        <v>177</v>
      </c>
      <c r="AU177" s="179" t="s">
        <v>86</v>
      </c>
      <c r="AY177" s="18" t="s">
        <v>175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8" t="s">
        <v>84</v>
      </c>
      <c r="BK177" s="180">
        <f>ROUND(I177*H177,2)</f>
        <v>0</v>
      </c>
      <c r="BL177" s="18" t="s">
        <v>182</v>
      </c>
      <c r="BM177" s="179" t="s">
        <v>1964</v>
      </c>
    </row>
    <row r="178" spans="1:65" s="2" customFormat="1" ht="24" customHeight="1">
      <c r="A178" s="33"/>
      <c r="B178" s="167"/>
      <c r="C178" s="168" t="s">
        <v>336</v>
      </c>
      <c r="D178" s="168" t="s">
        <v>177</v>
      </c>
      <c r="E178" s="169" t="s">
        <v>1965</v>
      </c>
      <c r="F178" s="170" t="s">
        <v>1966</v>
      </c>
      <c r="G178" s="171" t="s">
        <v>310</v>
      </c>
      <c r="H178" s="172">
        <v>11</v>
      </c>
      <c r="I178" s="173"/>
      <c r="J178" s="174">
        <f>ROUND(I178*H178,2)</f>
        <v>0</v>
      </c>
      <c r="K178" s="170" t="s">
        <v>181</v>
      </c>
      <c r="L178" s="34"/>
      <c r="M178" s="175" t="s">
        <v>1</v>
      </c>
      <c r="N178" s="176" t="s">
        <v>42</v>
      </c>
      <c r="O178" s="59"/>
      <c r="P178" s="177">
        <f>O178*H178</f>
        <v>0</v>
      </c>
      <c r="Q178" s="177">
        <v>0</v>
      </c>
      <c r="R178" s="177">
        <f>Q178*H178</f>
        <v>0</v>
      </c>
      <c r="S178" s="177">
        <v>0</v>
      </c>
      <c r="T178" s="17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9" t="s">
        <v>182</v>
      </c>
      <c r="AT178" s="179" t="s">
        <v>177</v>
      </c>
      <c r="AU178" s="179" t="s">
        <v>86</v>
      </c>
      <c r="AY178" s="18" t="s">
        <v>175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8" t="s">
        <v>84</v>
      </c>
      <c r="BK178" s="180">
        <f>ROUND(I178*H178,2)</f>
        <v>0</v>
      </c>
      <c r="BL178" s="18" t="s">
        <v>182</v>
      </c>
      <c r="BM178" s="179" t="s">
        <v>1967</v>
      </c>
    </row>
    <row r="179" spans="1:65" s="13" customFormat="1">
      <c r="B179" s="181"/>
      <c r="D179" s="182" t="s">
        <v>184</v>
      </c>
      <c r="E179" s="183" t="s">
        <v>1</v>
      </c>
      <c r="F179" s="184" t="s">
        <v>1968</v>
      </c>
      <c r="H179" s="185">
        <v>11</v>
      </c>
      <c r="I179" s="186"/>
      <c r="L179" s="181"/>
      <c r="M179" s="187"/>
      <c r="N179" s="188"/>
      <c r="O179" s="188"/>
      <c r="P179" s="188"/>
      <c r="Q179" s="188"/>
      <c r="R179" s="188"/>
      <c r="S179" s="188"/>
      <c r="T179" s="189"/>
      <c r="AT179" s="183" t="s">
        <v>184</v>
      </c>
      <c r="AU179" s="183" t="s">
        <v>86</v>
      </c>
      <c r="AV179" s="13" t="s">
        <v>86</v>
      </c>
      <c r="AW179" s="13" t="s">
        <v>33</v>
      </c>
      <c r="AX179" s="13" t="s">
        <v>84</v>
      </c>
      <c r="AY179" s="183" t="s">
        <v>175</v>
      </c>
    </row>
    <row r="180" spans="1:65" s="2" customFormat="1" ht="16.5" customHeight="1">
      <c r="A180" s="33"/>
      <c r="B180" s="167"/>
      <c r="C180" s="205" t="s">
        <v>340</v>
      </c>
      <c r="D180" s="205" t="s">
        <v>276</v>
      </c>
      <c r="E180" s="206" t="s">
        <v>1969</v>
      </c>
      <c r="F180" s="207" t="s">
        <v>1970</v>
      </c>
      <c r="G180" s="208" t="s">
        <v>180</v>
      </c>
      <c r="H180" s="209">
        <v>5.665</v>
      </c>
      <c r="I180" s="210"/>
      <c r="J180" s="211">
        <f>ROUND(I180*H180,2)</f>
        <v>0</v>
      </c>
      <c r="K180" s="207" t="s">
        <v>181</v>
      </c>
      <c r="L180" s="212"/>
      <c r="M180" s="213" t="s">
        <v>1</v>
      </c>
      <c r="N180" s="214" t="s">
        <v>42</v>
      </c>
      <c r="O180" s="59"/>
      <c r="P180" s="177">
        <f>O180*H180</f>
        <v>0</v>
      </c>
      <c r="Q180" s="177">
        <v>0.22</v>
      </c>
      <c r="R180" s="177">
        <f>Q180*H180</f>
        <v>1.2463</v>
      </c>
      <c r="S180" s="177">
        <v>0</v>
      </c>
      <c r="T180" s="178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9" t="s">
        <v>217</v>
      </c>
      <c r="AT180" s="179" t="s">
        <v>276</v>
      </c>
      <c r="AU180" s="179" t="s">
        <v>86</v>
      </c>
      <c r="AY180" s="18" t="s">
        <v>175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8" t="s">
        <v>84</v>
      </c>
      <c r="BK180" s="180">
        <f>ROUND(I180*H180,2)</f>
        <v>0</v>
      </c>
      <c r="BL180" s="18" t="s">
        <v>182</v>
      </c>
      <c r="BM180" s="179" t="s">
        <v>1971</v>
      </c>
    </row>
    <row r="181" spans="1:65" s="13" customFormat="1">
      <c r="B181" s="181"/>
      <c r="D181" s="182" t="s">
        <v>184</v>
      </c>
      <c r="E181" s="183" t="s">
        <v>1</v>
      </c>
      <c r="F181" s="184" t="s">
        <v>1972</v>
      </c>
      <c r="H181" s="185">
        <v>5.665</v>
      </c>
      <c r="I181" s="186"/>
      <c r="L181" s="181"/>
      <c r="M181" s="187"/>
      <c r="N181" s="188"/>
      <c r="O181" s="188"/>
      <c r="P181" s="188"/>
      <c r="Q181" s="188"/>
      <c r="R181" s="188"/>
      <c r="S181" s="188"/>
      <c r="T181" s="189"/>
      <c r="AT181" s="183" t="s">
        <v>184</v>
      </c>
      <c r="AU181" s="183" t="s">
        <v>86</v>
      </c>
      <c r="AV181" s="13" t="s">
        <v>86</v>
      </c>
      <c r="AW181" s="13" t="s">
        <v>33</v>
      </c>
      <c r="AX181" s="13" t="s">
        <v>84</v>
      </c>
      <c r="AY181" s="183" t="s">
        <v>175</v>
      </c>
    </row>
    <row r="182" spans="1:65" s="2" customFormat="1" ht="24" customHeight="1">
      <c r="A182" s="33"/>
      <c r="B182" s="167"/>
      <c r="C182" s="168" t="s">
        <v>344</v>
      </c>
      <c r="D182" s="168" t="s">
        <v>177</v>
      </c>
      <c r="E182" s="169" t="s">
        <v>1973</v>
      </c>
      <c r="F182" s="170" t="s">
        <v>1974</v>
      </c>
      <c r="G182" s="171" t="s">
        <v>310</v>
      </c>
      <c r="H182" s="172">
        <v>11</v>
      </c>
      <c r="I182" s="173"/>
      <c r="J182" s="174">
        <f>ROUND(I182*H182,2)</f>
        <v>0</v>
      </c>
      <c r="K182" s="170" t="s">
        <v>181</v>
      </c>
      <c r="L182" s="34"/>
      <c r="M182" s="175" t="s">
        <v>1</v>
      </c>
      <c r="N182" s="176" t="s">
        <v>42</v>
      </c>
      <c r="O182" s="59"/>
      <c r="P182" s="177">
        <f>O182*H182</f>
        <v>0</v>
      </c>
      <c r="Q182" s="177">
        <v>0</v>
      </c>
      <c r="R182" s="177">
        <f>Q182*H182</f>
        <v>0</v>
      </c>
      <c r="S182" s="177">
        <v>0</v>
      </c>
      <c r="T182" s="17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9" t="s">
        <v>182</v>
      </c>
      <c r="AT182" s="179" t="s">
        <v>177</v>
      </c>
      <c r="AU182" s="179" t="s">
        <v>86</v>
      </c>
      <c r="AY182" s="18" t="s">
        <v>175</v>
      </c>
      <c r="BE182" s="180">
        <f>IF(N182="základní",J182,0)</f>
        <v>0</v>
      </c>
      <c r="BF182" s="180">
        <f>IF(N182="snížená",J182,0)</f>
        <v>0</v>
      </c>
      <c r="BG182" s="180">
        <f>IF(N182="zákl. přenesená",J182,0)</f>
        <v>0</v>
      </c>
      <c r="BH182" s="180">
        <f>IF(N182="sníž. přenesená",J182,0)</f>
        <v>0</v>
      </c>
      <c r="BI182" s="180">
        <f>IF(N182="nulová",J182,0)</f>
        <v>0</v>
      </c>
      <c r="BJ182" s="18" t="s">
        <v>84</v>
      </c>
      <c r="BK182" s="180">
        <f>ROUND(I182*H182,2)</f>
        <v>0</v>
      </c>
      <c r="BL182" s="18" t="s">
        <v>182</v>
      </c>
      <c r="BM182" s="179" t="s">
        <v>1975</v>
      </c>
    </row>
    <row r="183" spans="1:65" s="13" customFormat="1">
      <c r="B183" s="181"/>
      <c r="D183" s="182" t="s">
        <v>184</v>
      </c>
      <c r="E183" s="183" t="s">
        <v>1</v>
      </c>
      <c r="F183" s="184" t="s">
        <v>1968</v>
      </c>
      <c r="H183" s="185">
        <v>11</v>
      </c>
      <c r="I183" s="186"/>
      <c r="L183" s="181"/>
      <c r="M183" s="187"/>
      <c r="N183" s="188"/>
      <c r="O183" s="188"/>
      <c r="P183" s="188"/>
      <c r="Q183" s="188"/>
      <c r="R183" s="188"/>
      <c r="S183" s="188"/>
      <c r="T183" s="189"/>
      <c r="AT183" s="183" t="s">
        <v>184</v>
      </c>
      <c r="AU183" s="183" t="s">
        <v>86</v>
      </c>
      <c r="AV183" s="13" t="s">
        <v>86</v>
      </c>
      <c r="AW183" s="13" t="s">
        <v>33</v>
      </c>
      <c r="AX183" s="13" t="s">
        <v>84</v>
      </c>
      <c r="AY183" s="183" t="s">
        <v>175</v>
      </c>
    </row>
    <row r="184" spans="1:65" s="2" customFormat="1" ht="16.5" customHeight="1">
      <c r="A184" s="33"/>
      <c r="B184" s="167"/>
      <c r="C184" s="205" t="s">
        <v>348</v>
      </c>
      <c r="D184" s="205" t="s">
        <v>276</v>
      </c>
      <c r="E184" s="206" t="s">
        <v>1976</v>
      </c>
      <c r="F184" s="207" t="s">
        <v>1977</v>
      </c>
      <c r="G184" s="208" t="s">
        <v>310</v>
      </c>
      <c r="H184" s="209">
        <v>7</v>
      </c>
      <c r="I184" s="210"/>
      <c r="J184" s="211">
        <f>ROUND(I184*H184,2)</f>
        <v>0</v>
      </c>
      <c r="K184" s="207" t="s">
        <v>750</v>
      </c>
      <c r="L184" s="212"/>
      <c r="M184" s="213" t="s">
        <v>1</v>
      </c>
      <c r="N184" s="214" t="s">
        <v>42</v>
      </c>
      <c r="O184" s="59"/>
      <c r="P184" s="177">
        <f>O184*H184</f>
        <v>0</v>
      </c>
      <c r="Q184" s="177">
        <v>6.3E-2</v>
      </c>
      <c r="R184" s="177">
        <f>Q184*H184</f>
        <v>0.441</v>
      </c>
      <c r="S184" s="177">
        <v>0</v>
      </c>
      <c r="T184" s="178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9" t="s">
        <v>217</v>
      </c>
      <c r="AT184" s="179" t="s">
        <v>276</v>
      </c>
      <c r="AU184" s="179" t="s">
        <v>86</v>
      </c>
      <c r="AY184" s="18" t="s">
        <v>175</v>
      </c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8" t="s">
        <v>84</v>
      </c>
      <c r="BK184" s="180">
        <f>ROUND(I184*H184,2)</f>
        <v>0</v>
      </c>
      <c r="BL184" s="18" t="s">
        <v>182</v>
      </c>
      <c r="BM184" s="179" t="s">
        <v>1978</v>
      </c>
    </row>
    <row r="185" spans="1:65" s="2" customFormat="1" ht="16.5" customHeight="1">
      <c r="A185" s="33"/>
      <c r="B185" s="167"/>
      <c r="C185" s="205" t="s">
        <v>352</v>
      </c>
      <c r="D185" s="205" t="s">
        <v>276</v>
      </c>
      <c r="E185" s="206" t="s">
        <v>1979</v>
      </c>
      <c r="F185" s="207" t="s">
        <v>1980</v>
      </c>
      <c r="G185" s="208" t="s">
        <v>310</v>
      </c>
      <c r="H185" s="209">
        <v>2</v>
      </c>
      <c r="I185" s="210"/>
      <c r="J185" s="211">
        <f>ROUND(I185*H185,2)</f>
        <v>0</v>
      </c>
      <c r="K185" s="207" t="s">
        <v>1</v>
      </c>
      <c r="L185" s="212"/>
      <c r="M185" s="213" t="s">
        <v>1</v>
      </c>
      <c r="N185" s="214" t="s">
        <v>42</v>
      </c>
      <c r="O185" s="59"/>
      <c r="P185" s="177">
        <f>O185*H185</f>
        <v>0</v>
      </c>
      <c r="Q185" s="177">
        <v>6.3E-2</v>
      </c>
      <c r="R185" s="177">
        <f>Q185*H185</f>
        <v>0.126</v>
      </c>
      <c r="S185" s="177">
        <v>0</v>
      </c>
      <c r="T185" s="178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9" t="s">
        <v>217</v>
      </c>
      <c r="AT185" s="179" t="s">
        <v>276</v>
      </c>
      <c r="AU185" s="179" t="s">
        <v>86</v>
      </c>
      <c r="AY185" s="18" t="s">
        <v>175</v>
      </c>
      <c r="BE185" s="180">
        <f>IF(N185="základní",J185,0)</f>
        <v>0</v>
      </c>
      <c r="BF185" s="180">
        <f>IF(N185="snížená",J185,0)</f>
        <v>0</v>
      </c>
      <c r="BG185" s="180">
        <f>IF(N185="zákl. přenesená",J185,0)</f>
        <v>0</v>
      </c>
      <c r="BH185" s="180">
        <f>IF(N185="sníž. přenesená",J185,0)</f>
        <v>0</v>
      </c>
      <c r="BI185" s="180">
        <f>IF(N185="nulová",J185,0)</f>
        <v>0</v>
      </c>
      <c r="BJ185" s="18" t="s">
        <v>84</v>
      </c>
      <c r="BK185" s="180">
        <f>ROUND(I185*H185,2)</f>
        <v>0</v>
      </c>
      <c r="BL185" s="18" t="s">
        <v>182</v>
      </c>
      <c r="BM185" s="179" t="s">
        <v>1981</v>
      </c>
    </row>
    <row r="186" spans="1:65" s="2" customFormat="1" ht="16.5" customHeight="1">
      <c r="A186" s="33"/>
      <c r="B186" s="167"/>
      <c r="C186" s="205" t="s">
        <v>358</v>
      </c>
      <c r="D186" s="205" t="s">
        <v>276</v>
      </c>
      <c r="E186" s="206" t="s">
        <v>1982</v>
      </c>
      <c r="F186" s="207" t="s">
        <v>1983</v>
      </c>
      <c r="G186" s="208" t="s">
        <v>310</v>
      </c>
      <c r="H186" s="209">
        <v>1</v>
      </c>
      <c r="I186" s="210"/>
      <c r="J186" s="211">
        <f>ROUND(I186*H186,2)</f>
        <v>0</v>
      </c>
      <c r="K186" s="207" t="s">
        <v>181</v>
      </c>
      <c r="L186" s="212"/>
      <c r="M186" s="213" t="s">
        <v>1</v>
      </c>
      <c r="N186" s="214" t="s">
        <v>42</v>
      </c>
      <c r="O186" s="59"/>
      <c r="P186" s="177">
        <f>O186*H186</f>
        <v>0</v>
      </c>
      <c r="Q186" s="177">
        <v>1.7999999999999999E-2</v>
      </c>
      <c r="R186" s="177">
        <f>Q186*H186</f>
        <v>1.7999999999999999E-2</v>
      </c>
      <c r="S186" s="177">
        <v>0</v>
      </c>
      <c r="T186" s="17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217</v>
      </c>
      <c r="AT186" s="179" t="s">
        <v>276</v>
      </c>
      <c r="AU186" s="179" t="s">
        <v>86</v>
      </c>
      <c r="AY186" s="18" t="s">
        <v>175</v>
      </c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8" t="s">
        <v>84</v>
      </c>
      <c r="BK186" s="180">
        <f>ROUND(I186*H186,2)</f>
        <v>0</v>
      </c>
      <c r="BL186" s="18" t="s">
        <v>182</v>
      </c>
      <c r="BM186" s="179" t="s">
        <v>1984</v>
      </c>
    </row>
    <row r="187" spans="1:65" s="2" customFormat="1" ht="24" customHeight="1">
      <c r="A187" s="33"/>
      <c r="B187" s="167"/>
      <c r="C187" s="168" t="s">
        <v>140</v>
      </c>
      <c r="D187" s="168" t="s">
        <v>177</v>
      </c>
      <c r="E187" s="169" t="s">
        <v>1985</v>
      </c>
      <c r="F187" s="170" t="s">
        <v>1986</v>
      </c>
      <c r="G187" s="171" t="s">
        <v>310</v>
      </c>
      <c r="H187" s="172">
        <v>11</v>
      </c>
      <c r="I187" s="173"/>
      <c r="J187" s="174">
        <f>ROUND(I187*H187,2)</f>
        <v>0</v>
      </c>
      <c r="K187" s="170" t="s">
        <v>181</v>
      </c>
      <c r="L187" s="34"/>
      <c r="M187" s="175" t="s">
        <v>1</v>
      </c>
      <c r="N187" s="176" t="s">
        <v>42</v>
      </c>
      <c r="O187" s="59"/>
      <c r="P187" s="177">
        <f>O187*H187</f>
        <v>0</v>
      </c>
      <c r="Q187" s="177">
        <v>6.0000000000000002E-5</v>
      </c>
      <c r="R187" s="177">
        <f>Q187*H187</f>
        <v>6.6E-4</v>
      </c>
      <c r="S187" s="177">
        <v>0</v>
      </c>
      <c r="T187" s="17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9" t="s">
        <v>182</v>
      </c>
      <c r="AT187" s="179" t="s">
        <v>177</v>
      </c>
      <c r="AU187" s="179" t="s">
        <v>86</v>
      </c>
      <c r="AY187" s="18" t="s">
        <v>175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8" t="s">
        <v>84</v>
      </c>
      <c r="BK187" s="180">
        <f>ROUND(I187*H187,2)</f>
        <v>0</v>
      </c>
      <c r="BL187" s="18" t="s">
        <v>182</v>
      </c>
      <c r="BM187" s="179" t="s">
        <v>1987</v>
      </c>
    </row>
    <row r="188" spans="1:65" s="2" customFormat="1" ht="24" customHeight="1">
      <c r="A188" s="33"/>
      <c r="B188" s="167"/>
      <c r="C188" s="205" t="s">
        <v>371</v>
      </c>
      <c r="D188" s="205" t="s">
        <v>276</v>
      </c>
      <c r="E188" s="206" t="s">
        <v>1988</v>
      </c>
      <c r="F188" s="207" t="s">
        <v>1989</v>
      </c>
      <c r="G188" s="208" t="s">
        <v>310</v>
      </c>
      <c r="H188" s="209">
        <v>33.33</v>
      </c>
      <c r="I188" s="210"/>
      <c r="J188" s="211">
        <f>ROUND(I188*H188,2)</f>
        <v>0</v>
      </c>
      <c r="K188" s="207" t="s">
        <v>1990</v>
      </c>
      <c r="L188" s="212"/>
      <c r="M188" s="213" t="s">
        <v>1</v>
      </c>
      <c r="N188" s="214" t="s">
        <v>42</v>
      </c>
      <c r="O188" s="59"/>
      <c r="P188" s="177">
        <f>O188*H188</f>
        <v>0</v>
      </c>
      <c r="Q188" s="177">
        <v>3.0000000000000001E-3</v>
      </c>
      <c r="R188" s="177">
        <f>Q188*H188</f>
        <v>9.9989999999999996E-2</v>
      </c>
      <c r="S188" s="177">
        <v>0</v>
      </c>
      <c r="T188" s="178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9" t="s">
        <v>217</v>
      </c>
      <c r="AT188" s="179" t="s">
        <v>276</v>
      </c>
      <c r="AU188" s="179" t="s">
        <v>86</v>
      </c>
      <c r="AY188" s="18" t="s">
        <v>175</v>
      </c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8" t="s">
        <v>84</v>
      </c>
      <c r="BK188" s="180">
        <f>ROUND(I188*H188,2)</f>
        <v>0</v>
      </c>
      <c r="BL188" s="18" t="s">
        <v>182</v>
      </c>
      <c r="BM188" s="179" t="s">
        <v>1991</v>
      </c>
    </row>
    <row r="189" spans="1:65" s="13" customFormat="1">
      <c r="B189" s="181"/>
      <c r="D189" s="182" t="s">
        <v>184</v>
      </c>
      <c r="E189" s="183" t="s">
        <v>1</v>
      </c>
      <c r="F189" s="184" t="s">
        <v>1992</v>
      </c>
      <c r="H189" s="185">
        <v>33.33</v>
      </c>
      <c r="I189" s="186"/>
      <c r="L189" s="181"/>
      <c r="M189" s="187"/>
      <c r="N189" s="188"/>
      <c r="O189" s="188"/>
      <c r="P189" s="188"/>
      <c r="Q189" s="188"/>
      <c r="R189" s="188"/>
      <c r="S189" s="188"/>
      <c r="T189" s="189"/>
      <c r="AT189" s="183" t="s">
        <v>184</v>
      </c>
      <c r="AU189" s="183" t="s">
        <v>86</v>
      </c>
      <c r="AV189" s="13" t="s">
        <v>86</v>
      </c>
      <c r="AW189" s="13" t="s">
        <v>33</v>
      </c>
      <c r="AX189" s="13" t="s">
        <v>84</v>
      </c>
      <c r="AY189" s="183" t="s">
        <v>175</v>
      </c>
    </row>
    <row r="190" spans="1:65" s="2" customFormat="1" ht="24" customHeight="1">
      <c r="A190" s="33"/>
      <c r="B190" s="167"/>
      <c r="C190" s="205" t="s">
        <v>513</v>
      </c>
      <c r="D190" s="205" t="s">
        <v>276</v>
      </c>
      <c r="E190" s="206" t="s">
        <v>1993</v>
      </c>
      <c r="F190" s="207" t="s">
        <v>1994</v>
      </c>
      <c r="G190" s="208" t="s">
        <v>310</v>
      </c>
      <c r="H190" s="209">
        <v>33.332999999999998</v>
      </c>
      <c r="I190" s="210"/>
      <c r="J190" s="211">
        <f t="shared" ref="J190:J197" si="10">ROUND(I190*H190,2)</f>
        <v>0</v>
      </c>
      <c r="K190" s="207" t="s">
        <v>1</v>
      </c>
      <c r="L190" s="212"/>
      <c r="M190" s="213" t="s">
        <v>1</v>
      </c>
      <c r="N190" s="214" t="s">
        <v>42</v>
      </c>
      <c r="O190" s="59"/>
      <c r="P190" s="177">
        <f t="shared" ref="P190:P197" si="11">O190*H190</f>
        <v>0</v>
      </c>
      <c r="Q190" s="177">
        <v>3.0000000000000001E-3</v>
      </c>
      <c r="R190" s="177">
        <f t="shared" ref="R190:R197" si="12">Q190*H190</f>
        <v>9.9998999999999991E-2</v>
      </c>
      <c r="S190" s="177">
        <v>0</v>
      </c>
      <c r="T190" s="178">
        <f t="shared" ref="T190:T197" si="13"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9" t="s">
        <v>217</v>
      </c>
      <c r="AT190" s="179" t="s">
        <v>276</v>
      </c>
      <c r="AU190" s="179" t="s">
        <v>86</v>
      </c>
      <c r="AY190" s="18" t="s">
        <v>175</v>
      </c>
      <c r="BE190" s="180">
        <f t="shared" ref="BE190:BE197" si="14">IF(N190="základní",J190,0)</f>
        <v>0</v>
      </c>
      <c r="BF190" s="180">
        <f t="shared" ref="BF190:BF197" si="15">IF(N190="snížená",J190,0)</f>
        <v>0</v>
      </c>
      <c r="BG190" s="180">
        <f t="shared" ref="BG190:BG197" si="16">IF(N190="zákl. přenesená",J190,0)</f>
        <v>0</v>
      </c>
      <c r="BH190" s="180">
        <f t="shared" ref="BH190:BH197" si="17">IF(N190="sníž. přenesená",J190,0)</f>
        <v>0</v>
      </c>
      <c r="BI190" s="180">
        <f t="shared" ref="BI190:BI197" si="18">IF(N190="nulová",J190,0)</f>
        <v>0</v>
      </c>
      <c r="BJ190" s="18" t="s">
        <v>84</v>
      </c>
      <c r="BK190" s="180">
        <f t="shared" ref="BK190:BK197" si="19">ROUND(I190*H190,2)</f>
        <v>0</v>
      </c>
      <c r="BL190" s="18" t="s">
        <v>182</v>
      </c>
      <c r="BM190" s="179" t="s">
        <v>1995</v>
      </c>
    </row>
    <row r="191" spans="1:65" s="2" customFormat="1" ht="24" customHeight="1">
      <c r="A191" s="33"/>
      <c r="B191" s="167"/>
      <c r="C191" s="168" t="s">
        <v>517</v>
      </c>
      <c r="D191" s="168" t="s">
        <v>177</v>
      </c>
      <c r="E191" s="169" t="s">
        <v>1996</v>
      </c>
      <c r="F191" s="170" t="s">
        <v>1997</v>
      </c>
      <c r="G191" s="171" t="s">
        <v>245</v>
      </c>
      <c r="H191" s="172">
        <v>11</v>
      </c>
      <c r="I191" s="173"/>
      <c r="J191" s="174">
        <f t="shared" si="10"/>
        <v>0</v>
      </c>
      <c r="K191" s="170" t="s">
        <v>181</v>
      </c>
      <c r="L191" s="34"/>
      <c r="M191" s="175" t="s">
        <v>1</v>
      </c>
      <c r="N191" s="176" t="s">
        <v>42</v>
      </c>
      <c r="O191" s="59"/>
      <c r="P191" s="177">
        <f t="shared" si="11"/>
        <v>0</v>
      </c>
      <c r="Q191" s="177">
        <v>3.6000000000000002E-4</v>
      </c>
      <c r="R191" s="177">
        <f t="shared" si="12"/>
        <v>3.96E-3</v>
      </c>
      <c r="S191" s="177">
        <v>0</v>
      </c>
      <c r="T191" s="178">
        <f t="shared" si="1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9" t="s">
        <v>182</v>
      </c>
      <c r="AT191" s="179" t="s">
        <v>177</v>
      </c>
      <c r="AU191" s="179" t="s">
        <v>86</v>
      </c>
      <c r="AY191" s="18" t="s">
        <v>175</v>
      </c>
      <c r="BE191" s="180">
        <f t="shared" si="14"/>
        <v>0</v>
      </c>
      <c r="BF191" s="180">
        <f t="shared" si="15"/>
        <v>0</v>
      </c>
      <c r="BG191" s="180">
        <f t="shared" si="16"/>
        <v>0</v>
      </c>
      <c r="BH191" s="180">
        <f t="shared" si="17"/>
        <v>0</v>
      </c>
      <c r="BI191" s="180">
        <f t="shared" si="18"/>
        <v>0</v>
      </c>
      <c r="BJ191" s="18" t="s">
        <v>84</v>
      </c>
      <c r="BK191" s="180">
        <f t="shared" si="19"/>
        <v>0</v>
      </c>
      <c r="BL191" s="18" t="s">
        <v>182</v>
      </c>
      <c r="BM191" s="179" t="s">
        <v>1998</v>
      </c>
    </row>
    <row r="192" spans="1:65" s="2" customFormat="1" ht="16.5" customHeight="1">
      <c r="A192" s="33"/>
      <c r="B192" s="167"/>
      <c r="C192" s="205" t="s">
        <v>519</v>
      </c>
      <c r="D192" s="205" t="s">
        <v>276</v>
      </c>
      <c r="E192" s="206" t="s">
        <v>1999</v>
      </c>
      <c r="F192" s="207" t="s">
        <v>2000</v>
      </c>
      <c r="G192" s="208" t="s">
        <v>285</v>
      </c>
      <c r="H192" s="209">
        <v>22</v>
      </c>
      <c r="I192" s="210"/>
      <c r="J192" s="211">
        <f t="shared" si="10"/>
        <v>0</v>
      </c>
      <c r="K192" s="207" t="s">
        <v>1</v>
      </c>
      <c r="L192" s="212"/>
      <c r="M192" s="213" t="s">
        <v>1</v>
      </c>
      <c r="N192" s="214" t="s">
        <v>42</v>
      </c>
      <c r="O192" s="59"/>
      <c r="P192" s="177">
        <f t="shared" si="11"/>
        <v>0</v>
      </c>
      <c r="Q192" s="177">
        <v>1.0000000000000001E-5</v>
      </c>
      <c r="R192" s="177">
        <f t="shared" si="12"/>
        <v>2.2000000000000001E-4</v>
      </c>
      <c r="S192" s="177">
        <v>0</v>
      </c>
      <c r="T192" s="178">
        <f t="shared" si="1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9" t="s">
        <v>217</v>
      </c>
      <c r="AT192" s="179" t="s">
        <v>276</v>
      </c>
      <c r="AU192" s="179" t="s">
        <v>86</v>
      </c>
      <c r="AY192" s="18" t="s">
        <v>175</v>
      </c>
      <c r="BE192" s="180">
        <f t="shared" si="14"/>
        <v>0</v>
      </c>
      <c r="BF192" s="180">
        <f t="shared" si="15"/>
        <v>0</v>
      </c>
      <c r="BG192" s="180">
        <f t="shared" si="16"/>
        <v>0</v>
      </c>
      <c r="BH192" s="180">
        <f t="shared" si="17"/>
        <v>0</v>
      </c>
      <c r="BI192" s="180">
        <f t="shared" si="18"/>
        <v>0</v>
      </c>
      <c r="BJ192" s="18" t="s">
        <v>84</v>
      </c>
      <c r="BK192" s="180">
        <f t="shared" si="19"/>
        <v>0</v>
      </c>
      <c r="BL192" s="18" t="s">
        <v>182</v>
      </c>
      <c r="BM192" s="179" t="s">
        <v>2001</v>
      </c>
    </row>
    <row r="193" spans="1:65" s="2" customFormat="1" ht="16.5" customHeight="1">
      <c r="A193" s="33"/>
      <c r="B193" s="167"/>
      <c r="C193" s="205" t="s">
        <v>521</v>
      </c>
      <c r="D193" s="205" t="s">
        <v>276</v>
      </c>
      <c r="E193" s="206" t="s">
        <v>2002</v>
      </c>
      <c r="F193" s="207" t="s">
        <v>2003</v>
      </c>
      <c r="G193" s="208" t="s">
        <v>285</v>
      </c>
      <c r="H193" s="209">
        <v>11</v>
      </c>
      <c r="I193" s="210"/>
      <c r="J193" s="211">
        <f t="shared" si="10"/>
        <v>0</v>
      </c>
      <c r="K193" s="207" t="s">
        <v>1</v>
      </c>
      <c r="L193" s="212"/>
      <c r="M193" s="213" t="s">
        <v>1</v>
      </c>
      <c r="N193" s="214" t="s">
        <v>42</v>
      </c>
      <c r="O193" s="59"/>
      <c r="P193" s="177">
        <f t="shared" si="11"/>
        <v>0</v>
      </c>
      <c r="Q193" s="177">
        <v>1.0000000000000001E-5</v>
      </c>
      <c r="R193" s="177">
        <f t="shared" si="12"/>
        <v>1.1E-4</v>
      </c>
      <c r="S193" s="177">
        <v>0</v>
      </c>
      <c r="T193" s="178">
        <f t="shared" si="1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9" t="s">
        <v>217</v>
      </c>
      <c r="AT193" s="179" t="s">
        <v>276</v>
      </c>
      <c r="AU193" s="179" t="s">
        <v>86</v>
      </c>
      <c r="AY193" s="18" t="s">
        <v>175</v>
      </c>
      <c r="BE193" s="180">
        <f t="shared" si="14"/>
        <v>0</v>
      </c>
      <c r="BF193" s="180">
        <f t="shared" si="15"/>
        <v>0</v>
      </c>
      <c r="BG193" s="180">
        <f t="shared" si="16"/>
        <v>0</v>
      </c>
      <c r="BH193" s="180">
        <f t="shared" si="17"/>
        <v>0</v>
      </c>
      <c r="BI193" s="180">
        <f t="shared" si="18"/>
        <v>0</v>
      </c>
      <c r="BJ193" s="18" t="s">
        <v>84</v>
      </c>
      <c r="BK193" s="180">
        <f t="shared" si="19"/>
        <v>0</v>
      </c>
      <c r="BL193" s="18" t="s">
        <v>182</v>
      </c>
      <c r="BM193" s="179" t="s">
        <v>2004</v>
      </c>
    </row>
    <row r="194" spans="1:65" s="2" customFormat="1" ht="16.5" customHeight="1">
      <c r="A194" s="33"/>
      <c r="B194" s="167"/>
      <c r="C194" s="168" t="s">
        <v>524</v>
      </c>
      <c r="D194" s="168" t="s">
        <v>177</v>
      </c>
      <c r="E194" s="169" t="s">
        <v>2005</v>
      </c>
      <c r="F194" s="170" t="s">
        <v>2006</v>
      </c>
      <c r="G194" s="171" t="s">
        <v>310</v>
      </c>
      <c r="H194" s="172">
        <v>10</v>
      </c>
      <c r="I194" s="173"/>
      <c r="J194" s="174">
        <f t="shared" si="10"/>
        <v>0</v>
      </c>
      <c r="K194" s="170" t="s">
        <v>181</v>
      </c>
      <c r="L194" s="34"/>
      <c r="M194" s="175" t="s">
        <v>1</v>
      </c>
      <c r="N194" s="176" t="s">
        <v>42</v>
      </c>
      <c r="O194" s="59"/>
      <c r="P194" s="177">
        <f t="shared" si="11"/>
        <v>0</v>
      </c>
      <c r="Q194" s="177">
        <v>0</v>
      </c>
      <c r="R194" s="177">
        <f t="shared" si="12"/>
        <v>0</v>
      </c>
      <c r="S194" s="177">
        <v>0</v>
      </c>
      <c r="T194" s="178">
        <f t="shared" si="1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182</v>
      </c>
      <c r="AT194" s="179" t="s">
        <v>177</v>
      </c>
      <c r="AU194" s="179" t="s">
        <v>86</v>
      </c>
      <c r="AY194" s="18" t="s">
        <v>175</v>
      </c>
      <c r="BE194" s="180">
        <f t="shared" si="14"/>
        <v>0</v>
      </c>
      <c r="BF194" s="180">
        <f t="shared" si="15"/>
        <v>0</v>
      </c>
      <c r="BG194" s="180">
        <f t="shared" si="16"/>
        <v>0</v>
      </c>
      <c r="BH194" s="180">
        <f t="shared" si="17"/>
        <v>0</v>
      </c>
      <c r="BI194" s="180">
        <f t="shared" si="18"/>
        <v>0</v>
      </c>
      <c r="BJ194" s="18" t="s">
        <v>84</v>
      </c>
      <c r="BK194" s="180">
        <f t="shared" si="19"/>
        <v>0</v>
      </c>
      <c r="BL194" s="18" t="s">
        <v>182</v>
      </c>
      <c r="BM194" s="179" t="s">
        <v>2007</v>
      </c>
    </row>
    <row r="195" spans="1:65" s="2" customFormat="1" ht="24" customHeight="1">
      <c r="A195" s="33"/>
      <c r="B195" s="167"/>
      <c r="C195" s="168" t="s">
        <v>528</v>
      </c>
      <c r="D195" s="168" t="s">
        <v>177</v>
      </c>
      <c r="E195" s="169" t="s">
        <v>2008</v>
      </c>
      <c r="F195" s="170" t="s">
        <v>2009</v>
      </c>
      <c r="G195" s="171" t="s">
        <v>245</v>
      </c>
      <c r="H195" s="172">
        <v>47</v>
      </c>
      <c r="I195" s="173"/>
      <c r="J195" s="174">
        <f t="shared" si="10"/>
        <v>0</v>
      </c>
      <c r="K195" s="170" t="s">
        <v>181</v>
      </c>
      <c r="L195" s="34"/>
      <c r="M195" s="175" t="s">
        <v>1</v>
      </c>
      <c r="N195" s="176" t="s">
        <v>42</v>
      </c>
      <c r="O195" s="59"/>
      <c r="P195" s="177">
        <f t="shared" si="11"/>
        <v>0</v>
      </c>
      <c r="Q195" s="177">
        <v>0</v>
      </c>
      <c r="R195" s="177">
        <f t="shared" si="12"/>
        <v>0</v>
      </c>
      <c r="S195" s="177">
        <v>0</v>
      </c>
      <c r="T195" s="178">
        <f t="shared" si="1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9" t="s">
        <v>182</v>
      </c>
      <c r="AT195" s="179" t="s">
        <v>177</v>
      </c>
      <c r="AU195" s="179" t="s">
        <v>86</v>
      </c>
      <c r="AY195" s="18" t="s">
        <v>175</v>
      </c>
      <c r="BE195" s="180">
        <f t="shared" si="14"/>
        <v>0</v>
      </c>
      <c r="BF195" s="180">
        <f t="shared" si="15"/>
        <v>0</v>
      </c>
      <c r="BG195" s="180">
        <f t="shared" si="16"/>
        <v>0</v>
      </c>
      <c r="BH195" s="180">
        <f t="shared" si="17"/>
        <v>0</v>
      </c>
      <c r="BI195" s="180">
        <f t="shared" si="18"/>
        <v>0</v>
      </c>
      <c r="BJ195" s="18" t="s">
        <v>84</v>
      </c>
      <c r="BK195" s="180">
        <f t="shared" si="19"/>
        <v>0</v>
      </c>
      <c r="BL195" s="18" t="s">
        <v>182</v>
      </c>
      <c r="BM195" s="179" t="s">
        <v>2010</v>
      </c>
    </row>
    <row r="196" spans="1:65" s="2" customFormat="1" ht="16.5" customHeight="1">
      <c r="A196" s="33"/>
      <c r="B196" s="167"/>
      <c r="C196" s="205" t="s">
        <v>532</v>
      </c>
      <c r="D196" s="205" t="s">
        <v>276</v>
      </c>
      <c r="E196" s="206" t="s">
        <v>2011</v>
      </c>
      <c r="F196" s="207" t="s">
        <v>2012</v>
      </c>
      <c r="G196" s="208" t="s">
        <v>180</v>
      </c>
      <c r="H196" s="209">
        <v>4.7</v>
      </c>
      <c r="I196" s="210"/>
      <c r="J196" s="211">
        <f t="shared" si="10"/>
        <v>0</v>
      </c>
      <c r="K196" s="207" t="s">
        <v>1990</v>
      </c>
      <c r="L196" s="212"/>
      <c r="M196" s="213" t="s">
        <v>1</v>
      </c>
      <c r="N196" s="214" t="s">
        <v>42</v>
      </c>
      <c r="O196" s="59"/>
      <c r="P196" s="177">
        <f t="shared" si="11"/>
        <v>0</v>
      </c>
      <c r="Q196" s="177">
        <v>0.6</v>
      </c>
      <c r="R196" s="177">
        <f t="shared" si="12"/>
        <v>2.82</v>
      </c>
      <c r="S196" s="177">
        <v>0</v>
      </c>
      <c r="T196" s="178">
        <f t="shared" si="1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9" t="s">
        <v>217</v>
      </c>
      <c r="AT196" s="179" t="s">
        <v>276</v>
      </c>
      <c r="AU196" s="179" t="s">
        <v>86</v>
      </c>
      <c r="AY196" s="18" t="s">
        <v>175</v>
      </c>
      <c r="BE196" s="180">
        <f t="shared" si="14"/>
        <v>0</v>
      </c>
      <c r="BF196" s="180">
        <f t="shared" si="15"/>
        <v>0</v>
      </c>
      <c r="BG196" s="180">
        <f t="shared" si="16"/>
        <v>0</v>
      </c>
      <c r="BH196" s="180">
        <f t="shared" si="17"/>
        <v>0</v>
      </c>
      <c r="BI196" s="180">
        <f t="shared" si="18"/>
        <v>0</v>
      </c>
      <c r="BJ196" s="18" t="s">
        <v>84</v>
      </c>
      <c r="BK196" s="180">
        <f t="shared" si="19"/>
        <v>0</v>
      </c>
      <c r="BL196" s="18" t="s">
        <v>182</v>
      </c>
      <c r="BM196" s="179" t="s">
        <v>2013</v>
      </c>
    </row>
    <row r="197" spans="1:65" s="2" customFormat="1" ht="24" customHeight="1">
      <c r="A197" s="33"/>
      <c r="B197" s="167"/>
      <c r="C197" s="168" t="s">
        <v>538</v>
      </c>
      <c r="D197" s="168" t="s">
        <v>177</v>
      </c>
      <c r="E197" s="169" t="s">
        <v>2014</v>
      </c>
      <c r="F197" s="170" t="s">
        <v>2015</v>
      </c>
      <c r="G197" s="171" t="s">
        <v>234</v>
      </c>
      <c r="H197" s="172">
        <v>1.0999999999999999E-2</v>
      </c>
      <c r="I197" s="173"/>
      <c r="J197" s="174">
        <f t="shared" si="10"/>
        <v>0</v>
      </c>
      <c r="K197" s="170" t="s">
        <v>181</v>
      </c>
      <c r="L197" s="34"/>
      <c r="M197" s="175" t="s">
        <v>1</v>
      </c>
      <c r="N197" s="176" t="s">
        <v>42</v>
      </c>
      <c r="O197" s="59"/>
      <c r="P197" s="177">
        <f t="shared" si="11"/>
        <v>0</v>
      </c>
      <c r="Q197" s="177">
        <v>0</v>
      </c>
      <c r="R197" s="177">
        <f t="shared" si="12"/>
        <v>0</v>
      </c>
      <c r="S197" s="177">
        <v>0</v>
      </c>
      <c r="T197" s="178">
        <f t="shared" si="1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9" t="s">
        <v>182</v>
      </c>
      <c r="AT197" s="179" t="s">
        <v>177</v>
      </c>
      <c r="AU197" s="179" t="s">
        <v>86</v>
      </c>
      <c r="AY197" s="18" t="s">
        <v>175</v>
      </c>
      <c r="BE197" s="180">
        <f t="shared" si="14"/>
        <v>0</v>
      </c>
      <c r="BF197" s="180">
        <f t="shared" si="15"/>
        <v>0</v>
      </c>
      <c r="BG197" s="180">
        <f t="shared" si="16"/>
        <v>0</v>
      </c>
      <c r="BH197" s="180">
        <f t="shared" si="17"/>
        <v>0</v>
      </c>
      <c r="BI197" s="180">
        <f t="shared" si="18"/>
        <v>0</v>
      </c>
      <c r="BJ197" s="18" t="s">
        <v>84</v>
      </c>
      <c r="BK197" s="180">
        <f t="shared" si="19"/>
        <v>0</v>
      </c>
      <c r="BL197" s="18" t="s">
        <v>182</v>
      </c>
      <c r="BM197" s="179" t="s">
        <v>2016</v>
      </c>
    </row>
    <row r="198" spans="1:65" s="13" customFormat="1">
      <c r="B198" s="181"/>
      <c r="D198" s="182" t="s">
        <v>184</v>
      </c>
      <c r="E198" s="183" t="s">
        <v>1</v>
      </c>
      <c r="F198" s="184" t="s">
        <v>2017</v>
      </c>
      <c r="H198" s="185">
        <v>1.0999999999999999E-2</v>
      </c>
      <c r="I198" s="186"/>
      <c r="L198" s="181"/>
      <c r="M198" s="187"/>
      <c r="N198" s="188"/>
      <c r="O198" s="188"/>
      <c r="P198" s="188"/>
      <c r="Q198" s="188"/>
      <c r="R198" s="188"/>
      <c r="S198" s="188"/>
      <c r="T198" s="189"/>
      <c r="AT198" s="183" t="s">
        <v>184</v>
      </c>
      <c r="AU198" s="183" t="s">
        <v>86</v>
      </c>
      <c r="AV198" s="13" t="s">
        <v>86</v>
      </c>
      <c r="AW198" s="13" t="s">
        <v>33</v>
      </c>
      <c r="AX198" s="13" t="s">
        <v>84</v>
      </c>
      <c r="AY198" s="183" t="s">
        <v>175</v>
      </c>
    </row>
    <row r="199" spans="1:65" s="2" customFormat="1" ht="16.5" customHeight="1">
      <c r="A199" s="33"/>
      <c r="B199" s="167"/>
      <c r="C199" s="205" t="s">
        <v>543</v>
      </c>
      <c r="D199" s="205" t="s">
        <v>276</v>
      </c>
      <c r="E199" s="206" t="s">
        <v>2018</v>
      </c>
      <c r="F199" s="207" t="s">
        <v>2019</v>
      </c>
      <c r="G199" s="208" t="s">
        <v>310</v>
      </c>
      <c r="H199" s="209">
        <v>44</v>
      </c>
      <c r="I199" s="210"/>
      <c r="J199" s="211">
        <f>ROUND(I199*H199,2)</f>
        <v>0</v>
      </c>
      <c r="K199" s="207" t="s">
        <v>1</v>
      </c>
      <c r="L199" s="212"/>
      <c r="M199" s="213" t="s">
        <v>1</v>
      </c>
      <c r="N199" s="214" t="s">
        <v>42</v>
      </c>
      <c r="O199" s="59"/>
      <c r="P199" s="177">
        <f>O199*H199</f>
        <v>0</v>
      </c>
      <c r="Q199" s="177">
        <v>1E-3</v>
      </c>
      <c r="R199" s="177">
        <f>Q199*H199</f>
        <v>4.3999999999999997E-2</v>
      </c>
      <c r="S199" s="177">
        <v>0</v>
      </c>
      <c r="T199" s="178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9" t="s">
        <v>217</v>
      </c>
      <c r="AT199" s="179" t="s">
        <v>276</v>
      </c>
      <c r="AU199" s="179" t="s">
        <v>86</v>
      </c>
      <c r="AY199" s="18" t="s">
        <v>175</v>
      </c>
      <c r="BE199" s="180">
        <f>IF(N199="základní",J199,0)</f>
        <v>0</v>
      </c>
      <c r="BF199" s="180">
        <f>IF(N199="snížená",J199,0)</f>
        <v>0</v>
      </c>
      <c r="BG199" s="180">
        <f>IF(N199="zákl. přenesená",J199,0)</f>
        <v>0</v>
      </c>
      <c r="BH199" s="180">
        <f>IF(N199="sníž. přenesená",J199,0)</f>
        <v>0</v>
      </c>
      <c r="BI199" s="180">
        <f>IF(N199="nulová",J199,0)</f>
        <v>0</v>
      </c>
      <c r="BJ199" s="18" t="s">
        <v>84</v>
      </c>
      <c r="BK199" s="180">
        <f>ROUND(I199*H199,2)</f>
        <v>0</v>
      </c>
      <c r="BL199" s="18" t="s">
        <v>182</v>
      </c>
      <c r="BM199" s="179" t="s">
        <v>2020</v>
      </c>
    </row>
    <row r="200" spans="1:65" s="13" customFormat="1">
      <c r="B200" s="181"/>
      <c r="D200" s="182" t="s">
        <v>184</v>
      </c>
      <c r="E200" s="183" t="s">
        <v>1</v>
      </c>
      <c r="F200" s="184" t="s">
        <v>2021</v>
      </c>
      <c r="H200" s="185">
        <v>44</v>
      </c>
      <c r="I200" s="186"/>
      <c r="L200" s="181"/>
      <c r="M200" s="187"/>
      <c r="N200" s="188"/>
      <c r="O200" s="188"/>
      <c r="P200" s="188"/>
      <c r="Q200" s="188"/>
      <c r="R200" s="188"/>
      <c r="S200" s="188"/>
      <c r="T200" s="189"/>
      <c r="AT200" s="183" t="s">
        <v>184</v>
      </c>
      <c r="AU200" s="183" t="s">
        <v>86</v>
      </c>
      <c r="AV200" s="13" t="s">
        <v>86</v>
      </c>
      <c r="AW200" s="13" t="s">
        <v>33</v>
      </c>
      <c r="AX200" s="13" t="s">
        <v>84</v>
      </c>
      <c r="AY200" s="183" t="s">
        <v>175</v>
      </c>
    </row>
    <row r="201" spans="1:65" s="2" customFormat="1" ht="16.5" customHeight="1">
      <c r="A201" s="33"/>
      <c r="B201" s="167"/>
      <c r="C201" s="168" t="s">
        <v>548</v>
      </c>
      <c r="D201" s="168" t="s">
        <v>177</v>
      </c>
      <c r="E201" s="169" t="s">
        <v>2022</v>
      </c>
      <c r="F201" s="170" t="s">
        <v>2023</v>
      </c>
      <c r="G201" s="171" t="s">
        <v>180</v>
      </c>
      <c r="H201" s="172">
        <v>1.1000000000000001</v>
      </c>
      <c r="I201" s="173"/>
      <c r="J201" s="174">
        <f>ROUND(I201*H201,2)</f>
        <v>0</v>
      </c>
      <c r="K201" s="170" t="s">
        <v>181</v>
      </c>
      <c r="L201" s="34"/>
      <c r="M201" s="175" t="s">
        <v>1</v>
      </c>
      <c r="N201" s="176" t="s">
        <v>42</v>
      </c>
      <c r="O201" s="59"/>
      <c r="P201" s="177">
        <f>O201*H201</f>
        <v>0</v>
      </c>
      <c r="Q201" s="177">
        <v>0</v>
      </c>
      <c r="R201" s="177">
        <f>Q201*H201</f>
        <v>0</v>
      </c>
      <c r="S201" s="177">
        <v>0</v>
      </c>
      <c r="T201" s="178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9" t="s">
        <v>182</v>
      </c>
      <c r="AT201" s="179" t="s">
        <v>177</v>
      </c>
      <c r="AU201" s="179" t="s">
        <v>86</v>
      </c>
      <c r="AY201" s="18" t="s">
        <v>175</v>
      </c>
      <c r="BE201" s="180">
        <f>IF(N201="základní",J201,0)</f>
        <v>0</v>
      </c>
      <c r="BF201" s="180">
        <f>IF(N201="snížená",J201,0)</f>
        <v>0</v>
      </c>
      <c r="BG201" s="180">
        <f>IF(N201="zákl. přenesená",J201,0)</f>
        <v>0</v>
      </c>
      <c r="BH201" s="180">
        <f>IF(N201="sníž. přenesená",J201,0)</f>
        <v>0</v>
      </c>
      <c r="BI201" s="180">
        <f>IF(N201="nulová",J201,0)</f>
        <v>0</v>
      </c>
      <c r="BJ201" s="18" t="s">
        <v>84</v>
      </c>
      <c r="BK201" s="180">
        <f>ROUND(I201*H201,2)</f>
        <v>0</v>
      </c>
      <c r="BL201" s="18" t="s">
        <v>182</v>
      </c>
      <c r="BM201" s="179" t="s">
        <v>2024</v>
      </c>
    </row>
    <row r="202" spans="1:65" s="13" customFormat="1">
      <c r="B202" s="181"/>
      <c r="D202" s="182" t="s">
        <v>184</v>
      </c>
      <c r="E202" s="183" t="s">
        <v>1</v>
      </c>
      <c r="F202" s="184" t="s">
        <v>2025</v>
      </c>
      <c r="H202" s="185">
        <v>1.1000000000000001</v>
      </c>
      <c r="I202" s="186"/>
      <c r="L202" s="181"/>
      <c r="M202" s="187"/>
      <c r="N202" s="188"/>
      <c r="O202" s="188"/>
      <c r="P202" s="188"/>
      <c r="Q202" s="188"/>
      <c r="R202" s="188"/>
      <c r="S202" s="188"/>
      <c r="T202" s="189"/>
      <c r="AT202" s="183" t="s">
        <v>184</v>
      </c>
      <c r="AU202" s="183" t="s">
        <v>86</v>
      </c>
      <c r="AV202" s="13" t="s">
        <v>86</v>
      </c>
      <c r="AW202" s="13" t="s">
        <v>33</v>
      </c>
      <c r="AX202" s="13" t="s">
        <v>84</v>
      </c>
      <c r="AY202" s="183" t="s">
        <v>175</v>
      </c>
    </row>
    <row r="203" spans="1:65" s="2" customFormat="1" ht="16.5" customHeight="1">
      <c r="A203" s="33"/>
      <c r="B203" s="167"/>
      <c r="C203" s="205" t="s">
        <v>553</v>
      </c>
      <c r="D203" s="205" t="s">
        <v>276</v>
      </c>
      <c r="E203" s="206" t="s">
        <v>2026</v>
      </c>
      <c r="F203" s="207" t="s">
        <v>2027</v>
      </c>
      <c r="G203" s="208" t="s">
        <v>180</v>
      </c>
      <c r="H203" s="209">
        <v>1.1000000000000001</v>
      </c>
      <c r="I203" s="210"/>
      <c r="J203" s="211">
        <f>ROUND(I203*H203,2)</f>
        <v>0</v>
      </c>
      <c r="K203" s="207" t="s">
        <v>181</v>
      </c>
      <c r="L203" s="212"/>
      <c r="M203" s="213" t="s">
        <v>1</v>
      </c>
      <c r="N203" s="214" t="s">
        <v>42</v>
      </c>
      <c r="O203" s="59"/>
      <c r="P203" s="177">
        <f>O203*H203</f>
        <v>0</v>
      </c>
      <c r="Q203" s="177">
        <v>0</v>
      </c>
      <c r="R203" s="177">
        <f>Q203*H203</f>
        <v>0</v>
      </c>
      <c r="S203" s="177">
        <v>0</v>
      </c>
      <c r="T203" s="178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9" t="s">
        <v>217</v>
      </c>
      <c r="AT203" s="179" t="s">
        <v>276</v>
      </c>
      <c r="AU203" s="179" t="s">
        <v>86</v>
      </c>
      <c r="AY203" s="18" t="s">
        <v>175</v>
      </c>
      <c r="BE203" s="180">
        <f>IF(N203="základní",J203,0)</f>
        <v>0</v>
      </c>
      <c r="BF203" s="180">
        <f>IF(N203="snížená",J203,0)</f>
        <v>0</v>
      </c>
      <c r="BG203" s="180">
        <f>IF(N203="zákl. přenesená",J203,0)</f>
        <v>0</v>
      </c>
      <c r="BH203" s="180">
        <f>IF(N203="sníž. přenesená",J203,0)</f>
        <v>0</v>
      </c>
      <c r="BI203" s="180">
        <f>IF(N203="nulová",J203,0)</f>
        <v>0</v>
      </c>
      <c r="BJ203" s="18" t="s">
        <v>84</v>
      </c>
      <c r="BK203" s="180">
        <f>ROUND(I203*H203,2)</f>
        <v>0</v>
      </c>
      <c r="BL203" s="18" t="s">
        <v>182</v>
      </c>
      <c r="BM203" s="179" t="s">
        <v>2028</v>
      </c>
    </row>
    <row r="204" spans="1:65" s="2" customFormat="1" ht="16.5" customHeight="1">
      <c r="A204" s="33"/>
      <c r="B204" s="167"/>
      <c r="C204" s="168" t="s">
        <v>558</v>
      </c>
      <c r="D204" s="168" t="s">
        <v>177</v>
      </c>
      <c r="E204" s="169" t="s">
        <v>2029</v>
      </c>
      <c r="F204" s="170" t="s">
        <v>2030</v>
      </c>
      <c r="G204" s="171" t="s">
        <v>180</v>
      </c>
      <c r="H204" s="172">
        <v>1.1000000000000001</v>
      </c>
      <c r="I204" s="173"/>
      <c r="J204" s="174">
        <f>ROUND(I204*H204,2)</f>
        <v>0</v>
      </c>
      <c r="K204" s="170" t="s">
        <v>181</v>
      </c>
      <c r="L204" s="34"/>
      <c r="M204" s="175" t="s">
        <v>1</v>
      </c>
      <c r="N204" s="176" t="s">
        <v>42</v>
      </c>
      <c r="O204" s="59"/>
      <c r="P204" s="177">
        <f>O204*H204</f>
        <v>0</v>
      </c>
      <c r="Q204" s="177">
        <v>0</v>
      </c>
      <c r="R204" s="177">
        <f>Q204*H204</f>
        <v>0</v>
      </c>
      <c r="S204" s="177">
        <v>0</v>
      </c>
      <c r="T204" s="178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9" t="s">
        <v>182</v>
      </c>
      <c r="AT204" s="179" t="s">
        <v>177</v>
      </c>
      <c r="AU204" s="179" t="s">
        <v>86</v>
      </c>
      <c r="AY204" s="18" t="s">
        <v>175</v>
      </c>
      <c r="BE204" s="180">
        <f>IF(N204="základní",J204,0)</f>
        <v>0</v>
      </c>
      <c r="BF204" s="180">
        <f>IF(N204="snížená",J204,0)</f>
        <v>0</v>
      </c>
      <c r="BG204" s="180">
        <f>IF(N204="zákl. přenesená",J204,0)</f>
        <v>0</v>
      </c>
      <c r="BH204" s="180">
        <f>IF(N204="sníž. přenesená",J204,0)</f>
        <v>0</v>
      </c>
      <c r="BI204" s="180">
        <f>IF(N204="nulová",J204,0)</f>
        <v>0</v>
      </c>
      <c r="BJ204" s="18" t="s">
        <v>84</v>
      </c>
      <c r="BK204" s="180">
        <f>ROUND(I204*H204,2)</f>
        <v>0</v>
      </c>
      <c r="BL204" s="18" t="s">
        <v>182</v>
      </c>
      <c r="BM204" s="179" t="s">
        <v>2031</v>
      </c>
    </row>
    <row r="205" spans="1:65" s="12" customFormat="1" ht="22.9" customHeight="1">
      <c r="B205" s="154"/>
      <c r="D205" s="155" t="s">
        <v>76</v>
      </c>
      <c r="E205" s="165" t="s">
        <v>2032</v>
      </c>
      <c r="F205" s="165" t="s">
        <v>2033</v>
      </c>
      <c r="I205" s="157"/>
      <c r="J205" s="166">
        <f>BK205</f>
        <v>0</v>
      </c>
      <c r="L205" s="154"/>
      <c r="M205" s="159"/>
      <c r="N205" s="160"/>
      <c r="O205" s="160"/>
      <c r="P205" s="161">
        <f>SUM(P206:P217)</f>
        <v>0</v>
      </c>
      <c r="Q205" s="160"/>
      <c r="R205" s="161">
        <f>SUM(R206:R217)</f>
        <v>0.11812500000000001</v>
      </c>
      <c r="S205" s="160"/>
      <c r="T205" s="162">
        <f>SUM(T206:T217)</f>
        <v>0</v>
      </c>
      <c r="AR205" s="155" t="s">
        <v>84</v>
      </c>
      <c r="AT205" s="163" t="s">
        <v>76</v>
      </c>
      <c r="AU205" s="163" t="s">
        <v>84</v>
      </c>
      <c r="AY205" s="155" t="s">
        <v>175</v>
      </c>
      <c r="BK205" s="164">
        <f>SUM(BK206:BK217)</f>
        <v>0</v>
      </c>
    </row>
    <row r="206" spans="1:65" s="2" customFormat="1" ht="24" customHeight="1">
      <c r="A206" s="33"/>
      <c r="B206" s="167"/>
      <c r="C206" s="168" t="s">
        <v>563</v>
      </c>
      <c r="D206" s="168" t="s">
        <v>177</v>
      </c>
      <c r="E206" s="169" t="s">
        <v>2034</v>
      </c>
      <c r="F206" s="170" t="s">
        <v>2035</v>
      </c>
      <c r="G206" s="171" t="s">
        <v>245</v>
      </c>
      <c r="H206" s="172">
        <v>15000</v>
      </c>
      <c r="I206" s="173"/>
      <c r="J206" s="174">
        <f>ROUND(I206*H206,2)</f>
        <v>0</v>
      </c>
      <c r="K206" s="170" t="s">
        <v>181</v>
      </c>
      <c r="L206" s="34"/>
      <c r="M206" s="175" t="s">
        <v>1</v>
      </c>
      <c r="N206" s="176" t="s">
        <v>42</v>
      </c>
      <c r="O206" s="59"/>
      <c r="P206" s="177">
        <f>O206*H206</f>
        <v>0</v>
      </c>
      <c r="Q206" s="177">
        <v>0</v>
      </c>
      <c r="R206" s="177">
        <f>Q206*H206</f>
        <v>0</v>
      </c>
      <c r="S206" s="177">
        <v>0</v>
      </c>
      <c r="T206" s="178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9" t="s">
        <v>182</v>
      </c>
      <c r="AT206" s="179" t="s">
        <v>177</v>
      </c>
      <c r="AU206" s="179" t="s">
        <v>86</v>
      </c>
      <c r="AY206" s="18" t="s">
        <v>175</v>
      </c>
      <c r="BE206" s="180">
        <f>IF(N206="základní",J206,0)</f>
        <v>0</v>
      </c>
      <c r="BF206" s="180">
        <f>IF(N206="snížená",J206,0)</f>
        <v>0</v>
      </c>
      <c r="BG206" s="180">
        <f>IF(N206="zákl. přenesená",J206,0)</f>
        <v>0</v>
      </c>
      <c r="BH206" s="180">
        <f>IF(N206="sníž. přenesená",J206,0)</f>
        <v>0</v>
      </c>
      <c r="BI206" s="180">
        <f>IF(N206="nulová",J206,0)</f>
        <v>0</v>
      </c>
      <c r="BJ206" s="18" t="s">
        <v>84</v>
      </c>
      <c r="BK206" s="180">
        <f>ROUND(I206*H206,2)</f>
        <v>0</v>
      </c>
      <c r="BL206" s="18" t="s">
        <v>182</v>
      </c>
      <c r="BM206" s="179" t="s">
        <v>2036</v>
      </c>
    </row>
    <row r="207" spans="1:65" s="13" customFormat="1">
      <c r="B207" s="181"/>
      <c r="D207" s="182" t="s">
        <v>184</v>
      </c>
      <c r="E207" s="183" t="s">
        <v>1</v>
      </c>
      <c r="F207" s="184" t="s">
        <v>2037</v>
      </c>
      <c r="H207" s="185">
        <v>15000</v>
      </c>
      <c r="I207" s="186"/>
      <c r="L207" s="181"/>
      <c r="M207" s="187"/>
      <c r="N207" s="188"/>
      <c r="O207" s="188"/>
      <c r="P207" s="188"/>
      <c r="Q207" s="188"/>
      <c r="R207" s="188"/>
      <c r="S207" s="188"/>
      <c r="T207" s="189"/>
      <c r="AT207" s="183" t="s">
        <v>184</v>
      </c>
      <c r="AU207" s="183" t="s">
        <v>86</v>
      </c>
      <c r="AV207" s="13" t="s">
        <v>86</v>
      </c>
      <c r="AW207" s="13" t="s">
        <v>33</v>
      </c>
      <c r="AX207" s="13" t="s">
        <v>84</v>
      </c>
      <c r="AY207" s="183" t="s">
        <v>175</v>
      </c>
    </row>
    <row r="208" spans="1:65" s="2" customFormat="1" ht="24" customHeight="1">
      <c r="A208" s="33"/>
      <c r="B208" s="167"/>
      <c r="C208" s="168" t="s">
        <v>569</v>
      </c>
      <c r="D208" s="168" t="s">
        <v>177</v>
      </c>
      <c r="E208" s="169" t="s">
        <v>2038</v>
      </c>
      <c r="F208" s="170" t="s">
        <v>2039</v>
      </c>
      <c r="G208" s="171" t="s">
        <v>245</v>
      </c>
      <c r="H208" s="172">
        <v>3750</v>
      </c>
      <c r="I208" s="173"/>
      <c r="J208" s="174">
        <f>ROUND(I208*H208,2)</f>
        <v>0</v>
      </c>
      <c r="K208" s="170" t="s">
        <v>181</v>
      </c>
      <c r="L208" s="34"/>
      <c r="M208" s="175" t="s">
        <v>1</v>
      </c>
      <c r="N208" s="176" t="s">
        <v>42</v>
      </c>
      <c r="O208" s="59"/>
      <c r="P208" s="177">
        <f>O208*H208</f>
        <v>0</v>
      </c>
      <c r="Q208" s="177">
        <v>0</v>
      </c>
      <c r="R208" s="177">
        <f>Q208*H208</f>
        <v>0</v>
      </c>
      <c r="S208" s="177">
        <v>0</v>
      </c>
      <c r="T208" s="178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9" t="s">
        <v>182</v>
      </c>
      <c r="AT208" s="179" t="s">
        <v>177</v>
      </c>
      <c r="AU208" s="179" t="s">
        <v>86</v>
      </c>
      <c r="AY208" s="18" t="s">
        <v>175</v>
      </c>
      <c r="BE208" s="180">
        <f>IF(N208="základní",J208,0)</f>
        <v>0</v>
      </c>
      <c r="BF208" s="180">
        <f>IF(N208="snížená",J208,0)</f>
        <v>0</v>
      </c>
      <c r="BG208" s="180">
        <f>IF(N208="zákl. přenesená",J208,0)</f>
        <v>0</v>
      </c>
      <c r="BH208" s="180">
        <f>IF(N208="sníž. přenesená",J208,0)</f>
        <v>0</v>
      </c>
      <c r="BI208" s="180">
        <f>IF(N208="nulová",J208,0)</f>
        <v>0</v>
      </c>
      <c r="BJ208" s="18" t="s">
        <v>84</v>
      </c>
      <c r="BK208" s="180">
        <f>ROUND(I208*H208,2)</f>
        <v>0</v>
      </c>
      <c r="BL208" s="18" t="s">
        <v>182</v>
      </c>
      <c r="BM208" s="179" t="s">
        <v>2040</v>
      </c>
    </row>
    <row r="209" spans="1:65" s="14" customFormat="1">
      <c r="B209" s="190"/>
      <c r="D209" s="182" t="s">
        <v>184</v>
      </c>
      <c r="E209" s="191" t="s">
        <v>1</v>
      </c>
      <c r="F209" s="192" t="s">
        <v>2041</v>
      </c>
      <c r="H209" s="191" t="s">
        <v>1</v>
      </c>
      <c r="I209" s="193"/>
      <c r="L209" s="190"/>
      <c r="M209" s="194"/>
      <c r="N209" s="195"/>
      <c r="O209" s="195"/>
      <c r="P209" s="195"/>
      <c r="Q209" s="195"/>
      <c r="R209" s="195"/>
      <c r="S209" s="195"/>
      <c r="T209" s="196"/>
      <c r="AT209" s="191" t="s">
        <v>184</v>
      </c>
      <c r="AU209" s="191" t="s">
        <v>86</v>
      </c>
      <c r="AV209" s="14" t="s">
        <v>84</v>
      </c>
      <c r="AW209" s="14" t="s">
        <v>33</v>
      </c>
      <c r="AX209" s="14" t="s">
        <v>77</v>
      </c>
      <c r="AY209" s="191" t="s">
        <v>175</v>
      </c>
    </row>
    <row r="210" spans="1:65" s="13" customFormat="1">
      <c r="B210" s="181"/>
      <c r="D210" s="182" t="s">
        <v>184</v>
      </c>
      <c r="E210" s="183" t="s">
        <v>1</v>
      </c>
      <c r="F210" s="184" t="s">
        <v>2042</v>
      </c>
      <c r="H210" s="185">
        <v>3750</v>
      </c>
      <c r="I210" s="186"/>
      <c r="L210" s="181"/>
      <c r="M210" s="187"/>
      <c r="N210" s="188"/>
      <c r="O210" s="188"/>
      <c r="P210" s="188"/>
      <c r="Q210" s="188"/>
      <c r="R210" s="188"/>
      <c r="S210" s="188"/>
      <c r="T210" s="189"/>
      <c r="AT210" s="183" t="s">
        <v>184</v>
      </c>
      <c r="AU210" s="183" t="s">
        <v>86</v>
      </c>
      <c r="AV210" s="13" t="s">
        <v>86</v>
      </c>
      <c r="AW210" s="13" t="s">
        <v>33</v>
      </c>
      <c r="AX210" s="13" t="s">
        <v>84</v>
      </c>
      <c r="AY210" s="183" t="s">
        <v>175</v>
      </c>
    </row>
    <row r="211" spans="1:65" s="2" customFormat="1" ht="16.5" customHeight="1">
      <c r="A211" s="33"/>
      <c r="B211" s="167"/>
      <c r="C211" s="205" t="s">
        <v>575</v>
      </c>
      <c r="D211" s="205" t="s">
        <v>276</v>
      </c>
      <c r="E211" s="206" t="s">
        <v>2043</v>
      </c>
      <c r="F211" s="207" t="s">
        <v>2044</v>
      </c>
      <c r="G211" s="208" t="s">
        <v>556</v>
      </c>
      <c r="H211" s="209">
        <v>118.125</v>
      </c>
      <c r="I211" s="210"/>
      <c r="J211" s="211">
        <f>ROUND(I211*H211,2)</f>
        <v>0</v>
      </c>
      <c r="K211" s="207" t="s">
        <v>181</v>
      </c>
      <c r="L211" s="212"/>
      <c r="M211" s="213" t="s">
        <v>1</v>
      </c>
      <c r="N211" s="214" t="s">
        <v>42</v>
      </c>
      <c r="O211" s="59"/>
      <c r="P211" s="177">
        <f>O211*H211</f>
        <v>0</v>
      </c>
      <c r="Q211" s="177">
        <v>1E-3</v>
      </c>
      <c r="R211" s="177">
        <f>Q211*H211</f>
        <v>0.11812500000000001</v>
      </c>
      <c r="S211" s="177">
        <v>0</v>
      </c>
      <c r="T211" s="178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9" t="s">
        <v>217</v>
      </c>
      <c r="AT211" s="179" t="s">
        <v>276</v>
      </c>
      <c r="AU211" s="179" t="s">
        <v>86</v>
      </c>
      <c r="AY211" s="18" t="s">
        <v>175</v>
      </c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8" t="s">
        <v>84</v>
      </c>
      <c r="BK211" s="180">
        <f>ROUND(I211*H211,2)</f>
        <v>0</v>
      </c>
      <c r="BL211" s="18" t="s">
        <v>182</v>
      </c>
      <c r="BM211" s="179" t="s">
        <v>2045</v>
      </c>
    </row>
    <row r="212" spans="1:65" s="13" customFormat="1">
      <c r="B212" s="181"/>
      <c r="D212" s="182" t="s">
        <v>184</v>
      </c>
      <c r="E212" s="183" t="s">
        <v>1</v>
      </c>
      <c r="F212" s="184" t="s">
        <v>2046</v>
      </c>
      <c r="H212" s="185">
        <v>118.125</v>
      </c>
      <c r="I212" s="186"/>
      <c r="L212" s="181"/>
      <c r="M212" s="187"/>
      <c r="N212" s="188"/>
      <c r="O212" s="188"/>
      <c r="P212" s="188"/>
      <c r="Q212" s="188"/>
      <c r="R212" s="188"/>
      <c r="S212" s="188"/>
      <c r="T212" s="189"/>
      <c r="AT212" s="183" t="s">
        <v>184</v>
      </c>
      <c r="AU212" s="183" t="s">
        <v>86</v>
      </c>
      <c r="AV212" s="13" t="s">
        <v>86</v>
      </c>
      <c r="AW212" s="13" t="s">
        <v>33</v>
      </c>
      <c r="AX212" s="13" t="s">
        <v>84</v>
      </c>
      <c r="AY212" s="183" t="s">
        <v>175</v>
      </c>
    </row>
    <row r="213" spans="1:65" s="2" customFormat="1" ht="16.5" customHeight="1">
      <c r="A213" s="33"/>
      <c r="B213" s="167"/>
      <c r="C213" s="168" t="s">
        <v>579</v>
      </c>
      <c r="D213" s="168" t="s">
        <v>177</v>
      </c>
      <c r="E213" s="169" t="s">
        <v>2047</v>
      </c>
      <c r="F213" s="170" t="s">
        <v>2048</v>
      </c>
      <c r="G213" s="171" t="s">
        <v>245</v>
      </c>
      <c r="H213" s="172">
        <v>3750</v>
      </c>
      <c r="I213" s="173"/>
      <c r="J213" s="174">
        <f>ROUND(I213*H213,2)</f>
        <v>0</v>
      </c>
      <c r="K213" s="170" t="s">
        <v>181</v>
      </c>
      <c r="L213" s="34"/>
      <c r="M213" s="175" t="s">
        <v>1</v>
      </c>
      <c r="N213" s="176" t="s">
        <v>42</v>
      </c>
      <c r="O213" s="59"/>
      <c r="P213" s="177">
        <f>O213*H213</f>
        <v>0</v>
      </c>
      <c r="Q213" s="177">
        <v>0</v>
      </c>
      <c r="R213" s="177">
        <f>Q213*H213</f>
        <v>0</v>
      </c>
      <c r="S213" s="177">
        <v>0</v>
      </c>
      <c r="T213" s="178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9" t="s">
        <v>182</v>
      </c>
      <c r="AT213" s="179" t="s">
        <v>177</v>
      </c>
      <c r="AU213" s="179" t="s">
        <v>86</v>
      </c>
      <c r="AY213" s="18" t="s">
        <v>175</v>
      </c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8" t="s">
        <v>84</v>
      </c>
      <c r="BK213" s="180">
        <f>ROUND(I213*H213,2)</f>
        <v>0</v>
      </c>
      <c r="BL213" s="18" t="s">
        <v>182</v>
      </c>
      <c r="BM213" s="179" t="s">
        <v>2049</v>
      </c>
    </row>
    <row r="214" spans="1:65" s="2" customFormat="1" ht="16.5" customHeight="1">
      <c r="A214" s="33"/>
      <c r="B214" s="167"/>
      <c r="C214" s="168" t="s">
        <v>586</v>
      </c>
      <c r="D214" s="168" t="s">
        <v>177</v>
      </c>
      <c r="E214" s="169" t="s">
        <v>253</v>
      </c>
      <c r="F214" s="170" t="s">
        <v>254</v>
      </c>
      <c r="G214" s="171" t="s">
        <v>245</v>
      </c>
      <c r="H214" s="172">
        <v>7500</v>
      </c>
      <c r="I214" s="173"/>
      <c r="J214" s="174">
        <f>ROUND(I214*H214,2)</f>
        <v>0</v>
      </c>
      <c r="K214" s="170" t="s">
        <v>181</v>
      </c>
      <c r="L214" s="34"/>
      <c r="M214" s="175" t="s">
        <v>1</v>
      </c>
      <c r="N214" s="176" t="s">
        <v>42</v>
      </c>
      <c r="O214" s="59"/>
      <c r="P214" s="177">
        <f>O214*H214</f>
        <v>0</v>
      </c>
      <c r="Q214" s="177">
        <v>0</v>
      </c>
      <c r="R214" s="177">
        <f>Q214*H214</f>
        <v>0</v>
      </c>
      <c r="S214" s="177">
        <v>0</v>
      </c>
      <c r="T214" s="178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9" t="s">
        <v>182</v>
      </c>
      <c r="AT214" s="179" t="s">
        <v>177</v>
      </c>
      <c r="AU214" s="179" t="s">
        <v>86</v>
      </c>
      <c r="AY214" s="18" t="s">
        <v>175</v>
      </c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18" t="s">
        <v>84</v>
      </c>
      <c r="BK214" s="180">
        <f>ROUND(I214*H214,2)</f>
        <v>0</v>
      </c>
      <c r="BL214" s="18" t="s">
        <v>182</v>
      </c>
      <c r="BM214" s="179" t="s">
        <v>2050</v>
      </c>
    </row>
    <row r="215" spans="1:65" s="13" customFormat="1">
      <c r="B215" s="181"/>
      <c r="D215" s="182" t="s">
        <v>184</v>
      </c>
      <c r="E215" s="183" t="s">
        <v>1</v>
      </c>
      <c r="F215" s="184" t="s">
        <v>2051</v>
      </c>
      <c r="H215" s="185">
        <v>7500</v>
      </c>
      <c r="I215" s="186"/>
      <c r="L215" s="181"/>
      <c r="M215" s="187"/>
      <c r="N215" s="188"/>
      <c r="O215" s="188"/>
      <c r="P215" s="188"/>
      <c r="Q215" s="188"/>
      <c r="R215" s="188"/>
      <c r="S215" s="188"/>
      <c r="T215" s="189"/>
      <c r="AT215" s="183" t="s">
        <v>184</v>
      </c>
      <c r="AU215" s="183" t="s">
        <v>86</v>
      </c>
      <c r="AV215" s="13" t="s">
        <v>86</v>
      </c>
      <c r="AW215" s="13" t="s">
        <v>33</v>
      </c>
      <c r="AX215" s="13" t="s">
        <v>84</v>
      </c>
      <c r="AY215" s="183" t="s">
        <v>175</v>
      </c>
    </row>
    <row r="216" spans="1:65" s="2" customFormat="1" ht="16.5" customHeight="1">
      <c r="A216" s="33"/>
      <c r="B216" s="167"/>
      <c r="C216" s="168" t="s">
        <v>590</v>
      </c>
      <c r="D216" s="168" t="s">
        <v>177</v>
      </c>
      <c r="E216" s="169" t="s">
        <v>2052</v>
      </c>
      <c r="F216" s="170" t="s">
        <v>2053</v>
      </c>
      <c r="G216" s="171" t="s">
        <v>245</v>
      </c>
      <c r="H216" s="172">
        <v>3750</v>
      </c>
      <c r="I216" s="173"/>
      <c r="J216" s="174">
        <f>ROUND(I216*H216,2)</f>
        <v>0</v>
      </c>
      <c r="K216" s="170" t="s">
        <v>181</v>
      </c>
      <c r="L216" s="34"/>
      <c r="M216" s="175" t="s">
        <v>1</v>
      </c>
      <c r="N216" s="176" t="s">
        <v>42</v>
      </c>
      <c r="O216" s="59"/>
      <c r="P216" s="177">
        <f>O216*H216</f>
        <v>0</v>
      </c>
      <c r="Q216" s="177">
        <v>0</v>
      </c>
      <c r="R216" s="177">
        <f>Q216*H216</f>
        <v>0</v>
      </c>
      <c r="S216" s="177">
        <v>0</v>
      </c>
      <c r="T216" s="178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9" t="s">
        <v>182</v>
      </c>
      <c r="AT216" s="179" t="s">
        <v>177</v>
      </c>
      <c r="AU216" s="179" t="s">
        <v>86</v>
      </c>
      <c r="AY216" s="18" t="s">
        <v>175</v>
      </c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18" t="s">
        <v>84</v>
      </c>
      <c r="BK216" s="180">
        <f>ROUND(I216*H216,2)</f>
        <v>0</v>
      </c>
      <c r="BL216" s="18" t="s">
        <v>182</v>
      </c>
      <c r="BM216" s="179" t="s">
        <v>2054</v>
      </c>
    </row>
    <row r="217" spans="1:65" s="2" customFormat="1" ht="24" customHeight="1">
      <c r="A217" s="33"/>
      <c r="B217" s="167"/>
      <c r="C217" s="168" t="s">
        <v>594</v>
      </c>
      <c r="D217" s="168" t="s">
        <v>177</v>
      </c>
      <c r="E217" s="169" t="s">
        <v>2055</v>
      </c>
      <c r="F217" s="170" t="s">
        <v>2056</v>
      </c>
      <c r="G217" s="171" t="s">
        <v>245</v>
      </c>
      <c r="H217" s="172">
        <v>3750</v>
      </c>
      <c r="I217" s="173"/>
      <c r="J217" s="174">
        <f>ROUND(I217*H217,2)</f>
        <v>0</v>
      </c>
      <c r="K217" s="170" t="s">
        <v>181</v>
      </c>
      <c r="L217" s="34"/>
      <c r="M217" s="175" t="s">
        <v>1</v>
      </c>
      <c r="N217" s="176" t="s">
        <v>42</v>
      </c>
      <c r="O217" s="59"/>
      <c r="P217" s="177">
        <f>O217*H217</f>
        <v>0</v>
      </c>
      <c r="Q217" s="177">
        <v>0</v>
      </c>
      <c r="R217" s="177">
        <f>Q217*H217</f>
        <v>0</v>
      </c>
      <c r="S217" s="177">
        <v>0</v>
      </c>
      <c r="T217" s="178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9" t="s">
        <v>182</v>
      </c>
      <c r="AT217" s="179" t="s">
        <v>177</v>
      </c>
      <c r="AU217" s="179" t="s">
        <v>86</v>
      </c>
      <c r="AY217" s="18" t="s">
        <v>175</v>
      </c>
      <c r="BE217" s="180">
        <f>IF(N217="základní",J217,0)</f>
        <v>0</v>
      </c>
      <c r="BF217" s="180">
        <f>IF(N217="snížená",J217,0)</f>
        <v>0</v>
      </c>
      <c r="BG217" s="180">
        <f>IF(N217="zákl. přenesená",J217,0)</f>
        <v>0</v>
      </c>
      <c r="BH217" s="180">
        <f>IF(N217="sníž. přenesená",J217,0)</f>
        <v>0</v>
      </c>
      <c r="BI217" s="180">
        <f>IF(N217="nulová",J217,0)</f>
        <v>0</v>
      </c>
      <c r="BJ217" s="18" t="s">
        <v>84</v>
      </c>
      <c r="BK217" s="180">
        <f>ROUND(I217*H217,2)</f>
        <v>0</v>
      </c>
      <c r="BL217" s="18" t="s">
        <v>182</v>
      </c>
      <c r="BM217" s="179" t="s">
        <v>2057</v>
      </c>
    </row>
    <row r="218" spans="1:65" s="12" customFormat="1" ht="22.9" customHeight="1">
      <c r="B218" s="154"/>
      <c r="D218" s="155" t="s">
        <v>76</v>
      </c>
      <c r="E218" s="165" t="s">
        <v>222</v>
      </c>
      <c r="F218" s="165" t="s">
        <v>664</v>
      </c>
      <c r="I218" s="157"/>
      <c r="J218" s="166">
        <f>BK218</f>
        <v>0</v>
      </c>
      <c r="L218" s="154"/>
      <c r="M218" s="159"/>
      <c r="N218" s="160"/>
      <c r="O218" s="160"/>
      <c r="P218" s="161">
        <v>0</v>
      </c>
      <c r="Q218" s="160"/>
      <c r="R218" s="161">
        <v>0</v>
      </c>
      <c r="S218" s="160"/>
      <c r="T218" s="162">
        <v>0</v>
      </c>
      <c r="AR218" s="155" t="s">
        <v>84</v>
      </c>
      <c r="AT218" s="163" t="s">
        <v>76</v>
      </c>
      <c r="AU218" s="163" t="s">
        <v>84</v>
      </c>
      <c r="AY218" s="155" t="s">
        <v>175</v>
      </c>
      <c r="BK218" s="164">
        <v>0</v>
      </c>
    </row>
    <row r="219" spans="1:65" s="12" customFormat="1" ht="22.9" customHeight="1">
      <c r="B219" s="154"/>
      <c r="D219" s="155" t="s">
        <v>76</v>
      </c>
      <c r="E219" s="165" t="s">
        <v>1711</v>
      </c>
      <c r="F219" s="165" t="s">
        <v>357</v>
      </c>
      <c r="I219" s="157"/>
      <c r="J219" s="166">
        <f>BK219</f>
        <v>0</v>
      </c>
      <c r="L219" s="154"/>
      <c r="M219" s="159"/>
      <c r="N219" s="160"/>
      <c r="O219" s="160"/>
      <c r="P219" s="161">
        <f>P220</f>
        <v>0</v>
      </c>
      <c r="Q219" s="160"/>
      <c r="R219" s="161">
        <f>R220</f>
        <v>0</v>
      </c>
      <c r="S219" s="160"/>
      <c r="T219" s="162">
        <f>T220</f>
        <v>0</v>
      </c>
      <c r="AR219" s="155" t="s">
        <v>84</v>
      </c>
      <c r="AT219" s="163" t="s">
        <v>76</v>
      </c>
      <c r="AU219" s="163" t="s">
        <v>84</v>
      </c>
      <c r="AY219" s="155" t="s">
        <v>175</v>
      </c>
      <c r="BK219" s="164">
        <f>BK220</f>
        <v>0</v>
      </c>
    </row>
    <row r="220" spans="1:65" s="2" customFormat="1" ht="24" customHeight="1">
      <c r="A220" s="33"/>
      <c r="B220" s="167"/>
      <c r="C220" s="168" t="s">
        <v>603</v>
      </c>
      <c r="D220" s="168" t="s">
        <v>177</v>
      </c>
      <c r="E220" s="169" t="s">
        <v>2058</v>
      </c>
      <c r="F220" s="170" t="s">
        <v>2059</v>
      </c>
      <c r="G220" s="171" t="s">
        <v>234</v>
      </c>
      <c r="H220" s="172">
        <v>30.446000000000002</v>
      </c>
      <c r="I220" s="173"/>
      <c r="J220" s="174">
        <f>ROUND(I220*H220,2)</f>
        <v>0</v>
      </c>
      <c r="K220" s="170" t="s">
        <v>181</v>
      </c>
      <c r="L220" s="34"/>
      <c r="M220" s="215" t="s">
        <v>1</v>
      </c>
      <c r="N220" s="216" t="s">
        <v>42</v>
      </c>
      <c r="O220" s="217"/>
      <c r="P220" s="218">
        <f>O220*H220</f>
        <v>0</v>
      </c>
      <c r="Q220" s="218">
        <v>0</v>
      </c>
      <c r="R220" s="218">
        <f>Q220*H220</f>
        <v>0</v>
      </c>
      <c r="S220" s="218">
        <v>0</v>
      </c>
      <c r="T220" s="219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9" t="s">
        <v>182</v>
      </c>
      <c r="AT220" s="179" t="s">
        <v>177</v>
      </c>
      <c r="AU220" s="179" t="s">
        <v>86</v>
      </c>
      <c r="AY220" s="18" t="s">
        <v>175</v>
      </c>
      <c r="BE220" s="180">
        <f>IF(N220="základní",J220,0)</f>
        <v>0</v>
      </c>
      <c r="BF220" s="180">
        <f>IF(N220="snížená",J220,0)</f>
        <v>0</v>
      </c>
      <c r="BG220" s="180">
        <f>IF(N220="zákl. přenesená",J220,0)</f>
        <v>0</v>
      </c>
      <c r="BH220" s="180">
        <f>IF(N220="sníž. přenesená",J220,0)</f>
        <v>0</v>
      </c>
      <c r="BI220" s="180">
        <f>IF(N220="nulová",J220,0)</f>
        <v>0</v>
      </c>
      <c r="BJ220" s="18" t="s">
        <v>84</v>
      </c>
      <c r="BK220" s="180">
        <f>ROUND(I220*H220,2)</f>
        <v>0</v>
      </c>
      <c r="BL220" s="18" t="s">
        <v>182</v>
      </c>
      <c r="BM220" s="179" t="s">
        <v>2060</v>
      </c>
    </row>
    <row r="221" spans="1:65" s="2" customFormat="1" ht="6.95" customHeight="1">
      <c r="A221" s="33"/>
      <c r="B221" s="48"/>
      <c r="C221" s="49"/>
      <c r="D221" s="49"/>
      <c r="E221" s="49"/>
      <c r="F221" s="49"/>
      <c r="G221" s="49"/>
      <c r="H221" s="49"/>
      <c r="I221" s="127"/>
      <c r="J221" s="49"/>
      <c r="K221" s="49"/>
      <c r="L221" s="34"/>
      <c r="M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</row>
  </sheetData>
  <autoFilter ref="C121:K22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124</v>
      </c>
      <c r="AZ2" s="100" t="s">
        <v>134</v>
      </c>
      <c r="BA2" s="100" t="s">
        <v>1</v>
      </c>
      <c r="BB2" s="100" t="s">
        <v>1</v>
      </c>
      <c r="BC2" s="100" t="s">
        <v>2061</v>
      </c>
      <c r="BD2" s="100" t="s">
        <v>86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  <c r="AZ3" s="100" t="s">
        <v>136</v>
      </c>
      <c r="BA3" s="100" t="s">
        <v>1</v>
      </c>
      <c r="BB3" s="100" t="s">
        <v>1</v>
      </c>
      <c r="BC3" s="100" t="s">
        <v>2062</v>
      </c>
      <c r="BD3" s="100" t="s">
        <v>86</v>
      </c>
    </row>
    <row r="4" spans="1:56" s="1" customFormat="1" ht="24.95" customHeight="1">
      <c r="B4" s="21"/>
      <c r="D4" s="22" t="s">
        <v>138</v>
      </c>
      <c r="I4" s="99"/>
      <c r="L4" s="21"/>
      <c r="M4" s="102" t="s">
        <v>10</v>
      </c>
      <c r="AT4" s="18" t="s">
        <v>3</v>
      </c>
      <c r="AZ4" s="100" t="s">
        <v>139</v>
      </c>
      <c r="BA4" s="100" t="s">
        <v>1</v>
      </c>
      <c r="BB4" s="100" t="s">
        <v>1</v>
      </c>
      <c r="BC4" s="100" t="s">
        <v>2063</v>
      </c>
      <c r="BD4" s="100" t="s">
        <v>86</v>
      </c>
    </row>
    <row r="5" spans="1:56" s="1" customFormat="1" ht="6.95" customHeight="1">
      <c r="B5" s="21"/>
      <c r="I5" s="99"/>
      <c r="L5" s="21"/>
      <c r="AZ5" s="100" t="s">
        <v>141</v>
      </c>
      <c r="BA5" s="100" t="s">
        <v>1</v>
      </c>
      <c r="BB5" s="100" t="s">
        <v>1</v>
      </c>
      <c r="BC5" s="100" t="s">
        <v>2064</v>
      </c>
      <c r="BD5" s="100" t="s">
        <v>86</v>
      </c>
    </row>
    <row r="6" spans="1:56" s="1" customFormat="1" ht="12" customHeight="1">
      <c r="B6" s="21"/>
      <c r="D6" s="28" t="s">
        <v>15</v>
      </c>
      <c r="I6" s="99"/>
      <c r="L6" s="21"/>
      <c r="AZ6" s="100" t="s">
        <v>1175</v>
      </c>
      <c r="BA6" s="100" t="s">
        <v>1</v>
      </c>
      <c r="BB6" s="100" t="s">
        <v>1</v>
      </c>
      <c r="BC6" s="100" t="s">
        <v>2065</v>
      </c>
      <c r="BD6" s="100" t="s">
        <v>86</v>
      </c>
    </row>
    <row r="7" spans="1:56" s="1" customFormat="1" ht="25.5" customHeight="1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  <c r="AZ7" s="100" t="s">
        <v>1177</v>
      </c>
      <c r="BA7" s="100" t="s">
        <v>1</v>
      </c>
      <c r="BB7" s="100" t="s">
        <v>1</v>
      </c>
      <c r="BC7" s="100" t="s">
        <v>2066</v>
      </c>
      <c r="BD7" s="100" t="s">
        <v>86</v>
      </c>
    </row>
    <row r="8" spans="1:56" s="2" customFormat="1" ht="12" customHeight="1">
      <c r="A8" s="33"/>
      <c r="B8" s="34"/>
      <c r="C8" s="33"/>
      <c r="D8" s="28" t="s">
        <v>144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100" t="s">
        <v>142</v>
      </c>
      <c r="BA8" s="100" t="s">
        <v>1</v>
      </c>
      <c r="BB8" s="100" t="s">
        <v>1</v>
      </c>
      <c r="BC8" s="100" t="s">
        <v>2067</v>
      </c>
      <c r="BD8" s="100" t="s">
        <v>86</v>
      </c>
    </row>
    <row r="9" spans="1:56" s="2" customFormat="1" ht="16.5" customHeight="1">
      <c r="A9" s="33"/>
      <c r="B9" s="34"/>
      <c r="C9" s="33"/>
      <c r="D9" s="33"/>
      <c r="E9" s="258" t="s">
        <v>2068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0" t="s">
        <v>1036</v>
      </c>
      <c r="BA9" s="100" t="s">
        <v>1</v>
      </c>
      <c r="BB9" s="100" t="s">
        <v>1</v>
      </c>
      <c r="BC9" s="100" t="s">
        <v>2069</v>
      </c>
      <c r="BD9" s="100" t="s">
        <v>86</v>
      </c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100" t="s">
        <v>1181</v>
      </c>
      <c r="BA10" s="100" t="s">
        <v>1</v>
      </c>
      <c r="BB10" s="100" t="s">
        <v>1</v>
      </c>
      <c r="BC10" s="100" t="s">
        <v>1382</v>
      </c>
      <c r="BD10" s="100" t="s">
        <v>86</v>
      </c>
    </row>
    <row r="11" spans="1:5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104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100" t="s">
        <v>380</v>
      </c>
      <c r="BA11" s="100" t="s">
        <v>1</v>
      </c>
      <c r="BB11" s="100" t="s">
        <v>1</v>
      </c>
      <c r="BC11" s="100" t="s">
        <v>2070</v>
      </c>
      <c r="BD11" s="100" t="s">
        <v>86</v>
      </c>
    </row>
    <row r="12" spans="1:5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104" t="s">
        <v>21</v>
      </c>
      <c r="J12" s="56" t="str">
        <f>'Rekapitulace stavby'!AN8</f>
        <v>18. 1. 2019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100" t="s">
        <v>724</v>
      </c>
      <c r="BA12" s="100" t="s">
        <v>1</v>
      </c>
      <c r="BB12" s="100" t="s">
        <v>1</v>
      </c>
      <c r="BC12" s="100" t="s">
        <v>2071</v>
      </c>
      <c r="BD12" s="100" t="s">
        <v>86</v>
      </c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100" t="s">
        <v>726</v>
      </c>
      <c r="BA13" s="100" t="s">
        <v>1</v>
      </c>
      <c r="BB13" s="100" t="s">
        <v>1</v>
      </c>
      <c r="BC13" s="100" t="s">
        <v>2072</v>
      </c>
      <c r="BD13" s="100" t="s">
        <v>86</v>
      </c>
    </row>
    <row r="14" spans="1:5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104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100" t="s">
        <v>729</v>
      </c>
      <c r="BA14" s="100" t="s">
        <v>1</v>
      </c>
      <c r="BB14" s="100" t="s">
        <v>1</v>
      </c>
      <c r="BC14" s="100" t="s">
        <v>2073</v>
      </c>
      <c r="BD14" s="100" t="s">
        <v>86</v>
      </c>
    </row>
    <row r="15" spans="1:5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104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8" t="str">
        <f>'Rekapitulace stavby'!E14</f>
        <v>Vyplň údaj</v>
      </c>
      <c r="F18" s="261"/>
      <c r="G18" s="261"/>
      <c r="H18" s="261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24</v>
      </c>
      <c r="J20" s="26" t="s">
        <v>30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104" t="s">
        <v>26</v>
      </c>
      <c r="J21" s="26" t="s">
        <v>32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104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104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5"/>
      <c r="B27" s="106"/>
      <c r="C27" s="105"/>
      <c r="D27" s="105"/>
      <c r="E27" s="265" t="s">
        <v>1</v>
      </c>
      <c r="F27" s="265"/>
      <c r="G27" s="265"/>
      <c r="H27" s="265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10" t="s">
        <v>37</v>
      </c>
      <c r="E30" s="33"/>
      <c r="F30" s="33"/>
      <c r="G30" s="33"/>
      <c r="H30" s="33"/>
      <c r="I30" s="103"/>
      <c r="J30" s="72">
        <f>ROUND(J130,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111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12" t="s">
        <v>41</v>
      </c>
      <c r="E33" s="28" t="s">
        <v>42</v>
      </c>
      <c r="F33" s="113">
        <f>ROUND((SUM(BE130:BE338)),  2)</f>
        <v>0</v>
      </c>
      <c r="G33" s="33"/>
      <c r="H33" s="33"/>
      <c r="I33" s="114">
        <v>0.21</v>
      </c>
      <c r="J33" s="113">
        <f>ROUND(((SUM(BE130:BE338))*I33),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13">
        <f>ROUND((SUM(BF130:BF338)),  2)</f>
        <v>0</v>
      </c>
      <c r="G34" s="33"/>
      <c r="H34" s="33"/>
      <c r="I34" s="114">
        <v>0.15</v>
      </c>
      <c r="J34" s="113">
        <f>ROUND(((SUM(BF130:BF338))*I34),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13">
        <f>ROUND((SUM(BG130:BG338)),  2)</f>
        <v>0</v>
      </c>
      <c r="G35" s="33"/>
      <c r="H35" s="33"/>
      <c r="I35" s="114">
        <v>0.21</v>
      </c>
      <c r="J35" s="113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13">
        <f>ROUND((SUM(BH130:BH338)),  2)</f>
        <v>0</v>
      </c>
      <c r="G36" s="33"/>
      <c r="H36" s="33"/>
      <c r="I36" s="114">
        <v>0.15</v>
      </c>
      <c r="J36" s="113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13">
        <f>ROUND((SUM(BI130:BI338)),  2)</f>
        <v>0</v>
      </c>
      <c r="G37" s="33"/>
      <c r="H37" s="33"/>
      <c r="I37" s="114">
        <v>0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5"/>
      <c r="D39" s="116" t="s">
        <v>47</v>
      </c>
      <c r="E39" s="61"/>
      <c r="F39" s="61"/>
      <c r="G39" s="117" t="s">
        <v>48</v>
      </c>
      <c r="H39" s="118" t="s">
        <v>49</v>
      </c>
      <c r="I39" s="119"/>
      <c r="J39" s="120">
        <f>SUM(J30:J37)</f>
        <v>0</v>
      </c>
      <c r="K39" s="12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9"/>
      <c r="L41" s="21"/>
    </row>
    <row r="42" spans="1:31" s="1" customFormat="1" ht="14.45" customHeight="1">
      <c r="B42" s="21"/>
      <c r="I42" s="99"/>
      <c r="L42" s="21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5.5" customHeight="1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144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8" t="str">
        <f>E9</f>
        <v>006 - SO 06 Úprava a rekonstrukce stávajících chodníků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Valašské Meziříčí</v>
      </c>
      <c r="G89" s="33"/>
      <c r="H89" s="33"/>
      <c r="I89" s="104" t="s">
        <v>21</v>
      </c>
      <c r="J89" s="56" t="str">
        <f>IF(J12="","",J12)</f>
        <v>18. 1. 2019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Valašské Meziříčí</v>
      </c>
      <c r="G91" s="33"/>
      <c r="H91" s="33"/>
      <c r="I91" s="104" t="s">
        <v>29</v>
      </c>
      <c r="J91" s="31" t="str">
        <f>E21</f>
        <v>LZ-PROJEKT plus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34</v>
      </c>
      <c r="J92" s="31" t="str">
        <f>E24</f>
        <v>Fajfrová Irena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9" t="s">
        <v>149</v>
      </c>
      <c r="D94" s="115"/>
      <c r="E94" s="115"/>
      <c r="F94" s="115"/>
      <c r="G94" s="115"/>
      <c r="H94" s="115"/>
      <c r="I94" s="130"/>
      <c r="J94" s="131" t="s">
        <v>150</v>
      </c>
      <c r="K94" s="115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2" t="s">
        <v>151</v>
      </c>
      <c r="D96" s="33"/>
      <c r="E96" s="33"/>
      <c r="F96" s="33"/>
      <c r="G96" s="33"/>
      <c r="H96" s="33"/>
      <c r="I96" s="103"/>
      <c r="J96" s="72">
        <f>J130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152</v>
      </c>
    </row>
    <row r="97" spans="1:31" s="9" customFormat="1" ht="24.95" customHeight="1">
      <c r="B97" s="133"/>
      <c r="D97" s="134" t="s">
        <v>153</v>
      </c>
      <c r="E97" s="135"/>
      <c r="F97" s="135"/>
      <c r="G97" s="135"/>
      <c r="H97" s="135"/>
      <c r="I97" s="136"/>
      <c r="J97" s="137">
        <f>J131</f>
        <v>0</v>
      </c>
      <c r="L97" s="133"/>
    </row>
    <row r="98" spans="1:31" s="10" customFormat="1" ht="19.899999999999999" customHeight="1">
      <c r="B98" s="138"/>
      <c r="D98" s="139" t="s">
        <v>154</v>
      </c>
      <c r="E98" s="140"/>
      <c r="F98" s="140"/>
      <c r="G98" s="140"/>
      <c r="H98" s="140"/>
      <c r="I98" s="141"/>
      <c r="J98" s="142">
        <f>J132</f>
        <v>0</v>
      </c>
      <c r="L98" s="138"/>
    </row>
    <row r="99" spans="1:31" s="10" customFormat="1" ht="19.899999999999999" customHeight="1">
      <c r="B99" s="138"/>
      <c r="D99" s="139" t="s">
        <v>385</v>
      </c>
      <c r="E99" s="140"/>
      <c r="F99" s="140"/>
      <c r="G99" s="140"/>
      <c r="H99" s="140"/>
      <c r="I99" s="141"/>
      <c r="J99" s="142">
        <f>J220</f>
        <v>0</v>
      </c>
      <c r="L99" s="138"/>
    </row>
    <row r="100" spans="1:31" s="10" customFormat="1" ht="19.899999999999999" customHeight="1">
      <c r="B100" s="138"/>
      <c r="D100" s="139" t="s">
        <v>1190</v>
      </c>
      <c r="E100" s="140"/>
      <c r="F100" s="140"/>
      <c r="G100" s="140"/>
      <c r="H100" s="140"/>
      <c r="I100" s="141"/>
      <c r="J100" s="142">
        <f>J224</f>
        <v>0</v>
      </c>
      <c r="L100" s="138"/>
    </row>
    <row r="101" spans="1:31" s="10" customFormat="1" ht="19.899999999999999" customHeight="1">
      <c r="B101" s="138"/>
      <c r="D101" s="139" t="s">
        <v>386</v>
      </c>
      <c r="E101" s="140"/>
      <c r="F101" s="140"/>
      <c r="G101" s="140"/>
      <c r="H101" s="140"/>
      <c r="I101" s="141"/>
      <c r="J101" s="142">
        <f>J269</f>
        <v>0</v>
      </c>
      <c r="L101" s="138"/>
    </row>
    <row r="102" spans="1:31" s="10" customFormat="1" ht="19.899999999999999" customHeight="1">
      <c r="B102" s="138"/>
      <c r="D102" s="139" t="s">
        <v>156</v>
      </c>
      <c r="E102" s="140"/>
      <c r="F102" s="140"/>
      <c r="G102" s="140"/>
      <c r="H102" s="140"/>
      <c r="I102" s="141"/>
      <c r="J102" s="142">
        <f>J288</f>
        <v>0</v>
      </c>
      <c r="L102" s="138"/>
    </row>
    <row r="103" spans="1:31" s="10" customFormat="1" ht="19.899999999999999" customHeight="1">
      <c r="B103" s="138"/>
      <c r="D103" s="139" t="s">
        <v>732</v>
      </c>
      <c r="E103" s="140"/>
      <c r="F103" s="140"/>
      <c r="G103" s="140"/>
      <c r="H103" s="140"/>
      <c r="I103" s="141"/>
      <c r="J103" s="142">
        <f>J311</f>
        <v>0</v>
      </c>
      <c r="L103" s="138"/>
    </row>
    <row r="104" spans="1:31" s="10" customFormat="1" ht="19.899999999999999" customHeight="1">
      <c r="B104" s="138"/>
      <c r="D104" s="139" t="s">
        <v>157</v>
      </c>
      <c r="E104" s="140"/>
      <c r="F104" s="140"/>
      <c r="G104" s="140"/>
      <c r="H104" s="140"/>
      <c r="I104" s="141"/>
      <c r="J104" s="142">
        <f>J325</f>
        <v>0</v>
      </c>
      <c r="L104" s="138"/>
    </row>
    <row r="105" spans="1:31" s="9" customFormat="1" ht="24.95" customHeight="1">
      <c r="B105" s="133"/>
      <c r="D105" s="134" t="s">
        <v>387</v>
      </c>
      <c r="E105" s="135"/>
      <c r="F105" s="135"/>
      <c r="G105" s="135"/>
      <c r="H105" s="135"/>
      <c r="I105" s="136"/>
      <c r="J105" s="137">
        <f>J327</f>
        <v>0</v>
      </c>
      <c r="L105" s="133"/>
    </row>
    <row r="106" spans="1:31" s="10" customFormat="1" ht="19.899999999999999" customHeight="1">
      <c r="B106" s="138"/>
      <c r="D106" s="139" t="s">
        <v>1041</v>
      </c>
      <c r="E106" s="140"/>
      <c r="F106" s="140"/>
      <c r="G106" s="140"/>
      <c r="H106" s="140"/>
      <c r="I106" s="141"/>
      <c r="J106" s="142">
        <f>J328</f>
        <v>0</v>
      </c>
      <c r="L106" s="138"/>
    </row>
    <row r="107" spans="1:31" s="9" customFormat="1" ht="24.95" customHeight="1">
      <c r="B107" s="133"/>
      <c r="D107" s="134" t="s">
        <v>158</v>
      </c>
      <c r="E107" s="135"/>
      <c r="F107" s="135"/>
      <c r="G107" s="135"/>
      <c r="H107" s="135"/>
      <c r="I107" s="136"/>
      <c r="J107" s="137">
        <f>J330</f>
        <v>0</v>
      </c>
      <c r="L107" s="133"/>
    </row>
    <row r="108" spans="1:31" s="10" customFormat="1" ht="19.899999999999999" customHeight="1">
      <c r="B108" s="138"/>
      <c r="D108" s="139" t="s">
        <v>159</v>
      </c>
      <c r="E108" s="140"/>
      <c r="F108" s="140"/>
      <c r="G108" s="140"/>
      <c r="H108" s="140"/>
      <c r="I108" s="141"/>
      <c r="J108" s="142">
        <f>J331</f>
        <v>0</v>
      </c>
      <c r="L108" s="138"/>
    </row>
    <row r="109" spans="1:31" s="10" customFormat="1" ht="19.899999999999999" customHeight="1">
      <c r="B109" s="138"/>
      <c r="D109" s="139" t="s">
        <v>1042</v>
      </c>
      <c r="E109" s="140"/>
      <c r="F109" s="140"/>
      <c r="G109" s="140"/>
      <c r="H109" s="140"/>
      <c r="I109" s="141"/>
      <c r="J109" s="142">
        <f>J334</f>
        <v>0</v>
      </c>
      <c r="L109" s="138"/>
    </row>
    <row r="110" spans="1:31" s="10" customFormat="1" ht="19.899999999999999" customHeight="1">
      <c r="B110" s="138"/>
      <c r="D110" s="139" t="s">
        <v>2074</v>
      </c>
      <c r="E110" s="140"/>
      <c r="F110" s="140"/>
      <c r="G110" s="140"/>
      <c r="H110" s="140"/>
      <c r="I110" s="141"/>
      <c r="J110" s="142">
        <f>J336</f>
        <v>0</v>
      </c>
      <c r="L110" s="138"/>
    </row>
    <row r="111" spans="1:31" s="2" customFormat="1" ht="21.75" customHeight="1">
      <c r="A111" s="33"/>
      <c r="B111" s="34"/>
      <c r="C111" s="33"/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48"/>
      <c r="C112" s="49"/>
      <c r="D112" s="49"/>
      <c r="E112" s="49"/>
      <c r="F112" s="49"/>
      <c r="G112" s="49"/>
      <c r="H112" s="49"/>
      <c r="I112" s="127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0"/>
      <c r="C116" s="51"/>
      <c r="D116" s="51"/>
      <c r="E116" s="51"/>
      <c r="F116" s="51"/>
      <c r="G116" s="51"/>
      <c r="H116" s="51"/>
      <c r="I116" s="128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160</v>
      </c>
      <c r="D117" s="33"/>
      <c r="E117" s="33"/>
      <c r="F117" s="33"/>
      <c r="G117" s="33"/>
      <c r="H117" s="3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15</v>
      </c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5.5" customHeight="1">
      <c r="A120" s="33"/>
      <c r="B120" s="34"/>
      <c r="C120" s="33"/>
      <c r="D120" s="33"/>
      <c r="E120" s="276" t="str">
        <f>E7</f>
        <v>Regenerace panelového sídliště Křižná-V.etapa,lokalita ul.Křižná,Seifertova,Bratří Čapků,U Apolla</v>
      </c>
      <c r="F120" s="277"/>
      <c r="G120" s="277"/>
      <c r="H120" s="277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144</v>
      </c>
      <c r="D121" s="33"/>
      <c r="E121" s="33"/>
      <c r="F121" s="33"/>
      <c r="G121" s="33"/>
      <c r="H121" s="3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58" t="str">
        <f>E9</f>
        <v>006 - SO 06 Úprava a rekonstrukce stávajících chodníků</v>
      </c>
      <c r="F122" s="275"/>
      <c r="G122" s="275"/>
      <c r="H122" s="275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19</v>
      </c>
      <c r="D124" s="33"/>
      <c r="E124" s="33"/>
      <c r="F124" s="26" t="str">
        <f>F12</f>
        <v>Valašské Meziříčí</v>
      </c>
      <c r="G124" s="33"/>
      <c r="H124" s="33"/>
      <c r="I124" s="104" t="s">
        <v>21</v>
      </c>
      <c r="J124" s="56" t="str">
        <f>IF(J12="","",J12)</f>
        <v>18. 1. 2019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27.95" customHeight="1">
      <c r="A126" s="33"/>
      <c r="B126" s="34"/>
      <c r="C126" s="28" t="s">
        <v>23</v>
      </c>
      <c r="D126" s="33"/>
      <c r="E126" s="33"/>
      <c r="F126" s="26" t="str">
        <f>E15</f>
        <v>Město Valašské Meziříčí</v>
      </c>
      <c r="G126" s="33"/>
      <c r="H126" s="33"/>
      <c r="I126" s="104" t="s">
        <v>29</v>
      </c>
      <c r="J126" s="31" t="str">
        <f>E21</f>
        <v>LZ-PROJEKT plus s.r.o.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8" t="s">
        <v>27</v>
      </c>
      <c r="D127" s="33"/>
      <c r="E127" s="33"/>
      <c r="F127" s="26" t="str">
        <f>IF(E18="","",E18)</f>
        <v>Vyplň údaj</v>
      </c>
      <c r="G127" s="33"/>
      <c r="H127" s="33"/>
      <c r="I127" s="104" t="s">
        <v>34</v>
      </c>
      <c r="J127" s="31" t="str">
        <f>E24</f>
        <v>Fajfrová Irena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10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43"/>
      <c r="B129" s="144"/>
      <c r="C129" s="145" t="s">
        <v>161</v>
      </c>
      <c r="D129" s="146" t="s">
        <v>62</v>
      </c>
      <c r="E129" s="146" t="s">
        <v>58</v>
      </c>
      <c r="F129" s="146" t="s">
        <v>59</v>
      </c>
      <c r="G129" s="146" t="s">
        <v>162</v>
      </c>
      <c r="H129" s="146" t="s">
        <v>163</v>
      </c>
      <c r="I129" s="147" t="s">
        <v>164</v>
      </c>
      <c r="J129" s="146" t="s">
        <v>150</v>
      </c>
      <c r="K129" s="148" t="s">
        <v>165</v>
      </c>
      <c r="L129" s="149"/>
      <c r="M129" s="63" t="s">
        <v>1</v>
      </c>
      <c r="N129" s="64" t="s">
        <v>41</v>
      </c>
      <c r="O129" s="64" t="s">
        <v>166</v>
      </c>
      <c r="P129" s="64" t="s">
        <v>167</v>
      </c>
      <c r="Q129" s="64" t="s">
        <v>168</v>
      </c>
      <c r="R129" s="64" t="s">
        <v>169</v>
      </c>
      <c r="S129" s="64" t="s">
        <v>170</v>
      </c>
      <c r="T129" s="65" t="s">
        <v>171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</row>
    <row r="130" spans="1:65" s="2" customFormat="1" ht="22.9" customHeight="1">
      <c r="A130" s="33"/>
      <c r="B130" s="34"/>
      <c r="C130" s="70" t="s">
        <v>172</v>
      </c>
      <c r="D130" s="33"/>
      <c r="E130" s="33"/>
      <c r="F130" s="33"/>
      <c r="G130" s="33"/>
      <c r="H130" s="33"/>
      <c r="I130" s="103"/>
      <c r="J130" s="150">
        <f>BK130</f>
        <v>0</v>
      </c>
      <c r="K130" s="33"/>
      <c r="L130" s="34"/>
      <c r="M130" s="66"/>
      <c r="N130" s="57"/>
      <c r="O130" s="67"/>
      <c r="P130" s="151">
        <f>P131+P327+P330</f>
        <v>0</v>
      </c>
      <c r="Q130" s="67"/>
      <c r="R130" s="151">
        <f>R131+R327+R330</f>
        <v>2274.5792869000006</v>
      </c>
      <c r="S130" s="67"/>
      <c r="T130" s="152">
        <f>T131+T327+T330</f>
        <v>1722.2245600000003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76</v>
      </c>
      <c r="AU130" s="18" t="s">
        <v>152</v>
      </c>
      <c r="BK130" s="153">
        <f>BK131+BK327+BK330</f>
        <v>0</v>
      </c>
    </row>
    <row r="131" spans="1:65" s="12" customFormat="1" ht="25.9" customHeight="1">
      <c r="B131" s="154"/>
      <c r="D131" s="155" t="s">
        <v>76</v>
      </c>
      <c r="E131" s="156" t="s">
        <v>173</v>
      </c>
      <c r="F131" s="156" t="s">
        <v>174</v>
      </c>
      <c r="I131" s="157"/>
      <c r="J131" s="158">
        <f>BK131</f>
        <v>0</v>
      </c>
      <c r="L131" s="154"/>
      <c r="M131" s="159"/>
      <c r="N131" s="160"/>
      <c r="O131" s="160"/>
      <c r="P131" s="161">
        <f>P132+P220+P224+P269+P288+P311+P325</f>
        <v>0</v>
      </c>
      <c r="Q131" s="160"/>
      <c r="R131" s="161">
        <f>R132+R220+R224+R269+R288+R311+R325</f>
        <v>2274.5792869000006</v>
      </c>
      <c r="S131" s="160"/>
      <c r="T131" s="162">
        <f>T132+T220+T224+T269+T288+T311+T325</f>
        <v>1722.2245600000003</v>
      </c>
      <c r="AR131" s="155" t="s">
        <v>84</v>
      </c>
      <c r="AT131" s="163" t="s">
        <v>76</v>
      </c>
      <c r="AU131" s="163" t="s">
        <v>77</v>
      </c>
      <c r="AY131" s="155" t="s">
        <v>175</v>
      </c>
      <c r="BK131" s="164">
        <f>BK132+BK220+BK224+BK269+BK288+BK311+BK325</f>
        <v>0</v>
      </c>
    </row>
    <row r="132" spans="1:65" s="12" customFormat="1" ht="22.9" customHeight="1">
      <c r="B132" s="154"/>
      <c r="D132" s="155" t="s">
        <v>76</v>
      </c>
      <c r="E132" s="165" t="s">
        <v>84</v>
      </c>
      <c r="F132" s="165" t="s">
        <v>176</v>
      </c>
      <c r="I132" s="157"/>
      <c r="J132" s="166">
        <f>BK132</f>
        <v>0</v>
      </c>
      <c r="L132" s="154"/>
      <c r="M132" s="159"/>
      <c r="N132" s="160"/>
      <c r="O132" s="160"/>
      <c r="P132" s="161">
        <f>SUM(P133:P219)</f>
        <v>0</v>
      </c>
      <c r="Q132" s="160"/>
      <c r="R132" s="161">
        <f>SUM(R133:R219)</f>
        <v>55.538020000000003</v>
      </c>
      <c r="S132" s="160"/>
      <c r="T132" s="162">
        <f>SUM(T133:T219)</f>
        <v>1717.5900000000001</v>
      </c>
      <c r="AR132" s="155" t="s">
        <v>84</v>
      </c>
      <c r="AT132" s="163" t="s">
        <v>76</v>
      </c>
      <c r="AU132" s="163" t="s">
        <v>84</v>
      </c>
      <c r="AY132" s="155" t="s">
        <v>175</v>
      </c>
      <c r="BK132" s="164">
        <f>SUM(BK133:BK219)</f>
        <v>0</v>
      </c>
    </row>
    <row r="133" spans="1:65" s="2" customFormat="1" ht="24" customHeight="1">
      <c r="A133" s="33"/>
      <c r="B133" s="167"/>
      <c r="C133" s="168" t="s">
        <v>84</v>
      </c>
      <c r="D133" s="168" t="s">
        <v>177</v>
      </c>
      <c r="E133" s="169" t="s">
        <v>2075</v>
      </c>
      <c r="F133" s="170" t="s">
        <v>2076</v>
      </c>
      <c r="G133" s="171" t="s">
        <v>245</v>
      </c>
      <c r="H133" s="172">
        <v>1260</v>
      </c>
      <c r="I133" s="173"/>
      <c r="J133" s="174">
        <f>ROUND(I133*H133,2)</f>
        <v>0</v>
      </c>
      <c r="K133" s="170" t="s">
        <v>181</v>
      </c>
      <c r="L133" s="34"/>
      <c r="M133" s="175" t="s">
        <v>1</v>
      </c>
      <c r="N133" s="176" t="s">
        <v>42</v>
      </c>
      <c r="O133" s="59"/>
      <c r="P133" s="177">
        <f>O133*H133</f>
        <v>0</v>
      </c>
      <c r="Q133" s="177">
        <v>0</v>
      </c>
      <c r="R133" s="177">
        <f>Q133*H133</f>
        <v>0</v>
      </c>
      <c r="S133" s="177">
        <v>0.255</v>
      </c>
      <c r="T133" s="178">
        <f>S133*H133</f>
        <v>321.3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9" t="s">
        <v>182</v>
      </c>
      <c r="AT133" s="179" t="s">
        <v>177</v>
      </c>
      <c r="AU133" s="179" t="s">
        <v>86</v>
      </c>
      <c r="AY133" s="18" t="s">
        <v>175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8" t="s">
        <v>84</v>
      </c>
      <c r="BK133" s="180">
        <f>ROUND(I133*H133,2)</f>
        <v>0</v>
      </c>
      <c r="BL133" s="18" t="s">
        <v>182</v>
      </c>
      <c r="BM133" s="179" t="s">
        <v>2077</v>
      </c>
    </row>
    <row r="134" spans="1:65" s="2" customFormat="1" ht="24" customHeight="1">
      <c r="A134" s="33"/>
      <c r="B134" s="167"/>
      <c r="C134" s="168" t="s">
        <v>86</v>
      </c>
      <c r="D134" s="168" t="s">
        <v>177</v>
      </c>
      <c r="E134" s="169" t="s">
        <v>2078</v>
      </c>
      <c r="F134" s="170" t="s">
        <v>2079</v>
      </c>
      <c r="G134" s="171" t="s">
        <v>245</v>
      </c>
      <c r="H134" s="172">
        <v>540</v>
      </c>
      <c r="I134" s="173"/>
      <c r="J134" s="174">
        <f>ROUND(I134*H134,2)</f>
        <v>0</v>
      </c>
      <c r="K134" s="170" t="s">
        <v>181</v>
      </c>
      <c r="L134" s="34"/>
      <c r="M134" s="175" t="s">
        <v>1</v>
      </c>
      <c r="N134" s="176" t="s">
        <v>42</v>
      </c>
      <c r="O134" s="59"/>
      <c r="P134" s="177">
        <f>O134*H134</f>
        <v>0</v>
      </c>
      <c r="Q134" s="177">
        <v>0</v>
      </c>
      <c r="R134" s="177">
        <f>Q134*H134</f>
        <v>0</v>
      </c>
      <c r="S134" s="177">
        <v>2.5999999999999999E-2</v>
      </c>
      <c r="T134" s="178">
        <f>S134*H134</f>
        <v>14.04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9" t="s">
        <v>182</v>
      </c>
      <c r="AT134" s="179" t="s">
        <v>177</v>
      </c>
      <c r="AU134" s="179" t="s">
        <v>86</v>
      </c>
      <c r="AY134" s="18" t="s">
        <v>175</v>
      </c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8" t="s">
        <v>84</v>
      </c>
      <c r="BK134" s="180">
        <f>ROUND(I134*H134,2)</f>
        <v>0</v>
      </c>
      <c r="BL134" s="18" t="s">
        <v>182</v>
      </c>
      <c r="BM134" s="179" t="s">
        <v>2080</v>
      </c>
    </row>
    <row r="135" spans="1:65" s="13" customFormat="1">
      <c r="B135" s="181"/>
      <c r="D135" s="182" t="s">
        <v>184</v>
      </c>
      <c r="E135" s="183" t="s">
        <v>1</v>
      </c>
      <c r="F135" s="184" t="s">
        <v>2081</v>
      </c>
      <c r="H135" s="185">
        <v>540</v>
      </c>
      <c r="I135" s="186"/>
      <c r="L135" s="181"/>
      <c r="M135" s="187"/>
      <c r="N135" s="188"/>
      <c r="O135" s="188"/>
      <c r="P135" s="188"/>
      <c r="Q135" s="188"/>
      <c r="R135" s="188"/>
      <c r="S135" s="188"/>
      <c r="T135" s="189"/>
      <c r="AT135" s="183" t="s">
        <v>184</v>
      </c>
      <c r="AU135" s="183" t="s">
        <v>86</v>
      </c>
      <c r="AV135" s="13" t="s">
        <v>86</v>
      </c>
      <c r="AW135" s="13" t="s">
        <v>33</v>
      </c>
      <c r="AX135" s="13" t="s">
        <v>84</v>
      </c>
      <c r="AY135" s="183" t="s">
        <v>175</v>
      </c>
    </row>
    <row r="136" spans="1:65" s="2" customFormat="1" ht="24" customHeight="1">
      <c r="A136" s="33"/>
      <c r="B136" s="167"/>
      <c r="C136" s="168" t="s">
        <v>189</v>
      </c>
      <c r="D136" s="168" t="s">
        <v>177</v>
      </c>
      <c r="E136" s="169" t="s">
        <v>2082</v>
      </c>
      <c r="F136" s="170" t="s">
        <v>2083</v>
      </c>
      <c r="G136" s="171" t="s">
        <v>245</v>
      </c>
      <c r="H136" s="172">
        <v>130</v>
      </c>
      <c r="I136" s="173"/>
      <c r="J136" s="174">
        <f>ROUND(I136*H136,2)</f>
        <v>0</v>
      </c>
      <c r="K136" s="170" t="s">
        <v>181</v>
      </c>
      <c r="L136" s="34"/>
      <c r="M136" s="175" t="s">
        <v>1</v>
      </c>
      <c r="N136" s="176" t="s">
        <v>42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0.17</v>
      </c>
      <c r="T136" s="178">
        <f>S136*H136</f>
        <v>22.1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182</v>
      </c>
      <c r="AT136" s="179" t="s">
        <v>177</v>
      </c>
      <c r="AU136" s="179" t="s">
        <v>86</v>
      </c>
      <c r="AY136" s="18" t="s">
        <v>175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84</v>
      </c>
      <c r="BK136" s="180">
        <f>ROUND(I136*H136,2)</f>
        <v>0</v>
      </c>
      <c r="BL136" s="18" t="s">
        <v>182</v>
      </c>
      <c r="BM136" s="179" t="s">
        <v>2084</v>
      </c>
    </row>
    <row r="137" spans="1:65" s="2" customFormat="1" ht="24" customHeight="1">
      <c r="A137" s="33"/>
      <c r="B137" s="167"/>
      <c r="C137" s="168" t="s">
        <v>182</v>
      </c>
      <c r="D137" s="168" t="s">
        <v>177</v>
      </c>
      <c r="E137" s="169" t="s">
        <v>1195</v>
      </c>
      <c r="F137" s="170" t="s">
        <v>2085</v>
      </c>
      <c r="G137" s="171" t="s">
        <v>245</v>
      </c>
      <c r="H137" s="172">
        <v>114.6</v>
      </c>
      <c r="I137" s="173"/>
      <c r="J137" s="174">
        <f>ROUND(I137*H137,2)</f>
        <v>0</v>
      </c>
      <c r="K137" s="170" t="s">
        <v>181</v>
      </c>
      <c r="L137" s="34"/>
      <c r="M137" s="175" t="s">
        <v>1</v>
      </c>
      <c r="N137" s="176" t="s">
        <v>42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0.28999999999999998</v>
      </c>
      <c r="T137" s="178">
        <f>S137*H137</f>
        <v>33.233999999999995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182</v>
      </c>
      <c r="AT137" s="179" t="s">
        <v>177</v>
      </c>
      <c r="AU137" s="179" t="s">
        <v>86</v>
      </c>
      <c r="AY137" s="18" t="s">
        <v>175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8" t="s">
        <v>84</v>
      </c>
      <c r="BK137" s="180">
        <f>ROUND(I137*H137,2)</f>
        <v>0</v>
      </c>
      <c r="BL137" s="18" t="s">
        <v>182</v>
      </c>
      <c r="BM137" s="179" t="s">
        <v>2086</v>
      </c>
    </row>
    <row r="138" spans="1:65" s="13" customFormat="1">
      <c r="B138" s="181"/>
      <c r="D138" s="182" t="s">
        <v>184</v>
      </c>
      <c r="E138" s="183" t="s">
        <v>1</v>
      </c>
      <c r="F138" s="184" t="s">
        <v>2087</v>
      </c>
      <c r="H138" s="185">
        <v>114.6</v>
      </c>
      <c r="I138" s="186"/>
      <c r="L138" s="181"/>
      <c r="M138" s="187"/>
      <c r="N138" s="188"/>
      <c r="O138" s="188"/>
      <c r="P138" s="188"/>
      <c r="Q138" s="188"/>
      <c r="R138" s="188"/>
      <c r="S138" s="188"/>
      <c r="T138" s="189"/>
      <c r="AT138" s="183" t="s">
        <v>184</v>
      </c>
      <c r="AU138" s="183" t="s">
        <v>86</v>
      </c>
      <c r="AV138" s="13" t="s">
        <v>86</v>
      </c>
      <c r="AW138" s="13" t="s">
        <v>33</v>
      </c>
      <c r="AX138" s="13" t="s">
        <v>84</v>
      </c>
      <c r="AY138" s="183" t="s">
        <v>175</v>
      </c>
    </row>
    <row r="139" spans="1:65" s="2" customFormat="1" ht="24" customHeight="1">
      <c r="A139" s="33"/>
      <c r="B139" s="167"/>
      <c r="C139" s="168" t="s">
        <v>201</v>
      </c>
      <c r="D139" s="168" t="s">
        <v>177</v>
      </c>
      <c r="E139" s="169" t="s">
        <v>1198</v>
      </c>
      <c r="F139" s="170" t="s">
        <v>1199</v>
      </c>
      <c r="G139" s="171" t="s">
        <v>245</v>
      </c>
      <c r="H139" s="172">
        <v>130</v>
      </c>
      <c r="I139" s="173"/>
      <c r="J139" s="174">
        <f>ROUND(I139*H139,2)</f>
        <v>0</v>
      </c>
      <c r="K139" s="170" t="s">
        <v>181</v>
      </c>
      <c r="L139" s="34"/>
      <c r="M139" s="175" t="s">
        <v>1</v>
      </c>
      <c r="N139" s="176" t="s">
        <v>42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0.22</v>
      </c>
      <c r="T139" s="178">
        <f>S139*H139</f>
        <v>28.6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182</v>
      </c>
      <c r="AT139" s="179" t="s">
        <v>177</v>
      </c>
      <c r="AU139" s="179" t="s">
        <v>86</v>
      </c>
      <c r="AY139" s="18" t="s">
        <v>175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84</v>
      </c>
      <c r="BK139" s="180">
        <f>ROUND(I139*H139,2)</f>
        <v>0</v>
      </c>
      <c r="BL139" s="18" t="s">
        <v>182</v>
      </c>
      <c r="BM139" s="179" t="s">
        <v>2088</v>
      </c>
    </row>
    <row r="140" spans="1:65" s="13" customFormat="1">
      <c r="B140" s="181"/>
      <c r="D140" s="182" t="s">
        <v>184</v>
      </c>
      <c r="E140" s="183" t="s">
        <v>1</v>
      </c>
      <c r="F140" s="184" t="s">
        <v>2089</v>
      </c>
      <c r="H140" s="185">
        <v>130</v>
      </c>
      <c r="I140" s="186"/>
      <c r="L140" s="181"/>
      <c r="M140" s="187"/>
      <c r="N140" s="188"/>
      <c r="O140" s="188"/>
      <c r="P140" s="188"/>
      <c r="Q140" s="188"/>
      <c r="R140" s="188"/>
      <c r="S140" s="188"/>
      <c r="T140" s="189"/>
      <c r="AT140" s="183" t="s">
        <v>184</v>
      </c>
      <c r="AU140" s="183" t="s">
        <v>86</v>
      </c>
      <c r="AV140" s="13" t="s">
        <v>86</v>
      </c>
      <c r="AW140" s="13" t="s">
        <v>33</v>
      </c>
      <c r="AX140" s="13" t="s">
        <v>84</v>
      </c>
      <c r="AY140" s="183" t="s">
        <v>175</v>
      </c>
    </row>
    <row r="141" spans="1:65" s="2" customFormat="1" ht="24" customHeight="1">
      <c r="A141" s="33"/>
      <c r="B141" s="167"/>
      <c r="C141" s="168" t="s">
        <v>206</v>
      </c>
      <c r="D141" s="168" t="s">
        <v>177</v>
      </c>
      <c r="E141" s="169" t="s">
        <v>2090</v>
      </c>
      <c r="F141" s="170" t="s">
        <v>2091</v>
      </c>
      <c r="G141" s="171" t="s">
        <v>245</v>
      </c>
      <c r="H141" s="172">
        <v>1260</v>
      </c>
      <c r="I141" s="173"/>
      <c r="J141" s="174">
        <f>ROUND(I141*H141,2)</f>
        <v>0</v>
      </c>
      <c r="K141" s="170" t="s">
        <v>181</v>
      </c>
      <c r="L141" s="34"/>
      <c r="M141" s="175" t="s">
        <v>1</v>
      </c>
      <c r="N141" s="176" t="s">
        <v>42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0.44</v>
      </c>
      <c r="T141" s="178">
        <f>S141*H141</f>
        <v>554.4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182</v>
      </c>
      <c r="AT141" s="179" t="s">
        <v>177</v>
      </c>
      <c r="AU141" s="179" t="s">
        <v>86</v>
      </c>
      <c r="AY141" s="18" t="s">
        <v>175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84</v>
      </c>
      <c r="BK141" s="180">
        <f>ROUND(I141*H141,2)</f>
        <v>0</v>
      </c>
      <c r="BL141" s="18" t="s">
        <v>182</v>
      </c>
      <c r="BM141" s="179" t="s">
        <v>2092</v>
      </c>
    </row>
    <row r="142" spans="1:65" s="2" customFormat="1" ht="24" customHeight="1">
      <c r="A142" s="33"/>
      <c r="B142" s="167"/>
      <c r="C142" s="168" t="s">
        <v>212</v>
      </c>
      <c r="D142" s="168" t="s">
        <v>177</v>
      </c>
      <c r="E142" s="169" t="s">
        <v>2090</v>
      </c>
      <c r="F142" s="170" t="s">
        <v>2091</v>
      </c>
      <c r="G142" s="171" t="s">
        <v>245</v>
      </c>
      <c r="H142" s="172">
        <v>540</v>
      </c>
      <c r="I142" s="173"/>
      <c r="J142" s="174">
        <f>ROUND(I142*H142,2)</f>
        <v>0</v>
      </c>
      <c r="K142" s="170" t="s">
        <v>181</v>
      </c>
      <c r="L142" s="34"/>
      <c r="M142" s="175" t="s">
        <v>1</v>
      </c>
      <c r="N142" s="176" t="s">
        <v>42</v>
      </c>
      <c r="O142" s="59"/>
      <c r="P142" s="177">
        <f>O142*H142</f>
        <v>0</v>
      </c>
      <c r="Q142" s="177">
        <v>0</v>
      </c>
      <c r="R142" s="177">
        <f>Q142*H142</f>
        <v>0</v>
      </c>
      <c r="S142" s="177">
        <v>0.44</v>
      </c>
      <c r="T142" s="178">
        <f>S142*H142</f>
        <v>237.6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182</v>
      </c>
      <c r="AT142" s="179" t="s">
        <v>177</v>
      </c>
      <c r="AU142" s="179" t="s">
        <v>86</v>
      </c>
      <c r="AY142" s="18" t="s">
        <v>175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8" t="s">
        <v>84</v>
      </c>
      <c r="BK142" s="180">
        <f>ROUND(I142*H142,2)</f>
        <v>0</v>
      </c>
      <c r="BL142" s="18" t="s">
        <v>182</v>
      </c>
      <c r="BM142" s="179" t="s">
        <v>2093</v>
      </c>
    </row>
    <row r="143" spans="1:65" s="13" customFormat="1">
      <c r="B143" s="181"/>
      <c r="D143" s="182" t="s">
        <v>184</v>
      </c>
      <c r="E143" s="183" t="s">
        <v>1</v>
      </c>
      <c r="F143" s="184" t="s">
        <v>2081</v>
      </c>
      <c r="H143" s="185">
        <v>540</v>
      </c>
      <c r="I143" s="186"/>
      <c r="L143" s="181"/>
      <c r="M143" s="187"/>
      <c r="N143" s="188"/>
      <c r="O143" s="188"/>
      <c r="P143" s="188"/>
      <c r="Q143" s="188"/>
      <c r="R143" s="188"/>
      <c r="S143" s="188"/>
      <c r="T143" s="189"/>
      <c r="AT143" s="183" t="s">
        <v>184</v>
      </c>
      <c r="AU143" s="183" t="s">
        <v>86</v>
      </c>
      <c r="AV143" s="13" t="s">
        <v>86</v>
      </c>
      <c r="AW143" s="13" t="s">
        <v>33</v>
      </c>
      <c r="AX143" s="13" t="s">
        <v>84</v>
      </c>
      <c r="AY143" s="183" t="s">
        <v>175</v>
      </c>
    </row>
    <row r="144" spans="1:65" s="2" customFormat="1" ht="24" customHeight="1">
      <c r="A144" s="33"/>
      <c r="B144" s="167"/>
      <c r="C144" s="168" t="s">
        <v>217</v>
      </c>
      <c r="D144" s="168" t="s">
        <v>177</v>
      </c>
      <c r="E144" s="169" t="s">
        <v>2094</v>
      </c>
      <c r="F144" s="170" t="s">
        <v>2095</v>
      </c>
      <c r="G144" s="171" t="s">
        <v>245</v>
      </c>
      <c r="H144" s="172">
        <v>114.6</v>
      </c>
      <c r="I144" s="173"/>
      <c r="J144" s="174">
        <f>ROUND(I144*H144,2)</f>
        <v>0</v>
      </c>
      <c r="K144" s="170" t="s">
        <v>181</v>
      </c>
      <c r="L144" s="34"/>
      <c r="M144" s="175" t="s">
        <v>1</v>
      </c>
      <c r="N144" s="176" t="s">
        <v>42</v>
      </c>
      <c r="O144" s="59"/>
      <c r="P144" s="177">
        <f>O144*H144</f>
        <v>0</v>
      </c>
      <c r="Q144" s="177">
        <v>0</v>
      </c>
      <c r="R144" s="177">
        <f>Q144*H144</f>
        <v>0</v>
      </c>
      <c r="S144" s="177">
        <v>0.22</v>
      </c>
      <c r="T144" s="178">
        <f>S144*H144</f>
        <v>25.212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182</v>
      </c>
      <c r="AT144" s="179" t="s">
        <v>177</v>
      </c>
      <c r="AU144" s="179" t="s">
        <v>86</v>
      </c>
      <c r="AY144" s="18" t="s">
        <v>175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8" t="s">
        <v>84</v>
      </c>
      <c r="BK144" s="180">
        <f>ROUND(I144*H144,2)</f>
        <v>0</v>
      </c>
      <c r="BL144" s="18" t="s">
        <v>182</v>
      </c>
      <c r="BM144" s="179" t="s">
        <v>2096</v>
      </c>
    </row>
    <row r="145" spans="1:65" s="13" customFormat="1">
      <c r="B145" s="181"/>
      <c r="D145" s="182" t="s">
        <v>184</v>
      </c>
      <c r="E145" s="183" t="s">
        <v>1</v>
      </c>
      <c r="F145" s="184" t="s">
        <v>2097</v>
      </c>
      <c r="H145" s="185">
        <v>114.6</v>
      </c>
      <c r="I145" s="186"/>
      <c r="L145" s="181"/>
      <c r="M145" s="187"/>
      <c r="N145" s="188"/>
      <c r="O145" s="188"/>
      <c r="P145" s="188"/>
      <c r="Q145" s="188"/>
      <c r="R145" s="188"/>
      <c r="S145" s="188"/>
      <c r="T145" s="189"/>
      <c r="AT145" s="183" t="s">
        <v>184</v>
      </c>
      <c r="AU145" s="183" t="s">
        <v>86</v>
      </c>
      <c r="AV145" s="13" t="s">
        <v>86</v>
      </c>
      <c r="AW145" s="13" t="s">
        <v>33</v>
      </c>
      <c r="AX145" s="13" t="s">
        <v>84</v>
      </c>
      <c r="AY145" s="183" t="s">
        <v>175</v>
      </c>
    </row>
    <row r="146" spans="1:65" s="2" customFormat="1" ht="24" customHeight="1">
      <c r="A146" s="33"/>
      <c r="B146" s="167"/>
      <c r="C146" s="168" t="s">
        <v>222</v>
      </c>
      <c r="D146" s="168" t="s">
        <v>177</v>
      </c>
      <c r="E146" s="169" t="s">
        <v>1202</v>
      </c>
      <c r="F146" s="170" t="s">
        <v>2098</v>
      </c>
      <c r="G146" s="171" t="s">
        <v>245</v>
      </c>
      <c r="H146" s="172">
        <v>35</v>
      </c>
      <c r="I146" s="173"/>
      <c r="J146" s="174">
        <f>ROUND(I146*H146,2)</f>
        <v>0</v>
      </c>
      <c r="K146" s="170" t="s">
        <v>181</v>
      </c>
      <c r="L146" s="34"/>
      <c r="M146" s="175" t="s">
        <v>1</v>
      </c>
      <c r="N146" s="176" t="s">
        <v>42</v>
      </c>
      <c r="O146" s="59"/>
      <c r="P146" s="177">
        <f>O146*H146</f>
        <v>0</v>
      </c>
      <c r="Q146" s="177">
        <v>0</v>
      </c>
      <c r="R146" s="177">
        <f>Q146*H146</f>
        <v>0</v>
      </c>
      <c r="S146" s="177">
        <v>0.28999999999999998</v>
      </c>
      <c r="T146" s="178">
        <f>S146*H146</f>
        <v>10.149999999999999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9" t="s">
        <v>182</v>
      </c>
      <c r="AT146" s="179" t="s">
        <v>177</v>
      </c>
      <c r="AU146" s="179" t="s">
        <v>86</v>
      </c>
      <c r="AY146" s="18" t="s">
        <v>175</v>
      </c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18" t="s">
        <v>84</v>
      </c>
      <c r="BK146" s="180">
        <f>ROUND(I146*H146,2)</f>
        <v>0</v>
      </c>
      <c r="BL146" s="18" t="s">
        <v>182</v>
      </c>
      <c r="BM146" s="179" t="s">
        <v>2099</v>
      </c>
    </row>
    <row r="147" spans="1:65" s="2" customFormat="1" ht="24" customHeight="1">
      <c r="A147" s="33"/>
      <c r="B147" s="167"/>
      <c r="C147" s="168" t="s">
        <v>227</v>
      </c>
      <c r="D147" s="168" t="s">
        <v>177</v>
      </c>
      <c r="E147" s="169" t="s">
        <v>2100</v>
      </c>
      <c r="F147" s="170" t="s">
        <v>2101</v>
      </c>
      <c r="G147" s="171" t="s">
        <v>245</v>
      </c>
      <c r="H147" s="172">
        <v>35</v>
      </c>
      <c r="I147" s="173"/>
      <c r="J147" s="174">
        <f>ROUND(I147*H147,2)</f>
        <v>0</v>
      </c>
      <c r="K147" s="170" t="s">
        <v>181</v>
      </c>
      <c r="L147" s="34"/>
      <c r="M147" s="175" t="s">
        <v>1</v>
      </c>
      <c r="N147" s="176" t="s">
        <v>42</v>
      </c>
      <c r="O147" s="59"/>
      <c r="P147" s="177">
        <f>O147*H147</f>
        <v>0</v>
      </c>
      <c r="Q147" s="177">
        <v>0</v>
      </c>
      <c r="R147" s="177">
        <f>Q147*H147</f>
        <v>0</v>
      </c>
      <c r="S147" s="177">
        <v>0.33</v>
      </c>
      <c r="T147" s="178">
        <f>S147*H147</f>
        <v>11.55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182</v>
      </c>
      <c r="AT147" s="179" t="s">
        <v>177</v>
      </c>
      <c r="AU147" s="179" t="s">
        <v>86</v>
      </c>
      <c r="AY147" s="18" t="s">
        <v>175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8" t="s">
        <v>84</v>
      </c>
      <c r="BK147" s="180">
        <f>ROUND(I147*H147,2)</f>
        <v>0</v>
      </c>
      <c r="BL147" s="18" t="s">
        <v>182</v>
      </c>
      <c r="BM147" s="179" t="s">
        <v>2102</v>
      </c>
    </row>
    <row r="148" spans="1:65" s="2" customFormat="1" ht="24" customHeight="1">
      <c r="A148" s="33"/>
      <c r="B148" s="167"/>
      <c r="C148" s="168" t="s">
        <v>231</v>
      </c>
      <c r="D148" s="168" t="s">
        <v>177</v>
      </c>
      <c r="E148" s="169" t="s">
        <v>1050</v>
      </c>
      <c r="F148" s="170" t="s">
        <v>1051</v>
      </c>
      <c r="G148" s="171" t="s">
        <v>245</v>
      </c>
      <c r="H148" s="172">
        <v>144</v>
      </c>
      <c r="I148" s="173"/>
      <c r="J148" s="174">
        <f>ROUND(I148*H148,2)</f>
        <v>0</v>
      </c>
      <c r="K148" s="170" t="s">
        <v>181</v>
      </c>
      <c r="L148" s="34"/>
      <c r="M148" s="175" t="s">
        <v>1</v>
      </c>
      <c r="N148" s="176" t="s">
        <v>42</v>
      </c>
      <c r="O148" s="59"/>
      <c r="P148" s="177">
        <f>O148*H148</f>
        <v>0</v>
      </c>
      <c r="Q148" s="177">
        <v>8.0000000000000007E-5</v>
      </c>
      <c r="R148" s="177">
        <f>Q148*H148</f>
        <v>1.1520000000000001E-2</v>
      </c>
      <c r="S148" s="177">
        <v>0.25600000000000001</v>
      </c>
      <c r="T148" s="178">
        <f>S148*H148</f>
        <v>36.864000000000004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9" t="s">
        <v>182</v>
      </c>
      <c r="AT148" s="179" t="s">
        <v>177</v>
      </c>
      <c r="AU148" s="179" t="s">
        <v>86</v>
      </c>
      <c r="AY148" s="18" t="s">
        <v>175</v>
      </c>
      <c r="BE148" s="180">
        <f>IF(N148="základní",J148,0)</f>
        <v>0</v>
      </c>
      <c r="BF148" s="180">
        <f>IF(N148="snížená",J148,0)</f>
        <v>0</v>
      </c>
      <c r="BG148" s="180">
        <f>IF(N148="zákl. přenesená",J148,0)</f>
        <v>0</v>
      </c>
      <c r="BH148" s="180">
        <f>IF(N148="sníž. přenesená",J148,0)</f>
        <v>0</v>
      </c>
      <c r="BI148" s="180">
        <f>IF(N148="nulová",J148,0)</f>
        <v>0</v>
      </c>
      <c r="BJ148" s="18" t="s">
        <v>84</v>
      </c>
      <c r="BK148" s="180">
        <f>ROUND(I148*H148,2)</f>
        <v>0</v>
      </c>
      <c r="BL148" s="18" t="s">
        <v>182</v>
      </c>
      <c r="BM148" s="179" t="s">
        <v>2103</v>
      </c>
    </row>
    <row r="149" spans="1:65" s="13" customFormat="1">
      <c r="B149" s="181"/>
      <c r="D149" s="182" t="s">
        <v>184</v>
      </c>
      <c r="E149" s="183" t="s">
        <v>1</v>
      </c>
      <c r="F149" s="184" t="s">
        <v>2104</v>
      </c>
      <c r="H149" s="185">
        <v>144</v>
      </c>
      <c r="I149" s="186"/>
      <c r="L149" s="181"/>
      <c r="M149" s="187"/>
      <c r="N149" s="188"/>
      <c r="O149" s="188"/>
      <c r="P149" s="188"/>
      <c r="Q149" s="188"/>
      <c r="R149" s="188"/>
      <c r="S149" s="188"/>
      <c r="T149" s="189"/>
      <c r="AT149" s="183" t="s">
        <v>184</v>
      </c>
      <c r="AU149" s="183" t="s">
        <v>86</v>
      </c>
      <c r="AV149" s="13" t="s">
        <v>86</v>
      </c>
      <c r="AW149" s="13" t="s">
        <v>33</v>
      </c>
      <c r="AX149" s="13" t="s">
        <v>84</v>
      </c>
      <c r="AY149" s="183" t="s">
        <v>175</v>
      </c>
    </row>
    <row r="150" spans="1:65" s="2" customFormat="1" ht="24" customHeight="1">
      <c r="A150" s="33"/>
      <c r="B150" s="167"/>
      <c r="C150" s="168" t="s">
        <v>237</v>
      </c>
      <c r="D150" s="168" t="s">
        <v>177</v>
      </c>
      <c r="E150" s="169" t="s">
        <v>1775</v>
      </c>
      <c r="F150" s="170" t="s">
        <v>1776</v>
      </c>
      <c r="G150" s="171" t="s">
        <v>245</v>
      </c>
      <c r="H150" s="172">
        <v>130</v>
      </c>
      <c r="I150" s="173"/>
      <c r="J150" s="174">
        <f>ROUND(I150*H150,2)</f>
        <v>0</v>
      </c>
      <c r="K150" s="170" t="s">
        <v>181</v>
      </c>
      <c r="L150" s="34"/>
      <c r="M150" s="175" t="s">
        <v>1</v>
      </c>
      <c r="N150" s="176" t="s">
        <v>42</v>
      </c>
      <c r="O150" s="59"/>
      <c r="P150" s="177">
        <f>O150*H150</f>
        <v>0</v>
      </c>
      <c r="Q150" s="177">
        <v>5.0000000000000002E-5</v>
      </c>
      <c r="R150" s="177">
        <f>Q150*H150</f>
        <v>6.5000000000000006E-3</v>
      </c>
      <c r="S150" s="177">
        <v>0.128</v>
      </c>
      <c r="T150" s="178">
        <f>S150*H150</f>
        <v>16.64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9" t="s">
        <v>182</v>
      </c>
      <c r="AT150" s="179" t="s">
        <v>177</v>
      </c>
      <c r="AU150" s="179" t="s">
        <v>86</v>
      </c>
      <c r="AY150" s="18" t="s">
        <v>175</v>
      </c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18" t="s">
        <v>84</v>
      </c>
      <c r="BK150" s="180">
        <f>ROUND(I150*H150,2)</f>
        <v>0</v>
      </c>
      <c r="BL150" s="18" t="s">
        <v>182</v>
      </c>
      <c r="BM150" s="179" t="s">
        <v>2105</v>
      </c>
    </row>
    <row r="151" spans="1:65" s="13" customFormat="1">
      <c r="B151" s="181"/>
      <c r="D151" s="182" t="s">
        <v>184</v>
      </c>
      <c r="E151" s="183" t="s">
        <v>1</v>
      </c>
      <c r="F151" s="184" t="s">
        <v>2089</v>
      </c>
      <c r="H151" s="185">
        <v>130</v>
      </c>
      <c r="I151" s="186"/>
      <c r="L151" s="181"/>
      <c r="M151" s="187"/>
      <c r="N151" s="188"/>
      <c r="O151" s="188"/>
      <c r="P151" s="188"/>
      <c r="Q151" s="188"/>
      <c r="R151" s="188"/>
      <c r="S151" s="188"/>
      <c r="T151" s="189"/>
      <c r="AT151" s="183" t="s">
        <v>184</v>
      </c>
      <c r="AU151" s="183" t="s">
        <v>86</v>
      </c>
      <c r="AV151" s="13" t="s">
        <v>86</v>
      </c>
      <c r="AW151" s="13" t="s">
        <v>33</v>
      </c>
      <c r="AX151" s="13" t="s">
        <v>84</v>
      </c>
      <c r="AY151" s="183" t="s">
        <v>175</v>
      </c>
    </row>
    <row r="152" spans="1:65" s="2" customFormat="1" ht="16.5" customHeight="1">
      <c r="A152" s="33"/>
      <c r="B152" s="167"/>
      <c r="C152" s="168" t="s">
        <v>242</v>
      </c>
      <c r="D152" s="168" t="s">
        <v>177</v>
      </c>
      <c r="E152" s="169" t="s">
        <v>745</v>
      </c>
      <c r="F152" s="170" t="s">
        <v>746</v>
      </c>
      <c r="G152" s="171" t="s">
        <v>285</v>
      </c>
      <c r="H152" s="172">
        <v>1980</v>
      </c>
      <c r="I152" s="173"/>
      <c r="J152" s="174">
        <f>ROUND(I152*H152,2)</f>
        <v>0</v>
      </c>
      <c r="K152" s="170" t="s">
        <v>181</v>
      </c>
      <c r="L152" s="34"/>
      <c r="M152" s="175" t="s">
        <v>1</v>
      </c>
      <c r="N152" s="176" t="s">
        <v>42</v>
      </c>
      <c r="O152" s="59"/>
      <c r="P152" s="177">
        <f>O152*H152</f>
        <v>0</v>
      </c>
      <c r="Q152" s="177">
        <v>0</v>
      </c>
      <c r="R152" s="177">
        <f>Q152*H152</f>
        <v>0</v>
      </c>
      <c r="S152" s="177">
        <v>0.20499999999999999</v>
      </c>
      <c r="T152" s="178">
        <f>S152*H152</f>
        <v>405.9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9" t="s">
        <v>182</v>
      </c>
      <c r="AT152" s="179" t="s">
        <v>177</v>
      </c>
      <c r="AU152" s="179" t="s">
        <v>86</v>
      </c>
      <c r="AY152" s="18" t="s">
        <v>175</v>
      </c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8" t="s">
        <v>84</v>
      </c>
      <c r="BK152" s="180">
        <f>ROUND(I152*H152,2)</f>
        <v>0</v>
      </c>
      <c r="BL152" s="18" t="s">
        <v>182</v>
      </c>
      <c r="BM152" s="179" t="s">
        <v>2106</v>
      </c>
    </row>
    <row r="153" spans="1:65" s="2" customFormat="1" ht="16.5" customHeight="1">
      <c r="A153" s="33"/>
      <c r="B153" s="167"/>
      <c r="C153" s="168" t="s">
        <v>248</v>
      </c>
      <c r="D153" s="168" t="s">
        <v>177</v>
      </c>
      <c r="E153" s="169" t="s">
        <v>2107</v>
      </c>
      <c r="F153" s="170" t="s">
        <v>2108</v>
      </c>
      <c r="G153" s="171" t="s">
        <v>285</v>
      </c>
      <c r="H153" s="172">
        <v>2000</v>
      </c>
      <c r="I153" s="173"/>
      <c r="J153" s="174">
        <f>ROUND(I153*H153,2)</f>
        <v>0</v>
      </c>
      <c r="K153" s="170" t="s">
        <v>181</v>
      </c>
      <c r="L153" s="34"/>
      <c r="M153" s="175" t="s">
        <v>1</v>
      </c>
      <c r="N153" s="176" t="s">
        <v>42</v>
      </c>
      <c r="O153" s="59"/>
      <c r="P153" s="177">
        <f>O153*H153</f>
        <v>0</v>
      </c>
      <c r="Q153" s="177">
        <v>5.5000000000000003E-4</v>
      </c>
      <c r="R153" s="177">
        <f>Q153*H153</f>
        <v>1.1000000000000001</v>
      </c>
      <c r="S153" s="177">
        <v>0</v>
      </c>
      <c r="T153" s="17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182</v>
      </c>
      <c r="AT153" s="179" t="s">
        <v>177</v>
      </c>
      <c r="AU153" s="179" t="s">
        <v>86</v>
      </c>
      <c r="AY153" s="18" t="s">
        <v>175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8" t="s">
        <v>84</v>
      </c>
      <c r="BK153" s="180">
        <f>ROUND(I153*H153,2)</f>
        <v>0</v>
      </c>
      <c r="BL153" s="18" t="s">
        <v>182</v>
      </c>
      <c r="BM153" s="179" t="s">
        <v>2109</v>
      </c>
    </row>
    <row r="154" spans="1:65" s="2" customFormat="1" ht="16.5" customHeight="1">
      <c r="A154" s="33"/>
      <c r="B154" s="167"/>
      <c r="C154" s="168" t="s">
        <v>8</v>
      </c>
      <c r="D154" s="168" t="s">
        <v>177</v>
      </c>
      <c r="E154" s="169" t="s">
        <v>2110</v>
      </c>
      <c r="F154" s="170" t="s">
        <v>2111</v>
      </c>
      <c r="G154" s="171" t="s">
        <v>285</v>
      </c>
      <c r="H154" s="172">
        <v>2000</v>
      </c>
      <c r="I154" s="173"/>
      <c r="J154" s="174">
        <f>ROUND(I154*H154,2)</f>
        <v>0</v>
      </c>
      <c r="K154" s="170" t="s">
        <v>181</v>
      </c>
      <c r="L154" s="34"/>
      <c r="M154" s="175" t="s">
        <v>1</v>
      </c>
      <c r="N154" s="176" t="s">
        <v>42</v>
      </c>
      <c r="O154" s="59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182</v>
      </c>
      <c r="AT154" s="179" t="s">
        <v>177</v>
      </c>
      <c r="AU154" s="179" t="s">
        <v>86</v>
      </c>
      <c r="AY154" s="18" t="s">
        <v>175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8" t="s">
        <v>84</v>
      </c>
      <c r="BK154" s="180">
        <f>ROUND(I154*H154,2)</f>
        <v>0</v>
      </c>
      <c r="BL154" s="18" t="s">
        <v>182</v>
      </c>
      <c r="BM154" s="179" t="s">
        <v>2112</v>
      </c>
    </row>
    <row r="155" spans="1:65" s="2" customFormat="1" ht="16.5" customHeight="1">
      <c r="A155" s="33"/>
      <c r="B155" s="167"/>
      <c r="C155" s="168" t="s">
        <v>256</v>
      </c>
      <c r="D155" s="168" t="s">
        <v>177</v>
      </c>
      <c r="E155" s="169" t="s">
        <v>178</v>
      </c>
      <c r="F155" s="170" t="s">
        <v>179</v>
      </c>
      <c r="G155" s="171" t="s">
        <v>180</v>
      </c>
      <c r="H155" s="172">
        <v>243</v>
      </c>
      <c r="I155" s="173"/>
      <c r="J155" s="174">
        <f>ROUND(I155*H155,2)</f>
        <v>0</v>
      </c>
      <c r="K155" s="170" t="s">
        <v>181</v>
      </c>
      <c r="L155" s="34"/>
      <c r="M155" s="175" t="s">
        <v>1</v>
      </c>
      <c r="N155" s="176" t="s">
        <v>42</v>
      </c>
      <c r="O155" s="59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182</v>
      </c>
      <c r="AT155" s="179" t="s">
        <v>177</v>
      </c>
      <c r="AU155" s="179" t="s">
        <v>86</v>
      </c>
      <c r="AY155" s="18" t="s">
        <v>175</v>
      </c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8" t="s">
        <v>84</v>
      </c>
      <c r="BK155" s="180">
        <f>ROUND(I155*H155,2)</f>
        <v>0</v>
      </c>
      <c r="BL155" s="18" t="s">
        <v>182</v>
      </c>
      <c r="BM155" s="179" t="s">
        <v>2113</v>
      </c>
    </row>
    <row r="156" spans="1:65" s="13" customFormat="1">
      <c r="B156" s="181"/>
      <c r="D156" s="182" t="s">
        <v>184</v>
      </c>
      <c r="E156" s="183" t="s">
        <v>139</v>
      </c>
      <c r="F156" s="184" t="s">
        <v>2114</v>
      </c>
      <c r="H156" s="185">
        <v>243</v>
      </c>
      <c r="I156" s="186"/>
      <c r="L156" s="181"/>
      <c r="M156" s="187"/>
      <c r="N156" s="188"/>
      <c r="O156" s="188"/>
      <c r="P156" s="188"/>
      <c r="Q156" s="188"/>
      <c r="R156" s="188"/>
      <c r="S156" s="188"/>
      <c r="T156" s="189"/>
      <c r="AT156" s="183" t="s">
        <v>184</v>
      </c>
      <c r="AU156" s="183" t="s">
        <v>86</v>
      </c>
      <c r="AV156" s="13" t="s">
        <v>86</v>
      </c>
      <c r="AW156" s="13" t="s">
        <v>33</v>
      </c>
      <c r="AX156" s="13" t="s">
        <v>84</v>
      </c>
      <c r="AY156" s="183" t="s">
        <v>175</v>
      </c>
    </row>
    <row r="157" spans="1:65" s="2" customFormat="1" ht="24" customHeight="1">
      <c r="A157" s="33"/>
      <c r="B157" s="167"/>
      <c r="C157" s="168" t="s">
        <v>261</v>
      </c>
      <c r="D157" s="168" t="s">
        <v>177</v>
      </c>
      <c r="E157" s="169" t="s">
        <v>1486</v>
      </c>
      <c r="F157" s="170" t="s">
        <v>1487</v>
      </c>
      <c r="G157" s="171" t="s">
        <v>180</v>
      </c>
      <c r="H157" s="172">
        <v>230</v>
      </c>
      <c r="I157" s="173"/>
      <c r="J157" s="174">
        <f>ROUND(I157*H157,2)</f>
        <v>0</v>
      </c>
      <c r="K157" s="170" t="s">
        <v>181</v>
      </c>
      <c r="L157" s="34"/>
      <c r="M157" s="175" t="s">
        <v>1</v>
      </c>
      <c r="N157" s="176" t="s">
        <v>42</v>
      </c>
      <c r="O157" s="59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9" t="s">
        <v>182</v>
      </c>
      <c r="AT157" s="179" t="s">
        <v>177</v>
      </c>
      <c r="AU157" s="179" t="s">
        <v>86</v>
      </c>
      <c r="AY157" s="18" t="s">
        <v>175</v>
      </c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18" t="s">
        <v>84</v>
      </c>
      <c r="BK157" s="180">
        <f>ROUND(I157*H157,2)</f>
        <v>0</v>
      </c>
      <c r="BL157" s="18" t="s">
        <v>182</v>
      </c>
      <c r="BM157" s="179" t="s">
        <v>2115</v>
      </c>
    </row>
    <row r="158" spans="1:65" s="14" customFormat="1">
      <c r="B158" s="190"/>
      <c r="D158" s="182" t="s">
        <v>184</v>
      </c>
      <c r="E158" s="191" t="s">
        <v>1</v>
      </c>
      <c r="F158" s="192" t="s">
        <v>2116</v>
      </c>
      <c r="H158" s="191" t="s">
        <v>1</v>
      </c>
      <c r="I158" s="193"/>
      <c r="L158" s="190"/>
      <c r="M158" s="194"/>
      <c r="N158" s="195"/>
      <c r="O158" s="195"/>
      <c r="P158" s="195"/>
      <c r="Q158" s="195"/>
      <c r="R158" s="195"/>
      <c r="S158" s="195"/>
      <c r="T158" s="196"/>
      <c r="AT158" s="191" t="s">
        <v>184</v>
      </c>
      <c r="AU158" s="191" t="s">
        <v>86</v>
      </c>
      <c r="AV158" s="14" t="s">
        <v>84</v>
      </c>
      <c r="AW158" s="14" t="s">
        <v>33</v>
      </c>
      <c r="AX158" s="14" t="s">
        <v>77</v>
      </c>
      <c r="AY158" s="191" t="s">
        <v>175</v>
      </c>
    </row>
    <row r="159" spans="1:65" s="13" customFormat="1">
      <c r="B159" s="181"/>
      <c r="D159" s="182" t="s">
        <v>184</v>
      </c>
      <c r="E159" s="183" t="s">
        <v>134</v>
      </c>
      <c r="F159" s="184" t="s">
        <v>2117</v>
      </c>
      <c r="H159" s="185">
        <v>230</v>
      </c>
      <c r="I159" s="186"/>
      <c r="L159" s="181"/>
      <c r="M159" s="187"/>
      <c r="N159" s="188"/>
      <c r="O159" s="188"/>
      <c r="P159" s="188"/>
      <c r="Q159" s="188"/>
      <c r="R159" s="188"/>
      <c r="S159" s="188"/>
      <c r="T159" s="189"/>
      <c r="AT159" s="183" t="s">
        <v>184</v>
      </c>
      <c r="AU159" s="183" t="s">
        <v>86</v>
      </c>
      <c r="AV159" s="13" t="s">
        <v>86</v>
      </c>
      <c r="AW159" s="13" t="s">
        <v>33</v>
      </c>
      <c r="AX159" s="13" t="s">
        <v>84</v>
      </c>
      <c r="AY159" s="183" t="s">
        <v>175</v>
      </c>
    </row>
    <row r="160" spans="1:65" s="2" customFormat="1" ht="24" customHeight="1">
      <c r="A160" s="33"/>
      <c r="B160" s="167"/>
      <c r="C160" s="168" t="s">
        <v>265</v>
      </c>
      <c r="D160" s="168" t="s">
        <v>177</v>
      </c>
      <c r="E160" s="169" t="s">
        <v>1061</v>
      </c>
      <c r="F160" s="170" t="s">
        <v>1062</v>
      </c>
      <c r="G160" s="171" t="s">
        <v>180</v>
      </c>
      <c r="H160" s="172">
        <v>69</v>
      </c>
      <c r="I160" s="173"/>
      <c r="J160" s="174">
        <f>ROUND(I160*H160,2)</f>
        <v>0</v>
      </c>
      <c r="K160" s="170" t="s">
        <v>181</v>
      </c>
      <c r="L160" s="34"/>
      <c r="M160" s="175" t="s">
        <v>1</v>
      </c>
      <c r="N160" s="176" t="s">
        <v>42</v>
      </c>
      <c r="O160" s="59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9" t="s">
        <v>182</v>
      </c>
      <c r="AT160" s="179" t="s">
        <v>177</v>
      </c>
      <c r="AU160" s="179" t="s">
        <v>86</v>
      </c>
      <c r="AY160" s="18" t="s">
        <v>175</v>
      </c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8" t="s">
        <v>84</v>
      </c>
      <c r="BK160" s="180">
        <f>ROUND(I160*H160,2)</f>
        <v>0</v>
      </c>
      <c r="BL160" s="18" t="s">
        <v>182</v>
      </c>
      <c r="BM160" s="179" t="s">
        <v>2118</v>
      </c>
    </row>
    <row r="161" spans="1:65" s="13" customFormat="1">
      <c r="B161" s="181"/>
      <c r="D161" s="182" t="s">
        <v>184</v>
      </c>
      <c r="E161" s="183" t="s">
        <v>1</v>
      </c>
      <c r="F161" s="184" t="s">
        <v>193</v>
      </c>
      <c r="H161" s="185">
        <v>69</v>
      </c>
      <c r="I161" s="186"/>
      <c r="L161" s="181"/>
      <c r="M161" s="187"/>
      <c r="N161" s="188"/>
      <c r="O161" s="188"/>
      <c r="P161" s="188"/>
      <c r="Q161" s="188"/>
      <c r="R161" s="188"/>
      <c r="S161" s="188"/>
      <c r="T161" s="189"/>
      <c r="AT161" s="183" t="s">
        <v>184</v>
      </c>
      <c r="AU161" s="183" t="s">
        <v>86</v>
      </c>
      <c r="AV161" s="13" t="s">
        <v>86</v>
      </c>
      <c r="AW161" s="13" t="s">
        <v>33</v>
      </c>
      <c r="AX161" s="13" t="s">
        <v>84</v>
      </c>
      <c r="AY161" s="183" t="s">
        <v>175</v>
      </c>
    </row>
    <row r="162" spans="1:65" s="2" customFormat="1" ht="24" customHeight="1">
      <c r="A162" s="33"/>
      <c r="B162" s="167"/>
      <c r="C162" s="168" t="s">
        <v>269</v>
      </c>
      <c r="D162" s="168" t="s">
        <v>177</v>
      </c>
      <c r="E162" s="169" t="s">
        <v>194</v>
      </c>
      <c r="F162" s="170" t="s">
        <v>195</v>
      </c>
      <c r="G162" s="171" t="s">
        <v>180</v>
      </c>
      <c r="H162" s="172">
        <v>142.69499999999999</v>
      </c>
      <c r="I162" s="173"/>
      <c r="J162" s="174">
        <f>ROUND(I162*H162,2)</f>
        <v>0</v>
      </c>
      <c r="K162" s="170" t="s">
        <v>181</v>
      </c>
      <c r="L162" s="34"/>
      <c r="M162" s="175" t="s">
        <v>1</v>
      </c>
      <c r="N162" s="176" t="s">
        <v>42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182</v>
      </c>
      <c r="AT162" s="179" t="s">
        <v>177</v>
      </c>
      <c r="AU162" s="179" t="s">
        <v>86</v>
      </c>
      <c r="AY162" s="18" t="s">
        <v>175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8" t="s">
        <v>84</v>
      </c>
      <c r="BK162" s="180">
        <f>ROUND(I162*H162,2)</f>
        <v>0</v>
      </c>
      <c r="BL162" s="18" t="s">
        <v>182</v>
      </c>
      <c r="BM162" s="179" t="s">
        <v>2119</v>
      </c>
    </row>
    <row r="163" spans="1:65" s="14" customFormat="1">
      <c r="B163" s="190"/>
      <c r="D163" s="182" t="s">
        <v>184</v>
      </c>
      <c r="E163" s="191" t="s">
        <v>1</v>
      </c>
      <c r="F163" s="192" t="s">
        <v>757</v>
      </c>
      <c r="H163" s="191" t="s">
        <v>1</v>
      </c>
      <c r="I163" s="193"/>
      <c r="L163" s="190"/>
      <c r="M163" s="194"/>
      <c r="N163" s="195"/>
      <c r="O163" s="195"/>
      <c r="P163" s="195"/>
      <c r="Q163" s="195"/>
      <c r="R163" s="195"/>
      <c r="S163" s="195"/>
      <c r="T163" s="196"/>
      <c r="AT163" s="191" t="s">
        <v>184</v>
      </c>
      <c r="AU163" s="191" t="s">
        <v>86</v>
      </c>
      <c r="AV163" s="14" t="s">
        <v>84</v>
      </c>
      <c r="AW163" s="14" t="s">
        <v>33</v>
      </c>
      <c r="AX163" s="14" t="s">
        <v>77</v>
      </c>
      <c r="AY163" s="191" t="s">
        <v>175</v>
      </c>
    </row>
    <row r="164" spans="1:65" s="13" customFormat="1">
      <c r="B164" s="181"/>
      <c r="D164" s="182" t="s">
        <v>184</v>
      </c>
      <c r="E164" s="183" t="s">
        <v>1</v>
      </c>
      <c r="F164" s="184" t="s">
        <v>2120</v>
      </c>
      <c r="H164" s="185">
        <v>22.815000000000001</v>
      </c>
      <c r="I164" s="186"/>
      <c r="L164" s="181"/>
      <c r="M164" s="187"/>
      <c r="N164" s="188"/>
      <c r="O164" s="188"/>
      <c r="P164" s="188"/>
      <c r="Q164" s="188"/>
      <c r="R164" s="188"/>
      <c r="S164" s="188"/>
      <c r="T164" s="189"/>
      <c r="AT164" s="183" t="s">
        <v>184</v>
      </c>
      <c r="AU164" s="183" t="s">
        <v>86</v>
      </c>
      <c r="AV164" s="13" t="s">
        <v>86</v>
      </c>
      <c r="AW164" s="13" t="s">
        <v>33</v>
      </c>
      <c r="AX164" s="13" t="s">
        <v>77</v>
      </c>
      <c r="AY164" s="183" t="s">
        <v>175</v>
      </c>
    </row>
    <row r="165" spans="1:65" s="13" customFormat="1">
      <c r="B165" s="181"/>
      <c r="D165" s="182" t="s">
        <v>184</v>
      </c>
      <c r="E165" s="183" t="s">
        <v>1</v>
      </c>
      <c r="F165" s="184" t="s">
        <v>2121</v>
      </c>
      <c r="H165" s="185">
        <v>2.64</v>
      </c>
      <c r="I165" s="186"/>
      <c r="L165" s="181"/>
      <c r="M165" s="187"/>
      <c r="N165" s="188"/>
      <c r="O165" s="188"/>
      <c r="P165" s="188"/>
      <c r="Q165" s="188"/>
      <c r="R165" s="188"/>
      <c r="S165" s="188"/>
      <c r="T165" s="189"/>
      <c r="AT165" s="183" t="s">
        <v>184</v>
      </c>
      <c r="AU165" s="183" t="s">
        <v>86</v>
      </c>
      <c r="AV165" s="13" t="s">
        <v>86</v>
      </c>
      <c r="AW165" s="13" t="s">
        <v>33</v>
      </c>
      <c r="AX165" s="13" t="s">
        <v>77</v>
      </c>
      <c r="AY165" s="183" t="s">
        <v>175</v>
      </c>
    </row>
    <row r="166" spans="1:65" s="13" customFormat="1">
      <c r="B166" s="181"/>
      <c r="D166" s="182" t="s">
        <v>184</v>
      </c>
      <c r="E166" s="183" t="s">
        <v>1</v>
      </c>
      <c r="F166" s="184" t="s">
        <v>2122</v>
      </c>
      <c r="H166" s="185">
        <v>48.54</v>
      </c>
      <c r="I166" s="186"/>
      <c r="L166" s="181"/>
      <c r="M166" s="187"/>
      <c r="N166" s="188"/>
      <c r="O166" s="188"/>
      <c r="P166" s="188"/>
      <c r="Q166" s="188"/>
      <c r="R166" s="188"/>
      <c r="S166" s="188"/>
      <c r="T166" s="189"/>
      <c r="AT166" s="183" t="s">
        <v>184</v>
      </c>
      <c r="AU166" s="183" t="s">
        <v>86</v>
      </c>
      <c r="AV166" s="13" t="s">
        <v>86</v>
      </c>
      <c r="AW166" s="13" t="s">
        <v>33</v>
      </c>
      <c r="AX166" s="13" t="s">
        <v>77</v>
      </c>
      <c r="AY166" s="183" t="s">
        <v>175</v>
      </c>
    </row>
    <row r="167" spans="1:65" s="14" customFormat="1">
      <c r="B167" s="190"/>
      <c r="D167" s="182" t="s">
        <v>184</v>
      </c>
      <c r="E167" s="191" t="s">
        <v>1</v>
      </c>
      <c r="F167" s="192" t="s">
        <v>2123</v>
      </c>
      <c r="H167" s="191" t="s">
        <v>1</v>
      </c>
      <c r="I167" s="193"/>
      <c r="L167" s="190"/>
      <c r="M167" s="194"/>
      <c r="N167" s="195"/>
      <c r="O167" s="195"/>
      <c r="P167" s="195"/>
      <c r="Q167" s="195"/>
      <c r="R167" s="195"/>
      <c r="S167" s="195"/>
      <c r="T167" s="196"/>
      <c r="AT167" s="191" t="s">
        <v>184</v>
      </c>
      <c r="AU167" s="191" t="s">
        <v>86</v>
      </c>
      <c r="AV167" s="14" t="s">
        <v>84</v>
      </c>
      <c r="AW167" s="14" t="s">
        <v>33</v>
      </c>
      <c r="AX167" s="14" t="s">
        <v>77</v>
      </c>
      <c r="AY167" s="191" t="s">
        <v>175</v>
      </c>
    </row>
    <row r="168" spans="1:65" s="13" customFormat="1">
      <c r="B168" s="181"/>
      <c r="D168" s="182" t="s">
        <v>184</v>
      </c>
      <c r="E168" s="183" t="s">
        <v>1036</v>
      </c>
      <c r="F168" s="184" t="s">
        <v>2124</v>
      </c>
      <c r="H168" s="185">
        <v>2.7</v>
      </c>
      <c r="I168" s="186"/>
      <c r="L168" s="181"/>
      <c r="M168" s="187"/>
      <c r="N168" s="188"/>
      <c r="O168" s="188"/>
      <c r="P168" s="188"/>
      <c r="Q168" s="188"/>
      <c r="R168" s="188"/>
      <c r="S168" s="188"/>
      <c r="T168" s="189"/>
      <c r="AT168" s="183" t="s">
        <v>184</v>
      </c>
      <c r="AU168" s="183" t="s">
        <v>86</v>
      </c>
      <c r="AV168" s="13" t="s">
        <v>86</v>
      </c>
      <c r="AW168" s="13" t="s">
        <v>33</v>
      </c>
      <c r="AX168" s="13" t="s">
        <v>77</v>
      </c>
      <c r="AY168" s="183" t="s">
        <v>175</v>
      </c>
    </row>
    <row r="169" spans="1:65" s="14" customFormat="1">
      <c r="B169" s="190"/>
      <c r="D169" s="182" t="s">
        <v>184</v>
      </c>
      <c r="E169" s="191" t="s">
        <v>1</v>
      </c>
      <c r="F169" s="192" t="s">
        <v>1224</v>
      </c>
      <c r="H169" s="191" t="s">
        <v>1</v>
      </c>
      <c r="I169" s="193"/>
      <c r="L169" s="190"/>
      <c r="M169" s="194"/>
      <c r="N169" s="195"/>
      <c r="O169" s="195"/>
      <c r="P169" s="195"/>
      <c r="Q169" s="195"/>
      <c r="R169" s="195"/>
      <c r="S169" s="195"/>
      <c r="T169" s="196"/>
      <c r="AT169" s="191" t="s">
        <v>184</v>
      </c>
      <c r="AU169" s="191" t="s">
        <v>86</v>
      </c>
      <c r="AV169" s="14" t="s">
        <v>84</v>
      </c>
      <c r="AW169" s="14" t="s">
        <v>33</v>
      </c>
      <c r="AX169" s="14" t="s">
        <v>77</v>
      </c>
      <c r="AY169" s="191" t="s">
        <v>175</v>
      </c>
    </row>
    <row r="170" spans="1:65" s="13" customFormat="1">
      <c r="B170" s="181"/>
      <c r="D170" s="182" t="s">
        <v>184</v>
      </c>
      <c r="E170" s="183" t="s">
        <v>1181</v>
      </c>
      <c r="F170" s="184" t="s">
        <v>2125</v>
      </c>
      <c r="H170" s="185">
        <v>66</v>
      </c>
      <c r="I170" s="186"/>
      <c r="L170" s="181"/>
      <c r="M170" s="187"/>
      <c r="N170" s="188"/>
      <c r="O170" s="188"/>
      <c r="P170" s="188"/>
      <c r="Q170" s="188"/>
      <c r="R170" s="188"/>
      <c r="S170" s="188"/>
      <c r="T170" s="189"/>
      <c r="AT170" s="183" t="s">
        <v>184</v>
      </c>
      <c r="AU170" s="183" t="s">
        <v>86</v>
      </c>
      <c r="AV170" s="13" t="s">
        <v>86</v>
      </c>
      <c r="AW170" s="13" t="s">
        <v>33</v>
      </c>
      <c r="AX170" s="13" t="s">
        <v>77</v>
      </c>
      <c r="AY170" s="183" t="s">
        <v>175</v>
      </c>
    </row>
    <row r="171" spans="1:65" s="15" customFormat="1">
      <c r="B171" s="197"/>
      <c r="D171" s="182" t="s">
        <v>184</v>
      </c>
      <c r="E171" s="198" t="s">
        <v>142</v>
      </c>
      <c r="F171" s="199" t="s">
        <v>200</v>
      </c>
      <c r="H171" s="200">
        <v>142.69499999999999</v>
      </c>
      <c r="I171" s="201"/>
      <c r="L171" s="197"/>
      <c r="M171" s="202"/>
      <c r="N171" s="203"/>
      <c r="O171" s="203"/>
      <c r="P171" s="203"/>
      <c r="Q171" s="203"/>
      <c r="R171" s="203"/>
      <c r="S171" s="203"/>
      <c r="T171" s="204"/>
      <c r="AT171" s="198" t="s">
        <v>184</v>
      </c>
      <c r="AU171" s="198" t="s">
        <v>86</v>
      </c>
      <c r="AV171" s="15" t="s">
        <v>182</v>
      </c>
      <c r="AW171" s="15" t="s">
        <v>33</v>
      </c>
      <c r="AX171" s="15" t="s">
        <v>84</v>
      </c>
      <c r="AY171" s="198" t="s">
        <v>175</v>
      </c>
    </row>
    <row r="172" spans="1:65" s="2" customFormat="1" ht="24" customHeight="1">
      <c r="A172" s="33"/>
      <c r="B172" s="167"/>
      <c r="C172" s="168" t="s">
        <v>135</v>
      </c>
      <c r="D172" s="168" t="s">
        <v>177</v>
      </c>
      <c r="E172" s="169" t="s">
        <v>202</v>
      </c>
      <c r="F172" s="170" t="s">
        <v>203</v>
      </c>
      <c r="G172" s="171" t="s">
        <v>180</v>
      </c>
      <c r="H172" s="172">
        <v>42.808999999999997</v>
      </c>
      <c r="I172" s="173"/>
      <c r="J172" s="174">
        <f>ROUND(I172*H172,2)</f>
        <v>0</v>
      </c>
      <c r="K172" s="170" t="s">
        <v>181</v>
      </c>
      <c r="L172" s="34"/>
      <c r="M172" s="175" t="s">
        <v>1</v>
      </c>
      <c r="N172" s="176" t="s">
        <v>42</v>
      </c>
      <c r="O172" s="59"/>
      <c r="P172" s="177">
        <f>O172*H172</f>
        <v>0</v>
      </c>
      <c r="Q172" s="177">
        <v>0</v>
      </c>
      <c r="R172" s="177">
        <f>Q172*H172</f>
        <v>0</v>
      </c>
      <c r="S172" s="177">
        <v>0</v>
      </c>
      <c r="T172" s="178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9" t="s">
        <v>182</v>
      </c>
      <c r="AT172" s="179" t="s">
        <v>177</v>
      </c>
      <c r="AU172" s="179" t="s">
        <v>86</v>
      </c>
      <c r="AY172" s="18" t="s">
        <v>175</v>
      </c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18" t="s">
        <v>84</v>
      </c>
      <c r="BK172" s="180">
        <f>ROUND(I172*H172,2)</f>
        <v>0</v>
      </c>
      <c r="BL172" s="18" t="s">
        <v>182</v>
      </c>
      <c r="BM172" s="179" t="s">
        <v>2126</v>
      </c>
    </row>
    <row r="173" spans="1:65" s="13" customFormat="1">
      <c r="B173" s="181"/>
      <c r="D173" s="182" t="s">
        <v>184</v>
      </c>
      <c r="E173" s="183" t="s">
        <v>1</v>
      </c>
      <c r="F173" s="184" t="s">
        <v>205</v>
      </c>
      <c r="H173" s="185">
        <v>42.808999999999997</v>
      </c>
      <c r="I173" s="186"/>
      <c r="L173" s="181"/>
      <c r="M173" s="187"/>
      <c r="N173" s="188"/>
      <c r="O173" s="188"/>
      <c r="P173" s="188"/>
      <c r="Q173" s="188"/>
      <c r="R173" s="188"/>
      <c r="S173" s="188"/>
      <c r="T173" s="189"/>
      <c r="AT173" s="183" t="s">
        <v>184</v>
      </c>
      <c r="AU173" s="183" t="s">
        <v>86</v>
      </c>
      <c r="AV173" s="13" t="s">
        <v>86</v>
      </c>
      <c r="AW173" s="13" t="s">
        <v>33</v>
      </c>
      <c r="AX173" s="13" t="s">
        <v>84</v>
      </c>
      <c r="AY173" s="183" t="s">
        <v>175</v>
      </c>
    </row>
    <row r="174" spans="1:65" s="2" customFormat="1" ht="24" customHeight="1">
      <c r="A174" s="33"/>
      <c r="B174" s="167"/>
      <c r="C174" s="168" t="s">
        <v>7</v>
      </c>
      <c r="D174" s="168" t="s">
        <v>177</v>
      </c>
      <c r="E174" s="169" t="s">
        <v>402</v>
      </c>
      <c r="F174" s="170" t="s">
        <v>403</v>
      </c>
      <c r="G174" s="171" t="s">
        <v>180</v>
      </c>
      <c r="H174" s="172">
        <v>4.32</v>
      </c>
      <c r="I174" s="173"/>
      <c r="J174" s="174">
        <f>ROUND(I174*H174,2)</f>
        <v>0</v>
      </c>
      <c r="K174" s="170" t="s">
        <v>181</v>
      </c>
      <c r="L174" s="34"/>
      <c r="M174" s="175" t="s">
        <v>1</v>
      </c>
      <c r="N174" s="176" t="s">
        <v>42</v>
      </c>
      <c r="O174" s="59"/>
      <c r="P174" s="177">
        <f>O174*H174</f>
        <v>0</v>
      </c>
      <c r="Q174" s="177">
        <v>0</v>
      </c>
      <c r="R174" s="177">
        <f>Q174*H174</f>
        <v>0</v>
      </c>
      <c r="S174" s="177">
        <v>0</v>
      </c>
      <c r="T174" s="17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9" t="s">
        <v>182</v>
      </c>
      <c r="AT174" s="179" t="s">
        <v>177</v>
      </c>
      <c r="AU174" s="179" t="s">
        <v>86</v>
      </c>
      <c r="AY174" s="18" t="s">
        <v>175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8" t="s">
        <v>84</v>
      </c>
      <c r="BK174" s="180">
        <f>ROUND(I174*H174,2)</f>
        <v>0</v>
      </c>
      <c r="BL174" s="18" t="s">
        <v>182</v>
      </c>
      <c r="BM174" s="179" t="s">
        <v>2127</v>
      </c>
    </row>
    <row r="175" spans="1:65" s="14" customFormat="1">
      <c r="B175" s="190"/>
      <c r="D175" s="182" t="s">
        <v>184</v>
      </c>
      <c r="E175" s="191" t="s">
        <v>1</v>
      </c>
      <c r="F175" s="192" t="s">
        <v>2128</v>
      </c>
      <c r="H175" s="191" t="s">
        <v>1</v>
      </c>
      <c r="I175" s="193"/>
      <c r="L175" s="190"/>
      <c r="M175" s="194"/>
      <c r="N175" s="195"/>
      <c r="O175" s="195"/>
      <c r="P175" s="195"/>
      <c r="Q175" s="195"/>
      <c r="R175" s="195"/>
      <c r="S175" s="195"/>
      <c r="T175" s="196"/>
      <c r="AT175" s="191" t="s">
        <v>184</v>
      </c>
      <c r="AU175" s="191" t="s">
        <v>86</v>
      </c>
      <c r="AV175" s="14" t="s">
        <v>84</v>
      </c>
      <c r="AW175" s="14" t="s">
        <v>33</v>
      </c>
      <c r="AX175" s="14" t="s">
        <v>77</v>
      </c>
      <c r="AY175" s="191" t="s">
        <v>175</v>
      </c>
    </row>
    <row r="176" spans="1:65" s="13" customFormat="1">
      <c r="B176" s="181"/>
      <c r="D176" s="182" t="s">
        <v>184</v>
      </c>
      <c r="E176" s="183" t="s">
        <v>1</v>
      </c>
      <c r="F176" s="184" t="s">
        <v>2129</v>
      </c>
      <c r="H176" s="185">
        <v>4.32</v>
      </c>
      <c r="I176" s="186"/>
      <c r="L176" s="181"/>
      <c r="M176" s="187"/>
      <c r="N176" s="188"/>
      <c r="O176" s="188"/>
      <c r="P176" s="188"/>
      <c r="Q176" s="188"/>
      <c r="R176" s="188"/>
      <c r="S176" s="188"/>
      <c r="T176" s="189"/>
      <c r="AT176" s="183" t="s">
        <v>184</v>
      </c>
      <c r="AU176" s="183" t="s">
        <v>86</v>
      </c>
      <c r="AV176" s="13" t="s">
        <v>86</v>
      </c>
      <c r="AW176" s="13" t="s">
        <v>33</v>
      </c>
      <c r="AX176" s="13" t="s">
        <v>77</v>
      </c>
      <c r="AY176" s="183" t="s">
        <v>175</v>
      </c>
    </row>
    <row r="177" spans="1:65" s="15" customFormat="1">
      <c r="B177" s="197"/>
      <c r="D177" s="182" t="s">
        <v>184</v>
      </c>
      <c r="E177" s="198" t="s">
        <v>380</v>
      </c>
      <c r="F177" s="199" t="s">
        <v>200</v>
      </c>
      <c r="H177" s="200">
        <v>4.32</v>
      </c>
      <c r="I177" s="201"/>
      <c r="L177" s="197"/>
      <c r="M177" s="202"/>
      <c r="N177" s="203"/>
      <c r="O177" s="203"/>
      <c r="P177" s="203"/>
      <c r="Q177" s="203"/>
      <c r="R177" s="203"/>
      <c r="S177" s="203"/>
      <c r="T177" s="204"/>
      <c r="AT177" s="198" t="s">
        <v>184</v>
      </c>
      <c r="AU177" s="198" t="s">
        <v>86</v>
      </c>
      <c r="AV177" s="15" t="s">
        <v>182</v>
      </c>
      <c r="AW177" s="15" t="s">
        <v>33</v>
      </c>
      <c r="AX177" s="15" t="s">
        <v>84</v>
      </c>
      <c r="AY177" s="198" t="s">
        <v>175</v>
      </c>
    </row>
    <row r="178" spans="1:65" s="2" customFormat="1" ht="24" customHeight="1">
      <c r="A178" s="33"/>
      <c r="B178" s="167"/>
      <c r="C178" s="168" t="s">
        <v>282</v>
      </c>
      <c r="D178" s="168" t="s">
        <v>177</v>
      </c>
      <c r="E178" s="169" t="s">
        <v>413</v>
      </c>
      <c r="F178" s="170" t="s">
        <v>414</v>
      </c>
      <c r="G178" s="171" t="s">
        <v>180</v>
      </c>
      <c r="H178" s="172">
        <v>1.296</v>
      </c>
      <c r="I178" s="173"/>
      <c r="J178" s="174">
        <f>ROUND(I178*H178,2)</f>
        <v>0</v>
      </c>
      <c r="K178" s="170" t="s">
        <v>181</v>
      </c>
      <c r="L178" s="34"/>
      <c r="M178" s="175" t="s">
        <v>1</v>
      </c>
      <c r="N178" s="176" t="s">
        <v>42</v>
      </c>
      <c r="O178" s="59"/>
      <c r="P178" s="177">
        <f>O178*H178</f>
        <v>0</v>
      </c>
      <c r="Q178" s="177">
        <v>0</v>
      </c>
      <c r="R178" s="177">
        <f>Q178*H178</f>
        <v>0</v>
      </c>
      <c r="S178" s="177">
        <v>0</v>
      </c>
      <c r="T178" s="17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9" t="s">
        <v>182</v>
      </c>
      <c r="AT178" s="179" t="s">
        <v>177</v>
      </c>
      <c r="AU178" s="179" t="s">
        <v>86</v>
      </c>
      <c r="AY178" s="18" t="s">
        <v>175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8" t="s">
        <v>84</v>
      </c>
      <c r="BK178" s="180">
        <f>ROUND(I178*H178,2)</f>
        <v>0</v>
      </c>
      <c r="BL178" s="18" t="s">
        <v>182</v>
      </c>
      <c r="BM178" s="179" t="s">
        <v>2130</v>
      </c>
    </row>
    <row r="179" spans="1:65" s="13" customFormat="1">
      <c r="B179" s="181"/>
      <c r="D179" s="182" t="s">
        <v>184</v>
      </c>
      <c r="E179" s="183" t="s">
        <v>1</v>
      </c>
      <c r="F179" s="184" t="s">
        <v>416</v>
      </c>
      <c r="H179" s="185">
        <v>1.296</v>
      </c>
      <c r="I179" s="186"/>
      <c r="L179" s="181"/>
      <c r="M179" s="187"/>
      <c r="N179" s="188"/>
      <c r="O179" s="188"/>
      <c r="P179" s="188"/>
      <c r="Q179" s="188"/>
      <c r="R179" s="188"/>
      <c r="S179" s="188"/>
      <c r="T179" s="189"/>
      <c r="AT179" s="183" t="s">
        <v>184</v>
      </c>
      <c r="AU179" s="183" t="s">
        <v>86</v>
      </c>
      <c r="AV179" s="13" t="s">
        <v>86</v>
      </c>
      <c r="AW179" s="13" t="s">
        <v>33</v>
      </c>
      <c r="AX179" s="13" t="s">
        <v>84</v>
      </c>
      <c r="AY179" s="183" t="s">
        <v>175</v>
      </c>
    </row>
    <row r="180" spans="1:65" s="2" customFormat="1" ht="24" customHeight="1">
      <c r="A180" s="33"/>
      <c r="B180" s="167"/>
      <c r="C180" s="168" t="s">
        <v>287</v>
      </c>
      <c r="D180" s="168" t="s">
        <v>177</v>
      </c>
      <c r="E180" s="169" t="s">
        <v>207</v>
      </c>
      <c r="F180" s="170" t="s">
        <v>208</v>
      </c>
      <c r="G180" s="171" t="s">
        <v>180</v>
      </c>
      <c r="H180" s="172">
        <v>562.84400000000005</v>
      </c>
      <c r="I180" s="173"/>
      <c r="J180" s="174">
        <f>ROUND(I180*H180,2)</f>
        <v>0</v>
      </c>
      <c r="K180" s="170" t="s">
        <v>181</v>
      </c>
      <c r="L180" s="34"/>
      <c r="M180" s="175" t="s">
        <v>1</v>
      </c>
      <c r="N180" s="176" t="s">
        <v>42</v>
      </c>
      <c r="O180" s="59"/>
      <c r="P180" s="177">
        <f>O180*H180</f>
        <v>0</v>
      </c>
      <c r="Q180" s="177">
        <v>0</v>
      </c>
      <c r="R180" s="177">
        <f>Q180*H180</f>
        <v>0</v>
      </c>
      <c r="S180" s="177">
        <v>0</v>
      </c>
      <c r="T180" s="178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9" t="s">
        <v>182</v>
      </c>
      <c r="AT180" s="179" t="s">
        <v>177</v>
      </c>
      <c r="AU180" s="179" t="s">
        <v>86</v>
      </c>
      <c r="AY180" s="18" t="s">
        <v>175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8" t="s">
        <v>84</v>
      </c>
      <c r="BK180" s="180">
        <f>ROUND(I180*H180,2)</f>
        <v>0</v>
      </c>
      <c r="BL180" s="18" t="s">
        <v>182</v>
      </c>
      <c r="BM180" s="179" t="s">
        <v>2131</v>
      </c>
    </row>
    <row r="181" spans="1:65" s="13" customFormat="1">
      <c r="B181" s="181"/>
      <c r="D181" s="182" t="s">
        <v>184</v>
      </c>
      <c r="E181" s="183" t="s">
        <v>1</v>
      </c>
      <c r="F181" s="184" t="s">
        <v>763</v>
      </c>
      <c r="H181" s="185">
        <v>243</v>
      </c>
      <c r="I181" s="186"/>
      <c r="L181" s="181"/>
      <c r="M181" s="187"/>
      <c r="N181" s="188"/>
      <c r="O181" s="188"/>
      <c r="P181" s="188"/>
      <c r="Q181" s="188"/>
      <c r="R181" s="188"/>
      <c r="S181" s="188"/>
      <c r="T181" s="189"/>
      <c r="AT181" s="183" t="s">
        <v>184</v>
      </c>
      <c r="AU181" s="183" t="s">
        <v>86</v>
      </c>
      <c r="AV181" s="13" t="s">
        <v>86</v>
      </c>
      <c r="AW181" s="13" t="s">
        <v>33</v>
      </c>
      <c r="AX181" s="13" t="s">
        <v>77</v>
      </c>
      <c r="AY181" s="183" t="s">
        <v>175</v>
      </c>
    </row>
    <row r="182" spans="1:65" s="13" customFormat="1">
      <c r="B182" s="181"/>
      <c r="D182" s="182" t="s">
        <v>184</v>
      </c>
      <c r="E182" s="183" t="s">
        <v>1</v>
      </c>
      <c r="F182" s="184" t="s">
        <v>764</v>
      </c>
      <c r="H182" s="185">
        <v>243</v>
      </c>
      <c r="I182" s="186"/>
      <c r="L182" s="181"/>
      <c r="M182" s="187"/>
      <c r="N182" s="188"/>
      <c r="O182" s="188"/>
      <c r="P182" s="188"/>
      <c r="Q182" s="188"/>
      <c r="R182" s="188"/>
      <c r="S182" s="188"/>
      <c r="T182" s="189"/>
      <c r="AT182" s="183" t="s">
        <v>184</v>
      </c>
      <c r="AU182" s="183" t="s">
        <v>86</v>
      </c>
      <c r="AV182" s="13" t="s">
        <v>86</v>
      </c>
      <c r="AW182" s="13" t="s">
        <v>33</v>
      </c>
      <c r="AX182" s="13" t="s">
        <v>77</v>
      </c>
      <c r="AY182" s="183" t="s">
        <v>175</v>
      </c>
    </row>
    <row r="183" spans="1:65" s="13" customFormat="1">
      <c r="B183" s="181"/>
      <c r="D183" s="182" t="s">
        <v>184</v>
      </c>
      <c r="E183" s="183" t="s">
        <v>1</v>
      </c>
      <c r="F183" s="184" t="s">
        <v>2132</v>
      </c>
      <c r="H183" s="185">
        <v>38.421999999999997</v>
      </c>
      <c r="I183" s="186"/>
      <c r="L183" s="181"/>
      <c r="M183" s="187"/>
      <c r="N183" s="188"/>
      <c r="O183" s="188"/>
      <c r="P183" s="188"/>
      <c r="Q183" s="188"/>
      <c r="R183" s="188"/>
      <c r="S183" s="188"/>
      <c r="T183" s="189"/>
      <c r="AT183" s="183" t="s">
        <v>184</v>
      </c>
      <c r="AU183" s="183" t="s">
        <v>86</v>
      </c>
      <c r="AV183" s="13" t="s">
        <v>86</v>
      </c>
      <c r="AW183" s="13" t="s">
        <v>33</v>
      </c>
      <c r="AX183" s="13" t="s">
        <v>77</v>
      </c>
      <c r="AY183" s="183" t="s">
        <v>175</v>
      </c>
    </row>
    <row r="184" spans="1:65" s="13" customFormat="1">
      <c r="B184" s="181"/>
      <c r="D184" s="182" t="s">
        <v>184</v>
      </c>
      <c r="E184" s="183" t="s">
        <v>1</v>
      </c>
      <c r="F184" s="184" t="s">
        <v>2133</v>
      </c>
      <c r="H184" s="185">
        <v>38.421999999999997</v>
      </c>
      <c r="I184" s="186"/>
      <c r="L184" s="181"/>
      <c r="M184" s="187"/>
      <c r="N184" s="188"/>
      <c r="O184" s="188"/>
      <c r="P184" s="188"/>
      <c r="Q184" s="188"/>
      <c r="R184" s="188"/>
      <c r="S184" s="188"/>
      <c r="T184" s="189"/>
      <c r="AT184" s="183" t="s">
        <v>184</v>
      </c>
      <c r="AU184" s="183" t="s">
        <v>86</v>
      </c>
      <c r="AV184" s="13" t="s">
        <v>86</v>
      </c>
      <c r="AW184" s="13" t="s">
        <v>33</v>
      </c>
      <c r="AX184" s="13" t="s">
        <v>77</v>
      </c>
      <c r="AY184" s="183" t="s">
        <v>175</v>
      </c>
    </row>
    <row r="185" spans="1:65" s="15" customFormat="1">
      <c r="B185" s="197"/>
      <c r="D185" s="182" t="s">
        <v>184</v>
      </c>
      <c r="E185" s="198" t="s">
        <v>1</v>
      </c>
      <c r="F185" s="199" t="s">
        <v>200</v>
      </c>
      <c r="H185" s="200">
        <v>562.84400000000005</v>
      </c>
      <c r="I185" s="201"/>
      <c r="L185" s="197"/>
      <c r="M185" s="202"/>
      <c r="N185" s="203"/>
      <c r="O185" s="203"/>
      <c r="P185" s="203"/>
      <c r="Q185" s="203"/>
      <c r="R185" s="203"/>
      <c r="S185" s="203"/>
      <c r="T185" s="204"/>
      <c r="AT185" s="198" t="s">
        <v>184</v>
      </c>
      <c r="AU185" s="198" t="s">
        <v>86</v>
      </c>
      <c r="AV185" s="15" t="s">
        <v>182</v>
      </c>
      <c r="AW185" s="15" t="s">
        <v>33</v>
      </c>
      <c r="AX185" s="15" t="s">
        <v>84</v>
      </c>
      <c r="AY185" s="198" t="s">
        <v>175</v>
      </c>
    </row>
    <row r="186" spans="1:65" s="2" customFormat="1" ht="24" customHeight="1">
      <c r="A186" s="33"/>
      <c r="B186" s="167"/>
      <c r="C186" s="168" t="s">
        <v>291</v>
      </c>
      <c r="D186" s="168" t="s">
        <v>177</v>
      </c>
      <c r="E186" s="169" t="s">
        <v>213</v>
      </c>
      <c r="F186" s="170" t="s">
        <v>214</v>
      </c>
      <c r="G186" s="171" t="s">
        <v>180</v>
      </c>
      <c r="H186" s="172">
        <v>338.59300000000002</v>
      </c>
      <c r="I186" s="173"/>
      <c r="J186" s="174">
        <f>ROUND(I186*H186,2)</f>
        <v>0</v>
      </c>
      <c r="K186" s="170" t="s">
        <v>181</v>
      </c>
      <c r="L186" s="34"/>
      <c r="M186" s="175" t="s">
        <v>1</v>
      </c>
      <c r="N186" s="176" t="s">
        <v>42</v>
      </c>
      <c r="O186" s="59"/>
      <c r="P186" s="177">
        <f>O186*H186</f>
        <v>0</v>
      </c>
      <c r="Q186" s="177">
        <v>0</v>
      </c>
      <c r="R186" s="177">
        <f>Q186*H186</f>
        <v>0</v>
      </c>
      <c r="S186" s="177">
        <v>0</v>
      </c>
      <c r="T186" s="17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182</v>
      </c>
      <c r="AT186" s="179" t="s">
        <v>177</v>
      </c>
      <c r="AU186" s="179" t="s">
        <v>86</v>
      </c>
      <c r="AY186" s="18" t="s">
        <v>175</v>
      </c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8" t="s">
        <v>84</v>
      </c>
      <c r="BK186" s="180">
        <f>ROUND(I186*H186,2)</f>
        <v>0</v>
      </c>
      <c r="BL186" s="18" t="s">
        <v>182</v>
      </c>
      <c r="BM186" s="179" t="s">
        <v>2134</v>
      </c>
    </row>
    <row r="187" spans="1:65" s="13" customFormat="1">
      <c r="B187" s="181"/>
      <c r="D187" s="182" t="s">
        <v>184</v>
      </c>
      <c r="E187" s="183" t="s">
        <v>1</v>
      </c>
      <c r="F187" s="184" t="s">
        <v>2135</v>
      </c>
      <c r="H187" s="185">
        <v>377.01499999999999</v>
      </c>
      <c r="I187" s="186"/>
      <c r="L187" s="181"/>
      <c r="M187" s="187"/>
      <c r="N187" s="188"/>
      <c r="O187" s="188"/>
      <c r="P187" s="188"/>
      <c r="Q187" s="188"/>
      <c r="R187" s="188"/>
      <c r="S187" s="188"/>
      <c r="T187" s="189"/>
      <c r="AT187" s="183" t="s">
        <v>184</v>
      </c>
      <c r="AU187" s="183" t="s">
        <v>86</v>
      </c>
      <c r="AV187" s="13" t="s">
        <v>86</v>
      </c>
      <c r="AW187" s="13" t="s">
        <v>33</v>
      </c>
      <c r="AX187" s="13" t="s">
        <v>77</v>
      </c>
      <c r="AY187" s="183" t="s">
        <v>175</v>
      </c>
    </row>
    <row r="188" spans="1:65" s="13" customFormat="1">
      <c r="B188" s="181"/>
      <c r="D188" s="182" t="s">
        <v>184</v>
      </c>
      <c r="E188" s="183" t="s">
        <v>1</v>
      </c>
      <c r="F188" s="184" t="s">
        <v>2136</v>
      </c>
      <c r="H188" s="185">
        <v>-38.421999999999997</v>
      </c>
      <c r="I188" s="186"/>
      <c r="L188" s="181"/>
      <c r="M188" s="187"/>
      <c r="N188" s="188"/>
      <c r="O188" s="188"/>
      <c r="P188" s="188"/>
      <c r="Q188" s="188"/>
      <c r="R188" s="188"/>
      <c r="S188" s="188"/>
      <c r="T188" s="189"/>
      <c r="AT188" s="183" t="s">
        <v>184</v>
      </c>
      <c r="AU188" s="183" t="s">
        <v>86</v>
      </c>
      <c r="AV188" s="13" t="s">
        <v>86</v>
      </c>
      <c r="AW188" s="13" t="s">
        <v>33</v>
      </c>
      <c r="AX188" s="13" t="s">
        <v>77</v>
      </c>
      <c r="AY188" s="183" t="s">
        <v>175</v>
      </c>
    </row>
    <row r="189" spans="1:65" s="15" customFormat="1">
      <c r="B189" s="197"/>
      <c r="D189" s="182" t="s">
        <v>184</v>
      </c>
      <c r="E189" s="198" t="s">
        <v>136</v>
      </c>
      <c r="F189" s="199" t="s">
        <v>200</v>
      </c>
      <c r="H189" s="200">
        <v>338.59300000000002</v>
      </c>
      <c r="I189" s="201"/>
      <c r="L189" s="197"/>
      <c r="M189" s="202"/>
      <c r="N189" s="203"/>
      <c r="O189" s="203"/>
      <c r="P189" s="203"/>
      <c r="Q189" s="203"/>
      <c r="R189" s="203"/>
      <c r="S189" s="203"/>
      <c r="T189" s="204"/>
      <c r="AT189" s="198" t="s">
        <v>184</v>
      </c>
      <c r="AU189" s="198" t="s">
        <v>86</v>
      </c>
      <c r="AV189" s="15" t="s">
        <v>182</v>
      </c>
      <c r="AW189" s="15" t="s">
        <v>33</v>
      </c>
      <c r="AX189" s="15" t="s">
        <v>84</v>
      </c>
      <c r="AY189" s="198" t="s">
        <v>175</v>
      </c>
    </row>
    <row r="190" spans="1:65" s="2" customFormat="1" ht="24" customHeight="1">
      <c r="A190" s="33"/>
      <c r="B190" s="167"/>
      <c r="C190" s="168" t="s">
        <v>295</v>
      </c>
      <c r="D190" s="168" t="s">
        <v>177</v>
      </c>
      <c r="E190" s="169" t="s">
        <v>218</v>
      </c>
      <c r="F190" s="170" t="s">
        <v>219</v>
      </c>
      <c r="G190" s="171" t="s">
        <v>180</v>
      </c>
      <c r="H190" s="172">
        <v>1692.9649999999999</v>
      </c>
      <c r="I190" s="173"/>
      <c r="J190" s="174">
        <f>ROUND(I190*H190,2)</f>
        <v>0</v>
      </c>
      <c r="K190" s="170" t="s">
        <v>181</v>
      </c>
      <c r="L190" s="34"/>
      <c r="M190" s="175" t="s">
        <v>1</v>
      </c>
      <c r="N190" s="176" t="s">
        <v>42</v>
      </c>
      <c r="O190" s="59"/>
      <c r="P190" s="177">
        <f>O190*H190</f>
        <v>0</v>
      </c>
      <c r="Q190" s="177">
        <v>0</v>
      </c>
      <c r="R190" s="177">
        <f>Q190*H190</f>
        <v>0</v>
      </c>
      <c r="S190" s="177">
        <v>0</v>
      </c>
      <c r="T190" s="178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9" t="s">
        <v>182</v>
      </c>
      <c r="AT190" s="179" t="s">
        <v>177</v>
      </c>
      <c r="AU190" s="179" t="s">
        <v>86</v>
      </c>
      <c r="AY190" s="18" t="s">
        <v>175</v>
      </c>
      <c r="BE190" s="180">
        <f>IF(N190="základní",J190,0)</f>
        <v>0</v>
      </c>
      <c r="BF190" s="180">
        <f>IF(N190="snížená",J190,0)</f>
        <v>0</v>
      </c>
      <c r="BG190" s="180">
        <f>IF(N190="zákl. přenesená",J190,0)</f>
        <v>0</v>
      </c>
      <c r="BH190" s="180">
        <f>IF(N190="sníž. přenesená",J190,0)</f>
        <v>0</v>
      </c>
      <c r="BI190" s="180">
        <f>IF(N190="nulová",J190,0)</f>
        <v>0</v>
      </c>
      <c r="BJ190" s="18" t="s">
        <v>84</v>
      </c>
      <c r="BK190" s="180">
        <f>ROUND(I190*H190,2)</f>
        <v>0</v>
      </c>
      <c r="BL190" s="18" t="s">
        <v>182</v>
      </c>
      <c r="BM190" s="179" t="s">
        <v>2137</v>
      </c>
    </row>
    <row r="191" spans="1:65" s="13" customFormat="1">
      <c r="B191" s="181"/>
      <c r="D191" s="182" t="s">
        <v>184</v>
      </c>
      <c r="E191" s="183" t="s">
        <v>1</v>
      </c>
      <c r="F191" s="184" t="s">
        <v>221</v>
      </c>
      <c r="H191" s="185">
        <v>1692.9649999999999</v>
      </c>
      <c r="I191" s="186"/>
      <c r="L191" s="181"/>
      <c r="M191" s="187"/>
      <c r="N191" s="188"/>
      <c r="O191" s="188"/>
      <c r="P191" s="188"/>
      <c r="Q191" s="188"/>
      <c r="R191" s="188"/>
      <c r="S191" s="188"/>
      <c r="T191" s="189"/>
      <c r="AT191" s="183" t="s">
        <v>184</v>
      </c>
      <c r="AU191" s="183" t="s">
        <v>86</v>
      </c>
      <c r="AV191" s="13" t="s">
        <v>86</v>
      </c>
      <c r="AW191" s="13" t="s">
        <v>33</v>
      </c>
      <c r="AX191" s="13" t="s">
        <v>84</v>
      </c>
      <c r="AY191" s="183" t="s">
        <v>175</v>
      </c>
    </row>
    <row r="192" spans="1:65" s="2" customFormat="1" ht="16.5" customHeight="1">
      <c r="A192" s="33"/>
      <c r="B192" s="167"/>
      <c r="C192" s="168" t="s">
        <v>300</v>
      </c>
      <c r="D192" s="168" t="s">
        <v>177</v>
      </c>
      <c r="E192" s="169" t="s">
        <v>223</v>
      </c>
      <c r="F192" s="170" t="s">
        <v>224</v>
      </c>
      <c r="G192" s="171" t="s">
        <v>180</v>
      </c>
      <c r="H192" s="172">
        <v>281.42200000000003</v>
      </c>
      <c r="I192" s="173"/>
      <c r="J192" s="174">
        <f>ROUND(I192*H192,2)</f>
        <v>0</v>
      </c>
      <c r="K192" s="170" t="s">
        <v>181</v>
      </c>
      <c r="L192" s="34"/>
      <c r="M192" s="175" t="s">
        <v>1</v>
      </c>
      <c r="N192" s="176" t="s">
        <v>42</v>
      </c>
      <c r="O192" s="59"/>
      <c r="P192" s="177">
        <f>O192*H192</f>
        <v>0</v>
      </c>
      <c r="Q192" s="177">
        <v>0</v>
      </c>
      <c r="R192" s="177">
        <f>Q192*H192</f>
        <v>0</v>
      </c>
      <c r="S192" s="177">
        <v>0</v>
      </c>
      <c r="T192" s="178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9" t="s">
        <v>182</v>
      </c>
      <c r="AT192" s="179" t="s">
        <v>177</v>
      </c>
      <c r="AU192" s="179" t="s">
        <v>86</v>
      </c>
      <c r="AY192" s="18" t="s">
        <v>175</v>
      </c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8" t="s">
        <v>84</v>
      </c>
      <c r="BK192" s="180">
        <f>ROUND(I192*H192,2)</f>
        <v>0</v>
      </c>
      <c r="BL192" s="18" t="s">
        <v>182</v>
      </c>
      <c r="BM192" s="179" t="s">
        <v>2138</v>
      </c>
    </row>
    <row r="193" spans="1:65" s="13" customFormat="1">
      <c r="B193" s="181"/>
      <c r="D193" s="182" t="s">
        <v>184</v>
      </c>
      <c r="E193" s="183" t="s">
        <v>1</v>
      </c>
      <c r="F193" s="184" t="s">
        <v>769</v>
      </c>
      <c r="H193" s="185">
        <v>243</v>
      </c>
      <c r="I193" s="186"/>
      <c r="L193" s="181"/>
      <c r="M193" s="187"/>
      <c r="N193" s="188"/>
      <c r="O193" s="188"/>
      <c r="P193" s="188"/>
      <c r="Q193" s="188"/>
      <c r="R193" s="188"/>
      <c r="S193" s="188"/>
      <c r="T193" s="189"/>
      <c r="AT193" s="183" t="s">
        <v>184</v>
      </c>
      <c r="AU193" s="183" t="s">
        <v>86</v>
      </c>
      <c r="AV193" s="13" t="s">
        <v>86</v>
      </c>
      <c r="AW193" s="13" t="s">
        <v>33</v>
      </c>
      <c r="AX193" s="13" t="s">
        <v>77</v>
      </c>
      <c r="AY193" s="183" t="s">
        <v>175</v>
      </c>
    </row>
    <row r="194" spans="1:65" s="13" customFormat="1">
      <c r="B194" s="181"/>
      <c r="D194" s="182" t="s">
        <v>184</v>
      </c>
      <c r="E194" s="183" t="s">
        <v>1</v>
      </c>
      <c r="F194" s="184" t="s">
        <v>2133</v>
      </c>
      <c r="H194" s="185">
        <v>38.421999999999997</v>
      </c>
      <c r="I194" s="186"/>
      <c r="L194" s="181"/>
      <c r="M194" s="187"/>
      <c r="N194" s="188"/>
      <c r="O194" s="188"/>
      <c r="P194" s="188"/>
      <c r="Q194" s="188"/>
      <c r="R194" s="188"/>
      <c r="S194" s="188"/>
      <c r="T194" s="189"/>
      <c r="AT194" s="183" t="s">
        <v>184</v>
      </c>
      <c r="AU194" s="183" t="s">
        <v>86</v>
      </c>
      <c r="AV194" s="13" t="s">
        <v>86</v>
      </c>
      <c r="AW194" s="13" t="s">
        <v>33</v>
      </c>
      <c r="AX194" s="13" t="s">
        <v>77</v>
      </c>
      <c r="AY194" s="183" t="s">
        <v>175</v>
      </c>
    </row>
    <row r="195" spans="1:65" s="15" customFormat="1">
      <c r="B195" s="197"/>
      <c r="D195" s="182" t="s">
        <v>184</v>
      </c>
      <c r="E195" s="198" t="s">
        <v>1</v>
      </c>
      <c r="F195" s="199" t="s">
        <v>200</v>
      </c>
      <c r="H195" s="200">
        <v>281.42200000000003</v>
      </c>
      <c r="I195" s="201"/>
      <c r="L195" s="197"/>
      <c r="M195" s="202"/>
      <c r="N195" s="203"/>
      <c r="O195" s="203"/>
      <c r="P195" s="203"/>
      <c r="Q195" s="203"/>
      <c r="R195" s="203"/>
      <c r="S195" s="203"/>
      <c r="T195" s="204"/>
      <c r="AT195" s="198" t="s">
        <v>184</v>
      </c>
      <c r="AU195" s="198" t="s">
        <v>86</v>
      </c>
      <c r="AV195" s="15" t="s">
        <v>182</v>
      </c>
      <c r="AW195" s="15" t="s">
        <v>33</v>
      </c>
      <c r="AX195" s="15" t="s">
        <v>84</v>
      </c>
      <c r="AY195" s="198" t="s">
        <v>175</v>
      </c>
    </row>
    <row r="196" spans="1:65" s="2" customFormat="1" ht="16.5" customHeight="1">
      <c r="A196" s="33"/>
      <c r="B196" s="167"/>
      <c r="C196" s="168" t="s">
        <v>307</v>
      </c>
      <c r="D196" s="168" t="s">
        <v>177</v>
      </c>
      <c r="E196" s="169" t="s">
        <v>228</v>
      </c>
      <c r="F196" s="170" t="s">
        <v>229</v>
      </c>
      <c r="G196" s="171" t="s">
        <v>180</v>
      </c>
      <c r="H196" s="172">
        <v>338.59300000000002</v>
      </c>
      <c r="I196" s="173"/>
      <c r="J196" s="174">
        <f>ROUND(I196*H196,2)</f>
        <v>0</v>
      </c>
      <c r="K196" s="170" t="s">
        <v>181</v>
      </c>
      <c r="L196" s="34"/>
      <c r="M196" s="175" t="s">
        <v>1</v>
      </c>
      <c r="N196" s="176" t="s">
        <v>42</v>
      </c>
      <c r="O196" s="59"/>
      <c r="P196" s="177">
        <f>O196*H196</f>
        <v>0</v>
      </c>
      <c r="Q196" s="177">
        <v>0</v>
      </c>
      <c r="R196" s="177">
        <f>Q196*H196</f>
        <v>0</v>
      </c>
      <c r="S196" s="177">
        <v>0</v>
      </c>
      <c r="T196" s="178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9" t="s">
        <v>182</v>
      </c>
      <c r="AT196" s="179" t="s">
        <v>177</v>
      </c>
      <c r="AU196" s="179" t="s">
        <v>86</v>
      </c>
      <c r="AY196" s="18" t="s">
        <v>175</v>
      </c>
      <c r="BE196" s="180">
        <f>IF(N196="základní",J196,0)</f>
        <v>0</v>
      </c>
      <c r="BF196" s="180">
        <f>IF(N196="snížená",J196,0)</f>
        <v>0</v>
      </c>
      <c r="BG196" s="180">
        <f>IF(N196="zákl. přenesená",J196,0)</f>
        <v>0</v>
      </c>
      <c r="BH196" s="180">
        <f>IF(N196="sníž. přenesená",J196,0)</f>
        <v>0</v>
      </c>
      <c r="BI196" s="180">
        <f>IF(N196="nulová",J196,0)</f>
        <v>0</v>
      </c>
      <c r="BJ196" s="18" t="s">
        <v>84</v>
      </c>
      <c r="BK196" s="180">
        <f>ROUND(I196*H196,2)</f>
        <v>0</v>
      </c>
      <c r="BL196" s="18" t="s">
        <v>182</v>
      </c>
      <c r="BM196" s="179" t="s">
        <v>2139</v>
      </c>
    </row>
    <row r="197" spans="1:65" s="13" customFormat="1">
      <c r="B197" s="181"/>
      <c r="D197" s="182" t="s">
        <v>184</v>
      </c>
      <c r="E197" s="183" t="s">
        <v>1</v>
      </c>
      <c r="F197" s="184" t="s">
        <v>136</v>
      </c>
      <c r="H197" s="185">
        <v>338.59300000000002</v>
      </c>
      <c r="I197" s="186"/>
      <c r="L197" s="181"/>
      <c r="M197" s="187"/>
      <c r="N197" s="188"/>
      <c r="O197" s="188"/>
      <c r="P197" s="188"/>
      <c r="Q197" s="188"/>
      <c r="R197" s="188"/>
      <c r="S197" s="188"/>
      <c r="T197" s="189"/>
      <c r="AT197" s="183" t="s">
        <v>184</v>
      </c>
      <c r="AU197" s="183" t="s">
        <v>86</v>
      </c>
      <c r="AV197" s="13" t="s">
        <v>86</v>
      </c>
      <c r="AW197" s="13" t="s">
        <v>33</v>
      </c>
      <c r="AX197" s="13" t="s">
        <v>84</v>
      </c>
      <c r="AY197" s="183" t="s">
        <v>175</v>
      </c>
    </row>
    <row r="198" spans="1:65" s="2" customFormat="1" ht="24" customHeight="1">
      <c r="A198" s="33"/>
      <c r="B198" s="167"/>
      <c r="C198" s="168" t="s">
        <v>312</v>
      </c>
      <c r="D198" s="168" t="s">
        <v>177</v>
      </c>
      <c r="E198" s="169" t="s">
        <v>232</v>
      </c>
      <c r="F198" s="170" t="s">
        <v>233</v>
      </c>
      <c r="G198" s="171" t="s">
        <v>234</v>
      </c>
      <c r="H198" s="172">
        <v>565.45000000000005</v>
      </c>
      <c r="I198" s="173"/>
      <c r="J198" s="174">
        <f>ROUND(I198*H198,2)</f>
        <v>0</v>
      </c>
      <c r="K198" s="170" t="s">
        <v>181</v>
      </c>
      <c r="L198" s="34"/>
      <c r="M198" s="175" t="s">
        <v>1</v>
      </c>
      <c r="N198" s="176" t="s">
        <v>42</v>
      </c>
      <c r="O198" s="59"/>
      <c r="P198" s="177">
        <f>O198*H198</f>
        <v>0</v>
      </c>
      <c r="Q198" s="177">
        <v>0</v>
      </c>
      <c r="R198" s="177">
        <f>Q198*H198</f>
        <v>0</v>
      </c>
      <c r="S198" s="177">
        <v>0</v>
      </c>
      <c r="T198" s="17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182</v>
      </c>
      <c r="AT198" s="179" t="s">
        <v>177</v>
      </c>
      <c r="AU198" s="179" t="s">
        <v>86</v>
      </c>
      <c r="AY198" s="18" t="s">
        <v>175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8" t="s">
        <v>84</v>
      </c>
      <c r="BK198" s="180">
        <f>ROUND(I198*H198,2)</f>
        <v>0</v>
      </c>
      <c r="BL198" s="18" t="s">
        <v>182</v>
      </c>
      <c r="BM198" s="179" t="s">
        <v>2140</v>
      </c>
    </row>
    <row r="199" spans="1:65" s="13" customFormat="1">
      <c r="B199" s="181"/>
      <c r="D199" s="182" t="s">
        <v>184</v>
      </c>
      <c r="E199" s="183" t="s">
        <v>1</v>
      </c>
      <c r="F199" s="184" t="s">
        <v>236</v>
      </c>
      <c r="H199" s="185">
        <v>565.45000000000005</v>
      </c>
      <c r="I199" s="186"/>
      <c r="L199" s="181"/>
      <c r="M199" s="187"/>
      <c r="N199" s="188"/>
      <c r="O199" s="188"/>
      <c r="P199" s="188"/>
      <c r="Q199" s="188"/>
      <c r="R199" s="188"/>
      <c r="S199" s="188"/>
      <c r="T199" s="189"/>
      <c r="AT199" s="183" t="s">
        <v>184</v>
      </c>
      <c r="AU199" s="183" t="s">
        <v>86</v>
      </c>
      <c r="AV199" s="13" t="s">
        <v>86</v>
      </c>
      <c r="AW199" s="13" t="s">
        <v>33</v>
      </c>
      <c r="AX199" s="13" t="s">
        <v>84</v>
      </c>
      <c r="AY199" s="183" t="s">
        <v>175</v>
      </c>
    </row>
    <row r="200" spans="1:65" s="2" customFormat="1" ht="24" customHeight="1">
      <c r="A200" s="33"/>
      <c r="B200" s="167"/>
      <c r="C200" s="168" t="s">
        <v>316</v>
      </c>
      <c r="D200" s="168" t="s">
        <v>177</v>
      </c>
      <c r="E200" s="169" t="s">
        <v>772</v>
      </c>
      <c r="F200" s="170" t="s">
        <v>773</v>
      </c>
      <c r="G200" s="171" t="s">
        <v>180</v>
      </c>
      <c r="H200" s="172">
        <v>38.421999999999997</v>
      </c>
      <c r="I200" s="173"/>
      <c r="J200" s="174">
        <f>ROUND(I200*H200,2)</f>
        <v>0</v>
      </c>
      <c r="K200" s="170" t="s">
        <v>181</v>
      </c>
      <c r="L200" s="34"/>
      <c r="M200" s="175" t="s">
        <v>1</v>
      </c>
      <c r="N200" s="176" t="s">
        <v>42</v>
      </c>
      <c r="O200" s="59"/>
      <c r="P200" s="177">
        <f>O200*H200</f>
        <v>0</v>
      </c>
      <c r="Q200" s="177">
        <v>0</v>
      </c>
      <c r="R200" s="177">
        <f>Q200*H200</f>
        <v>0</v>
      </c>
      <c r="S200" s="177">
        <v>0</v>
      </c>
      <c r="T200" s="178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9" t="s">
        <v>182</v>
      </c>
      <c r="AT200" s="179" t="s">
        <v>177</v>
      </c>
      <c r="AU200" s="179" t="s">
        <v>86</v>
      </c>
      <c r="AY200" s="18" t="s">
        <v>175</v>
      </c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18" t="s">
        <v>84</v>
      </c>
      <c r="BK200" s="180">
        <f>ROUND(I200*H200,2)</f>
        <v>0</v>
      </c>
      <c r="BL200" s="18" t="s">
        <v>182</v>
      </c>
      <c r="BM200" s="179" t="s">
        <v>2141</v>
      </c>
    </row>
    <row r="201" spans="1:65" s="13" customFormat="1">
      <c r="B201" s="181"/>
      <c r="D201" s="182" t="s">
        <v>184</v>
      </c>
      <c r="E201" s="183" t="s">
        <v>1</v>
      </c>
      <c r="F201" s="184" t="s">
        <v>2142</v>
      </c>
      <c r="H201" s="185">
        <v>73.02</v>
      </c>
      <c r="I201" s="186"/>
      <c r="L201" s="181"/>
      <c r="M201" s="187"/>
      <c r="N201" s="188"/>
      <c r="O201" s="188"/>
      <c r="P201" s="188"/>
      <c r="Q201" s="188"/>
      <c r="R201" s="188"/>
      <c r="S201" s="188"/>
      <c r="T201" s="189"/>
      <c r="AT201" s="183" t="s">
        <v>184</v>
      </c>
      <c r="AU201" s="183" t="s">
        <v>86</v>
      </c>
      <c r="AV201" s="13" t="s">
        <v>86</v>
      </c>
      <c r="AW201" s="13" t="s">
        <v>33</v>
      </c>
      <c r="AX201" s="13" t="s">
        <v>77</v>
      </c>
      <c r="AY201" s="183" t="s">
        <v>175</v>
      </c>
    </row>
    <row r="202" spans="1:65" s="13" customFormat="1">
      <c r="B202" s="181"/>
      <c r="D202" s="182" t="s">
        <v>184</v>
      </c>
      <c r="E202" s="183" t="s">
        <v>1</v>
      </c>
      <c r="F202" s="184" t="s">
        <v>1267</v>
      </c>
      <c r="H202" s="185">
        <v>-33.99</v>
      </c>
      <c r="I202" s="186"/>
      <c r="L202" s="181"/>
      <c r="M202" s="187"/>
      <c r="N202" s="188"/>
      <c r="O202" s="188"/>
      <c r="P202" s="188"/>
      <c r="Q202" s="188"/>
      <c r="R202" s="188"/>
      <c r="S202" s="188"/>
      <c r="T202" s="189"/>
      <c r="AT202" s="183" t="s">
        <v>184</v>
      </c>
      <c r="AU202" s="183" t="s">
        <v>86</v>
      </c>
      <c r="AV202" s="13" t="s">
        <v>86</v>
      </c>
      <c r="AW202" s="13" t="s">
        <v>33</v>
      </c>
      <c r="AX202" s="13" t="s">
        <v>77</v>
      </c>
      <c r="AY202" s="183" t="s">
        <v>175</v>
      </c>
    </row>
    <row r="203" spans="1:65" s="13" customFormat="1">
      <c r="B203" s="181"/>
      <c r="D203" s="182" t="s">
        <v>184</v>
      </c>
      <c r="E203" s="183" t="s">
        <v>1</v>
      </c>
      <c r="F203" s="184" t="s">
        <v>2143</v>
      </c>
      <c r="H203" s="185">
        <v>-0.60799999999999998</v>
      </c>
      <c r="I203" s="186"/>
      <c r="L203" s="181"/>
      <c r="M203" s="187"/>
      <c r="N203" s="188"/>
      <c r="O203" s="188"/>
      <c r="P203" s="188"/>
      <c r="Q203" s="188"/>
      <c r="R203" s="188"/>
      <c r="S203" s="188"/>
      <c r="T203" s="189"/>
      <c r="AT203" s="183" t="s">
        <v>184</v>
      </c>
      <c r="AU203" s="183" t="s">
        <v>86</v>
      </c>
      <c r="AV203" s="13" t="s">
        <v>86</v>
      </c>
      <c r="AW203" s="13" t="s">
        <v>33</v>
      </c>
      <c r="AX203" s="13" t="s">
        <v>77</v>
      </c>
      <c r="AY203" s="183" t="s">
        <v>175</v>
      </c>
    </row>
    <row r="204" spans="1:65" s="15" customFormat="1">
      <c r="B204" s="197"/>
      <c r="D204" s="182" t="s">
        <v>184</v>
      </c>
      <c r="E204" s="198" t="s">
        <v>729</v>
      </c>
      <c r="F204" s="199" t="s">
        <v>200</v>
      </c>
      <c r="H204" s="200">
        <v>38.421999999999997</v>
      </c>
      <c r="I204" s="201"/>
      <c r="L204" s="197"/>
      <c r="M204" s="202"/>
      <c r="N204" s="203"/>
      <c r="O204" s="203"/>
      <c r="P204" s="203"/>
      <c r="Q204" s="203"/>
      <c r="R204" s="203"/>
      <c r="S204" s="203"/>
      <c r="T204" s="204"/>
      <c r="AT204" s="198" t="s">
        <v>184</v>
      </c>
      <c r="AU204" s="198" t="s">
        <v>86</v>
      </c>
      <c r="AV204" s="15" t="s">
        <v>182</v>
      </c>
      <c r="AW204" s="15" t="s">
        <v>33</v>
      </c>
      <c r="AX204" s="15" t="s">
        <v>84</v>
      </c>
      <c r="AY204" s="198" t="s">
        <v>175</v>
      </c>
    </row>
    <row r="205" spans="1:65" s="2" customFormat="1" ht="16.5" customHeight="1">
      <c r="A205" s="33"/>
      <c r="B205" s="167"/>
      <c r="C205" s="168" t="s">
        <v>320</v>
      </c>
      <c r="D205" s="168" t="s">
        <v>177</v>
      </c>
      <c r="E205" s="169" t="s">
        <v>238</v>
      </c>
      <c r="F205" s="170" t="s">
        <v>239</v>
      </c>
      <c r="G205" s="171" t="s">
        <v>180</v>
      </c>
      <c r="H205" s="172">
        <v>243</v>
      </c>
      <c r="I205" s="173"/>
      <c r="J205" s="174">
        <f>ROUND(I205*H205,2)</f>
        <v>0</v>
      </c>
      <c r="K205" s="170" t="s">
        <v>1</v>
      </c>
      <c r="L205" s="34"/>
      <c r="M205" s="175" t="s">
        <v>1</v>
      </c>
      <c r="N205" s="176" t="s">
        <v>42</v>
      </c>
      <c r="O205" s="59"/>
      <c r="P205" s="177">
        <f>O205*H205</f>
        <v>0</v>
      </c>
      <c r="Q205" s="177">
        <v>0</v>
      </c>
      <c r="R205" s="177">
        <f>Q205*H205</f>
        <v>0</v>
      </c>
      <c r="S205" s="177">
        <v>0</v>
      </c>
      <c r="T205" s="178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9" t="s">
        <v>182</v>
      </c>
      <c r="AT205" s="179" t="s">
        <v>177</v>
      </c>
      <c r="AU205" s="179" t="s">
        <v>86</v>
      </c>
      <c r="AY205" s="18" t="s">
        <v>175</v>
      </c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8" t="s">
        <v>84</v>
      </c>
      <c r="BK205" s="180">
        <f>ROUND(I205*H205,2)</f>
        <v>0</v>
      </c>
      <c r="BL205" s="18" t="s">
        <v>182</v>
      </c>
      <c r="BM205" s="179" t="s">
        <v>2144</v>
      </c>
    </row>
    <row r="206" spans="1:65" s="13" customFormat="1">
      <c r="B206" s="181"/>
      <c r="D206" s="182" t="s">
        <v>184</v>
      </c>
      <c r="E206" s="183" t="s">
        <v>1</v>
      </c>
      <c r="F206" s="184" t="s">
        <v>781</v>
      </c>
      <c r="H206" s="185">
        <v>243</v>
      </c>
      <c r="I206" s="186"/>
      <c r="L206" s="181"/>
      <c r="M206" s="187"/>
      <c r="N206" s="188"/>
      <c r="O206" s="188"/>
      <c r="P206" s="188"/>
      <c r="Q206" s="188"/>
      <c r="R206" s="188"/>
      <c r="S206" s="188"/>
      <c r="T206" s="189"/>
      <c r="AT206" s="183" t="s">
        <v>184</v>
      </c>
      <c r="AU206" s="183" t="s">
        <v>86</v>
      </c>
      <c r="AV206" s="13" t="s">
        <v>86</v>
      </c>
      <c r="AW206" s="13" t="s">
        <v>33</v>
      </c>
      <c r="AX206" s="13" t="s">
        <v>84</v>
      </c>
      <c r="AY206" s="183" t="s">
        <v>175</v>
      </c>
    </row>
    <row r="207" spans="1:65" s="2" customFormat="1" ht="24" customHeight="1">
      <c r="A207" s="33"/>
      <c r="B207" s="167"/>
      <c r="C207" s="168" t="s">
        <v>324</v>
      </c>
      <c r="D207" s="168" t="s">
        <v>177</v>
      </c>
      <c r="E207" s="169" t="s">
        <v>1080</v>
      </c>
      <c r="F207" s="170" t="s">
        <v>1081</v>
      </c>
      <c r="G207" s="171" t="s">
        <v>180</v>
      </c>
      <c r="H207" s="172">
        <v>27.21</v>
      </c>
      <c r="I207" s="173"/>
      <c r="J207" s="174">
        <f>ROUND(I207*H207,2)</f>
        <v>0</v>
      </c>
      <c r="K207" s="170" t="s">
        <v>181</v>
      </c>
      <c r="L207" s="34"/>
      <c r="M207" s="175" t="s">
        <v>1</v>
      </c>
      <c r="N207" s="176" t="s">
        <v>42</v>
      </c>
      <c r="O207" s="59"/>
      <c r="P207" s="177">
        <f>O207*H207</f>
        <v>0</v>
      </c>
      <c r="Q207" s="177">
        <v>0</v>
      </c>
      <c r="R207" s="177">
        <f>Q207*H207</f>
        <v>0</v>
      </c>
      <c r="S207" s="177">
        <v>0</v>
      </c>
      <c r="T207" s="178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9" t="s">
        <v>182</v>
      </c>
      <c r="AT207" s="179" t="s">
        <v>177</v>
      </c>
      <c r="AU207" s="179" t="s">
        <v>86</v>
      </c>
      <c r="AY207" s="18" t="s">
        <v>175</v>
      </c>
      <c r="BE207" s="180">
        <f>IF(N207="základní",J207,0)</f>
        <v>0</v>
      </c>
      <c r="BF207" s="180">
        <f>IF(N207="snížená",J207,0)</f>
        <v>0</v>
      </c>
      <c r="BG207" s="180">
        <f>IF(N207="zákl. přenesená",J207,0)</f>
        <v>0</v>
      </c>
      <c r="BH207" s="180">
        <f>IF(N207="sníž. přenesená",J207,0)</f>
        <v>0</v>
      </c>
      <c r="BI207" s="180">
        <f>IF(N207="nulová",J207,0)</f>
        <v>0</v>
      </c>
      <c r="BJ207" s="18" t="s">
        <v>84</v>
      </c>
      <c r="BK207" s="180">
        <f>ROUND(I207*H207,2)</f>
        <v>0</v>
      </c>
      <c r="BL207" s="18" t="s">
        <v>182</v>
      </c>
      <c r="BM207" s="179" t="s">
        <v>2145</v>
      </c>
    </row>
    <row r="208" spans="1:65" s="14" customFormat="1">
      <c r="B208" s="190"/>
      <c r="D208" s="182" t="s">
        <v>184</v>
      </c>
      <c r="E208" s="191" t="s">
        <v>1</v>
      </c>
      <c r="F208" s="192" t="s">
        <v>1270</v>
      </c>
      <c r="H208" s="191" t="s">
        <v>1</v>
      </c>
      <c r="I208" s="193"/>
      <c r="L208" s="190"/>
      <c r="M208" s="194"/>
      <c r="N208" s="195"/>
      <c r="O208" s="195"/>
      <c r="P208" s="195"/>
      <c r="Q208" s="195"/>
      <c r="R208" s="195"/>
      <c r="S208" s="195"/>
      <c r="T208" s="196"/>
      <c r="AT208" s="191" t="s">
        <v>184</v>
      </c>
      <c r="AU208" s="191" t="s">
        <v>86</v>
      </c>
      <c r="AV208" s="14" t="s">
        <v>84</v>
      </c>
      <c r="AW208" s="14" t="s">
        <v>33</v>
      </c>
      <c r="AX208" s="14" t="s">
        <v>77</v>
      </c>
      <c r="AY208" s="191" t="s">
        <v>175</v>
      </c>
    </row>
    <row r="209" spans="1:65" s="13" customFormat="1">
      <c r="B209" s="181"/>
      <c r="D209" s="182" t="s">
        <v>184</v>
      </c>
      <c r="E209" s="183" t="s">
        <v>1175</v>
      </c>
      <c r="F209" s="184" t="s">
        <v>2146</v>
      </c>
      <c r="H209" s="185">
        <v>27.21</v>
      </c>
      <c r="I209" s="186"/>
      <c r="L209" s="181"/>
      <c r="M209" s="187"/>
      <c r="N209" s="188"/>
      <c r="O209" s="188"/>
      <c r="P209" s="188"/>
      <c r="Q209" s="188"/>
      <c r="R209" s="188"/>
      <c r="S209" s="188"/>
      <c r="T209" s="189"/>
      <c r="AT209" s="183" t="s">
        <v>184</v>
      </c>
      <c r="AU209" s="183" t="s">
        <v>86</v>
      </c>
      <c r="AV209" s="13" t="s">
        <v>86</v>
      </c>
      <c r="AW209" s="13" t="s">
        <v>33</v>
      </c>
      <c r="AX209" s="13" t="s">
        <v>84</v>
      </c>
      <c r="AY209" s="183" t="s">
        <v>175</v>
      </c>
    </row>
    <row r="210" spans="1:65" s="2" customFormat="1" ht="16.5" customHeight="1">
      <c r="A210" s="33"/>
      <c r="B210" s="167"/>
      <c r="C210" s="205" t="s">
        <v>328</v>
      </c>
      <c r="D210" s="205" t="s">
        <v>276</v>
      </c>
      <c r="E210" s="206" t="s">
        <v>1272</v>
      </c>
      <c r="F210" s="207" t="s">
        <v>1273</v>
      </c>
      <c r="G210" s="208" t="s">
        <v>234</v>
      </c>
      <c r="H210" s="209">
        <v>54.42</v>
      </c>
      <c r="I210" s="210"/>
      <c r="J210" s="211">
        <f>ROUND(I210*H210,2)</f>
        <v>0</v>
      </c>
      <c r="K210" s="207" t="s">
        <v>181</v>
      </c>
      <c r="L210" s="212"/>
      <c r="M210" s="213" t="s">
        <v>1</v>
      </c>
      <c r="N210" s="214" t="s">
        <v>42</v>
      </c>
      <c r="O210" s="59"/>
      <c r="P210" s="177">
        <f>O210*H210</f>
        <v>0</v>
      </c>
      <c r="Q210" s="177">
        <v>1</v>
      </c>
      <c r="R210" s="177">
        <f>Q210*H210</f>
        <v>54.42</v>
      </c>
      <c r="S210" s="177">
        <v>0</v>
      </c>
      <c r="T210" s="178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9" t="s">
        <v>217</v>
      </c>
      <c r="AT210" s="179" t="s">
        <v>276</v>
      </c>
      <c r="AU210" s="179" t="s">
        <v>86</v>
      </c>
      <c r="AY210" s="18" t="s">
        <v>175</v>
      </c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18" t="s">
        <v>84</v>
      </c>
      <c r="BK210" s="180">
        <f>ROUND(I210*H210,2)</f>
        <v>0</v>
      </c>
      <c r="BL210" s="18" t="s">
        <v>182</v>
      </c>
      <c r="BM210" s="179" t="s">
        <v>2147</v>
      </c>
    </row>
    <row r="211" spans="1:65" s="13" customFormat="1">
      <c r="B211" s="181"/>
      <c r="D211" s="182" t="s">
        <v>184</v>
      </c>
      <c r="F211" s="184" t="s">
        <v>2148</v>
      </c>
      <c r="H211" s="185">
        <v>54.42</v>
      </c>
      <c r="I211" s="186"/>
      <c r="L211" s="181"/>
      <c r="M211" s="187"/>
      <c r="N211" s="188"/>
      <c r="O211" s="188"/>
      <c r="P211" s="188"/>
      <c r="Q211" s="188"/>
      <c r="R211" s="188"/>
      <c r="S211" s="188"/>
      <c r="T211" s="189"/>
      <c r="AT211" s="183" t="s">
        <v>184</v>
      </c>
      <c r="AU211" s="183" t="s">
        <v>86</v>
      </c>
      <c r="AV211" s="13" t="s">
        <v>86</v>
      </c>
      <c r="AW211" s="13" t="s">
        <v>3</v>
      </c>
      <c r="AX211" s="13" t="s">
        <v>84</v>
      </c>
      <c r="AY211" s="183" t="s">
        <v>175</v>
      </c>
    </row>
    <row r="212" spans="1:65" s="2" customFormat="1" ht="24" customHeight="1">
      <c r="A212" s="33"/>
      <c r="B212" s="167"/>
      <c r="C212" s="168" t="s">
        <v>332</v>
      </c>
      <c r="D212" s="168" t="s">
        <v>177</v>
      </c>
      <c r="E212" s="169" t="s">
        <v>782</v>
      </c>
      <c r="F212" s="170" t="s">
        <v>783</v>
      </c>
      <c r="G212" s="171" t="s">
        <v>245</v>
      </c>
      <c r="H212" s="172">
        <v>1620</v>
      </c>
      <c r="I212" s="173"/>
      <c r="J212" s="174">
        <f>ROUND(I212*H212,2)</f>
        <v>0</v>
      </c>
      <c r="K212" s="170" t="s">
        <v>181</v>
      </c>
      <c r="L212" s="34"/>
      <c r="M212" s="175" t="s">
        <v>1</v>
      </c>
      <c r="N212" s="176" t="s">
        <v>42</v>
      </c>
      <c r="O212" s="59"/>
      <c r="P212" s="177">
        <f>O212*H212</f>
        <v>0</v>
      </c>
      <c r="Q212" s="177">
        <v>0</v>
      </c>
      <c r="R212" s="177">
        <f>Q212*H212</f>
        <v>0</v>
      </c>
      <c r="S212" s="177">
        <v>0</v>
      </c>
      <c r="T212" s="178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9" t="s">
        <v>182</v>
      </c>
      <c r="AT212" s="179" t="s">
        <v>177</v>
      </c>
      <c r="AU212" s="179" t="s">
        <v>86</v>
      </c>
      <c r="AY212" s="18" t="s">
        <v>175</v>
      </c>
      <c r="BE212" s="180">
        <f>IF(N212="základní",J212,0)</f>
        <v>0</v>
      </c>
      <c r="BF212" s="180">
        <f>IF(N212="snížená",J212,0)</f>
        <v>0</v>
      </c>
      <c r="BG212" s="180">
        <f>IF(N212="zákl. přenesená",J212,0)</f>
        <v>0</v>
      </c>
      <c r="BH212" s="180">
        <f>IF(N212="sníž. přenesená",J212,0)</f>
        <v>0</v>
      </c>
      <c r="BI212" s="180">
        <f>IF(N212="nulová",J212,0)</f>
        <v>0</v>
      </c>
      <c r="BJ212" s="18" t="s">
        <v>84</v>
      </c>
      <c r="BK212" s="180">
        <f>ROUND(I212*H212,2)</f>
        <v>0</v>
      </c>
      <c r="BL212" s="18" t="s">
        <v>182</v>
      </c>
      <c r="BM212" s="179" t="s">
        <v>2149</v>
      </c>
    </row>
    <row r="213" spans="1:65" s="13" customFormat="1">
      <c r="B213" s="181"/>
      <c r="D213" s="182" t="s">
        <v>184</v>
      </c>
      <c r="E213" s="183" t="s">
        <v>141</v>
      </c>
      <c r="F213" s="184" t="s">
        <v>2150</v>
      </c>
      <c r="H213" s="185">
        <v>1620</v>
      </c>
      <c r="I213" s="186"/>
      <c r="L213" s="181"/>
      <c r="M213" s="187"/>
      <c r="N213" s="188"/>
      <c r="O213" s="188"/>
      <c r="P213" s="188"/>
      <c r="Q213" s="188"/>
      <c r="R213" s="188"/>
      <c r="S213" s="188"/>
      <c r="T213" s="189"/>
      <c r="AT213" s="183" t="s">
        <v>184</v>
      </c>
      <c r="AU213" s="183" t="s">
        <v>86</v>
      </c>
      <c r="AV213" s="13" t="s">
        <v>86</v>
      </c>
      <c r="AW213" s="13" t="s">
        <v>33</v>
      </c>
      <c r="AX213" s="13" t="s">
        <v>84</v>
      </c>
      <c r="AY213" s="183" t="s">
        <v>175</v>
      </c>
    </row>
    <row r="214" spans="1:65" s="2" customFormat="1" ht="16.5" customHeight="1">
      <c r="A214" s="33"/>
      <c r="B214" s="167"/>
      <c r="C214" s="168" t="s">
        <v>336</v>
      </c>
      <c r="D214" s="168" t="s">
        <v>177</v>
      </c>
      <c r="E214" s="169" t="s">
        <v>249</v>
      </c>
      <c r="F214" s="170" t="s">
        <v>250</v>
      </c>
      <c r="G214" s="171" t="s">
        <v>245</v>
      </c>
      <c r="H214" s="172">
        <v>1878</v>
      </c>
      <c r="I214" s="173"/>
      <c r="J214" s="174">
        <f>ROUND(I214*H214,2)</f>
        <v>0</v>
      </c>
      <c r="K214" s="170" t="s">
        <v>181</v>
      </c>
      <c r="L214" s="34"/>
      <c r="M214" s="175" t="s">
        <v>1</v>
      </c>
      <c r="N214" s="176" t="s">
        <v>42</v>
      </c>
      <c r="O214" s="59"/>
      <c r="P214" s="177">
        <f>O214*H214</f>
        <v>0</v>
      </c>
      <c r="Q214" s="177">
        <v>0</v>
      </c>
      <c r="R214" s="177">
        <f>Q214*H214</f>
        <v>0</v>
      </c>
      <c r="S214" s="177">
        <v>0</v>
      </c>
      <c r="T214" s="178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9" t="s">
        <v>182</v>
      </c>
      <c r="AT214" s="179" t="s">
        <v>177</v>
      </c>
      <c r="AU214" s="179" t="s">
        <v>86</v>
      </c>
      <c r="AY214" s="18" t="s">
        <v>175</v>
      </c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18" t="s">
        <v>84</v>
      </c>
      <c r="BK214" s="180">
        <f>ROUND(I214*H214,2)</f>
        <v>0</v>
      </c>
      <c r="BL214" s="18" t="s">
        <v>182</v>
      </c>
      <c r="BM214" s="179" t="s">
        <v>2151</v>
      </c>
    </row>
    <row r="215" spans="1:65" s="13" customFormat="1">
      <c r="B215" s="181"/>
      <c r="D215" s="182" t="s">
        <v>184</v>
      </c>
      <c r="E215" s="183" t="s">
        <v>1</v>
      </c>
      <c r="F215" s="184" t="s">
        <v>2152</v>
      </c>
      <c r="H215" s="185">
        <v>1878</v>
      </c>
      <c r="I215" s="186"/>
      <c r="L215" s="181"/>
      <c r="M215" s="187"/>
      <c r="N215" s="188"/>
      <c r="O215" s="188"/>
      <c r="P215" s="188"/>
      <c r="Q215" s="188"/>
      <c r="R215" s="188"/>
      <c r="S215" s="188"/>
      <c r="T215" s="189"/>
      <c r="AT215" s="183" t="s">
        <v>184</v>
      </c>
      <c r="AU215" s="183" t="s">
        <v>86</v>
      </c>
      <c r="AV215" s="13" t="s">
        <v>86</v>
      </c>
      <c r="AW215" s="13" t="s">
        <v>33</v>
      </c>
      <c r="AX215" s="13" t="s">
        <v>84</v>
      </c>
      <c r="AY215" s="183" t="s">
        <v>175</v>
      </c>
    </row>
    <row r="216" spans="1:65" s="2" customFormat="1" ht="16.5" customHeight="1">
      <c r="A216" s="33"/>
      <c r="B216" s="167"/>
      <c r="C216" s="168" t="s">
        <v>340</v>
      </c>
      <c r="D216" s="168" t="s">
        <v>177</v>
      </c>
      <c r="E216" s="169" t="s">
        <v>253</v>
      </c>
      <c r="F216" s="170" t="s">
        <v>254</v>
      </c>
      <c r="G216" s="171" t="s">
        <v>245</v>
      </c>
      <c r="H216" s="172">
        <v>1620</v>
      </c>
      <c r="I216" s="173"/>
      <c r="J216" s="174">
        <f>ROUND(I216*H216,2)</f>
        <v>0</v>
      </c>
      <c r="K216" s="170" t="s">
        <v>181</v>
      </c>
      <c r="L216" s="34"/>
      <c r="M216" s="175" t="s">
        <v>1</v>
      </c>
      <c r="N216" s="176" t="s">
        <v>42</v>
      </c>
      <c r="O216" s="59"/>
      <c r="P216" s="177">
        <f>O216*H216</f>
        <v>0</v>
      </c>
      <c r="Q216" s="177">
        <v>0</v>
      </c>
      <c r="R216" s="177">
        <f>Q216*H216</f>
        <v>0</v>
      </c>
      <c r="S216" s="177">
        <v>0</v>
      </c>
      <c r="T216" s="178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9" t="s">
        <v>182</v>
      </c>
      <c r="AT216" s="179" t="s">
        <v>177</v>
      </c>
      <c r="AU216" s="179" t="s">
        <v>86</v>
      </c>
      <c r="AY216" s="18" t="s">
        <v>175</v>
      </c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18" t="s">
        <v>84</v>
      </c>
      <c r="BK216" s="180">
        <f>ROUND(I216*H216,2)</f>
        <v>0</v>
      </c>
      <c r="BL216" s="18" t="s">
        <v>182</v>
      </c>
      <c r="BM216" s="179" t="s">
        <v>2153</v>
      </c>
    </row>
    <row r="217" spans="1:65" s="13" customFormat="1">
      <c r="B217" s="181"/>
      <c r="D217" s="182" t="s">
        <v>184</v>
      </c>
      <c r="E217" s="183" t="s">
        <v>1</v>
      </c>
      <c r="F217" s="184" t="s">
        <v>141</v>
      </c>
      <c r="H217" s="185">
        <v>1620</v>
      </c>
      <c r="I217" s="186"/>
      <c r="L217" s="181"/>
      <c r="M217" s="187"/>
      <c r="N217" s="188"/>
      <c r="O217" s="188"/>
      <c r="P217" s="188"/>
      <c r="Q217" s="188"/>
      <c r="R217" s="188"/>
      <c r="S217" s="188"/>
      <c r="T217" s="189"/>
      <c r="AT217" s="183" t="s">
        <v>184</v>
      </c>
      <c r="AU217" s="183" t="s">
        <v>86</v>
      </c>
      <c r="AV217" s="13" t="s">
        <v>86</v>
      </c>
      <c r="AW217" s="13" t="s">
        <v>33</v>
      </c>
      <c r="AX217" s="13" t="s">
        <v>84</v>
      </c>
      <c r="AY217" s="183" t="s">
        <v>175</v>
      </c>
    </row>
    <row r="218" spans="1:65" s="2" customFormat="1" ht="16.5" customHeight="1">
      <c r="A218" s="33"/>
      <c r="B218" s="167"/>
      <c r="C218" s="168" t="s">
        <v>344</v>
      </c>
      <c r="D218" s="168" t="s">
        <v>177</v>
      </c>
      <c r="E218" s="169" t="s">
        <v>257</v>
      </c>
      <c r="F218" s="170" t="s">
        <v>258</v>
      </c>
      <c r="G218" s="171" t="s">
        <v>245</v>
      </c>
      <c r="H218" s="172">
        <v>1620</v>
      </c>
      <c r="I218" s="173"/>
      <c r="J218" s="174">
        <f>ROUND(I218*H218,2)</f>
        <v>0</v>
      </c>
      <c r="K218" s="170" t="s">
        <v>1</v>
      </c>
      <c r="L218" s="34"/>
      <c r="M218" s="175" t="s">
        <v>1</v>
      </c>
      <c r="N218" s="176" t="s">
        <v>42</v>
      </c>
      <c r="O218" s="59"/>
      <c r="P218" s="177">
        <f>O218*H218</f>
        <v>0</v>
      </c>
      <c r="Q218" s="177">
        <v>0</v>
      </c>
      <c r="R218" s="177">
        <f>Q218*H218</f>
        <v>0</v>
      </c>
      <c r="S218" s="177">
        <v>0</v>
      </c>
      <c r="T218" s="178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9" t="s">
        <v>182</v>
      </c>
      <c r="AT218" s="179" t="s">
        <v>177</v>
      </c>
      <c r="AU218" s="179" t="s">
        <v>86</v>
      </c>
      <c r="AY218" s="18" t="s">
        <v>175</v>
      </c>
      <c r="BE218" s="180">
        <f>IF(N218="základní",J218,0)</f>
        <v>0</v>
      </c>
      <c r="BF218" s="180">
        <f>IF(N218="snížená",J218,0)</f>
        <v>0</v>
      </c>
      <c r="BG218" s="180">
        <f>IF(N218="zákl. přenesená",J218,0)</f>
        <v>0</v>
      </c>
      <c r="BH218" s="180">
        <f>IF(N218="sníž. přenesená",J218,0)</f>
        <v>0</v>
      </c>
      <c r="BI218" s="180">
        <f>IF(N218="nulová",J218,0)</f>
        <v>0</v>
      </c>
      <c r="BJ218" s="18" t="s">
        <v>84</v>
      </c>
      <c r="BK218" s="180">
        <f>ROUND(I218*H218,2)</f>
        <v>0</v>
      </c>
      <c r="BL218" s="18" t="s">
        <v>182</v>
      </c>
      <c r="BM218" s="179" t="s">
        <v>2154</v>
      </c>
    </row>
    <row r="219" spans="1:65" s="13" customFormat="1">
      <c r="B219" s="181"/>
      <c r="D219" s="182" t="s">
        <v>184</v>
      </c>
      <c r="E219" s="183" t="s">
        <v>1</v>
      </c>
      <c r="F219" s="184" t="s">
        <v>141</v>
      </c>
      <c r="H219" s="185">
        <v>1620</v>
      </c>
      <c r="I219" s="186"/>
      <c r="L219" s="181"/>
      <c r="M219" s="187"/>
      <c r="N219" s="188"/>
      <c r="O219" s="188"/>
      <c r="P219" s="188"/>
      <c r="Q219" s="188"/>
      <c r="R219" s="188"/>
      <c r="S219" s="188"/>
      <c r="T219" s="189"/>
      <c r="AT219" s="183" t="s">
        <v>184</v>
      </c>
      <c r="AU219" s="183" t="s">
        <v>86</v>
      </c>
      <c r="AV219" s="13" t="s">
        <v>86</v>
      </c>
      <c r="AW219" s="13" t="s">
        <v>33</v>
      </c>
      <c r="AX219" s="13" t="s">
        <v>84</v>
      </c>
      <c r="AY219" s="183" t="s">
        <v>175</v>
      </c>
    </row>
    <row r="220" spans="1:65" s="12" customFormat="1" ht="22.9" customHeight="1">
      <c r="B220" s="154"/>
      <c r="D220" s="155" t="s">
        <v>76</v>
      </c>
      <c r="E220" s="165" t="s">
        <v>182</v>
      </c>
      <c r="F220" s="165" t="s">
        <v>476</v>
      </c>
      <c r="I220" s="157"/>
      <c r="J220" s="166">
        <f>BK220</f>
        <v>0</v>
      </c>
      <c r="L220" s="154"/>
      <c r="M220" s="159"/>
      <c r="N220" s="160"/>
      <c r="O220" s="160"/>
      <c r="P220" s="161">
        <f>SUM(P221:P223)</f>
        <v>0</v>
      </c>
      <c r="Q220" s="160"/>
      <c r="R220" s="161">
        <f>SUM(R221:R223)</f>
        <v>12.819420600000001</v>
      </c>
      <c r="S220" s="160"/>
      <c r="T220" s="162">
        <f>SUM(T221:T223)</f>
        <v>0</v>
      </c>
      <c r="AR220" s="155" t="s">
        <v>84</v>
      </c>
      <c r="AT220" s="163" t="s">
        <v>76</v>
      </c>
      <c r="AU220" s="163" t="s">
        <v>84</v>
      </c>
      <c r="AY220" s="155" t="s">
        <v>175</v>
      </c>
      <c r="BK220" s="164">
        <f>SUM(BK221:BK223)</f>
        <v>0</v>
      </c>
    </row>
    <row r="221" spans="1:65" s="2" customFormat="1" ht="24" customHeight="1">
      <c r="A221" s="33"/>
      <c r="B221" s="167"/>
      <c r="C221" s="168" t="s">
        <v>348</v>
      </c>
      <c r="D221" s="168" t="s">
        <v>177</v>
      </c>
      <c r="E221" s="169" t="s">
        <v>1278</v>
      </c>
      <c r="F221" s="170" t="s">
        <v>1279</v>
      </c>
      <c r="G221" s="171" t="s">
        <v>180</v>
      </c>
      <c r="H221" s="172">
        <v>6.78</v>
      </c>
      <c r="I221" s="173"/>
      <c r="J221" s="174">
        <f>ROUND(I221*H221,2)</f>
        <v>0</v>
      </c>
      <c r="K221" s="170" t="s">
        <v>181</v>
      </c>
      <c r="L221" s="34"/>
      <c r="M221" s="175" t="s">
        <v>1</v>
      </c>
      <c r="N221" s="176" t="s">
        <v>42</v>
      </c>
      <c r="O221" s="59"/>
      <c r="P221" s="177">
        <f>O221*H221</f>
        <v>0</v>
      </c>
      <c r="Q221" s="177">
        <v>1.8907700000000001</v>
      </c>
      <c r="R221" s="177">
        <f>Q221*H221</f>
        <v>12.819420600000001</v>
      </c>
      <c r="S221" s="177">
        <v>0</v>
      </c>
      <c r="T221" s="178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9" t="s">
        <v>182</v>
      </c>
      <c r="AT221" s="179" t="s">
        <v>177</v>
      </c>
      <c r="AU221" s="179" t="s">
        <v>86</v>
      </c>
      <c r="AY221" s="18" t="s">
        <v>175</v>
      </c>
      <c r="BE221" s="180">
        <f>IF(N221="základní",J221,0)</f>
        <v>0</v>
      </c>
      <c r="BF221" s="180">
        <f>IF(N221="snížená",J221,0)</f>
        <v>0</v>
      </c>
      <c r="BG221" s="180">
        <f>IF(N221="zákl. přenesená",J221,0)</f>
        <v>0</v>
      </c>
      <c r="BH221" s="180">
        <f>IF(N221="sníž. přenesená",J221,0)</f>
        <v>0</v>
      </c>
      <c r="BI221" s="180">
        <f>IF(N221="nulová",J221,0)</f>
        <v>0</v>
      </c>
      <c r="BJ221" s="18" t="s">
        <v>84</v>
      </c>
      <c r="BK221" s="180">
        <f>ROUND(I221*H221,2)</f>
        <v>0</v>
      </c>
      <c r="BL221" s="18" t="s">
        <v>182</v>
      </c>
      <c r="BM221" s="179" t="s">
        <v>2155</v>
      </c>
    </row>
    <row r="222" spans="1:65" s="14" customFormat="1">
      <c r="B222" s="190"/>
      <c r="D222" s="182" t="s">
        <v>184</v>
      </c>
      <c r="E222" s="191" t="s">
        <v>1</v>
      </c>
      <c r="F222" s="192" t="s">
        <v>1270</v>
      </c>
      <c r="H222" s="191" t="s">
        <v>1</v>
      </c>
      <c r="I222" s="193"/>
      <c r="L222" s="190"/>
      <c r="M222" s="194"/>
      <c r="N222" s="195"/>
      <c r="O222" s="195"/>
      <c r="P222" s="195"/>
      <c r="Q222" s="195"/>
      <c r="R222" s="195"/>
      <c r="S222" s="195"/>
      <c r="T222" s="196"/>
      <c r="AT222" s="191" t="s">
        <v>184</v>
      </c>
      <c r="AU222" s="191" t="s">
        <v>86</v>
      </c>
      <c r="AV222" s="14" t="s">
        <v>84</v>
      </c>
      <c r="AW222" s="14" t="s">
        <v>33</v>
      </c>
      <c r="AX222" s="14" t="s">
        <v>77</v>
      </c>
      <c r="AY222" s="191" t="s">
        <v>175</v>
      </c>
    </row>
    <row r="223" spans="1:65" s="13" customFormat="1">
      <c r="B223" s="181"/>
      <c r="D223" s="182" t="s">
        <v>184</v>
      </c>
      <c r="E223" s="183" t="s">
        <v>1177</v>
      </c>
      <c r="F223" s="184" t="s">
        <v>2156</v>
      </c>
      <c r="H223" s="185">
        <v>6.78</v>
      </c>
      <c r="I223" s="186"/>
      <c r="L223" s="181"/>
      <c r="M223" s="187"/>
      <c r="N223" s="188"/>
      <c r="O223" s="188"/>
      <c r="P223" s="188"/>
      <c r="Q223" s="188"/>
      <c r="R223" s="188"/>
      <c r="S223" s="188"/>
      <c r="T223" s="189"/>
      <c r="AT223" s="183" t="s">
        <v>184</v>
      </c>
      <c r="AU223" s="183" t="s">
        <v>86</v>
      </c>
      <c r="AV223" s="13" t="s">
        <v>86</v>
      </c>
      <c r="AW223" s="13" t="s">
        <v>33</v>
      </c>
      <c r="AX223" s="13" t="s">
        <v>84</v>
      </c>
      <c r="AY223" s="183" t="s">
        <v>175</v>
      </c>
    </row>
    <row r="224" spans="1:65" s="12" customFormat="1" ht="22.9" customHeight="1">
      <c r="B224" s="154"/>
      <c r="D224" s="155" t="s">
        <v>76</v>
      </c>
      <c r="E224" s="165" t="s">
        <v>201</v>
      </c>
      <c r="F224" s="165" t="s">
        <v>1282</v>
      </c>
      <c r="I224" s="157"/>
      <c r="J224" s="166">
        <f>BK224</f>
        <v>0</v>
      </c>
      <c r="L224" s="154"/>
      <c r="M224" s="159"/>
      <c r="N224" s="160"/>
      <c r="O224" s="160"/>
      <c r="P224" s="161">
        <f>SUM(P225:P268)</f>
        <v>0</v>
      </c>
      <c r="Q224" s="160"/>
      <c r="R224" s="161">
        <f>SUM(R225:R268)</f>
        <v>1631.4772700000005</v>
      </c>
      <c r="S224" s="160"/>
      <c r="T224" s="162">
        <f>SUM(T225:T268)</f>
        <v>0</v>
      </c>
      <c r="AR224" s="155" t="s">
        <v>84</v>
      </c>
      <c r="AT224" s="163" t="s">
        <v>76</v>
      </c>
      <c r="AU224" s="163" t="s">
        <v>84</v>
      </c>
      <c r="AY224" s="155" t="s">
        <v>175</v>
      </c>
      <c r="BK224" s="164">
        <f>SUM(BK225:BK268)</f>
        <v>0</v>
      </c>
    </row>
    <row r="225" spans="1:65" s="2" customFormat="1" ht="24" customHeight="1">
      <c r="A225" s="33"/>
      <c r="B225" s="167"/>
      <c r="C225" s="168" t="s">
        <v>352</v>
      </c>
      <c r="D225" s="168" t="s">
        <v>177</v>
      </c>
      <c r="E225" s="169" t="s">
        <v>1286</v>
      </c>
      <c r="F225" s="170" t="s">
        <v>1287</v>
      </c>
      <c r="G225" s="171" t="s">
        <v>245</v>
      </c>
      <c r="H225" s="172">
        <v>191</v>
      </c>
      <c r="I225" s="173"/>
      <c r="J225" s="174">
        <f>ROUND(I225*H225,2)</f>
        <v>0</v>
      </c>
      <c r="K225" s="170" t="s">
        <v>181</v>
      </c>
      <c r="L225" s="34"/>
      <c r="M225" s="175" t="s">
        <v>1</v>
      </c>
      <c r="N225" s="176" t="s">
        <v>42</v>
      </c>
      <c r="O225" s="59"/>
      <c r="P225" s="177">
        <f>O225*H225</f>
        <v>0</v>
      </c>
      <c r="Q225" s="177">
        <v>0.38624999999999998</v>
      </c>
      <c r="R225" s="177">
        <f>Q225*H225</f>
        <v>73.773749999999993</v>
      </c>
      <c r="S225" s="177">
        <v>0</v>
      </c>
      <c r="T225" s="178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9" t="s">
        <v>182</v>
      </c>
      <c r="AT225" s="179" t="s">
        <v>177</v>
      </c>
      <c r="AU225" s="179" t="s">
        <v>86</v>
      </c>
      <c r="AY225" s="18" t="s">
        <v>175</v>
      </c>
      <c r="BE225" s="180">
        <f>IF(N225="základní",J225,0)</f>
        <v>0</v>
      </c>
      <c r="BF225" s="180">
        <f>IF(N225="snížená",J225,0)</f>
        <v>0</v>
      </c>
      <c r="BG225" s="180">
        <f>IF(N225="zákl. přenesená",J225,0)</f>
        <v>0</v>
      </c>
      <c r="BH225" s="180">
        <f>IF(N225="sníž. přenesená",J225,0)</f>
        <v>0</v>
      </c>
      <c r="BI225" s="180">
        <f>IF(N225="nulová",J225,0)</f>
        <v>0</v>
      </c>
      <c r="BJ225" s="18" t="s">
        <v>84</v>
      </c>
      <c r="BK225" s="180">
        <f>ROUND(I225*H225,2)</f>
        <v>0</v>
      </c>
      <c r="BL225" s="18" t="s">
        <v>182</v>
      </c>
      <c r="BM225" s="179" t="s">
        <v>2157</v>
      </c>
    </row>
    <row r="226" spans="1:65" s="2" customFormat="1" ht="24" customHeight="1">
      <c r="A226" s="33"/>
      <c r="B226" s="167"/>
      <c r="C226" s="168" t="s">
        <v>358</v>
      </c>
      <c r="D226" s="168" t="s">
        <v>177</v>
      </c>
      <c r="E226" s="169" t="s">
        <v>2158</v>
      </c>
      <c r="F226" s="170" t="s">
        <v>2159</v>
      </c>
      <c r="G226" s="171" t="s">
        <v>245</v>
      </c>
      <c r="H226" s="172">
        <v>191</v>
      </c>
      <c r="I226" s="173"/>
      <c r="J226" s="174">
        <f>ROUND(I226*H226,2)</f>
        <v>0</v>
      </c>
      <c r="K226" s="170" t="s">
        <v>181</v>
      </c>
      <c r="L226" s="34"/>
      <c r="M226" s="175" t="s">
        <v>1</v>
      </c>
      <c r="N226" s="176" t="s">
        <v>42</v>
      </c>
      <c r="O226" s="59"/>
      <c r="P226" s="177">
        <f>O226*H226</f>
        <v>0</v>
      </c>
      <c r="Q226" s="177">
        <v>0.37190000000000001</v>
      </c>
      <c r="R226" s="177">
        <f>Q226*H226</f>
        <v>71.032899999999998</v>
      </c>
      <c r="S226" s="177">
        <v>0</v>
      </c>
      <c r="T226" s="178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9" t="s">
        <v>182</v>
      </c>
      <c r="AT226" s="179" t="s">
        <v>177</v>
      </c>
      <c r="AU226" s="179" t="s">
        <v>86</v>
      </c>
      <c r="AY226" s="18" t="s">
        <v>175</v>
      </c>
      <c r="BE226" s="180">
        <f>IF(N226="základní",J226,0)</f>
        <v>0</v>
      </c>
      <c r="BF226" s="180">
        <f>IF(N226="snížená",J226,0)</f>
        <v>0</v>
      </c>
      <c r="BG226" s="180">
        <f>IF(N226="zákl. přenesená",J226,0)</f>
        <v>0</v>
      </c>
      <c r="BH226" s="180">
        <f>IF(N226="sníž. přenesená",J226,0)</f>
        <v>0</v>
      </c>
      <c r="BI226" s="180">
        <f>IF(N226="nulová",J226,0)</f>
        <v>0</v>
      </c>
      <c r="BJ226" s="18" t="s">
        <v>84</v>
      </c>
      <c r="BK226" s="180">
        <f>ROUND(I226*H226,2)</f>
        <v>0</v>
      </c>
      <c r="BL226" s="18" t="s">
        <v>182</v>
      </c>
      <c r="BM226" s="179" t="s">
        <v>2160</v>
      </c>
    </row>
    <row r="227" spans="1:65" s="2" customFormat="1" ht="24" customHeight="1">
      <c r="A227" s="33"/>
      <c r="B227" s="167"/>
      <c r="C227" s="168" t="s">
        <v>140</v>
      </c>
      <c r="D227" s="168" t="s">
        <v>177</v>
      </c>
      <c r="E227" s="169" t="s">
        <v>266</v>
      </c>
      <c r="F227" s="170" t="s">
        <v>267</v>
      </c>
      <c r="G227" s="171" t="s">
        <v>245</v>
      </c>
      <c r="H227" s="172">
        <v>1612</v>
      </c>
      <c r="I227" s="173"/>
      <c r="J227" s="174">
        <f>ROUND(I227*H227,2)</f>
        <v>0</v>
      </c>
      <c r="K227" s="170" t="s">
        <v>181</v>
      </c>
      <c r="L227" s="34"/>
      <c r="M227" s="175" t="s">
        <v>1</v>
      </c>
      <c r="N227" s="176" t="s">
        <v>42</v>
      </c>
      <c r="O227" s="59"/>
      <c r="P227" s="177">
        <f>O227*H227</f>
        <v>0</v>
      </c>
      <c r="Q227" s="177">
        <v>0.49586999999999998</v>
      </c>
      <c r="R227" s="177">
        <f>Q227*H227</f>
        <v>799.34244000000001</v>
      </c>
      <c r="S227" s="177">
        <v>0</v>
      </c>
      <c r="T227" s="178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9" t="s">
        <v>182</v>
      </c>
      <c r="AT227" s="179" t="s">
        <v>177</v>
      </c>
      <c r="AU227" s="179" t="s">
        <v>86</v>
      </c>
      <c r="AY227" s="18" t="s">
        <v>175</v>
      </c>
      <c r="BE227" s="180">
        <f>IF(N227="základní",J227,0)</f>
        <v>0</v>
      </c>
      <c r="BF227" s="180">
        <f>IF(N227="snížená",J227,0)</f>
        <v>0</v>
      </c>
      <c r="BG227" s="180">
        <f>IF(N227="zákl. přenesená",J227,0)</f>
        <v>0</v>
      </c>
      <c r="BH227" s="180">
        <f>IF(N227="sníž. přenesená",J227,0)</f>
        <v>0</v>
      </c>
      <c r="BI227" s="180">
        <f>IF(N227="nulová",J227,0)</f>
        <v>0</v>
      </c>
      <c r="BJ227" s="18" t="s">
        <v>84</v>
      </c>
      <c r="BK227" s="180">
        <f>ROUND(I227*H227,2)</f>
        <v>0</v>
      </c>
      <c r="BL227" s="18" t="s">
        <v>182</v>
      </c>
      <c r="BM227" s="179" t="s">
        <v>2161</v>
      </c>
    </row>
    <row r="228" spans="1:65" s="2" customFormat="1" ht="24" customHeight="1">
      <c r="A228" s="33"/>
      <c r="B228" s="167"/>
      <c r="C228" s="168" t="s">
        <v>371</v>
      </c>
      <c r="D228" s="168" t="s">
        <v>177</v>
      </c>
      <c r="E228" s="169" t="s">
        <v>1094</v>
      </c>
      <c r="F228" s="170" t="s">
        <v>1095</v>
      </c>
      <c r="G228" s="171" t="s">
        <v>245</v>
      </c>
      <c r="H228" s="172">
        <v>266</v>
      </c>
      <c r="I228" s="173"/>
      <c r="J228" s="174">
        <f>ROUND(I228*H228,2)</f>
        <v>0</v>
      </c>
      <c r="K228" s="170" t="s">
        <v>181</v>
      </c>
      <c r="L228" s="34"/>
      <c r="M228" s="175" t="s">
        <v>1</v>
      </c>
      <c r="N228" s="176" t="s">
        <v>42</v>
      </c>
      <c r="O228" s="59"/>
      <c r="P228" s="177">
        <f>O228*H228</f>
        <v>0</v>
      </c>
      <c r="Q228" s="177">
        <v>0.86778</v>
      </c>
      <c r="R228" s="177">
        <f>Q228*H228</f>
        <v>230.82947999999999</v>
      </c>
      <c r="S228" s="177">
        <v>0</v>
      </c>
      <c r="T228" s="178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9" t="s">
        <v>182</v>
      </c>
      <c r="AT228" s="179" t="s">
        <v>177</v>
      </c>
      <c r="AU228" s="179" t="s">
        <v>86</v>
      </c>
      <c r="AY228" s="18" t="s">
        <v>175</v>
      </c>
      <c r="BE228" s="180">
        <f>IF(N228="základní",J228,0)</f>
        <v>0</v>
      </c>
      <c r="BF228" s="180">
        <f>IF(N228="snížená",J228,0)</f>
        <v>0</v>
      </c>
      <c r="BG228" s="180">
        <f>IF(N228="zákl. přenesená",J228,0)</f>
        <v>0</v>
      </c>
      <c r="BH228" s="180">
        <f>IF(N228="sníž. přenesená",J228,0)</f>
        <v>0</v>
      </c>
      <c r="BI228" s="180">
        <f>IF(N228="nulová",J228,0)</f>
        <v>0</v>
      </c>
      <c r="BJ228" s="18" t="s">
        <v>84</v>
      </c>
      <c r="BK228" s="180">
        <f>ROUND(I228*H228,2)</f>
        <v>0</v>
      </c>
      <c r="BL228" s="18" t="s">
        <v>182</v>
      </c>
      <c r="BM228" s="179" t="s">
        <v>2162</v>
      </c>
    </row>
    <row r="229" spans="1:65" s="2" customFormat="1" ht="24" customHeight="1">
      <c r="A229" s="33"/>
      <c r="B229" s="167"/>
      <c r="C229" s="168" t="s">
        <v>513</v>
      </c>
      <c r="D229" s="168" t="s">
        <v>177</v>
      </c>
      <c r="E229" s="169" t="s">
        <v>2163</v>
      </c>
      <c r="F229" s="170" t="s">
        <v>2164</v>
      </c>
      <c r="G229" s="171" t="s">
        <v>245</v>
      </c>
      <c r="H229" s="172">
        <v>191</v>
      </c>
      <c r="I229" s="173"/>
      <c r="J229" s="174">
        <f>ROUND(I229*H229,2)</f>
        <v>0</v>
      </c>
      <c r="K229" s="170" t="s">
        <v>181</v>
      </c>
      <c r="L229" s="34"/>
      <c r="M229" s="175" t="s">
        <v>1</v>
      </c>
      <c r="N229" s="176" t="s">
        <v>42</v>
      </c>
      <c r="O229" s="59"/>
      <c r="P229" s="177">
        <f>O229*H229</f>
        <v>0</v>
      </c>
      <c r="Q229" s="177">
        <v>0.23737</v>
      </c>
      <c r="R229" s="177">
        <f>Q229*H229</f>
        <v>45.337670000000003</v>
      </c>
      <c r="S229" s="177">
        <v>0</v>
      </c>
      <c r="T229" s="178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9" t="s">
        <v>182</v>
      </c>
      <c r="AT229" s="179" t="s">
        <v>177</v>
      </c>
      <c r="AU229" s="179" t="s">
        <v>86</v>
      </c>
      <c r="AY229" s="18" t="s">
        <v>175</v>
      </c>
      <c r="BE229" s="180">
        <f>IF(N229="základní",J229,0)</f>
        <v>0</v>
      </c>
      <c r="BF229" s="180">
        <f>IF(N229="snížená",J229,0)</f>
        <v>0</v>
      </c>
      <c r="BG229" s="180">
        <f>IF(N229="zákl. přenesená",J229,0)</f>
        <v>0</v>
      </c>
      <c r="BH229" s="180">
        <f>IF(N229="sníž. přenesená",J229,0)</f>
        <v>0</v>
      </c>
      <c r="BI229" s="180">
        <f>IF(N229="nulová",J229,0)</f>
        <v>0</v>
      </c>
      <c r="BJ229" s="18" t="s">
        <v>84</v>
      </c>
      <c r="BK229" s="180">
        <f>ROUND(I229*H229,2)</f>
        <v>0</v>
      </c>
      <c r="BL229" s="18" t="s">
        <v>182</v>
      </c>
      <c r="BM229" s="179" t="s">
        <v>2165</v>
      </c>
    </row>
    <row r="230" spans="1:65" s="14" customFormat="1">
      <c r="B230" s="190"/>
      <c r="D230" s="182" t="s">
        <v>184</v>
      </c>
      <c r="E230" s="191" t="s">
        <v>1</v>
      </c>
      <c r="F230" s="192" t="s">
        <v>2166</v>
      </c>
      <c r="H230" s="191" t="s">
        <v>1</v>
      </c>
      <c r="I230" s="193"/>
      <c r="L230" s="190"/>
      <c r="M230" s="194"/>
      <c r="N230" s="195"/>
      <c r="O230" s="195"/>
      <c r="P230" s="195"/>
      <c r="Q230" s="195"/>
      <c r="R230" s="195"/>
      <c r="S230" s="195"/>
      <c r="T230" s="196"/>
      <c r="AT230" s="191" t="s">
        <v>184</v>
      </c>
      <c r="AU230" s="191" t="s">
        <v>86</v>
      </c>
      <c r="AV230" s="14" t="s">
        <v>84</v>
      </c>
      <c r="AW230" s="14" t="s">
        <v>33</v>
      </c>
      <c r="AX230" s="14" t="s">
        <v>77</v>
      </c>
      <c r="AY230" s="191" t="s">
        <v>175</v>
      </c>
    </row>
    <row r="231" spans="1:65" s="13" customFormat="1">
      <c r="B231" s="181"/>
      <c r="D231" s="182" t="s">
        <v>184</v>
      </c>
      <c r="E231" s="183" t="s">
        <v>1</v>
      </c>
      <c r="F231" s="184" t="s">
        <v>2167</v>
      </c>
      <c r="H231" s="185">
        <v>191</v>
      </c>
      <c r="I231" s="186"/>
      <c r="L231" s="181"/>
      <c r="M231" s="187"/>
      <c r="N231" s="188"/>
      <c r="O231" s="188"/>
      <c r="P231" s="188"/>
      <c r="Q231" s="188"/>
      <c r="R231" s="188"/>
      <c r="S231" s="188"/>
      <c r="T231" s="189"/>
      <c r="AT231" s="183" t="s">
        <v>184</v>
      </c>
      <c r="AU231" s="183" t="s">
        <v>86</v>
      </c>
      <c r="AV231" s="13" t="s">
        <v>86</v>
      </c>
      <c r="AW231" s="13" t="s">
        <v>33</v>
      </c>
      <c r="AX231" s="13" t="s">
        <v>84</v>
      </c>
      <c r="AY231" s="183" t="s">
        <v>175</v>
      </c>
    </row>
    <row r="232" spans="1:65" s="2" customFormat="1" ht="24" customHeight="1">
      <c r="A232" s="33"/>
      <c r="B232" s="167"/>
      <c r="C232" s="168" t="s">
        <v>517</v>
      </c>
      <c r="D232" s="168" t="s">
        <v>177</v>
      </c>
      <c r="E232" s="169" t="s">
        <v>792</v>
      </c>
      <c r="F232" s="170" t="s">
        <v>793</v>
      </c>
      <c r="G232" s="171" t="s">
        <v>245</v>
      </c>
      <c r="H232" s="172">
        <v>288</v>
      </c>
      <c r="I232" s="173"/>
      <c r="J232" s="174">
        <f>ROUND(I232*H232,2)</f>
        <v>0</v>
      </c>
      <c r="K232" s="170" t="s">
        <v>181</v>
      </c>
      <c r="L232" s="34"/>
      <c r="M232" s="175" t="s">
        <v>1</v>
      </c>
      <c r="N232" s="176" t="s">
        <v>42</v>
      </c>
      <c r="O232" s="59"/>
      <c r="P232" s="177">
        <f>O232*H232</f>
        <v>0</v>
      </c>
      <c r="Q232" s="177">
        <v>7.1000000000000002E-4</v>
      </c>
      <c r="R232" s="177">
        <f>Q232*H232</f>
        <v>0.20448</v>
      </c>
      <c r="S232" s="177">
        <v>0</v>
      </c>
      <c r="T232" s="178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9" t="s">
        <v>182</v>
      </c>
      <c r="AT232" s="179" t="s">
        <v>177</v>
      </c>
      <c r="AU232" s="179" t="s">
        <v>86</v>
      </c>
      <c r="AY232" s="18" t="s">
        <v>175</v>
      </c>
      <c r="BE232" s="180">
        <f>IF(N232="základní",J232,0)</f>
        <v>0</v>
      </c>
      <c r="BF232" s="180">
        <f>IF(N232="snížená",J232,0)</f>
        <v>0</v>
      </c>
      <c r="BG232" s="180">
        <f>IF(N232="zákl. přenesená",J232,0)</f>
        <v>0</v>
      </c>
      <c r="BH232" s="180">
        <f>IF(N232="sníž. přenesená",J232,0)</f>
        <v>0</v>
      </c>
      <c r="BI232" s="180">
        <f>IF(N232="nulová",J232,0)</f>
        <v>0</v>
      </c>
      <c r="BJ232" s="18" t="s">
        <v>84</v>
      </c>
      <c r="BK232" s="180">
        <f>ROUND(I232*H232,2)</f>
        <v>0</v>
      </c>
      <c r="BL232" s="18" t="s">
        <v>182</v>
      </c>
      <c r="BM232" s="179" t="s">
        <v>2168</v>
      </c>
    </row>
    <row r="233" spans="1:65" s="13" customFormat="1">
      <c r="B233" s="181"/>
      <c r="D233" s="182" t="s">
        <v>184</v>
      </c>
      <c r="E233" s="183" t="s">
        <v>1</v>
      </c>
      <c r="F233" s="184" t="s">
        <v>2169</v>
      </c>
      <c r="H233" s="185">
        <v>288</v>
      </c>
      <c r="I233" s="186"/>
      <c r="L233" s="181"/>
      <c r="M233" s="187"/>
      <c r="N233" s="188"/>
      <c r="O233" s="188"/>
      <c r="P233" s="188"/>
      <c r="Q233" s="188"/>
      <c r="R233" s="188"/>
      <c r="S233" s="188"/>
      <c r="T233" s="189"/>
      <c r="AT233" s="183" t="s">
        <v>184</v>
      </c>
      <c r="AU233" s="183" t="s">
        <v>86</v>
      </c>
      <c r="AV233" s="13" t="s">
        <v>86</v>
      </c>
      <c r="AW233" s="13" t="s">
        <v>33</v>
      </c>
      <c r="AX233" s="13" t="s">
        <v>84</v>
      </c>
      <c r="AY233" s="183" t="s">
        <v>175</v>
      </c>
    </row>
    <row r="234" spans="1:65" s="2" customFormat="1" ht="24" customHeight="1">
      <c r="A234" s="33"/>
      <c r="B234" s="167"/>
      <c r="C234" s="168" t="s">
        <v>519</v>
      </c>
      <c r="D234" s="168" t="s">
        <v>177</v>
      </c>
      <c r="E234" s="169" t="s">
        <v>792</v>
      </c>
      <c r="F234" s="170" t="s">
        <v>793</v>
      </c>
      <c r="G234" s="171" t="s">
        <v>245</v>
      </c>
      <c r="H234" s="172">
        <v>382</v>
      </c>
      <c r="I234" s="173"/>
      <c r="J234" s="174">
        <f>ROUND(I234*H234,2)</f>
        <v>0</v>
      </c>
      <c r="K234" s="170" t="s">
        <v>181</v>
      </c>
      <c r="L234" s="34"/>
      <c r="M234" s="175" t="s">
        <v>1</v>
      </c>
      <c r="N234" s="176" t="s">
        <v>42</v>
      </c>
      <c r="O234" s="59"/>
      <c r="P234" s="177">
        <f>O234*H234</f>
        <v>0</v>
      </c>
      <c r="Q234" s="177">
        <v>7.1000000000000002E-4</v>
      </c>
      <c r="R234" s="177">
        <f>Q234*H234</f>
        <v>0.27122000000000002</v>
      </c>
      <c r="S234" s="177">
        <v>0</v>
      </c>
      <c r="T234" s="178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9" t="s">
        <v>182</v>
      </c>
      <c r="AT234" s="179" t="s">
        <v>177</v>
      </c>
      <c r="AU234" s="179" t="s">
        <v>86</v>
      </c>
      <c r="AY234" s="18" t="s">
        <v>175</v>
      </c>
      <c r="BE234" s="180">
        <f>IF(N234="základní",J234,0)</f>
        <v>0</v>
      </c>
      <c r="BF234" s="180">
        <f>IF(N234="snížená",J234,0)</f>
        <v>0</v>
      </c>
      <c r="BG234" s="180">
        <f>IF(N234="zákl. přenesená",J234,0)</f>
        <v>0</v>
      </c>
      <c r="BH234" s="180">
        <f>IF(N234="sníž. přenesená",J234,0)</f>
        <v>0</v>
      </c>
      <c r="BI234" s="180">
        <f>IF(N234="nulová",J234,0)</f>
        <v>0</v>
      </c>
      <c r="BJ234" s="18" t="s">
        <v>84</v>
      </c>
      <c r="BK234" s="180">
        <f>ROUND(I234*H234,2)</f>
        <v>0</v>
      </c>
      <c r="BL234" s="18" t="s">
        <v>182</v>
      </c>
      <c r="BM234" s="179" t="s">
        <v>2170</v>
      </c>
    </row>
    <row r="235" spans="1:65" s="13" customFormat="1">
      <c r="B235" s="181"/>
      <c r="D235" s="182" t="s">
        <v>184</v>
      </c>
      <c r="E235" s="183" t="s">
        <v>1</v>
      </c>
      <c r="F235" s="184" t="s">
        <v>2171</v>
      </c>
      <c r="H235" s="185">
        <v>382</v>
      </c>
      <c r="I235" s="186"/>
      <c r="L235" s="181"/>
      <c r="M235" s="187"/>
      <c r="N235" s="188"/>
      <c r="O235" s="188"/>
      <c r="P235" s="188"/>
      <c r="Q235" s="188"/>
      <c r="R235" s="188"/>
      <c r="S235" s="188"/>
      <c r="T235" s="189"/>
      <c r="AT235" s="183" t="s">
        <v>184</v>
      </c>
      <c r="AU235" s="183" t="s">
        <v>86</v>
      </c>
      <c r="AV235" s="13" t="s">
        <v>86</v>
      </c>
      <c r="AW235" s="13" t="s">
        <v>33</v>
      </c>
      <c r="AX235" s="13" t="s">
        <v>84</v>
      </c>
      <c r="AY235" s="183" t="s">
        <v>175</v>
      </c>
    </row>
    <row r="236" spans="1:65" s="2" customFormat="1" ht="24" customHeight="1">
      <c r="A236" s="33"/>
      <c r="B236" s="167"/>
      <c r="C236" s="168" t="s">
        <v>521</v>
      </c>
      <c r="D236" s="168" t="s">
        <v>177</v>
      </c>
      <c r="E236" s="169" t="s">
        <v>796</v>
      </c>
      <c r="F236" s="170" t="s">
        <v>797</v>
      </c>
      <c r="G236" s="171" t="s">
        <v>245</v>
      </c>
      <c r="H236" s="172">
        <v>144</v>
      </c>
      <c r="I236" s="173"/>
      <c r="J236" s="174">
        <f>ROUND(I236*H236,2)</f>
        <v>0</v>
      </c>
      <c r="K236" s="170" t="s">
        <v>181</v>
      </c>
      <c r="L236" s="34"/>
      <c r="M236" s="175" t="s">
        <v>1</v>
      </c>
      <c r="N236" s="176" t="s">
        <v>42</v>
      </c>
      <c r="O236" s="59"/>
      <c r="P236" s="177">
        <f>O236*H236</f>
        <v>0</v>
      </c>
      <c r="Q236" s="177">
        <v>0.10373</v>
      </c>
      <c r="R236" s="177">
        <f>Q236*H236</f>
        <v>14.93712</v>
      </c>
      <c r="S236" s="177">
        <v>0</v>
      </c>
      <c r="T236" s="178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9" t="s">
        <v>182</v>
      </c>
      <c r="AT236" s="179" t="s">
        <v>177</v>
      </c>
      <c r="AU236" s="179" t="s">
        <v>86</v>
      </c>
      <c r="AY236" s="18" t="s">
        <v>175</v>
      </c>
      <c r="BE236" s="180">
        <f>IF(N236="základní",J236,0)</f>
        <v>0</v>
      </c>
      <c r="BF236" s="180">
        <f>IF(N236="snížená",J236,0)</f>
        <v>0</v>
      </c>
      <c r="BG236" s="180">
        <f>IF(N236="zákl. přenesená",J236,0)</f>
        <v>0</v>
      </c>
      <c r="BH236" s="180">
        <f>IF(N236="sníž. přenesená",J236,0)</f>
        <v>0</v>
      </c>
      <c r="BI236" s="180">
        <f>IF(N236="nulová",J236,0)</f>
        <v>0</v>
      </c>
      <c r="BJ236" s="18" t="s">
        <v>84</v>
      </c>
      <c r="BK236" s="180">
        <f>ROUND(I236*H236,2)</f>
        <v>0</v>
      </c>
      <c r="BL236" s="18" t="s">
        <v>182</v>
      </c>
      <c r="BM236" s="179" t="s">
        <v>2172</v>
      </c>
    </row>
    <row r="237" spans="1:65" s="13" customFormat="1">
      <c r="B237" s="181"/>
      <c r="D237" s="182" t="s">
        <v>184</v>
      </c>
      <c r="E237" s="183" t="s">
        <v>1</v>
      </c>
      <c r="F237" s="184" t="s">
        <v>2173</v>
      </c>
      <c r="H237" s="185">
        <v>144</v>
      </c>
      <c r="I237" s="186"/>
      <c r="L237" s="181"/>
      <c r="M237" s="187"/>
      <c r="N237" s="188"/>
      <c r="O237" s="188"/>
      <c r="P237" s="188"/>
      <c r="Q237" s="188"/>
      <c r="R237" s="188"/>
      <c r="S237" s="188"/>
      <c r="T237" s="189"/>
      <c r="AT237" s="183" t="s">
        <v>184</v>
      </c>
      <c r="AU237" s="183" t="s">
        <v>86</v>
      </c>
      <c r="AV237" s="13" t="s">
        <v>86</v>
      </c>
      <c r="AW237" s="13" t="s">
        <v>33</v>
      </c>
      <c r="AX237" s="13" t="s">
        <v>84</v>
      </c>
      <c r="AY237" s="183" t="s">
        <v>175</v>
      </c>
    </row>
    <row r="238" spans="1:65" s="2" customFormat="1" ht="24" customHeight="1">
      <c r="A238" s="33"/>
      <c r="B238" s="167"/>
      <c r="C238" s="168" t="s">
        <v>524</v>
      </c>
      <c r="D238" s="168" t="s">
        <v>177</v>
      </c>
      <c r="E238" s="169" t="s">
        <v>796</v>
      </c>
      <c r="F238" s="170" t="s">
        <v>797</v>
      </c>
      <c r="G238" s="171" t="s">
        <v>245</v>
      </c>
      <c r="H238" s="172">
        <v>191</v>
      </c>
      <c r="I238" s="173"/>
      <c r="J238" s="174">
        <f>ROUND(I238*H238,2)</f>
        <v>0</v>
      </c>
      <c r="K238" s="170" t="s">
        <v>181</v>
      </c>
      <c r="L238" s="34"/>
      <c r="M238" s="175" t="s">
        <v>1</v>
      </c>
      <c r="N238" s="176" t="s">
        <v>42</v>
      </c>
      <c r="O238" s="59"/>
      <c r="P238" s="177">
        <f>O238*H238</f>
        <v>0</v>
      </c>
      <c r="Q238" s="177">
        <v>0.10373</v>
      </c>
      <c r="R238" s="177">
        <f>Q238*H238</f>
        <v>19.812429999999999</v>
      </c>
      <c r="S238" s="177">
        <v>0</v>
      </c>
      <c r="T238" s="178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9" t="s">
        <v>182</v>
      </c>
      <c r="AT238" s="179" t="s">
        <v>177</v>
      </c>
      <c r="AU238" s="179" t="s">
        <v>86</v>
      </c>
      <c r="AY238" s="18" t="s">
        <v>175</v>
      </c>
      <c r="BE238" s="180">
        <f>IF(N238="základní",J238,0)</f>
        <v>0</v>
      </c>
      <c r="BF238" s="180">
        <f>IF(N238="snížená",J238,0)</f>
        <v>0</v>
      </c>
      <c r="BG238" s="180">
        <f>IF(N238="zákl. přenesená",J238,0)</f>
        <v>0</v>
      </c>
      <c r="BH238" s="180">
        <f>IF(N238="sníž. přenesená",J238,0)</f>
        <v>0</v>
      </c>
      <c r="BI238" s="180">
        <f>IF(N238="nulová",J238,0)</f>
        <v>0</v>
      </c>
      <c r="BJ238" s="18" t="s">
        <v>84</v>
      </c>
      <c r="BK238" s="180">
        <f>ROUND(I238*H238,2)</f>
        <v>0</v>
      </c>
      <c r="BL238" s="18" t="s">
        <v>182</v>
      </c>
      <c r="BM238" s="179" t="s">
        <v>2174</v>
      </c>
    </row>
    <row r="239" spans="1:65" s="14" customFormat="1">
      <c r="B239" s="190"/>
      <c r="D239" s="182" t="s">
        <v>184</v>
      </c>
      <c r="E239" s="191" t="s">
        <v>1</v>
      </c>
      <c r="F239" s="192" t="s">
        <v>2166</v>
      </c>
      <c r="H239" s="191" t="s">
        <v>1</v>
      </c>
      <c r="I239" s="193"/>
      <c r="L239" s="190"/>
      <c r="M239" s="194"/>
      <c r="N239" s="195"/>
      <c r="O239" s="195"/>
      <c r="P239" s="195"/>
      <c r="Q239" s="195"/>
      <c r="R239" s="195"/>
      <c r="S239" s="195"/>
      <c r="T239" s="196"/>
      <c r="AT239" s="191" t="s">
        <v>184</v>
      </c>
      <c r="AU239" s="191" t="s">
        <v>86</v>
      </c>
      <c r="AV239" s="14" t="s">
        <v>84</v>
      </c>
      <c r="AW239" s="14" t="s">
        <v>33</v>
      </c>
      <c r="AX239" s="14" t="s">
        <v>77</v>
      </c>
      <c r="AY239" s="191" t="s">
        <v>175</v>
      </c>
    </row>
    <row r="240" spans="1:65" s="13" customFormat="1">
      <c r="B240" s="181"/>
      <c r="D240" s="182" t="s">
        <v>184</v>
      </c>
      <c r="E240" s="183" t="s">
        <v>1</v>
      </c>
      <c r="F240" s="184" t="s">
        <v>2167</v>
      </c>
      <c r="H240" s="185">
        <v>191</v>
      </c>
      <c r="I240" s="186"/>
      <c r="L240" s="181"/>
      <c r="M240" s="187"/>
      <c r="N240" s="188"/>
      <c r="O240" s="188"/>
      <c r="P240" s="188"/>
      <c r="Q240" s="188"/>
      <c r="R240" s="188"/>
      <c r="S240" s="188"/>
      <c r="T240" s="189"/>
      <c r="AT240" s="183" t="s">
        <v>184</v>
      </c>
      <c r="AU240" s="183" t="s">
        <v>86</v>
      </c>
      <c r="AV240" s="13" t="s">
        <v>86</v>
      </c>
      <c r="AW240" s="13" t="s">
        <v>33</v>
      </c>
      <c r="AX240" s="13" t="s">
        <v>84</v>
      </c>
      <c r="AY240" s="183" t="s">
        <v>175</v>
      </c>
    </row>
    <row r="241" spans="1:65" s="2" customFormat="1" ht="24" customHeight="1">
      <c r="A241" s="33"/>
      <c r="B241" s="167"/>
      <c r="C241" s="168" t="s">
        <v>528</v>
      </c>
      <c r="D241" s="168" t="s">
        <v>177</v>
      </c>
      <c r="E241" s="169" t="s">
        <v>800</v>
      </c>
      <c r="F241" s="170" t="s">
        <v>801</v>
      </c>
      <c r="G241" s="171" t="s">
        <v>245</v>
      </c>
      <c r="H241" s="172">
        <v>144</v>
      </c>
      <c r="I241" s="173"/>
      <c r="J241" s="174">
        <f>ROUND(I241*H241,2)</f>
        <v>0</v>
      </c>
      <c r="K241" s="170" t="s">
        <v>181</v>
      </c>
      <c r="L241" s="34"/>
      <c r="M241" s="175" t="s">
        <v>1</v>
      </c>
      <c r="N241" s="176" t="s">
        <v>42</v>
      </c>
      <c r="O241" s="59"/>
      <c r="P241" s="177">
        <f>O241*H241</f>
        <v>0</v>
      </c>
      <c r="Q241" s="177">
        <v>0.15559000000000001</v>
      </c>
      <c r="R241" s="177">
        <f>Q241*H241</f>
        <v>22.404960000000003</v>
      </c>
      <c r="S241" s="177">
        <v>0</v>
      </c>
      <c r="T241" s="178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9" t="s">
        <v>182</v>
      </c>
      <c r="AT241" s="179" t="s">
        <v>177</v>
      </c>
      <c r="AU241" s="179" t="s">
        <v>86</v>
      </c>
      <c r="AY241" s="18" t="s">
        <v>175</v>
      </c>
      <c r="BE241" s="180">
        <f>IF(N241="základní",J241,0)</f>
        <v>0</v>
      </c>
      <c r="BF241" s="180">
        <f>IF(N241="snížená",J241,0)</f>
        <v>0</v>
      </c>
      <c r="BG241" s="180">
        <f>IF(N241="zákl. přenesená",J241,0)</f>
        <v>0</v>
      </c>
      <c r="BH241" s="180">
        <f>IF(N241="sníž. přenesená",J241,0)</f>
        <v>0</v>
      </c>
      <c r="BI241" s="180">
        <f>IF(N241="nulová",J241,0)</f>
        <v>0</v>
      </c>
      <c r="BJ241" s="18" t="s">
        <v>84</v>
      </c>
      <c r="BK241" s="180">
        <f>ROUND(I241*H241,2)</f>
        <v>0</v>
      </c>
      <c r="BL241" s="18" t="s">
        <v>182</v>
      </c>
      <c r="BM241" s="179" t="s">
        <v>2175</v>
      </c>
    </row>
    <row r="242" spans="1:65" s="2" customFormat="1" ht="24" customHeight="1">
      <c r="A242" s="33"/>
      <c r="B242" s="167"/>
      <c r="C242" s="168" t="s">
        <v>532</v>
      </c>
      <c r="D242" s="168" t="s">
        <v>177</v>
      </c>
      <c r="E242" s="169" t="s">
        <v>800</v>
      </c>
      <c r="F242" s="170" t="s">
        <v>801</v>
      </c>
      <c r="G242" s="171" t="s">
        <v>245</v>
      </c>
      <c r="H242" s="172">
        <v>191</v>
      </c>
      <c r="I242" s="173"/>
      <c r="J242" s="174">
        <f>ROUND(I242*H242,2)</f>
        <v>0</v>
      </c>
      <c r="K242" s="170" t="s">
        <v>181</v>
      </c>
      <c r="L242" s="34"/>
      <c r="M242" s="175" t="s">
        <v>1</v>
      </c>
      <c r="N242" s="176" t="s">
        <v>42</v>
      </c>
      <c r="O242" s="59"/>
      <c r="P242" s="177">
        <f>O242*H242</f>
        <v>0</v>
      </c>
      <c r="Q242" s="177">
        <v>0.15559000000000001</v>
      </c>
      <c r="R242" s="177">
        <f>Q242*H242</f>
        <v>29.717690000000001</v>
      </c>
      <c r="S242" s="177">
        <v>0</v>
      </c>
      <c r="T242" s="178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9" t="s">
        <v>182</v>
      </c>
      <c r="AT242" s="179" t="s">
        <v>177</v>
      </c>
      <c r="AU242" s="179" t="s">
        <v>86</v>
      </c>
      <c r="AY242" s="18" t="s">
        <v>175</v>
      </c>
      <c r="BE242" s="180">
        <f>IF(N242="základní",J242,0)</f>
        <v>0</v>
      </c>
      <c r="BF242" s="180">
        <f>IF(N242="snížená",J242,0)</f>
        <v>0</v>
      </c>
      <c r="BG242" s="180">
        <f>IF(N242="zákl. přenesená",J242,0)</f>
        <v>0</v>
      </c>
      <c r="BH242" s="180">
        <f>IF(N242="sníž. přenesená",J242,0)</f>
        <v>0</v>
      </c>
      <c r="BI242" s="180">
        <f>IF(N242="nulová",J242,0)</f>
        <v>0</v>
      </c>
      <c r="BJ242" s="18" t="s">
        <v>84</v>
      </c>
      <c r="BK242" s="180">
        <f>ROUND(I242*H242,2)</f>
        <v>0</v>
      </c>
      <c r="BL242" s="18" t="s">
        <v>182</v>
      </c>
      <c r="BM242" s="179" t="s">
        <v>2176</v>
      </c>
    </row>
    <row r="243" spans="1:65" s="2" customFormat="1" ht="72" customHeight="1">
      <c r="A243" s="33"/>
      <c r="B243" s="167"/>
      <c r="C243" s="168" t="s">
        <v>538</v>
      </c>
      <c r="D243" s="168" t="s">
        <v>177</v>
      </c>
      <c r="E243" s="169" t="s">
        <v>1102</v>
      </c>
      <c r="F243" s="170" t="s">
        <v>1103</v>
      </c>
      <c r="G243" s="171" t="s">
        <v>245</v>
      </c>
      <c r="H243" s="172">
        <v>930</v>
      </c>
      <c r="I243" s="173"/>
      <c r="J243" s="174">
        <f>ROUND(I243*H243,2)</f>
        <v>0</v>
      </c>
      <c r="K243" s="170" t="s">
        <v>181</v>
      </c>
      <c r="L243" s="34"/>
      <c r="M243" s="175" t="s">
        <v>1</v>
      </c>
      <c r="N243" s="176" t="s">
        <v>42</v>
      </c>
      <c r="O243" s="59"/>
      <c r="P243" s="177">
        <f>O243*H243</f>
        <v>0</v>
      </c>
      <c r="Q243" s="177">
        <v>8.4250000000000005E-2</v>
      </c>
      <c r="R243" s="177">
        <f>Q243*H243</f>
        <v>78.352500000000006</v>
      </c>
      <c r="S243" s="177">
        <v>0</v>
      </c>
      <c r="T243" s="178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9" t="s">
        <v>182</v>
      </c>
      <c r="AT243" s="179" t="s">
        <v>177</v>
      </c>
      <c r="AU243" s="179" t="s">
        <v>86</v>
      </c>
      <c r="AY243" s="18" t="s">
        <v>175</v>
      </c>
      <c r="BE243" s="180">
        <f>IF(N243="základní",J243,0)</f>
        <v>0</v>
      </c>
      <c r="BF243" s="180">
        <f>IF(N243="snížená",J243,0)</f>
        <v>0</v>
      </c>
      <c r="BG243" s="180">
        <f>IF(N243="zákl. přenesená",J243,0)</f>
        <v>0</v>
      </c>
      <c r="BH243" s="180">
        <f>IF(N243="sníž. přenesená",J243,0)</f>
        <v>0</v>
      </c>
      <c r="BI243" s="180">
        <f>IF(N243="nulová",J243,0)</f>
        <v>0</v>
      </c>
      <c r="BJ243" s="18" t="s">
        <v>84</v>
      </c>
      <c r="BK243" s="180">
        <f>ROUND(I243*H243,2)</f>
        <v>0</v>
      </c>
      <c r="BL243" s="18" t="s">
        <v>182</v>
      </c>
      <c r="BM243" s="179" t="s">
        <v>2177</v>
      </c>
    </row>
    <row r="244" spans="1:65" s="13" customFormat="1">
      <c r="B244" s="181"/>
      <c r="D244" s="182" t="s">
        <v>184</v>
      </c>
      <c r="E244" s="183" t="s">
        <v>1</v>
      </c>
      <c r="F244" s="184" t="s">
        <v>2178</v>
      </c>
      <c r="H244" s="185">
        <v>930</v>
      </c>
      <c r="I244" s="186"/>
      <c r="L244" s="181"/>
      <c r="M244" s="187"/>
      <c r="N244" s="188"/>
      <c r="O244" s="188"/>
      <c r="P244" s="188"/>
      <c r="Q244" s="188"/>
      <c r="R244" s="188"/>
      <c r="S244" s="188"/>
      <c r="T244" s="189"/>
      <c r="AT244" s="183" t="s">
        <v>184</v>
      </c>
      <c r="AU244" s="183" t="s">
        <v>86</v>
      </c>
      <c r="AV244" s="13" t="s">
        <v>86</v>
      </c>
      <c r="AW244" s="13" t="s">
        <v>33</v>
      </c>
      <c r="AX244" s="13" t="s">
        <v>84</v>
      </c>
      <c r="AY244" s="183" t="s">
        <v>175</v>
      </c>
    </row>
    <row r="245" spans="1:65" s="2" customFormat="1" ht="16.5" customHeight="1">
      <c r="A245" s="33"/>
      <c r="B245" s="167"/>
      <c r="C245" s="205" t="s">
        <v>543</v>
      </c>
      <c r="D245" s="205" t="s">
        <v>276</v>
      </c>
      <c r="E245" s="206" t="s">
        <v>277</v>
      </c>
      <c r="F245" s="207" t="s">
        <v>278</v>
      </c>
      <c r="G245" s="208" t="s">
        <v>245</v>
      </c>
      <c r="H245" s="209">
        <v>924</v>
      </c>
      <c r="I245" s="210"/>
      <c r="J245" s="211">
        <f>ROUND(I245*H245,2)</f>
        <v>0</v>
      </c>
      <c r="K245" s="207" t="s">
        <v>181</v>
      </c>
      <c r="L245" s="212"/>
      <c r="M245" s="213" t="s">
        <v>1</v>
      </c>
      <c r="N245" s="214" t="s">
        <v>42</v>
      </c>
      <c r="O245" s="59"/>
      <c r="P245" s="177">
        <f>O245*H245</f>
        <v>0</v>
      </c>
      <c r="Q245" s="177">
        <v>0.13100000000000001</v>
      </c>
      <c r="R245" s="177">
        <f>Q245*H245</f>
        <v>121.04400000000001</v>
      </c>
      <c r="S245" s="177">
        <v>0</v>
      </c>
      <c r="T245" s="178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9" t="s">
        <v>217</v>
      </c>
      <c r="AT245" s="179" t="s">
        <v>276</v>
      </c>
      <c r="AU245" s="179" t="s">
        <v>86</v>
      </c>
      <c r="AY245" s="18" t="s">
        <v>175</v>
      </c>
      <c r="BE245" s="180">
        <f>IF(N245="základní",J245,0)</f>
        <v>0</v>
      </c>
      <c r="BF245" s="180">
        <f>IF(N245="snížená",J245,0)</f>
        <v>0</v>
      </c>
      <c r="BG245" s="180">
        <f>IF(N245="zákl. přenesená",J245,0)</f>
        <v>0</v>
      </c>
      <c r="BH245" s="180">
        <f>IF(N245="sníž. přenesená",J245,0)</f>
        <v>0</v>
      </c>
      <c r="BI245" s="180">
        <f>IF(N245="nulová",J245,0)</f>
        <v>0</v>
      </c>
      <c r="BJ245" s="18" t="s">
        <v>84</v>
      </c>
      <c r="BK245" s="180">
        <f>ROUND(I245*H245,2)</f>
        <v>0</v>
      </c>
      <c r="BL245" s="18" t="s">
        <v>182</v>
      </c>
      <c r="BM245" s="179" t="s">
        <v>2179</v>
      </c>
    </row>
    <row r="246" spans="1:65" s="13" customFormat="1">
      <c r="B246" s="181"/>
      <c r="D246" s="182" t="s">
        <v>184</v>
      </c>
      <c r="E246" s="183" t="s">
        <v>1</v>
      </c>
      <c r="F246" s="184" t="s">
        <v>2180</v>
      </c>
      <c r="H246" s="185">
        <v>924</v>
      </c>
      <c r="I246" s="186"/>
      <c r="L246" s="181"/>
      <c r="M246" s="187"/>
      <c r="N246" s="188"/>
      <c r="O246" s="188"/>
      <c r="P246" s="188"/>
      <c r="Q246" s="188"/>
      <c r="R246" s="188"/>
      <c r="S246" s="188"/>
      <c r="T246" s="189"/>
      <c r="AT246" s="183" t="s">
        <v>184</v>
      </c>
      <c r="AU246" s="183" t="s">
        <v>86</v>
      </c>
      <c r="AV246" s="13" t="s">
        <v>86</v>
      </c>
      <c r="AW246" s="13" t="s">
        <v>33</v>
      </c>
      <c r="AX246" s="13" t="s">
        <v>84</v>
      </c>
      <c r="AY246" s="183" t="s">
        <v>175</v>
      </c>
    </row>
    <row r="247" spans="1:65" s="2" customFormat="1" ht="24" customHeight="1">
      <c r="A247" s="33"/>
      <c r="B247" s="167"/>
      <c r="C247" s="205" t="s">
        <v>548</v>
      </c>
      <c r="D247" s="205" t="s">
        <v>276</v>
      </c>
      <c r="E247" s="206" t="s">
        <v>1108</v>
      </c>
      <c r="F247" s="207" t="s">
        <v>1109</v>
      </c>
      <c r="G247" s="208" t="s">
        <v>245</v>
      </c>
      <c r="H247" s="209">
        <v>23.1</v>
      </c>
      <c r="I247" s="210"/>
      <c r="J247" s="211">
        <f>ROUND(I247*H247,2)</f>
        <v>0</v>
      </c>
      <c r="K247" s="207" t="s">
        <v>181</v>
      </c>
      <c r="L247" s="212"/>
      <c r="M247" s="213" t="s">
        <v>1</v>
      </c>
      <c r="N247" s="214" t="s">
        <v>42</v>
      </c>
      <c r="O247" s="59"/>
      <c r="P247" s="177">
        <f>O247*H247</f>
        <v>0</v>
      </c>
      <c r="Q247" s="177">
        <v>0.13100000000000001</v>
      </c>
      <c r="R247" s="177">
        <f>Q247*H247</f>
        <v>3.0261000000000005</v>
      </c>
      <c r="S247" s="177">
        <v>0</v>
      </c>
      <c r="T247" s="178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9" t="s">
        <v>217</v>
      </c>
      <c r="AT247" s="179" t="s">
        <v>276</v>
      </c>
      <c r="AU247" s="179" t="s">
        <v>86</v>
      </c>
      <c r="AY247" s="18" t="s">
        <v>175</v>
      </c>
      <c r="BE247" s="180">
        <f>IF(N247="základní",J247,0)</f>
        <v>0</v>
      </c>
      <c r="BF247" s="180">
        <f>IF(N247="snížená",J247,0)</f>
        <v>0</v>
      </c>
      <c r="BG247" s="180">
        <f>IF(N247="zákl. přenesená",J247,0)</f>
        <v>0</v>
      </c>
      <c r="BH247" s="180">
        <f>IF(N247="sníž. přenesená",J247,0)</f>
        <v>0</v>
      </c>
      <c r="BI247" s="180">
        <f>IF(N247="nulová",J247,0)</f>
        <v>0</v>
      </c>
      <c r="BJ247" s="18" t="s">
        <v>84</v>
      </c>
      <c r="BK247" s="180">
        <f>ROUND(I247*H247,2)</f>
        <v>0</v>
      </c>
      <c r="BL247" s="18" t="s">
        <v>182</v>
      </c>
      <c r="BM247" s="179" t="s">
        <v>2181</v>
      </c>
    </row>
    <row r="248" spans="1:65" s="13" customFormat="1">
      <c r="B248" s="181"/>
      <c r="D248" s="182" t="s">
        <v>184</v>
      </c>
      <c r="E248" s="183" t="s">
        <v>1</v>
      </c>
      <c r="F248" s="184" t="s">
        <v>2182</v>
      </c>
      <c r="H248" s="185">
        <v>23.1</v>
      </c>
      <c r="I248" s="186"/>
      <c r="L248" s="181"/>
      <c r="M248" s="187"/>
      <c r="N248" s="188"/>
      <c r="O248" s="188"/>
      <c r="P248" s="188"/>
      <c r="Q248" s="188"/>
      <c r="R248" s="188"/>
      <c r="S248" s="188"/>
      <c r="T248" s="189"/>
      <c r="AT248" s="183" t="s">
        <v>184</v>
      </c>
      <c r="AU248" s="183" t="s">
        <v>86</v>
      </c>
      <c r="AV248" s="13" t="s">
        <v>86</v>
      </c>
      <c r="AW248" s="13" t="s">
        <v>33</v>
      </c>
      <c r="AX248" s="13" t="s">
        <v>84</v>
      </c>
      <c r="AY248" s="183" t="s">
        <v>175</v>
      </c>
    </row>
    <row r="249" spans="1:65" s="2" customFormat="1" ht="16.5" customHeight="1">
      <c r="A249" s="33"/>
      <c r="B249" s="167"/>
      <c r="C249" s="205" t="s">
        <v>553</v>
      </c>
      <c r="D249" s="205" t="s">
        <v>276</v>
      </c>
      <c r="E249" s="206" t="s">
        <v>2183</v>
      </c>
      <c r="F249" s="207" t="s">
        <v>2184</v>
      </c>
      <c r="G249" s="208" t="s">
        <v>245</v>
      </c>
      <c r="H249" s="209">
        <v>21</v>
      </c>
      <c r="I249" s="210"/>
      <c r="J249" s="211">
        <f>ROUND(I249*H249,2)</f>
        <v>0</v>
      </c>
      <c r="K249" s="207" t="s">
        <v>1</v>
      </c>
      <c r="L249" s="212"/>
      <c r="M249" s="213" t="s">
        <v>1</v>
      </c>
      <c r="N249" s="214" t="s">
        <v>42</v>
      </c>
      <c r="O249" s="59"/>
      <c r="P249" s="177">
        <f>O249*H249</f>
        <v>0</v>
      </c>
      <c r="Q249" s="177">
        <v>0.13100000000000001</v>
      </c>
      <c r="R249" s="177">
        <f>Q249*H249</f>
        <v>2.7510000000000003</v>
      </c>
      <c r="S249" s="177">
        <v>0</v>
      </c>
      <c r="T249" s="178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9" t="s">
        <v>217</v>
      </c>
      <c r="AT249" s="179" t="s">
        <v>276</v>
      </c>
      <c r="AU249" s="179" t="s">
        <v>86</v>
      </c>
      <c r="AY249" s="18" t="s">
        <v>175</v>
      </c>
      <c r="BE249" s="180">
        <f>IF(N249="základní",J249,0)</f>
        <v>0</v>
      </c>
      <c r="BF249" s="180">
        <f>IF(N249="snížená",J249,0)</f>
        <v>0</v>
      </c>
      <c r="BG249" s="180">
        <f>IF(N249="zákl. přenesená",J249,0)</f>
        <v>0</v>
      </c>
      <c r="BH249" s="180">
        <f>IF(N249="sníž. přenesená",J249,0)</f>
        <v>0</v>
      </c>
      <c r="BI249" s="180">
        <f>IF(N249="nulová",J249,0)</f>
        <v>0</v>
      </c>
      <c r="BJ249" s="18" t="s">
        <v>84</v>
      </c>
      <c r="BK249" s="180">
        <f>ROUND(I249*H249,2)</f>
        <v>0</v>
      </c>
      <c r="BL249" s="18" t="s">
        <v>182</v>
      </c>
      <c r="BM249" s="179" t="s">
        <v>2185</v>
      </c>
    </row>
    <row r="250" spans="1:65" s="13" customFormat="1">
      <c r="B250" s="181"/>
      <c r="D250" s="182" t="s">
        <v>184</v>
      </c>
      <c r="E250" s="183" t="s">
        <v>1</v>
      </c>
      <c r="F250" s="184" t="s">
        <v>2186</v>
      </c>
      <c r="H250" s="185">
        <v>21</v>
      </c>
      <c r="I250" s="186"/>
      <c r="L250" s="181"/>
      <c r="M250" s="187"/>
      <c r="N250" s="188"/>
      <c r="O250" s="188"/>
      <c r="P250" s="188"/>
      <c r="Q250" s="188"/>
      <c r="R250" s="188"/>
      <c r="S250" s="188"/>
      <c r="T250" s="189"/>
      <c r="AT250" s="183" t="s">
        <v>184</v>
      </c>
      <c r="AU250" s="183" t="s">
        <v>86</v>
      </c>
      <c r="AV250" s="13" t="s">
        <v>86</v>
      </c>
      <c r="AW250" s="13" t="s">
        <v>33</v>
      </c>
      <c r="AX250" s="13" t="s">
        <v>84</v>
      </c>
      <c r="AY250" s="183" t="s">
        <v>175</v>
      </c>
    </row>
    <row r="251" spans="1:65" s="2" customFormat="1" ht="16.5" customHeight="1">
      <c r="A251" s="33"/>
      <c r="B251" s="167"/>
      <c r="C251" s="205" t="s">
        <v>558</v>
      </c>
      <c r="D251" s="205" t="s">
        <v>276</v>
      </c>
      <c r="E251" s="206" t="s">
        <v>2187</v>
      </c>
      <c r="F251" s="207" t="s">
        <v>2188</v>
      </c>
      <c r="G251" s="208" t="s">
        <v>245</v>
      </c>
      <c r="H251" s="209">
        <v>8.4</v>
      </c>
      <c r="I251" s="210"/>
      <c r="J251" s="211">
        <f>ROUND(I251*H251,2)</f>
        <v>0</v>
      </c>
      <c r="K251" s="207" t="s">
        <v>1</v>
      </c>
      <c r="L251" s="212"/>
      <c r="M251" s="213" t="s">
        <v>1</v>
      </c>
      <c r="N251" s="214" t="s">
        <v>42</v>
      </c>
      <c r="O251" s="59"/>
      <c r="P251" s="177">
        <f>O251*H251</f>
        <v>0</v>
      </c>
      <c r="Q251" s="177">
        <v>0.13500000000000001</v>
      </c>
      <c r="R251" s="177">
        <f>Q251*H251</f>
        <v>1.1340000000000001</v>
      </c>
      <c r="S251" s="177">
        <v>0</v>
      </c>
      <c r="T251" s="178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9" t="s">
        <v>217</v>
      </c>
      <c r="AT251" s="179" t="s">
        <v>276</v>
      </c>
      <c r="AU251" s="179" t="s">
        <v>86</v>
      </c>
      <c r="AY251" s="18" t="s">
        <v>175</v>
      </c>
      <c r="BE251" s="180">
        <f>IF(N251="základní",J251,0)</f>
        <v>0</v>
      </c>
      <c r="BF251" s="180">
        <f>IF(N251="snížená",J251,0)</f>
        <v>0</v>
      </c>
      <c r="BG251" s="180">
        <f>IF(N251="zákl. přenesená",J251,0)</f>
        <v>0</v>
      </c>
      <c r="BH251" s="180">
        <f>IF(N251="sníž. přenesená",J251,0)</f>
        <v>0</v>
      </c>
      <c r="BI251" s="180">
        <f>IF(N251="nulová",J251,0)</f>
        <v>0</v>
      </c>
      <c r="BJ251" s="18" t="s">
        <v>84</v>
      </c>
      <c r="BK251" s="180">
        <f>ROUND(I251*H251,2)</f>
        <v>0</v>
      </c>
      <c r="BL251" s="18" t="s">
        <v>182</v>
      </c>
      <c r="BM251" s="179" t="s">
        <v>2189</v>
      </c>
    </row>
    <row r="252" spans="1:65" s="13" customFormat="1">
      <c r="B252" s="181"/>
      <c r="D252" s="182" t="s">
        <v>184</v>
      </c>
      <c r="E252" s="183" t="s">
        <v>1</v>
      </c>
      <c r="F252" s="184" t="s">
        <v>2190</v>
      </c>
      <c r="H252" s="185">
        <v>8.4</v>
      </c>
      <c r="I252" s="186"/>
      <c r="L252" s="181"/>
      <c r="M252" s="187"/>
      <c r="N252" s="188"/>
      <c r="O252" s="188"/>
      <c r="P252" s="188"/>
      <c r="Q252" s="188"/>
      <c r="R252" s="188"/>
      <c r="S252" s="188"/>
      <c r="T252" s="189"/>
      <c r="AT252" s="183" t="s">
        <v>184</v>
      </c>
      <c r="AU252" s="183" t="s">
        <v>86</v>
      </c>
      <c r="AV252" s="13" t="s">
        <v>86</v>
      </c>
      <c r="AW252" s="13" t="s">
        <v>33</v>
      </c>
      <c r="AX252" s="13" t="s">
        <v>84</v>
      </c>
      <c r="AY252" s="183" t="s">
        <v>175</v>
      </c>
    </row>
    <row r="253" spans="1:65" s="2" customFormat="1" ht="72" customHeight="1">
      <c r="A253" s="33"/>
      <c r="B253" s="167"/>
      <c r="C253" s="168" t="s">
        <v>563</v>
      </c>
      <c r="D253" s="168" t="s">
        <v>177</v>
      </c>
      <c r="E253" s="169" t="s">
        <v>1102</v>
      </c>
      <c r="F253" s="170" t="s">
        <v>1103</v>
      </c>
      <c r="G253" s="171" t="s">
        <v>245</v>
      </c>
      <c r="H253" s="172">
        <v>540</v>
      </c>
      <c r="I253" s="173"/>
      <c r="J253" s="174">
        <f>ROUND(I253*H253,2)</f>
        <v>0</v>
      </c>
      <c r="K253" s="170" t="s">
        <v>181</v>
      </c>
      <c r="L253" s="34"/>
      <c r="M253" s="175" t="s">
        <v>1</v>
      </c>
      <c r="N253" s="176" t="s">
        <v>42</v>
      </c>
      <c r="O253" s="59"/>
      <c r="P253" s="177">
        <f>O253*H253</f>
        <v>0</v>
      </c>
      <c r="Q253" s="177">
        <v>8.4250000000000005E-2</v>
      </c>
      <c r="R253" s="177">
        <f>Q253*H253</f>
        <v>45.495000000000005</v>
      </c>
      <c r="S253" s="177">
        <v>0</v>
      </c>
      <c r="T253" s="178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9" t="s">
        <v>182</v>
      </c>
      <c r="AT253" s="179" t="s">
        <v>177</v>
      </c>
      <c r="AU253" s="179" t="s">
        <v>86</v>
      </c>
      <c r="AY253" s="18" t="s">
        <v>175</v>
      </c>
      <c r="BE253" s="180">
        <f>IF(N253="základní",J253,0)</f>
        <v>0</v>
      </c>
      <c r="BF253" s="180">
        <f>IF(N253="snížená",J253,0)</f>
        <v>0</v>
      </c>
      <c r="BG253" s="180">
        <f>IF(N253="zákl. přenesená",J253,0)</f>
        <v>0</v>
      </c>
      <c r="BH253" s="180">
        <f>IF(N253="sníž. přenesená",J253,0)</f>
        <v>0</v>
      </c>
      <c r="BI253" s="180">
        <f>IF(N253="nulová",J253,0)</f>
        <v>0</v>
      </c>
      <c r="BJ253" s="18" t="s">
        <v>84</v>
      </c>
      <c r="BK253" s="180">
        <f>ROUND(I253*H253,2)</f>
        <v>0</v>
      </c>
      <c r="BL253" s="18" t="s">
        <v>182</v>
      </c>
      <c r="BM253" s="179" t="s">
        <v>2191</v>
      </c>
    </row>
    <row r="254" spans="1:65" s="13" customFormat="1">
      <c r="B254" s="181"/>
      <c r="D254" s="182" t="s">
        <v>184</v>
      </c>
      <c r="E254" s="183" t="s">
        <v>1</v>
      </c>
      <c r="F254" s="184" t="s">
        <v>2081</v>
      </c>
      <c r="H254" s="185">
        <v>540</v>
      </c>
      <c r="I254" s="186"/>
      <c r="L254" s="181"/>
      <c r="M254" s="187"/>
      <c r="N254" s="188"/>
      <c r="O254" s="188"/>
      <c r="P254" s="188"/>
      <c r="Q254" s="188"/>
      <c r="R254" s="188"/>
      <c r="S254" s="188"/>
      <c r="T254" s="189"/>
      <c r="AT254" s="183" t="s">
        <v>184</v>
      </c>
      <c r="AU254" s="183" t="s">
        <v>86</v>
      </c>
      <c r="AV254" s="13" t="s">
        <v>86</v>
      </c>
      <c r="AW254" s="13" t="s">
        <v>33</v>
      </c>
      <c r="AX254" s="13" t="s">
        <v>84</v>
      </c>
      <c r="AY254" s="183" t="s">
        <v>175</v>
      </c>
    </row>
    <row r="255" spans="1:65" s="2" customFormat="1" ht="16.5" customHeight="1">
      <c r="A255" s="33"/>
      <c r="B255" s="167"/>
      <c r="C255" s="205" t="s">
        <v>569</v>
      </c>
      <c r="D255" s="205" t="s">
        <v>276</v>
      </c>
      <c r="E255" s="206" t="s">
        <v>277</v>
      </c>
      <c r="F255" s="207" t="s">
        <v>278</v>
      </c>
      <c r="G255" s="208" t="s">
        <v>245</v>
      </c>
      <c r="H255" s="209">
        <v>10.8</v>
      </c>
      <c r="I255" s="210"/>
      <c r="J255" s="211">
        <f>ROUND(I255*H255,2)</f>
        <v>0</v>
      </c>
      <c r="K255" s="207" t="s">
        <v>181</v>
      </c>
      <c r="L255" s="212"/>
      <c r="M255" s="213" t="s">
        <v>1</v>
      </c>
      <c r="N255" s="214" t="s">
        <v>42</v>
      </c>
      <c r="O255" s="59"/>
      <c r="P255" s="177">
        <f>O255*H255</f>
        <v>0</v>
      </c>
      <c r="Q255" s="177">
        <v>0.13100000000000001</v>
      </c>
      <c r="R255" s="177">
        <f>Q255*H255</f>
        <v>1.4148000000000001</v>
      </c>
      <c r="S255" s="177">
        <v>0</v>
      </c>
      <c r="T255" s="178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9" t="s">
        <v>217</v>
      </c>
      <c r="AT255" s="179" t="s">
        <v>276</v>
      </c>
      <c r="AU255" s="179" t="s">
        <v>86</v>
      </c>
      <c r="AY255" s="18" t="s">
        <v>175</v>
      </c>
      <c r="BE255" s="180">
        <f>IF(N255="základní",J255,0)</f>
        <v>0</v>
      </c>
      <c r="BF255" s="180">
        <f>IF(N255="snížená",J255,0)</f>
        <v>0</v>
      </c>
      <c r="BG255" s="180">
        <f>IF(N255="zákl. přenesená",J255,0)</f>
        <v>0</v>
      </c>
      <c r="BH255" s="180">
        <f>IF(N255="sníž. přenesená",J255,0)</f>
        <v>0</v>
      </c>
      <c r="BI255" s="180">
        <f>IF(N255="nulová",J255,0)</f>
        <v>0</v>
      </c>
      <c r="BJ255" s="18" t="s">
        <v>84</v>
      </c>
      <c r="BK255" s="180">
        <f>ROUND(I255*H255,2)</f>
        <v>0</v>
      </c>
      <c r="BL255" s="18" t="s">
        <v>182</v>
      </c>
      <c r="BM255" s="179" t="s">
        <v>2192</v>
      </c>
    </row>
    <row r="256" spans="1:65" s="13" customFormat="1">
      <c r="B256" s="181"/>
      <c r="D256" s="182" t="s">
        <v>184</v>
      </c>
      <c r="E256" s="183" t="s">
        <v>1</v>
      </c>
      <c r="F256" s="184" t="s">
        <v>2193</v>
      </c>
      <c r="H256" s="185">
        <v>10.8</v>
      </c>
      <c r="I256" s="186"/>
      <c r="L256" s="181"/>
      <c r="M256" s="187"/>
      <c r="N256" s="188"/>
      <c r="O256" s="188"/>
      <c r="P256" s="188"/>
      <c r="Q256" s="188"/>
      <c r="R256" s="188"/>
      <c r="S256" s="188"/>
      <c r="T256" s="189"/>
      <c r="AT256" s="183" t="s">
        <v>184</v>
      </c>
      <c r="AU256" s="183" t="s">
        <v>86</v>
      </c>
      <c r="AV256" s="13" t="s">
        <v>86</v>
      </c>
      <c r="AW256" s="13" t="s">
        <v>33</v>
      </c>
      <c r="AX256" s="13" t="s">
        <v>84</v>
      </c>
      <c r="AY256" s="183" t="s">
        <v>175</v>
      </c>
    </row>
    <row r="257" spans="1:65" s="2" customFormat="1" ht="24" customHeight="1">
      <c r="A257" s="33"/>
      <c r="B257" s="167"/>
      <c r="C257" s="168" t="s">
        <v>575</v>
      </c>
      <c r="D257" s="168" t="s">
        <v>177</v>
      </c>
      <c r="E257" s="169" t="s">
        <v>2194</v>
      </c>
      <c r="F257" s="170" t="s">
        <v>2195</v>
      </c>
      <c r="G257" s="171" t="s">
        <v>245</v>
      </c>
      <c r="H257" s="172">
        <v>50</v>
      </c>
      <c r="I257" s="173"/>
      <c r="J257" s="174">
        <f>ROUND(I257*H257,2)</f>
        <v>0</v>
      </c>
      <c r="K257" s="170" t="s">
        <v>181</v>
      </c>
      <c r="L257" s="34"/>
      <c r="M257" s="175" t="s">
        <v>1</v>
      </c>
      <c r="N257" s="176" t="s">
        <v>42</v>
      </c>
      <c r="O257" s="59"/>
      <c r="P257" s="177">
        <f>O257*H257</f>
        <v>0</v>
      </c>
      <c r="Q257" s="177">
        <v>0</v>
      </c>
      <c r="R257" s="177">
        <f>Q257*H257</f>
        <v>0</v>
      </c>
      <c r="S257" s="177">
        <v>0</v>
      </c>
      <c r="T257" s="178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9" t="s">
        <v>182</v>
      </c>
      <c r="AT257" s="179" t="s">
        <v>177</v>
      </c>
      <c r="AU257" s="179" t="s">
        <v>86</v>
      </c>
      <c r="AY257" s="18" t="s">
        <v>175</v>
      </c>
      <c r="BE257" s="180">
        <f>IF(N257="základní",J257,0)</f>
        <v>0</v>
      </c>
      <c r="BF257" s="180">
        <f>IF(N257="snížená",J257,0)</f>
        <v>0</v>
      </c>
      <c r="BG257" s="180">
        <f>IF(N257="zákl. přenesená",J257,0)</f>
        <v>0</v>
      </c>
      <c r="BH257" s="180">
        <f>IF(N257="sníž. přenesená",J257,0)</f>
        <v>0</v>
      </c>
      <c r="BI257" s="180">
        <f>IF(N257="nulová",J257,0)</f>
        <v>0</v>
      </c>
      <c r="BJ257" s="18" t="s">
        <v>84</v>
      </c>
      <c r="BK257" s="180">
        <f>ROUND(I257*H257,2)</f>
        <v>0</v>
      </c>
      <c r="BL257" s="18" t="s">
        <v>182</v>
      </c>
      <c r="BM257" s="179" t="s">
        <v>2196</v>
      </c>
    </row>
    <row r="258" spans="1:65" s="13" customFormat="1">
      <c r="B258" s="181"/>
      <c r="D258" s="182" t="s">
        <v>184</v>
      </c>
      <c r="E258" s="183" t="s">
        <v>1</v>
      </c>
      <c r="F258" s="184" t="s">
        <v>2197</v>
      </c>
      <c r="H258" s="185">
        <v>50</v>
      </c>
      <c r="I258" s="186"/>
      <c r="L258" s="181"/>
      <c r="M258" s="187"/>
      <c r="N258" s="188"/>
      <c r="O258" s="188"/>
      <c r="P258" s="188"/>
      <c r="Q258" s="188"/>
      <c r="R258" s="188"/>
      <c r="S258" s="188"/>
      <c r="T258" s="189"/>
      <c r="AT258" s="183" t="s">
        <v>184</v>
      </c>
      <c r="AU258" s="183" t="s">
        <v>86</v>
      </c>
      <c r="AV258" s="13" t="s">
        <v>86</v>
      </c>
      <c r="AW258" s="13" t="s">
        <v>33</v>
      </c>
      <c r="AX258" s="13" t="s">
        <v>84</v>
      </c>
      <c r="AY258" s="183" t="s">
        <v>175</v>
      </c>
    </row>
    <row r="259" spans="1:65" s="2" customFormat="1" ht="72" customHeight="1">
      <c r="A259" s="33"/>
      <c r="B259" s="167"/>
      <c r="C259" s="168" t="s">
        <v>579</v>
      </c>
      <c r="D259" s="168" t="s">
        <v>177</v>
      </c>
      <c r="E259" s="169" t="s">
        <v>2198</v>
      </c>
      <c r="F259" s="170" t="s">
        <v>2199</v>
      </c>
      <c r="G259" s="171" t="s">
        <v>245</v>
      </c>
      <c r="H259" s="172">
        <v>241.5</v>
      </c>
      <c r="I259" s="173"/>
      <c r="J259" s="174">
        <f>ROUND(I259*H259,2)</f>
        <v>0</v>
      </c>
      <c r="K259" s="170" t="s">
        <v>181</v>
      </c>
      <c r="L259" s="34"/>
      <c r="M259" s="175" t="s">
        <v>1</v>
      </c>
      <c r="N259" s="176" t="s">
        <v>42</v>
      </c>
      <c r="O259" s="59"/>
      <c r="P259" s="177">
        <f>O259*H259</f>
        <v>0</v>
      </c>
      <c r="Q259" s="177">
        <v>0.10362</v>
      </c>
      <c r="R259" s="177">
        <f>Q259*H259</f>
        <v>25.024229999999999</v>
      </c>
      <c r="S259" s="177">
        <v>0</v>
      </c>
      <c r="T259" s="178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9" t="s">
        <v>182</v>
      </c>
      <c r="AT259" s="179" t="s">
        <v>177</v>
      </c>
      <c r="AU259" s="179" t="s">
        <v>86</v>
      </c>
      <c r="AY259" s="18" t="s">
        <v>175</v>
      </c>
      <c r="BE259" s="180">
        <f>IF(N259="základní",J259,0)</f>
        <v>0</v>
      </c>
      <c r="BF259" s="180">
        <f>IF(N259="snížená",J259,0)</f>
        <v>0</v>
      </c>
      <c r="BG259" s="180">
        <f>IF(N259="zákl. přenesená",J259,0)</f>
        <v>0</v>
      </c>
      <c r="BH259" s="180">
        <f>IF(N259="sníž. přenesená",J259,0)</f>
        <v>0</v>
      </c>
      <c r="BI259" s="180">
        <f>IF(N259="nulová",J259,0)</f>
        <v>0</v>
      </c>
      <c r="BJ259" s="18" t="s">
        <v>84</v>
      </c>
      <c r="BK259" s="180">
        <f>ROUND(I259*H259,2)</f>
        <v>0</v>
      </c>
      <c r="BL259" s="18" t="s">
        <v>182</v>
      </c>
      <c r="BM259" s="179" t="s">
        <v>2200</v>
      </c>
    </row>
    <row r="260" spans="1:65" s="13" customFormat="1">
      <c r="B260" s="181"/>
      <c r="D260" s="182" t="s">
        <v>184</v>
      </c>
      <c r="E260" s="183" t="s">
        <v>716</v>
      </c>
      <c r="F260" s="184" t="s">
        <v>2201</v>
      </c>
      <c r="H260" s="185">
        <v>241.5</v>
      </c>
      <c r="I260" s="186"/>
      <c r="L260" s="181"/>
      <c r="M260" s="187"/>
      <c r="N260" s="188"/>
      <c r="O260" s="188"/>
      <c r="P260" s="188"/>
      <c r="Q260" s="188"/>
      <c r="R260" s="188"/>
      <c r="S260" s="188"/>
      <c r="T260" s="189"/>
      <c r="AT260" s="183" t="s">
        <v>184</v>
      </c>
      <c r="AU260" s="183" t="s">
        <v>86</v>
      </c>
      <c r="AV260" s="13" t="s">
        <v>86</v>
      </c>
      <c r="AW260" s="13" t="s">
        <v>33</v>
      </c>
      <c r="AX260" s="13" t="s">
        <v>84</v>
      </c>
      <c r="AY260" s="183" t="s">
        <v>175</v>
      </c>
    </row>
    <row r="261" spans="1:65" s="2" customFormat="1" ht="16.5" customHeight="1">
      <c r="A261" s="33"/>
      <c r="B261" s="167"/>
      <c r="C261" s="205" t="s">
        <v>586</v>
      </c>
      <c r="D261" s="205" t="s">
        <v>276</v>
      </c>
      <c r="E261" s="206" t="s">
        <v>807</v>
      </c>
      <c r="F261" s="207" t="s">
        <v>808</v>
      </c>
      <c r="G261" s="208" t="s">
        <v>245</v>
      </c>
      <c r="H261" s="209">
        <v>249.9</v>
      </c>
      <c r="I261" s="210"/>
      <c r="J261" s="211">
        <f>ROUND(I261*H261,2)</f>
        <v>0</v>
      </c>
      <c r="K261" s="207" t="s">
        <v>181</v>
      </c>
      <c r="L261" s="212"/>
      <c r="M261" s="213" t="s">
        <v>1</v>
      </c>
      <c r="N261" s="214" t="s">
        <v>42</v>
      </c>
      <c r="O261" s="59"/>
      <c r="P261" s="177">
        <f>O261*H261</f>
        <v>0</v>
      </c>
      <c r="Q261" s="177">
        <v>0.17599999999999999</v>
      </c>
      <c r="R261" s="177">
        <f>Q261*H261</f>
        <v>43.982399999999998</v>
      </c>
      <c r="S261" s="177">
        <v>0</v>
      </c>
      <c r="T261" s="178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9" t="s">
        <v>217</v>
      </c>
      <c r="AT261" s="179" t="s">
        <v>276</v>
      </c>
      <c r="AU261" s="179" t="s">
        <v>86</v>
      </c>
      <c r="AY261" s="18" t="s">
        <v>175</v>
      </c>
      <c r="BE261" s="180">
        <f>IF(N261="základní",J261,0)</f>
        <v>0</v>
      </c>
      <c r="BF261" s="180">
        <f>IF(N261="snížená",J261,0)</f>
        <v>0</v>
      </c>
      <c r="BG261" s="180">
        <f>IF(N261="zákl. přenesená",J261,0)</f>
        <v>0</v>
      </c>
      <c r="BH261" s="180">
        <f>IF(N261="sníž. přenesená",J261,0)</f>
        <v>0</v>
      </c>
      <c r="BI261" s="180">
        <f>IF(N261="nulová",J261,0)</f>
        <v>0</v>
      </c>
      <c r="BJ261" s="18" t="s">
        <v>84</v>
      </c>
      <c r="BK261" s="180">
        <f>ROUND(I261*H261,2)</f>
        <v>0</v>
      </c>
      <c r="BL261" s="18" t="s">
        <v>182</v>
      </c>
      <c r="BM261" s="179" t="s">
        <v>2202</v>
      </c>
    </row>
    <row r="262" spans="1:65" s="13" customFormat="1">
      <c r="B262" s="181"/>
      <c r="D262" s="182" t="s">
        <v>184</v>
      </c>
      <c r="E262" s="183" t="s">
        <v>1</v>
      </c>
      <c r="F262" s="184" t="s">
        <v>2203</v>
      </c>
      <c r="H262" s="185">
        <v>249.9</v>
      </c>
      <c r="I262" s="186"/>
      <c r="L262" s="181"/>
      <c r="M262" s="187"/>
      <c r="N262" s="188"/>
      <c r="O262" s="188"/>
      <c r="P262" s="188"/>
      <c r="Q262" s="188"/>
      <c r="R262" s="188"/>
      <c r="S262" s="188"/>
      <c r="T262" s="189"/>
      <c r="AT262" s="183" t="s">
        <v>184</v>
      </c>
      <c r="AU262" s="183" t="s">
        <v>86</v>
      </c>
      <c r="AV262" s="13" t="s">
        <v>86</v>
      </c>
      <c r="AW262" s="13" t="s">
        <v>33</v>
      </c>
      <c r="AX262" s="13" t="s">
        <v>84</v>
      </c>
      <c r="AY262" s="183" t="s">
        <v>175</v>
      </c>
    </row>
    <row r="263" spans="1:65" s="2" customFormat="1" ht="16.5" customHeight="1">
      <c r="A263" s="33"/>
      <c r="B263" s="167"/>
      <c r="C263" s="205" t="s">
        <v>590</v>
      </c>
      <c r="D263" s="205" t="s">
        <v>276</v>
      </c>
      <c r="E263" s="206" t="s">
        <v>811</v>
      </c>
      <c r="F263" s="207" t="s">
        <v>812</v>
      </c>
      <c r="G263" s="208" t="s">
        <v>245</v>
      </c>
      <c r="H263" s="209">
        <v>2.1</v>
      </c>
      <c r="I263" s="210"/>
      <c r="J263" s="211">
        <f>ROUND(I263*H263,2)</f>
        <v>0</v>
      </c>
      <c r="K263" s="207" t="s">
        <v>1</v>
      </c>
      <c r="L263" s="212"/>
      <c r="M263" s="213" t="s">
        <v>1</v>
      </c>
      <c r="N263" s="214" t="s">
        <v>42</v>
      </c>
      <c r="O263" s="59"/>
      <c r="P263" s="177">
        <f>O263*H263</f>
        <v>0</v>
      </c>
      <c r="Q263" s="177">
        <v>0.13100000000000001</v>
      </c>
      <c r="R263" s="177">
        <f>Q263*H263</f>
        <v>0.27510000000000001</v>
      </c>
      <c r="S263" s="177">
        <v>0</v>
      </c>
      <c r="T263" s="178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9" t="s">
        <v>217</v>
      </c>
      <c r="AT263" s="179" t="s">
        <v>276</v>
      </c>
      <c r="AU263" s="179" t="s">
        <v>86</v>
      </c>
      <c r="AY263" s="18" t="s">
        <v>175</v>
      </c>
      <c r="BE263" s="180">
        <f>IF(N263="základní",J263,0)</f>
        <v>0</v>
      </c>
      <c r="BF263" s="180">
        <f>IF(N263="snížená",J263,0)</f>
        <v>0</v>
      </c>
      <c r="BG263" s="180">
        <f>IF(N263="zákl. přenesená",J263,0)</f>
        <v>0</v>
      </c>
      <c r="BH263" s="180">
        <f>IF(N263="sníž. přenesená",J263,0)</f>
        <v>0</v>
      </c>
      <c r="BI263" s="180">
        <f>IF(N263="nulová",J263,0)</f>
        <v>0</v>
      </c>
      <c r="BJ263" s="18" t="s">
        <v>84</v>
      </c>
      <c r="BK263" s="180">
        <f>ROUND(I263*H263,2)</f>
        <v>0</v>
      </c>
      <c r="BL263" s="18" t="s">
        <v>182</v>
      </c>
      <c r="BM263" s="179" t="s">
        <v>2204</v>
      </c>
    </row>
    <row r="264" spans="1:65" s="13" customFormat="1">
      <c r="B264" s="181"/>
      <c r="D264" s="182" t="s">
        <v>184</v>
      </c>
      <c r="E264" s="183" t="s">
        <v>1</v>
      </c>
      <c r="F264" s="184" t="s">
        <v>1127</v>
      </c>
      <c r="H264" s="185">
        <v>2.1</v>
      </c>
      <c r="I264" s="186"/>
      <c r="L264" s="181"/>
      <c r="M264" s="187"/>
      <c r="N264" s="188"/>
      <c r="O264" s="188"/>
      <c r="P264" s="188"/>
      <c r="Q264" s="188"/>
      <c r="R264" s="188"/>
      <c r="S264" s="188"/>
      <c r="T264" s="189"/>
      <c r="AT264" s="183" t="s">
        <v>184</v>
      </c>
      <c r="AU264" s="183" t="s">
        <v>86</v>
      </c>
      <c r="AV264" s="13" t="s">
        <v>86</v>
      </c>
      <c r="AW264" s="13" t="s">
        <v>33</v>
      </c>
      <c r="AX264" s="13" t="s">
        <v>84</v>
      </c>
      <c r="AY264" s="183" t="s">
        <v>175</v>
      </c>
    </row>
    <row r="265" spans="1:65" s="2" customFormat="1" ht="24" customHeight="1">
      <c r="A265" s="33"/>
      <c r="B265" s="167"/>
      <c r="C265" s="205" t="s">
        <v>594</v>
      </c>
      <c r="D265" s="205" t="s">
        <v>276</v>
      </c>
      <c r="E265" s="206" t="s">
        <v>815</v>
      </c>
      <c r="F265" s="207" t="s">
        <v>816</v>
      </c>
      <c r="G265" s="208" t="s">
        <v>245</v>
      </c>
      <c r="H265" s="209">
        <v>1.575</v>
      </c>
      <c r="I265" s="210"/>
      <c r="J265" s="211">
        <f>ROUND(I265*H265,2)</f>
        <v>0</v>
      </c>
      <c r="K265" s="207" t="s">
        <v>1</v>
      </c>
      <c r="L265" s="212"/>
      <c r="M265" s="213" t="s">
        <v>1</v>
      </c>
      <c r="N265" s="214" t="s">
        <v>42</v>
      </c>
      <c r="O265" s="59"/>
      <c r="P265" s="177">
        <f>O265*H265</f>
        <v>0</v>
      </c>
      <c r="Q265" s="177">
        <v>0.17599999999999999</v>
      </c>
      <c r="R265" s="177">
        <f>Q265*H265</f>
        <v>0.2772</v>
      </c>
      <c r="S265" s="177">
        <v>0</v>
      </c>
      <c r="T265" s="178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9" t="s">
        <v>217</v>
      </c>
      <c r="AT265" s="179" t="s">
        <v>276</v>
      </c>
      <c r="AU265" s="179" t="s">
        <v>86</v>
      </c>
      <c r="AY265" s="18" t="s">
        <v>175</v>
      </c>
      <c r="BE265" s="180">
        <f>IF(N265="základní",J265,0)</f>
        <v>0</v>
      </c>
      <c r="BF265" s="180">
        <f>IF(N265="snížená",J265,0)</f>
        <v>0</v>
      </c>
      <c r="BG265" s="180">
        <f>IF(N265="zákl. přenesená",J265,0)</f>
        <v>0</v>
      </c>
      <c r="BH265" s="180">
        <f>IF(N265="sníž. přenesená",J265,0)</f>
        <v>0</v>
      </c>
      <c r="BI265" s="180">
        <f>IF(N265="nulová",J265,0)</f>
        <v>0</v>
      </c>
      <c r="BJ265" s="18" t="s">
        <v>84</v>
      </c>
      <c r="BK265" s="180">
        <f>ROUND(I265*H265,2)</f>
        <v>0</v>
      </c>
      <c r="BL265" s="18" t="s">
        <v>182</v>
      </c>
      <c r="BM265" s="179" t="s">
        <v>2205</v>
      </c>
    </row>
    <row r="266" spans="1:65" s="13" customFormat="1">
      <c r="B266" s="181"/>
      <c r="D266" s="182" t="s">
        <v>184</v>
      </c>
      <c r="E266" s="183" t="s">
        <v>1</v>
      </c>
      <c r="F266" s="184" t="s">
        <v>2206</v>
      </c>
      <c r="H266" s="185">
        <v>1.575</v>
      </c>
      <c r="I266" s="186"/>
      <c r="L266" s="181"/>
      <c r="M266" s="187"/>
      <c r="N266" s="188"/>
      <c r="O266" s="188"/>
      <c r="P266" s="188"/>
      <c r="Q266" s="188"/>
      <c r="R266" s="188"/>
      <c r="S266" s="188"/>
      <c r="T266" s="189"/>
      <c r="AT266" s="183" t="s">
        <v>184</v>
      </c>
      <c r="AU266" s="183" t="s">
        <v>86</v>
      </c>
      <c r="AV266" s="13" t="s">
        <v>86</v>
      </c>
      <c r="AW266" s="13" t="s">
        <v>33</v>
      </c>
      <c r="AX266" s="13" t="s">
        <v>84</v>
      </c>
      <c r="AY266" s="183" t="s">
        <v>175</v>
      </c>
    </row>
    <row r="267" spans="1:65" s="2" customFormat="1" ht="24" customHeight="1">
      <c r="A267" s="33"/>
      <c r="B267" s="167"/>
      <c r="C267" s="168" t="s">
        <v>603</v>
      </c>
      <c r="D267" s="168" t="s">
        <v>177</v>
      </c>
      <c r="E267" s="169" t="s">
        <v>818</v>
      </c>
      <c r="F267" s="170" t="s">
        <v>819</v>
      </c>
      <c r="G267" s="171" t="s">
        <v>245</v>
      </c>
      <c r="H267" s="172">
        <v>3.5</v>
      </c>
      <c r="I267" s="173"/>
      <c r="J267" s="174">
        <f>ROUND(I267*H267,2)</f>
        <v>0</v>
      </c>
      <c r="K267" s="170" t="s">
        <v>181</v>
      </c>
      <c r="L267" s="34"/>
      <c r="M267" s="175" t="s">
        <v>1</v>
      </c>
      <c r="N267" s="176" t="s">
        <v>42</v>
      </c>
      <c r="O267" s="59"/>
      <c r="P267" s="177">
        <f>O267*H267</f>
        <v>0</v>
      </c>
      <c r="Q267" s="177">
        <v>0</v>
      </c>
      <c r="R267" s="177">
        <f>Q267*H267</f>
        <v>0</v>
      </c>
      <c r="S267" s="177">
        <v>0</v>
      </c>
      <c r="T267" s="178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9" t="s">
        <v>182</v>
      </c>
      <c r="AT267" s="179" t="s">
        <v>177</v>
      </c>
      <c r="AU267" s="179" t="s">
        <v>86</v>
      </c>
      <c r="AY267" s="18" t="s">
        <v>175</v>
      </c>
      <c r="BE267" s="180">
        <f>IF(N267="základní",J267,0)</f>
        <v>0</v>
      </c>
      <c r="BF267" s="180">
        <f>IF(N267="snížená",J267,0)</f>
        <v>0</v>
      </c>
      <c r="BG267" s="180">
        <f>IF(N267="zákl. přenesená",J267,0)</f>
        <v>0</v>
      </c>
      <c r="BH267" s="180">
        <f>IF(N267="sníž. přenesená",J267,0)</f>
        <v>0</v>
      </c>
      <c r="BI267" s="180">
        <f>IF(N267="nulová",J267,0)</f>
        <v>0</v>
      </c>
      <c r="BJ267" s="18" t="s">
        <v>84</v>
      </c>
      <c r="BK267" s="180">
        <f>ROUND(I267*H267,2)</f>
        <v>0</v>
      </c>
      <c r="BL267" s="18" t="s">
        <v>182</v>
      </c>
      <c r="BM267" s="179" t="s">
        <v>2207</v>
      </c>
    </row>
    <row r="268" spans="1:65" s="2" customFormat="1" ht="16.5" customHeight="1">
      <c r="A268" s="33"/>
      <c r="B268" s="167"/>
      <c r="C268" s="168" t="s">
        <v>605</v>
      </c>
      <c r="D268" s="168" t="s">
        <v>177</v>
      </c>
      <c r="E268" s="169" t="s">
        <v>821</v>
      </c>
      <c r="F268" s="170" t="s">
        <v>822</v>
      </c>
      <c r="G268" s="171" t="s">
        <v>285</v>
      </c>
      <c r="H268" s="172">
        <v>288</v>
      </c>
      <c r="I268" s="173"/>
      <c r="J268" s="174">
        <f>ROUND(I268*H268,2)</f>
        <v>0</v>
      </c>
      <c r="K268" s="170" t="s">
        <v>181</v>
      </c>
      <c r="L268" s="34"/>
      <c r="M268" s="175" t="s">
        <v>1</v>
      </c>
      <c r="N268" s="176" t="s">
        <v>42</v>
      </c>
      <c r="O268" s="59"/>
      <c r="P268" s="177">
        <f>O268*H268</f>
        <v>0</v>
      </c>
      <c r="Q268" s="177">
        <v>3.5999999999999999E-3</v>
      </c>
      <c r="R268" s="177">
        <f>Q268*H268</f>
        <v>1.0367999999999999</v>
      </c>
      <c r="S268" s="177">
        <v>0</v>
      </c>
      <c r="T268" s="178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9" t="s">
        <v>182</v>
      </c>
      <c r="AT268" s="179" t="s">
        <v>177</v>
      </c>
      <c r="AU268" s="179" t="s">
        <v>86</v>
      </c>
      <c r="AY268" s="18" t="s">
        <v>175</v>
      </c>
      <c r="BE268" s="180">
        <f>IF(N268="základní",J268,0)</f>
        <v>0</v>
      </c>
      <c r="BF268" s="180">
        <f>IF(N268="snížená",J268,0)</f>
        <v>0</v>
      </c>
      <c r="BG268" s="180">
        <f>IF(N268="zákl. přenesená",J268,0)</f>
        <v>0</v>
      </c>
      <c r="BH268" s="180">
        <f>IF(N268="sníž. přenesená",J268,0)</f>
        <v>0</v>
      </c>
      <c r="BI268" s="180">
        <f>IF(N268="nulová",J268,0)</f>
        <v>0</v>
      </c>
      <c r="BJ268" s="18" t="s">
        <v>84</v>
      </c>
      <c r="BK268" s="180">
        <f>ROUND(I268*H268,2)</f>
        <v>0</v>
      </c>
      <c r="BL268" s="18" t="s">
        <v>182</v>
      </c>
      <c r="BM268" s="179" t="s">
        <v>2208</v>
      </c>
    </row>
    <row r="269" spans="1:65" s="12" customFormat="1" ht="22.9" customHeight="1">
      <c r="B269" s="154"/>
      <c r="D269" s="155" t="s">
        <v>76</v>
      </c>
      <c r="E269" s="165" t="s">
        <v>217</v>
      </c>
      <c r="F269" s="165" t="s">
        <v>505</v>
      </c>
      <c r="I269" s="157"/>
      <c r="J269" s="166">
        <f>BK269</f>
        <v>0</v>
      </c>
      <c r="L269" s="154"/>
      <c r="M269" s="159"/>
      <c r="N269" s="160"/>
      <c r="O269" s="160"/>
      <c r="P269" s="161">
        <f>SUM(P270:P287)</f>
        <v>0</v>
      </c>
      <c r="Q269" s="160"/>
      <c r="R269" s="161">
        <f>SUM(R270:R287)</f>
        <v>9.7830700000000004</v>
      </c>
      <c r="S269" s="160"/>
      <c r="T269" s="162">
        <f>SUM(T270:T287)</f>
        <v>4.5941599999999996</v>
      </c>
      <c r="AR269" s="155" t="s">
        <v>84</v>
      </c>
      <c r="AT269" s="163" t="s">
        <v>76</v>
      </c>
      <c r="AU269" s="163" t="s">
        <v>84</v>
      </c>
      <c r="AY269" s="155" t="s">
        <v>175</v>
      </c>
      <c r="BK269" s="164">
        <f>SUM(BK270:BK287)</f>
        <v>0</v>
      </c>
    </row>
    <row r="270" spans="1:65" s="2" customFormat="1" ht="16.5" customHeight="1">
      <c r="A270" s="33"/>
      <c r="B270" s="167"/>
      <c r="C270" s="168" t="s">
        <v>1370</v>
      </c>
      <c r="D270" s="168" t="s">
        <v>177</v>
      </c>
      <c r="E270" s="169" t="s">
        <v>1320</v>
      </c>
      <c r="F270" s="170" t="s">
        <v>1321</v>
      </c>
      <c r="G270" s="171" t="s">
        <v>310</v>
      </c>
      <c r="H270" s="172">
        <v>2</v>
      </c>
      <c r="I270" s="173"/>
      <c r="J270" s="174">
        <f>ROUND(I270*H270,2)</f>
        <v>0</v>
      </c>
      <c r="K270" s="170" t="s">
        <v>1</v>
      </c>
      <c r="L270" s="34"/>
      <c r="M270" s="175" t="s">
        <v>1</v>
      </c>
      <c r="N270" s="176" t="s">
        <v>42</v>
      </c>
      <c r="O270" s="59"/>
      <c r="P270" s="177">
        <f>O270*H270</f>
        <v>0</v>
      </c>
      <c r="Q270" s="177">
        <v>0.2087</v>
      </c>
      <c r="R270" s="177">
        <f>Q270*H270</f>
        <v>0.41739999999999999</v>
      </c>
      <c r="S270" s="177">
        <v>0</v>
      </c>
      <c r="T270" s="178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9" t="s">
        <v>182</v>
      </c>
      <c r="AT270" s="179" t="s">
        <v>177</v>
      </c>
      <c r="AU270" s="179" t="s">
        <v>86</v>
      </c>
      <c r="AY270" s="18" t="s">
        <v>175</v>
      </c>
      <c r="BE270" s="180">
        <f>IF(N270="základní",J270,0)</f>
        <v>0</v>
      </c>
      <c r="BF270" s="180">
        <f>IF(N270="snížená",J270,0)</f>
        <v>0</v>
      </c>
      <c r="BG270" s="180">
        <f>IF(N270="zákl. přenesená",J270,0)</f>
        <v>0</v>
      </c>
      <c r="BH270" s="180">
        <f>IF(N270="sníž. přenesená",J270,0)</f>
        <v>0</v>
      </c>
      <c r="BI270" s="180">
        <f>IF(N270="nulová",J270,0)</f>
        <v>0</v>
      </c>
      <c r="BJ270" s="18" t="s">
        <v>84</v>
      </c>
      <c r="BK270" s="180">
        <f>ROUND(I270*H270,2)</f>
        <v>0</v>
      </c>
      <c r="BL270" s="18" t="s">
        <v>182</v>
      </c>
      <c r="BM270" s="179" t="s">
        <v>2209</v>
      </c>
    </row>
    <row r="271" spans="1:65" s="2" customFormat="1" ht="24" customHeight="1">
      <c r="A271" s="33"/>
      <c r="B271" s="167"/>
      <c r="C271" s="168" t="s">
        <v>1374</v>
      </c>
      <c r="D271" s="168" t="s">
        <v>177</v>
      </c>
      <c r="E271" s="169" t="s">
        <v>1323</v>
      </c>
      <c r="F271" s="170" t="s">
        <v>1324</v>
      </c>
      <c r="G271" s="171" t="s">
        <v>285</v>
      </c>
      <c r="H271" s="172">
        <v>3</v>
      </c>
      <c r="I271" s="173"/>
      <c r="J271" s="174">
        <f>ROUND(I271*H271,2)</f>
        <v>0</v>
      </c>
      <c r="K271" s="170" t="s">
        <v>181</v>
      </c>
      <c r="L271" s="34"/>
      <c r="M271" s="175" t="s">
        <v>1</v>
      </c>
      <c r="N271" s="176" t="s">
        <v>42</v>
      </c>
      <c r="O271" s="59"/>
      <c r="P271" s="177">
        <f>O271*H271</f>
        <v>0</v>
      </c>
      <c r="Q271" s="177">
        <v>2.6800000000000001E-3</v>
      </c>
      <c r="R271" s="177">
        <f>Q271*H271</f>
        <v>8.0400000000000003E-3</v>
      </c>
      <c r="S271" s="177">
        <v>0</v>
      </c>
      <c r="T271" s="178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9" t="s">
        <v>182</v>
      </c>
      <c r="AT271" s="179" t="s">
        <v>177</v>
      </c>
      <c r="AU271" s="179" t="s">
        <v>86</v>
      </c>
      <c r="AY271" s="18" t="s">
        <v>175</v>
      </c>
      <c r="BE271" s="180">
        <f>IF(N271="základní",J271,0)</f>
        <v>0</v>
      </c>
      <c r="BF271" s="180">
        <f>IF(N271="snížená",J271,0)</f>
        <v>0</v>
      </c>
      <c r="BG271" s="180">
        <f>IF(N271="zákl. přenesená",J271,0)</f>
        <v>0</v>
      </c>
      <c r="BH271" s="180">
        <f>IF(N271="sníž. přenesená",J271,0)</f>
        <v>0</v>
      </c>
      <c r="BI271" s="180">
        <f>IF(N271="nulová",J271,0)</f>
        <v>0</v>
      </c>
      <c r="BJ271" s="18" t="s">
        <v>84</v>
      </c>
      <c r="BK271" s="180">
        <f>ROUND(I271*H271,2)</f>
        <v>0</v>
      </c>
      <c r="BL271" s="18" t="s">
        <v>182</v>
      </c>
      <c r="BM271" s="179" t="s">
        <v>2210</v>
      </c>
    </row>
    <row r="272" spans="1:65" s="2" customFormat="1" ht="24" customHeight="1">
      <c r="A272" s="33"/>
      <c r="B272" s="167"/>
      <c r="C272" s="168" t="s">
        <v>1378</v>
      </c>
      <c r="D272" s="168" t="s">
        <v>177</v>
      </c>
      <c r="E272" s="169" t="s">
        <v>1823</v>
      </c>
      <c r="F272" s="170" t="s">
        <v>1824</v>
      </c>
      <c r="G272" s="171" t="s">
        <v>180</v>
      </c>
      <c r="H272" s="172">
        <v>0.64800000000000002</v>
      </c>
      <c r="I272" s="173"/>
      <c r="J272" s="174">
        <f>ROUND(I272*H272,2)</f>
        <v>0</v>
      </c>
      <c r="K272" s="170" t="s">
        <v>181</v>
      </c>
      <c r="L272" s="34"/>
      <c r="M272" s="175" t="s">
        <v>1</v>
      </c>
      <c r="N272" s="176" t="s">
        <v>42</v>
      </c>
      <c r="O272" s="59"/>
      <c r="P272" s="177">
        <f>O272*H272</f>
        <v>0</v>
      </c>
      <c r="Q272" s="177">
        <v>0</v>
      </c>
      <c r="R272" s="177">
        <f>Q272*H272</f>
        <v>0</v>
      </c>
      <c r="S272" s="177">
        <v>1.92</v>
      </c>
      <c r="T272" s="178">
        <f>S272*H272</f>
        <v>1.2441599999999999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9" t="s">
        <v>182</v>
      </c>
      <c r="AT272" s="179" t="s">
        <v>177</v>
      </c>
      <c r="AU272" s="179" t="s">
        <v>86</v>
      </c>
      <c r="AY272" s="18" t="s">
        <v>175</v>
      </c>
      <c r="BE272" s="180">
        <f>IF(N272="základní",J272,0)</f>
        <v>0</v>
      </c>
      <c r="BF272" s="180">
        <f>IF(N272="snížená",J272,0)</f>
        <v>0</v>
      </c>
      <c r="BG272" s="180">
        <f>IF(N272="zákl. přenesená",J272,0)</f>
        <v>0</v>
      </c>
      <c r="BH272" s="180">
        <f>IF(N272="sníž. přenesená",J272,0)</f>
        <v>0</v>
      </c>
      <c r="BI272" s="180">
        <f>IF(N272="nulová",J272,0)</f>
        <v>0</v>
      </c>
      <c r="BJ272" s="18" t="s">
        <v>84</v>
      </c>
      <c r="BK272" s="180">
        <f>ROUND(I272*H272,2)</f>
        <v>0</v>
      </c>
      <c r="BL272" s="18" t="s">
        <v>182</v>
      </c>
      <c r="BM272" s="179" t="s">
        <v>2211</v>
      </c>
    </row>
    <row r="273" spans="1:65" s="14" customFormat="1">
      <c r="B273" s="190"/>
      <c r="D273" s="182" t="s">
        <v>184</v>
      </c>
      <c r="E273" s="191" t="s">
        <v>1</v>
      </c>
      <c r="F273" s="192" t="s">
        <v>1826</v>
      </c>
      <c r="H273" s="191" t="s">
        <v>1</v>
      </c>
      <c r="I273" s="193"/>
      <c r="L273" s="190"/>
      <c r="M273" s="194"/>
      <c r="N273" s="195"/>
      <c r="O273" s="195"/>
      <c r="P273" s="195"/>
      <c r="Q273" s="195"/>
      <c r="R273" s="195"/>
      <c r="S273" s="195"/>
      <c r="T273" s="196"/>
      <c r="AT273" s="191" t="s">
        <v>184</v>
      </c>
      <c r="AU273" s="191" t="s">
        <v>86</v>
      </c>
      <c r="AV273" s="14" t="s">
        <v>84</v>
      </c>
      <c r="AW273" s="14" t="s">
        <v>33</v>
      </c>
      <c r="AX273" s="14" t="s">
        <v>77</v>
      </c>
      <c r="AY273" s="191" t="s">
        <v>175</v>
      </c>
    </row>
    <row r="274" spans="1:65" s="13" customFormat="1">
      <c r="B274" s="181"/>
      <c r="D274" s="182" t="s">
        <v>184</v>
      </c>
      <c r="E274" s="183" t="s">
        <v>1</v>
      </c>
      <c r="F274" s="184" t="s">
        <v>1827</v>
      </c>
      <c r="H274" s="185">
        <v>0.64800000000000002</v>
      </c>
      <c r="I274" s="186"/>
      <c r="L274" s="181"/>
      <c r="M274" s="187"/>
      <c r="N274" s="188"/>
      <c r="O274" s="188"/>
      <c r="P274" s="188"/>
      <c r="Q274" s="188"/>
      <c r="R274" s="188"/>
      <c r="S274" s="188"/>
      <c r="T274" s="189"/>
      <c r="AT274" s="183" t="s">
        <v>184</v>
      </c>
      <c r="AU274" s="183" t="s">
        <v>86</v>
      </c>
      <c r="AV274" s="13" t="s">
        <v>86</v>
      </c>
      <c r="AW274" s="13" t="s">
        <v>33</v>
      </c>
      <c r="AX274" s="13" t="s">
        <v>84</v>
      </c>
      <c r="AY274" s="183" t="s">
        <v>175</v>
      </c>
    </row>
    <row r="275" spans="1:65" s="2" customFormat="1" ht="24" customHeight="1">
      <c r="A275" s="33"/>
      <c r="B275" s="167"/>
      <c r="C275" s="168" t="s">
        <v>1382</v>
      </c>
      <c r="D275" s="168" t="s">
        <v>177</v>
      </c>
      <c r="E275" s="169" t="s">
        <v>1326</v>
      </c>
      <c r="F275" s="170" t="s">
        <v>1327</v>
      </c>
      <c r="G275" s="171" t="s">
        <v>310</v>
      </c>
      <c r="H275" s="172">
        <v>2</v>
      </c>
      <c r="I275" s="173"/>
      <c r="J275" s="174">
        <f t="shared" ref="J275:J287" si="0">ROUND(I275*H275,2)</f>
        <v>0</v>
      </c>
      <c r="K275" s="170" t="s">
        <v>181</v>
      </c>
      <c r="L275" s="34"/>
      <c r="M275" s="175" t="s">
        <v>1</v>
      </c>
      <c r="N275" s="176" t="s">
        <v>42</v>
      </c>
      <c r="O275" s="59"/>
      <c r="P275" s="177">
        <f t="shared" ref="P275:P287" si="1">O275*H275</f>
        <v>0</v>
      </c>
      <c r="Q275" s="177">
        <v>0.34089999999999998</v>
      </c>
      <c r="R275" s="177">
        <f t="shared" ref="R275:R287" si="2">Q275*H275</f>
        <v>0.68179999999999996</v>
      </c>
      <c r="S275" s="177">
        <v>0</v>
      </c>
      <c r="T275" s="178">
        <f t="shared" ref="T275:T287" si="3"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9" t="s">
        <v>182</v>
      </c>
      <c r="AT275" s="179" t="s">
        <v>177</v>
      </c>
      <c r="AU275" s="179" t="s">
        <v>86</v>
      </c>
      <c r="AY275" s="18" t="s">
        <v>175</v>
      </c>
      <c r="BE275" s="180">
        <f t="shared" ref="BE275:BE287" si="4">IF(N275="základní",J275,0)</f>
        <v>0</v>
      </c>
      <c r="BF275" s="180">
        <f t="shared" ref="BF275:BF287" si="5">IF(N275="snížená",J275,0)</f>
        <v>0</v>
      </c>
      <c r="BG275" s="180">
        <f t="shared" ref="BG275:BG287" si="6">IF(N275="zákl. přenesená",J275,0)</f>
        <v>0</v>
      </c>
      <c r="BH275" s="180">
        <f t="shared" ref="BH275:BH287" si="7">IF(N275="sníž. přenesená",J275,0)</f>
        <v>0</v>
      </c>
      <c r="BI275" s="180">
        <f t="shared" ref="BI275:BI287" si="8">IF(N275="nulová",J275,0)</f>
        <v>0</v>
      </c>
      <c r="BJ275" s="18" t="s">
        <v>84</v>
      </c>
      <c r="BK275" s="180">
        <f t="shared" ref="BK275:BK287" si="9">ROUND(I275*H275,2)</f>
        <v>0</v>
      </c>
      <c r="BL275" s="18" t="s">
        <v>182</v>
      </c>
      <c r="BM275" s="179" t="s">
        <v>2212</v>
      </c>
    </row>
    <row r="276" spans="1:65" s="2" customFormat="1" ht="24" customHeight="1">
      <c r="A276" s="33"/>
      <c r="B276" s="167"/>
      <c r="C276" s="205" t="s">
        <v>1387</v>
      </c>
      <c r="D276" s="205" t="s">
        <v>276</v>
      </c>
      <c r="E276" s="206" t="s">
        <v>1329</v>
      </c>
      <c r="F276" s="207" t="s">
        <v>1330</v>
      </c>
      <c r="G276" s="208" t="s">
        <v>310</v>
      </c>
      <c r="H276" s="209">
        <v>2</v>
      </c>
      <c r="I276" s="210"/>
      <c r="J276" s="211">
        <f t="shared" si="0"/>
        <v>0</v>
      </c>
      <c r="K276" s="207" t="s">
        <v>181</v>
      </c>
      <c r="L276" s="212"/>
      <c r="M276" s="213" t="s">
        <v>1</v>
      </c>
      <c r="N276" s="214" t="s">
        <v>42</v>
      </c>
      <c r="O276" s="59"/>
      <c r="P276" s="177">
        <f t="shared" si="1"/>
        <v>0</v>
      </c>
      <c r="Q276" s="177">
        <v>7.1999999999999995E-2</v>
      </c>
      <c r="R276" s="177">
        <f t="shared" si="2"/>
        <v>0.14399999999999999</v>
      </c>
      <c r="S276" s="177">
        <v>0</v>
      </c>
      <c r="T276" s="178">
        <f t="shared" si="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9" t="s">
        <v>217</v>
      </c>
      <c r="AT276" s="179" t="s">
        <v>276</v>
      </c>
      <c r="AU276" s="179" t="s">
        <v>86</v>
      </c>
      <c r="AY276" s="18" t="s">
        <v>175</v>
      </c>
      <c r="BE276" s="180">
        <f t="shared" si="4"/>
        <v>0</v>
      </c>
      <c r="BF276" s="180">
        <f t="shared" si="5"/>
        <v>0</v>
      </c>
      <c r="BG276" s="180">
        <f t="shared" si="6"/>
        <v>0</v>
      </c>
      <c r="BH276" s="180">
        <f t="shared" si="7"/>
        <v>0</v>
      </c>
      <c r="BI276" s="180">
        <f t="shared" si="8"/>
        <v>0</v>
      </c>
      <c r="BJ276" s="18" t="s">
        <v>84</v>
      </c>
      <c r="BK276" s="180">
        <f t="shared" si="9"/>
        <v>0</v>
      </c>
      <c r="BL276" s="18" t="s">
        <v>182</v>
      </c>
      <c r="BM276" s="179" t="s">
        <v>2213</v>
      </c>
    </row>
    <row r="277" spans="1:65" s="2" customFormat="1" ht="24" customHeight="1">
      <c r="A277" s="33"/>
      <c r="B277" s="167"/>
      <c r="C277" s="205" t="s">
        <v>1389</v>
      </c>
      <c r="D277" s="205" t="s">
        <v>276</v>
      </c>
      <c r="E277" s="206" t="s">
        <v>1332</v>
      </c>
      <c r="F277" s="207" t="s">
        <v>1333</v>
      </c>
      <c r="G277" s="208" t="s">
        <v>310</v>
      </c>
      <c r="H277" s="209">
        <v>2</v>
      </c>
      <c r="I277" s="210"/>
      <c r="J277" s="211">
        <f t="shared" si="0"/>
        <v>0</v>
      </c>
      <c r="K277" s="207" t="s">
        <v>181</v>
      </c>
      <c r="L277" s="212"/>
      <c r="M277" s="213" t="s">
        <v>1</v>
      </c>
      <c r="N277" s="214" t="s">
        <v>42</v>
      </c>
      <c r="O277" s="59"/>
      <c r="P277" s="177">
        <f t="shared" si="1"/>
        <v>0</v>
      </c>
      <c r="Q277" s="177">
        <v>0.08</v>
      </c>
      <c r="R277" s="177">
        <f t="shared" si="2"/>
        <v>0.16</v>
      </c>
      <c r="S277" s="177">
        <v>0</v>
      </c>
      <c r="T277" s="178">
        <f t="shared" si="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9" t="s">
        <v>217</v>
      </c>
      <c r="AT277" s="179" t="s">
        <v>276</v>
      </c>
      <c r="AU277" s="179" t="s">
        <v>86</v>
      </c>
      <c r="AY277" s="18" t="s">
        <v>175</v>
      </c>
      <c r="BE277" s="180">
        <f t="shared" si="4"/>
        <v>0</v>
      </c>
      <c r="BF277" s="180">
        <f t="shared" si="5"/>
        <v>0</v>
      </c>
      <c r="BG277" s="180">
        <f t="shared" si="6"/>
        <v>0</v>
      </c>
      <c r="BH277" s="180">
        <f t="shared" si="7"/>
        <v>0</v>
      </c>
      <c r="BI277" s="180">
        <f t="shared" si="8"/>
        <v>0</v>
      </c>
      <c r="BJ277" s="18" t="s">
        <v>84</v>
      </c>
      <c r="BK277" s="180">
        <f t="shared" si="9"/>
        <v>0</v>
      </c>
      <c r="BL277" s="18" t="s">
        <v>182</v>
      </c>
      <c r="BM277" s="179" t="s">
        <v>2214</v>
      </c>
    </row>
    <row r="278" spans="1:65" s="2" customFormat="1" ht="16.5" customHeight="1">
      <c r="A278" s="33"/>
      <c r="B278" s="167"/>
      <c r="C278" s="205" t="s">
        <v>1395</v>
      </c>
      <c r="D278" s="205" t="s">
        <v>276</v>
      </c>
      <c r="E278" s="206" t="s">
        <v>1665</v>
      </c>
      <c r="F278" s="207" t="s">
        <v>1666</v>
      </c>
      <c r="G278" s="208" t="s">
        <v>310</v>
      </c>
      <c r="H278" s="209">
        <v>2</v>
      </c>
      <c r="I278" s="210"/>
      <c r="J278" s="211">
        <f t="shared" si="0"/>
        <v>0</v>
      </c>
      <c r="K278" s="207" t="s">
        <v>181</v>
      </c>
      <c r="L278" s="212"/>
      <c r="M278" s="213" t="s">
        <v>1</v>
      </c>
      <c r="N278" s="214" t="s">
        <v>42</v>
      </c>
      <c r="O278" s="59"/>
      <c r="P278" s="177">
        <f t="shared" si="1"/>
        <v>0</v>
      </c>
      <c r="Q278" s="177">
        <v>5.8000000000000003E-2</v>
      </c>
      <c r="R278" s="177">
        <f t="shared" si="2"/>
        <v>0.11600000000000001</v>
      </c>
      <c r="S278" s="177">
        <v>0</v>
      </c>
      <c r="T278" s="178">
        <f t="shared" si="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9" t="s">
        <v>217</v>
      </c>
      <c r="AT278" s="179" t="s">
        <v>276</v>
      </c>
      <c r="AU278" s="179" t="s">
        <v>86</v>
      </c>
      <c r="AY278" s="18" t="s">
        <v>175</v>
      </c>
      <c r="BE278" s="180">
        <f t="shared" si="4"/>
        <v>0</v>
      </c>
      <c r="BF278" s="180">
        <f t="shared" si="5"/>
        <v>0</v>
      </c>
      <c r="BG278" s="180">
        <f t="shared" si="6"/>
        <v>0</v>
      </c>
      <c r="BH278" s="180">
        <f t="shared" si="7"/>
        <v>0</v>
      </c>
      <c r="BI278" s="180">
        <f t="shared" si="8"/>
        <v>0</v>
      </c>
      <c r="BJ278" s="18" t="s">
        <v>84</v>
      </c>
      <c r="BK278" s="180">
        <f t="shared" si="9"/>
        <v>0</v>
      </c>
      <c r="BL278" s="18" t="s">
        <v>182</v>
      </c>
      <c r="BM278" s="179" t="s">
        <v>2215</v>
      </c>
    </row>
    <row r="279" spans="1:65" s="2" customFormat="1" ht="16.5" customHeight="1">
      <c r="A279" s="33"/>
      <c r="B279" s="167"/>
      <c r="C279" s="205" t="s">
        <v>1398</v>
      </c>
      <c r="D279" s="205" t="s">
        <v>276</v>
      </c>
      <c r="E279" s="206" t="s">
        <v>1341</v>
      </c>
      <c r="F279" s="207" t="s">
        <v>1342</v>
      </c>
      <c r="G279" s="208" t="s">
        <v>310</v>
      </c>
      <c r="H279" s="209">
        <v>2</v>
      </c>
      <c r="I279" s="210"/>
      <c r="J279" s="211">
        <f t="shared" si="0"/>
        <v>0</v>
      </c>
      <c r="K279" s="207" t="s">
        <v>181</v>
      </c>
      <c r="L279" s="212"/>
      <c r="M279" s="213" t="s">
        <v>1</v>
      </c>
      <c r="N279" s="214" t="s">
        <v>42</v>
      </c>
      <c r="O279" s="59"/>
      <c r="P279" s="177">
        <f t="shared" si="1"/>
        <v>0</v>
      </c>
      <c r="Q279" s="177">
        <v>0.111</v>
      </c>
      <c r="R279" s="177">
        <f t="shared" si="2"/>
        <v>0.222</v>
      </c>
      <c r="S279" s="177">
        <v>0</v>
      </c>
      <c r="T279" s="178">
        <f t="shared" si="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9" t="s">
        <v>217</v>
      </c>
      <c r="AT279" s="179" t="s">
        <v>276</v>
      </c>
      <c r="AU279" s="179" t="s">
        <v>86</v>
      </c>
      <c r="AY279" s="18" t="s">
        <v>175</v>
      </c>
      <c r="BE279" s="180">
        <f t="shared" si="4"/>
        <v>0</v>
      </c>
      <c r="BF279" s="180">
        <f t="shared" si="5"/>
        <v>0</v>
      </c>
      <c r="BG279" s="180">
        <f t="shared" si="6"/>
        <v>0</v>
      </c>
      <c r="BH279" s="180">
        <f t="shared" si="7"/>
        <v>0</v>
      </c>
      <c r="BI279" s="180">
        <f t="shared" si="8"/>
        <v>0</v>
      </c>
      <c r="BJ279" s="18" t="s">
        <v>84</v>
      </c>
      <c r="BK279" s="180">
        <f t="shared" si="9"/>
        <v>0</v>
      </c>
      <c r="BL279" s="18" t="s">
        <v>182</v>
      </c>
      <c r="BM279" s="179" t="s">
        <v>2216</v>
      </c>
    </row>
    <row r="280" spans="1:65" s="2" customFormat="1" ht="24" customHeight="1">
      <c r="A280" s="33"/>
      <c r="B280" s="167"/>
      <c r="C280" s="205" t="s">
        <v>1401</v>
      </c>
      <c r="D280" s="205" t="s">
        <v>276</v>
      </c>
      <c r="E280" s="206" t="s">
        <v>1338</v>
      </c>
      <c r="F280" s="207" t="s">
        <v>1339</v>
      </c>
      <c r="G280" s="208" t="s">
        <v>310</v>
      </c>
      <c r="H280" s="209">
        <v>2</v>
      </c>
      <c r="I280" s="210"/>
      <c r="J280" s="211">
        <f t="shared" si="0"/>
        <v>0</v>
      </c>
      <c r="K280" s="207" t="s">
        <v>181</v>
      </c>
      <c r="L280" s="212"/>
      <c r="M280" s="213" t="s">
        <v>1</v>
      </c>
      <c r="N280" s="214" t="s">
        <v>42</v>
      </c>
      <c r="O280" s="59"/>
      <c r="P280" s="177">
        <f t="shared" si="1"/>
        <v>0</v>
      </c>
      <c r="Q280" s="177">
        <v>0.04</v>
      </c>
      <c r="R280" s="177">
        <f t="shared" si="2"/>
        <v>0.08</v>
      </c>
      <c r="S280" s="177">
        <v>0</v>
      </c>
      <c r="T280" s="178">
        <f t="shared" si="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9" t="s">
        <v>217</v>
      </c>
      <c r="AT280" s="179" t="s">
        <v>276</v>
      </c>
      <c r="AU280" s="179" t="s">
        <v>86</v>
      </c>
      <c r="AY280" s="18" t="s">
        <v>175</v>
      </c>
      <c r="BE280" s="180">
        <f t="shared" si="4"/>
        <v>0</v>
      </c>
      <c r="BF280" s="180">
        <f t="shared" si="5"/>
        <v>0</v>
      </c>
      <c r="BG280" s="180">
        <f t="shared" si="6"/>
        <v>0</v>
      </c>
      <c r="BH280" s="180">
        <f t="shared" si="7"/>
        <v>0</v>
      </c>
      <c r="BI280" s="180">
        <f t="shared" si="8"/>
        <v>0</v>
      </c>
      <c r="BJ280" s="18" t="s">
        <v>84</v>
      </c>
      <c r="BK280" s="180">
        <f t="shared" si="9"/>
        <v>0</v>
      </c>
      <c r="BL280" s="18" t="s">
        <v>182</v>
      </c>
      <c r="BM280" s="179" t="s">
        <v>2217</v>
      </c>
    </row>
    <row r="281" spans="1:65" s="2" customFormat="1" ht="24" customHeight="1">
      <c r="A281" s="33"/>
      <c r="B281" s="167"/>
      <c r="C281" s="205" t="s">
        <v>1033</v>
      </c>
      <c r="D281" s="205" t="s">
        <v>276</v>
      </c>
      <c r="E281" s="206" t="s">
        <v>1344</v>
      </c>
      <c r="F281" s="207" t="s">
        <v>1345</v>
      </c>
      <c r="G281" s="208" t="s">
        <v>310</v>
      </c>
      <c r="H281" s="209">
        <v>2</v>
      </c>
      <c r="I281" s="210"/>
      <c r="J281" s="211">
        <f t="shared" si="0"/>
        <v>0</v>
      </c>
      <c r="K281" s="207" t="s">
        <v>181</v>
      </c>
      <c r="L281" s="212"/>
      <c r="M281" s="213" t="s">
        <v>1</v>
      </c>
      <c r="N281" s="214" t="s">
        <v>42</v>
      </c>
      <c r="O281" s="59"/>
      <c r="P281" s="177">
        <f t="shared" si="1"/>
        <v>0</v>
      </c>
      <c r="Q281" s="177">
        <v>2.7E-2</v>
      </c>
      <c r="R281" s="177">
        <f t="shared" si="2"/>
        <v>5.3999999999999999E-2</v>
      </c>
      <c r="S281" s="177">
        <v>0</v>
      </c>
      <c r="T281" s="178">
        <f t="shared" si="3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9" t="s">
        <v>217</v>
      </c>
      <c r="AT281" s="179" t="s">
        <v>276</v>
      </c>
      <c r="AU281" s="179" t="s">
        <v>86</v>
      </c>
      <c r="AY281" s="18" t="s">
        <v>175</v>
      </c>
      <c r="BE281" s="180">
        <f t="shared" si="4"/>
        <v>0</v>
      </c>
      <c r="BF281" s="180">
        <f t="shared" si="5"/>
        <v>0</v>
      </c>
      <c r="BG281" s="180">
        <f t="shared" si="6"/>
        <v>0</v>
      </c>
      <c r="BH281" s="180">
        <f t="shared" si="7"/>
        <v>0</v>
      </c>
      <c r="BI281" s="180">
        <f t="shared" si="8"/>
        <v>0</v>
      </c>
      <c r="BJ281" s="18" t="s">
        <v>84</v>
      </c>
      <c r="BK281" s="180">
        <f t="shared" si="9"/>
        <v>0</v>
      </c>
      <c r="BL281" s="18" t="s">
        <v>182</v>
      </c>
      <c r="BM281" s="179" t="s">
        <v>2218</v>
      </c>
    </row>
    <row r="282" spans="1:65" s="2" customFormat="1" ht="24" customHeight="1">
      <c r="A282" s="33"/>
      <c r="B282" s="167"/>
      <c r="C282" s="168" t="s">
        <v>1404</v>
      </c>
      <c r="D282" s="168" t="s">
        <v>177</v>
      </c>
      <c r="E282" s="169" t="s">
        <v>2219</v>
      </c>
      <c r="F282" s="170" t="s">
        <v>2220</v>
      </c>
      <c r="G282" s="171" t="s">
        <v>310</v>
      </c>
      <c r="H282" s="172">
        <v>7</v>
      </c>
      <c r="I282" s="173"/>
      <c r="J282" s="174">
        <f t="shared" si="0"/>
        <v>0</v>
      </c>
      <c r="K282" s="170" t="s">
        <v>1</v>
      </c>
      <c r="L282" s="34"/>
      <c r="M282" s="175" t="s">
        <v>1</v>
      </c>
      <c r="N282" s="176" t="s">
        <v>42</v>
      </c>
      <c r="O282" s="59"/>
      <c r="P282" s="177">
        <f t="shared" si="1"/>
        <v>0</v>
      </c>
      <c r="Q282" s="177">
        <v>0.78420999999999996</v>
      </c>
      <c r="R282" s="177">
        <f t="shared" si="2"/>
        <v>5.4894699999999998</v>
      </c>
      <c r="S282" s="177">
        <v>0.45</v>
      </c>
      <c r="T282" s="178">
        <f t="shared" si="3"/>
        <v>3.15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9" t="s">
        <v>182</v>
      </c>
      <c r="AT282" s="179" t="s">
        <v>177</v>
      </c>
      <c r="AU282" s="179" t="s">
        <v>86</v>
      </c>
      <c r="AY282" s="18" t="s">
        <v>175</v>
      </c>
      <c r="BE282" s="180">
        <f t="shared" si="4"/>
        <v>0</v>
      </c>
      <c r="BF282" s="180">
        <f t="shared" si="5"/>
        <v>0</v>
      </c>
      <c r="BG282" s="180">
        <f t="shared" si="6"/>
        <v>0</v>
      </c>
      <c r="BH282" s="180">
        <f t="shared" si="7"/>
        <v>0</v>
      </c>
      <c r="BI282" s="180">
        <f t="shared" si="8"/>
        <v>0</v>
      </c>
      <c r="BJ282" s="18" t="s">
        <v>84</v>
      </c>
      <c r="BK282" s="180">
        <f t="shared" si="9"/>
        <v>0</v>
      </c>
      <c r="BL282" s="18" t="s">
        <v>182</v>
      </c>
      <c r="BM282" s="179" t="s">
        <v>2221</v>
      </c>
    </row>
    <row r="283" spans="1:65" s="2" customFormat="1" ht="24" customHeight="1">
      <c r="A283" s="33"/>
      <c r="B283" s="167"/>
      <c r="C283" s="168" t="s">
        <v>1407</v>
      </c>
      <c r="D283" s="168" t="s">
        <v>177</v>
      </c>
      <c r="E283" s="169" t="s">
        <v>1347</v>
      </c>
      <c r="F283" s="170" t="s">
        <v>1348</v>
      </c>
      <c r="G283" s="171" t="s">
        <v>310</v>
      </c>
      <c r="H283" s="172">
        <v>2</v>
      </c>
      <c r="I283" s="173"/>
      <c r="J283" s="174">
        <f t="shared" si="0"/>
        <v>0</v>
      </c>
      <c r="K283" s="170" t="s">
        <v>181</v>
      </c>
      <c r="L283" s="34"/>
      <c r="M283" s="175" t="s">
        <v>1</v>
      </c>
      <c r="N283" s="176" t="s">
        <v>42</v>
      </c>
      <c r="O283" s="59"/>
      <c r="P283" s="177">
        <f t="shared" si="1"/>
        <v>0</v>
      </c>
      <c r="Q283" s="177">
        <v>0.21734000000000001</v>
      </c>
      <c r="R283" s="177">
        <f t="shared" si="2"/>
        <v>0.43468000000000001</v>
      </c>
      <c r="S283" s="177">
        <v>0</v>
      </c>
      <c r="T283" s="178">
        <f t="shared" si="3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79" t="s">
        <v>182</v>
      </c>
      <c r="AT283" s="179" t="s">
        <v>177</v>
      </c>
      <c r="AU283" s="179" t="s">
        <v>86</v>
      </c>
      <c r="AY283" s="18" t="s">
        <v>175</v>
      </c>
      <c r="BE283" s="180">
        <f t="shared" si="4"/>
        <v>0</v>
      </c>
      <c r="BF283" s="180">
        <f t="shared" si="5"/>
        <v>0</v>
      </c>
      <c r="BG283" s="180">
        <f t="shared" si="6"/>
        <v>0</v>
      </c>
      <c r="BH283" s="180">
        <f t="shared" si="7"/>
        <v>0</v>
      </c>
      <c r="BI283" s="180">
        <f t="shared" si="8"/>
        <v>0</v>
      </c>
      <c r="BJ283" s="18" t="s">
        <v>84</v>
      </c>
      <c r="BK283" s="180">
        <f t="shared" si="9"/>
        <v>0</v>
      </c>
      <c r="BL283" s="18" t="s">
        <v>182</v>
      </c>
      <c r="BM283" s="179" t="s">
        <v>2222</v>
      </c>
    </row>
    <row r="284" spans="1:65" s="2" customFormat="1" ht="16.5" customHeight="1">
      <c r="A284" s="33"/>
      <c r="B284" s="167"/>
      <c r="C284" s="205" t="s">
        <v>1410</v>
      </c>
      <c r="D284" s="205" t="s">
        <v>276</v>
      </c>
      <c r="E284" s="206" t="s">
        <v>1350</v>
      </c>
      <c r="F284" s="207" t="s">
        <v>1351</v>
      </c>
      <c r="G284" s="208" t="s">
        <v>310</v>
      </c>
      <c r="H284" s="209">
        <v>2</v>
      </c>
      <c r="I284" s="210"/>
      <c r="J284" s="211">
        <f t="shared" si="0"/>
        <v>0</v>
      </c>
      <c r="K284" s="207" t="s">
        <v>181</v>
      </c>
      <c r="L284" s="212"/>
      <c r="M284" s="213" t="s">
        <v>1</v>
      </c>
      <c r="N284" s="214" t="s">
        <v>42</v>
      </c>
      <c r="O284" s="59"/>
      <c r="P284" s="177">
        <f t="shared" si="1"/>
        <v>0</v>
      </c>
      <c r="Q284" s="177">
        <v>5.0599999999999999E-2</v>
      </c>
      <c r="R284" s="177">
        <f t="shared" si="2"/>
        <v>0.1012</v>
      </c>
      <c r="S284" s="177">
        <v>0</v>
      </c>
      <c r="T284" s="178">
        <f t="shared" si="3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79" t="s">
        <v>217</v>
      </c>
      <c r="AT284" s="179" t="s">
        <v>276</v>
      </c>
      <c r="AU284" s="179" t="s">
        <v>86</v>
      </c>
      <c r="AY284" s="18" t="s">
        <v>175</v>
      </c>
      <c r="BE284" s="180">
        <f t="shared" si="4"/>
        <v>0</v>
      </c>
      <c r="BF284" s="180">
        <f t="shared" si="5"/>
        <v>0</v>
      </c>
      <c r="BG284" s="180">
        <f t="shared" si="6"/>
        <v>0</v>
      </c>
      <c r="BH284" s="180">
        <f t="shared" si="7"/>
        <v>0</v>
      </c>
      <c r="BI284" s="180">
        <f t="shared" si="8"/>
        <v>0</v>
      </c>
      <c r="BJ284" s="18" t="s">
        <v>84</v>
      </c>
      <c r="BK284" s="180">
        <f t="shared" si="9"/>
        <v>0</v>
      </c>
      <c r="BL284" s="18" t="s">
        <v>182</v>
      </c>
      <c r="BM284" s="179" t="s">
        <v>2223</v>
      </c>
    </row>
    <row r="285" spans="1:65" s="2" customFormat="1" ht="24" customHeight="1">
      <c r="A285" s="33"/>
      <c r="B285" s="167"/>
      <c r="C285" s="205" t="s">
        <v>377</v>
      </c>
      <c r="D285" s="205" t="s">
        <v>276</v>
      </c>
      <c r="E285" s="206" t="s">
        <v>1353</v>
      </c>
      <c r="F285" s="207" t="s">
        <v>1354</v>
      </c>
      <c r="G285" s="208" t="s">
        <v>310</v>
      </c>
      <c r="H285" s="209">
        <v>2</v>
      </c>
      <c r="I285" s="210"/>
      <c r="J285" s="211">
        <f t="shared" si="0"/>
        <v>0</v>
      </c>
      <c r="K285" s="207" t="s">
        <v>181</v>
      </c>
      <c r="L285" s="212"/>
      <c r="M285" s="213" t="s">
        <v>1</v>
      </c>
      <c r="N285" s="214" t="s">
        <v>42</v>
      </c>
      <c r="O285" s="59"/>
      <c r="P285" s="177">
        <f t="shared" si="1"/>
        <v>0</v>
      </c>
      <c r="Q285" s="177">
        <v>4.0000000000000001E-3</v>
      </c>
      <c r="R285" s="177">
        <f t="shared" si="2"/>
        <v>8.0000000000000002E-3</v>
      </c>
      <c r="S285" s="177">
        <v>0</v>
      </c>
      <c r="T285" s="178">
        <f t="shared" si="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9" t="s">
        <v>217</v>
      </c>
      <c r="AT285" s="179" t="s">
        <v>276</v>
      </c>
      <c r="AU285" s="179" t="s">
        <v>86</v>
      </c>
      <c r="AY285" s="18" t="s">
        <v>175</v>
      </c>
      <c r="BE285" s="180">
        <f t="shared" si="4"/>
        <v>0</v>
      </c>
      <c r="BF285" s="180">
        <f t="shared" si="5"/>
        <v>0</v>
      </c>
      <c r="BG285" s="180">
        <f t="shared" si="6"/>
        <v>0</v>
      </c>
      <c r="BH285" s="180">
        <f t="shared" si="7"/>
        <v>0</v>
      </c>
      <c r="BI285" s="180">
        <f t="shared" si="8"/>
        <v>0</v>
      </c>
      <c r="BJ285" s="18" t="s">
        <v>84</v>
      </c>
      <c r="BK285" s="180">
        <f t="shared" si="9"/>
        <v>0</v>
      </c>
      <c r="BL285" s="18" t="s">
        <v>182</v>
      </c>
      <c r="BM285" s="179" t="s">
        <v>2224</v>
      </c>
    </row>
    <row r="286" spans="1:65" s="2" customFormat="1" ht="24" customHeight="1">
      <c r="A286" s="33"/>
      <c r="B286" s="167"/>
      <c r="C286" s="168" t="s">
        <v>1415</v>
      </c>
      <c r="D286" s="168" t="s">
        <v>177</v>
      </c>
      <c r="E286" s="169" t="s">
        <v>1833</v>
      </c>
      <c r="F286" s="170" t="s">
        <v>1834</v>
      </c>
      <c r="G286" s="171" t="s">
        <v>310</v>
      </c>
      <c r="H286" s="172">
        <v>1</v>
      </c>
      <c r="I286" s="173"/>
      <c r="J286" s="174">
        <f t="shared" si="0"/>
        <v>0</v>
      </c>
      <c r="K286" s="170" t="s">
        <v>181</v>
      </c>
      <c r="L286" s="34"/>
      <c r="M286" s="175" t="s">
        <v>1</v>
      </c>
      <c r="N286" s="176" t="s">
        <v>42</v>
      </c>
      <c r="O286" s="59"/>
      <c r="P286" s="177">
        <f t="shared" si="1"/>
        <v>0</v>
      </c>
      <c r="Q286" s="177">
        <v>0</v>
      </c>
      <c r="R286" s="177">
        <f t="shared" si="2"/>
        <v>0</v>
      </c>
      <c r="S286" s="177">
        <v>0.2</v>
      </c>
      <c r="T286" s="178">
        <f t="shared" si="3"/>
        <v>0.2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9" t="s">
        <v>182</v>
      </c>
      <c r="AT286" s="179" t="s">
        <v>177</v>
      </c>
      <c r="AU286" s="179" t="s">
        <v>86</v>
      </c>
      <c r="AY286" s="18" t="s">
        <v>175</v>
      </c>
      <c r="BE286" s="180">
        <f t="shared" si="4"/>
        <v>0</v>
      </c>
      <c r="BF286" s="180">
        <f t="shared" si="5"/>
        <v>0</v>
      </c>
      <c r="BG286" s="180">
        <f t="shared" si="6"/>
        <v>0</v>
      </c>
      <c r="BH286" s="180">
        <f t="shared" si="7"/>
        <v>0</v>
      </c>
      <c r="BI286" s="180">
        <f t="shared" si="8"/>
        <v>0</v>
      </c>
      <c r="BJ286" s="18" t="s">
        <v>84</v>
      </c>
      <c r="BK286" s="180">
        <f t="shared" si="9"/>
        <v>0</v>
      </c>
      <c r="BL286" s="18" t="s">
        <v>182</v>
      </c>
      <c r="BM286" s="179" t="s">
        <v>2225</v>
      </c>
    </row>
    <row r="287" spans="1:65" s="2" customFormat="1" ht="24" customHeight="1">
      <c r="A287" s="33"/>
      <c r="B287" s="167"/>
      <c r="C287" s="168" t="s">
        <v>1421</v>
      </c>
      <c r="D287" s="168" t="s">
        <v>177</v>
      </c>
      <c r="E287" s="169" t="s">
        <v>2226</v>
      </c>
      <c r="F287" s="170" t="s">
        <v>2227</v>
      </c>
      <c r="G287" s="171" t="s">
        <v>310</v>
      </c>
      <c r="H287" s="172">
        <v>6</v>
      </c>
      <c r="I287" s="173"/>
      <c r="J287" s="174">
        <f t="shared" si="0"/>
        <v>0</v>
      </c>
      <c r="K287" s="170" t="s">
        <v>181</v>
      </c>
      <c r="L287" s="34"/>
      <c r="M287" s="175" t="s">
        <v>1</v>
      </c>
      <c r="N287" s="176" t="s">
        <v>42</v>
      </c>
      <c r="O287" s="59"/>
      <c r="P287" s="177">
        <f t="shared" si="1"/>
        <v>0</v>
      </c>
      <c r="Q287" s="177">
        <v>0.31108000000000002</v>
      </c>
      <c r="R287" s="177">
        <f t="shared" si="2"/>
        <v>1.8664800000000001</v>
      </c>
      <c r="S287" s="177">
        <v>0</v>
      </c>
      <c r="T287" s="178">
        <f t="shared" si="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9" t="s">
        <v>182</v>
      </c>
      <c r="AT287" s="179" t="s">
        <v>177</v>
      </c>
      <c r="AU287" s="179" t="s">
        <v>86</v>
      </c>
      <c r="AY287" s="18" t="s">
        <v>175</v>
      </c>
      <c r="BE287" s="180">
        <f t="shared" si="4"/>
        <v>0</v>
      </c>
      <c r="BF287" s="180">
        <f t="shared" si="5"/>
        <v>0</v>
      </c>
      <c r="BG287" s="180">
        <f t="shared" si="6"/>
        <v>0</v>
      </c>
      <c r="BH287" s="180">
        <f t="shared" si="7"/>
        <v>0</v>
      </c>
      <c r="BI287" s="180">
        <f t="shared" si="8"/>
        <v>0</v>
      </c>
      <c r="BJ287" s="18" t="s">
        <v>84</v>
      </c>
      <c r="BK287" s="180">
        <f t="shared" si="9"/>
        <v>0</v>
      </c>
      <c r="BL287" s="18" t="s">
        <v>182</v>
      </c>
      <c r="BM287" s="179" t="s">
        <v>2228</v>
      </c>
    </row>
    <row r="288" spans="1:65" s="12" customFormat="1" ht="22.9" customHeight="1">
      <c r="B288" s="154"/>
      <c r="D288" s="155" t="s">
        <v>76</v>
      </c>
      <c r="E288" s="165" t="s">
        <v>222</v>
      </c>
      <c r="F288" s="165" t="s">
        <v>281</v>
      </c>
      <c r="I288" s="157"/>
      <c r="J288" s="166">
        <f>BK288</f>
        <v>0</v>
      </c>
      <c r="L288" s="154"/>
      <c r="M288" s="159"/>
      <c r="N288" s="160"/>
      <c r="O288" s="160"/>
      <c r="P288" s="161">
        <f>SUM(P289:P310)</f>
        <v>0</v>
      </c>
      <c r="Q288" s="160"/>
      <c r="R288" s="161">
        <f>SUM(R289:R310)</f>
        <v>564.9615063</v>
      </c>
      <c r="S288" s="160"/>
      <c r="T288" s="162">
        <f>SUM(T289:T310)</f>
        <v>4.0400000000000005E-2</v>
      </c>
      <c r="AR288" s="155" t="s">
        <v>84</v>
      </c>
      <c r="AT288" s="163" t="s">
        <v>76</v>
      </c>
      <c r="AU288" s="163" t="s">
        <v>84</v>
      </c>
      <c r="AY288" s="155" t="s">
        <v>175</v>
      </c>
      <c r="BK288" s="164">
        <f>SUM(BK289:BK310)</f>
        <v>0</v>
      </c>
    </row>
    <row r="289" spans="1:65" s="2" customFormat="1" ht="24" customHeight="1">
      <c r="A289" s="33"/>
      <c r="B289" s="167"/>
      <c r="C289" s="168" t="s">
        <v>1423</v>
      </c>
      <c r="D289" s="168" t="s">
        <v>177</v>
      </c>
      <c r="E289" s="169" t="s">
        <v>837</v>
      </c>
      <c r="F289" s="170" t="s">
        <v>838</v>
      </c>
      <c r="G289" s="171" t="s">
        <v>285</v>
      </c>
      <c r="H289" s="172">
        <v>382</v>
      </c>
      <c r="I289" s="173"/>
      <c r="J289" s="174">
        <f>ROUND(I289*H289,2)</f>
        <v>0</v>
      </c>
      <c r="K289" s="170" t="s">
        <v>181</v>
      </c>
      <c r="L289" s="34"/>
      <c r="M289" s="175" t="s">
        <v>1</v>
      </c>
      <c r="N289" s="176" t="s">
        <v>42</v>
      </c>
      <c r="O289" s="59"/>
      <c r="P289" s="177">
        <f>O289*H289</f>
        <v>0</v>
      </c>
      <c r="Q289" s="177">
        <v>0.15540000000000001</v>
      </c>
      <c r="R289" s="177">
        <f>Q289*H289</f>
        <v>59.362800000000007</v>
      </c>
      <c r="S289" s="177">
        <v>0</v>
      </c>
      <c r="T289" s="178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79" t="s">
        <v>182</v>
      </c>
      <c r="AT289" s="179" t="s">
        <v>177</v>
      </c>
      <c r="AU289" s="179" t="s">
        <v>86</v>
      </c>
      <c r="AY289" s="18" t="s">
        <v>175</v>
      </c>
      <c r="BE289" s="180">
        <f>IF(N289="základní",J289,0)</f>
        <v>0</v>
      </c>
      <c r="BF289" s="180">
        <f>IF(N289="snížená",J289,0)</f>
        <v>0</v>
      </c>
      <c r="BG289" s="180">
        <f>IF(N289="zákl. přenesená",J289,0)</f>
        <v>0</v>
      </c>
      <c r="BH289" s="180">
        <f>IF(N289="sníž. přenesená",J289,0)</f>
        <v>0</v>
      </c>
      <c r="BI289" s="180">
        <f>IF(N289="nulová",J289,0)</f>
        <v>0</v>
      </c>
      <c r="BJ289" s="18" t="s">
        <v>84</v>
      </c>
      <c r="BK289" s="180">
        <f>ROUND(I289*H289,2)</f>
        <v>0</v>
      </c>
      <c r="BL289" s="18" t="s">
        <v>182</v>
      </c>
      <c r="BM289" s="179" t="s">
        <v>2229</v>
      </c>
    </row>
    <row r="290" spans="1:65" s="13" customFormat="1">
      <c r="B290" s="181"/>
      <c r="D290" s="182" t="s">
        <v>184</v>
      </c>
      <c r="E290" s="183" t="s">
        <v>1</v>
      </c>
      <c r="F290" s="184" t="s">
        <v>2230</v>
      </c>
      <c r="H290" s="185">
        <v>310</v>
      </c>
      <c r="I290" s="186"/>
      <c r="L290" s="181"/>
      <c r="M290" s="187"/>
      <c r="N290" s="188"/>
      <c r="O290" s="188"/>
      <c r="P290" s="188"/>
      <c r="Q290" s="188"/>
      <c r="R290" s="188"/>
      <c r="S290" s="188"/>
      <c r="T290" s="189"/>
      <c r="AT290" s="183" t="s">
        <v>184</v>
      </c>
      <c r="AU290" s="183" t="s">
        <v>86</v>
      </c>
      <c r="AV290" s="13" t="s">
        <v>86</v>
      </c>
      <c r="AW290" s="13" t="s">
        <v>33</v>
      </c>
      <c r="AX290" s="13" t="s">
        <v>77</v>
      </c>
      <c r="AY290" s="183" t="s">
        <v>175</v>
      </c>
    </row>
    <row r="291" spans="1:65" s="13" customFormat="1">
      <c r="B291" s="181"/>
      <c r="D291" s="182" t="s">
        <v>184</v>
      </c>
      <c r="E291" s="183" t="s">
        <v>1</v>
      </c>
      <c r="F291" s="184" t="s">
        <v>2231</v>
      </c>
      <c r="H291" s="185">
        <v>44</v>
      </c>
      <c r="I291" s="186"/>
      <c r="L291" s="181"/>
      <c r="M291" s="187"/>
      <c r="N291" s="188"/>
      <c r="O291" s="188"/>
      <c r="P291" s="188"/>
      <c r="Q291" s="188"/>
      <c r="R291" s="188"/>
      <c r="S291" s="188"/>
      <c r="T291" s="189"/>
      <c r="AT291" s="183" t="s">
        <v>184</v>
      </c>
      <c r="AU291" s="183" t="s">
        <v>86</v>
      </c>
      <c r="AV291" s="13" t="s">
        <v>86</v>
      </c>
      <c r="AW291" s="13" t="s">
        <v>33</v>
      </c>
      <c r="AX291" s="13" t="s">
        <v>77</v>
      </c>
      <c r="AY291" s="183" t="s">
        <v>175</v>
      </c>
    </row>
    <row r="292" spans="1:65" s="13" customFormat="1">
      <c r="B292" s="181"/>
      <c r="D292" s="182" t="s">
        <v>184</v>
      </c>
      <c r="E292" s="183" t="s">
        <v>1</v>
      </c>
      <c r="F292" s="184" t="s">
        <v>2232</v>
      </c>
      <c r="H292" s="185">
        <v>28</v>
      </c>
      <c r="I292" s="186"/>
      <c r="L292" s="181"/>
      <c r="M292" s="187"/>
      <c r="N292" s="188"/>
      <c r="O292" s="188"/>
      <c r="P292" s="188"/>
      <c r="Q292" s="188"/>
      <c r="R292" s="188"/>
      <c r="S292" s="188"/>
      <c r="T292" s="189"/>
      <c r="AT292" s="183" t="s">
        <v>184</v>
      </c>
      <c r="AU292" s="183" t="s">
        <v>86</v>
      </c>
      <c r="AV292" s="13" t="s">
        <v>86</v>
      </c>
      <c r="AW292" s="13" t="s">
        <v>33</v>
      </c>
      <c r="AX292" s="13" t="s">
        <v>77</v>
      </c>
      <c r="AY292" s="183" t="s">
        <v>175</v>
      </c>
    </row>
    <row r="293" spans="1:65" s="15" customFormat="1">
      <c r="B293" s="197"/>
      <c r="D293" s="182" t="s">
        <v>184</v>
      </c>
      <c r="E293" s="198" t="s">
        <v>1</v>
      </c>
      <c r="F293" s="199" t="s">
        <v>200</v>
      </c>
      <c r="H293" s="200">
        <v>382</v>
      </c>
      <c r="I293" s="201"/>
      <c r="L293" s="197"/>
      <c r="M293" s="202"/>
      <c r="N293" s="203"/>
      <c r="O293" s="203"/>
      <c r="P293" s="203"/>
      <c r="Q293" s="203"/>
      <c r="R293" s="203"/>
      <c r="S293" s="203"/>
      <c r="T293" s="204"/>
      <c r="AT293" s="198" t="s">
        <v>184</v>
      </c>
      <c r="AU293" s="198" t="s">
        <v>86</v>
      </c>
      <c r="AV293" s="15" t="s">
        <v>182</v>
      </c>
      <c r="AW293" s="15" t="s">
        <v>33</v>
      </c>
      <c r="AX293" s="15" t="s">
        <v>84</v>
      </c>
      <c r="AY293" s="198" t="s">
        <v>175</v>
      </c>
    </row>
    <row r="294" spans="1:65" s="2" customFormat="1" ht="16.5" customHeight="1">
      <c r="A294" s="33"/>
      <c r="B294" s="167"/>
      <c r="C294" s="205" t="s">
        <v>1171</v>
      </c>
      <c r="D294" s="205" t="s">
        <v>276</v>
      </c>
      <c r="E294" s="206" t="s">
        <v>844</v>
      </c>
      <c r="F294" s="207" t="s">
        <v>845</v>
      </c>
      <c r="G294" s="208" t="s">
        <v>285</v>
      </c>
      <c r="H294" s="209">
        <v>325.5</v>
      </c>
      <c r="I294" s="210"/>
      <c r="J294" s="211">
        <f>ROUND(I294*H294,2)</f>
        <v>0</v>
      </c>
      <c r="K294" s="207" t="s">
        <v>181</v>
      </c>
      <c r="L294" s="212"/>
      <c r="M294" s="213" t="s">
        <v>1</v>
      </c>
      <c r="N294" s="214" t="s">
        <v>42</v>
      </c>
      <c r="O294" s="59"/>
      <c r="P294" s="177">
        <f>O294*H294</f>
        <v>0</v>
      </c>
      <c r="Q294" s="177">
        <v>8.1000000000000003E-2</v>
      </c>
      <c r="R294" s="177">
        <f>Q294*H294</f>
        <v>26.365500000000001</v>
      </c>
      <c r="S294" s="177">
        <v>0</v>
      </c>
      <c r="T294" s="178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79" t="s">
        <v>217</v>
      </c>
      <c r="AT294" s="179" t="s">
        <v>276</v>
      </c>
      <c r="AU294" s="179" t="s">
        <v>86</v>
      </c>
      <c r="AY294" s="18" t="s">
        <v>175</v>
      </c>
      <c r="BE294" s="180">
        <f>IF(N294="základní",J294,0)</f>
        <v>0</v>
      </c>
      <c r="BF294" s="180">
        <f>IF(N294="snížená",J294,0)</f>
        <v>0</v>
      </c>
      <c r="BG294" s="180">
        <f>IF(N294="zákl. přenesená",J294,0)</f>
        <v>0</v>
      </c>
      <c r="BH294" s="180">
        <f>IF(N294="sníž. přenesená",J294,0)</f>
        <v>0</v>
      </c>
      <c r="BI294" s="180">
        <f>IF(N294="nulová",J294,0)</f>
        <v>0</v>
      </c>
      <c r="BJ294" s="18" t="s">
        <v>84</v>
      </c>
      <c r="BK294" s="180">
        <f>ROUND(I294*H294,2)</f>
        <v>0</v>
      </c>
      <c r="BL294" s="18" t="s">
        <v>182</v>
      </c>
      <c r="BM294" s="179" t="s">
        <v>2233</v>
      </c>
    </row>
    <row r="295" spans="1:65" s="13" customFormat="1">
      <c r="B295" s="181"/>
      <c r="D295" s="182" t="s">
        <v>184</v>
      </c>
      <c r="E295" s="183" t="s">
        <v>1</v>
      </c>
      <c r="F295" s="184" t="s">
        <v>2234</v>
      </c>
      <c r="H295" s="185">
        <v>325.5</v>
      </c>
      <c r="I295" s="186"/>
      <c r="L295" s="181"/>
      <c r="M295" s="187"/>
      <c r="N295" s="188"/>
      <c r="O295" s="188"/>
      <c r="P295" s="188"/>
      <c r="Q295" s="188"/>
      <c r="R295" s="188"/>
      <c r="S295" s="188"/>
      <c r="T295" s="189"/>
      <c r="AT295" s="183" t="s">
        <v>184</v>
      </c>
      <c r="AU295" s="183" t="s">
        <v>86</v>
      </c>
      <c r="AV295" s="13" t="s">
        <v>86</v>
      </c>
      <c r="AW295" s="13" t="s">
        <v>33</v>
      </c>
      <c r="AX295" s="13" t="s">
        <v>84</v>
      </c>
      <c r="AY295" s="183" t="s">
        <v>175</v>
      </c>
    </row>
    <row r="296" spans="1:65" s="2" customFormat="1" ht="24" customHeight="1">
      <c r="A296" s="33"/>
      <c r="B296" s="167"/>
      <c r="C296" s="205" t="s">
        <v>1427</v>
      </c>
      <c r="D296" s="205" t="s">
        <v>276</v>
      </c>
      <c r="E296" s="206" t="s">
        <v>848</v>
      </c>
      <c r="F296" s="207" t="s">
        <v>849</v>
      </c>
      <c r="G296" s="208" t="s">
        <v>285</v>
      </c>
      <c r="H296" s="209">
        <v>46.2</v>
      </c>
      <c r="I296" s="210"/>
      <c r="J296" s="211">
        <f>ROUND(I296*H296,2)</f>
        <v>0</v>
      </c>
      <c r="K296" s="207" t="s">
        <v>181</v>
      </c>
      <c r="L296" s="212"/>
      <c r="M296" s="213" t="s">
        <v>1</v>
      </c>
      <c r="N296" s="214" t="s">
        <v>42</v>
      </c>
      <c r="O296" s="59"/>
      <c r="P296" s="177">
        <f>O296*H296</f>
        <v>0</v>
      </c>
      <c r="Q296" s="177">
        <v>4.8300000000000003E-2</v>
      </c>
      <c r="R296" s="177">
        <f>Q296*H296</f>
        <v>2.2314600000000002</v>
      </c>
      <c r="S296" s="177">
        <v>0</v>
      </c>
      <c r="T296" s="178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9" t="s">
        <v>217</v>
      </c>
      <c r="AT296" s="179" t="s">
        <v>276</v>
      </c>
      <c r="AU296" s="179" t="s">
        <v>86</v>
      </c>
      <c r="AY296" s="18" t="s">
        <v>175</v>
      </c>
      <c r="BE296" s="180">
        <f>IF(N296="základní",J296,0)</f>
        <v>0</v>
      </c>
      <c r="BF296" s="180">
        <f>IF(N296="snížená",J296,0)</f>
        <v>0</v>
      </c>
      <c r="BG296" s="180">
        <f>IF(N296="zákl. přenesená",J296,0)</f>
        <v>0</v>
      </c>
      <c r="BH296" s="180">
        <f>IF(N296="sníž. přenesená",J296,0)</f>
        <v>0</v>
      </c>
      <c r="BI296" s="180">
        <f>IF(N296="nulová",J296,0)</f>
        <v>0</v>
      </c>
      <c r="BJ296" s="18" t="s">
        <v>84</v>
      </c>
      <c r="BK296" s="180">
        <f>ROUND(I296*H296,2)</f>
        <v>0</v>
      </c>
      <c r="BL296" s="18" t="s">
        <v>182</v>
      </c>
      <c r="BM296" s="179" t="s">
        <v>2235</v>
      </c>
    </row>
    <row r="297" spans="1:65" s="13" customFormat="1">
      <c r="B297" s="181"/>
      <c r="D297" s="182" t="s">
        <v>184</v>
      </c>
      <c r="E297" s="183" t="s">
        <v>1</v>
      </c>
      <c r="F297" s="184" t="s">
        <v>2236</v>
      </c>
      <c r="H297" s="185">
        <v>46.2</v>
      </c>
      <c r="I297" s="186"/>
      <c r="L297" s="181"/>
      <c r="M297" s="187"/>
      <c r="N297" s="188"/>
      <c r="O297" s="188"/>
      <c r="P297" s="188"/>
      <c r="Q297" s="188"/>
      <c r="R297" s="188"/>
      <c r="S297" s="188"/>
      <c r="T297" s="189"/>
      <c r="AT297" s="183" t="s">
        <v>184</v>
      </c>
      <c r="AU297" s="183" t="s">
        <v>86</v>
      </c>
      <c r="AV297" s="13" t="s">
        <v>86</v>
      </c>
      <c r="AW297" s="13" t="s">
        <v>33</v>
      </c>
      <c r="AX297" s="13" t="s">
        <v>84</v>
      </c>
      <c r="AY297" s="183" t="s">
        <v>175</v>
      </c>
    </row>
    <row r="298" spans="1:65" s="2" customFormat="1" ht="24" customHeight="1">
      <c r="A298" s="33"/>
      <c r="B298" s="167"/>
      <c r="C298" s="205" t="s">
        <v>537</v>
      </c>
      <c r="D298" s="205" t="s">
        <v>276</v>
      </c>
      <c r="E298" s="206" t="s">
        <v>851</v>
      </c>
      <c r="F298" s="207" t="s">
        <v>852</v>
      </c>
      <c r="G298" s="208" t="s">
        <v>285</v>
      </c>
      <c r="H298" s="209">
        <v>28</v>
      </c>
      <c r="I298" s="210"/>
      <c r="J298" s="211">
        <f>ROUND(I298*H298,2)</f>
        <v>0</v>
      </c>
      <c r="K298" s="207" t="s">
        <v>181</v>
      </c>
      <c r="L298" s="212"/>
      <c r="M298" s="213" t="s">
        <v>1</v>
      </c>
      <c r="N298" s="214" t="s">
        <v>42</v>
      </c>
      <c r="O298" s="59"/>
      <c r="P298" s="177">
        <f>O298*H298</f>
        <v>0</v>
      </c>
      <c r="Q298" s="177">
        <v>6.4000000000000001E-2</v>
      </c>
      <c r="R298" s="177">
        <f>Q298*H298</f>
        <v>1.792</v>
      </c>
      <c r="S298" s="177">
        <v>0</v>
      </c>
      <c r="T298" s="178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79" t="s">
        <v>217</v>
      </c>
      <c r="AT298" s="179" t="s">
        <v>276</v>
      </c>
      <c r="AU298" s="179" t="s">
        <v>86</v>
      </c>
      <c r="AY298" s="18" t="s">
        <v>175</v>
      </c>
      <c r="BE298" s="180">
        <f>IF(N298="základní",J298,0)</f>
        <v>0</v>
      </c>
      <c r="BF298" s="180">
        <f>IF(N298="snížená",J298,0)</f>
        <v>0</v>
      </c>
      <c r="BG298" s="180">
        <f>IF(N298="zákl. přenesená",J298,0)</f>
        <v>0</v>
      </c>
      <c r="BH298" s="180">
        <f>IF(N298="sníž. přenesená",J298,0)</f>
        <v>0</v>
      </c>
      <c r="BI298" s="180">
        <f>IF(N298="nulová",J298,0)</f>
        <v>0</v>
      </c>
      <c r="BJ298" s="18" t="s">
        <v>84</v>
      </c>
      <c r="BK298" s="180">
        <f>ROUND(I298*H298,2)</f>
        <v>0</v>
      </c>
      <c r="BL298" s="18" t="s">
        <v>182</v>
      </c>
      <c r="BM298" s="179" t="s">
        <v>2237</v>
      </c>
    </row>
    <row r="299" spans="1:65" s="2" customFormat="1" ht="24" customHeight="1">
      <c r="A299" s="33"/>
      <c r="B299" s="167"/>
      <c r="C299" s="168" t="s">
        <v>1430</v>
      </c>
      <c r="D299" s="168" t="s">
        <v>177</v>
      </c>
      <c r="E299" s="169" t="s">
        <v>283</v>
      </c>
      <c r="F299" s="170" t="s">
        <v>284</v>
      </c>
      <c r="G299" s="171" t="s">
        <v>285</v>
      </c>
      <c r="H299" s="172">
        <v>1618</v>
      </c>
      <c r="I299" s="173"/>
      <c r="J299" s="174">
        <f>ROUND(I299*H299,2)</f>
        <v>0</v>
      </c>
      <c r="K299" s="170" t="s">
        <v>181</v>
      </c>
      <c r="L299" s="34"/>
      <c r="M299" s="175" t="s">
        <v>1</v>
      </c>
      <c r="N299" s="176" t="s">
        <v>42</v>
      </c>
      <c r="O299" s="59"/>
      <c r="P299" s="177">
        <f>O299*H299</f>
        <v>0</v>
      </c>
      <c r="Q299" s="177">
        <v>0.1295</v>
      </c>
      <c r="R299" s="177">
        <f>Q299*H299</f>
        <v>209.53100000000001</v>
      </c>
      <c r="S299" s="177">
        <v>0</v>
      </c>
      <c r="T299" s="178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79" t="s">
        <v>182</v>
      </c>
      <c r="AT299" s="179" t="s">
        <v>177</v>
      </c>
      <c r="AU299" s="179" t="s">
        <v>86</v>
      </c>
      <c r="AY299" s="18" t="s">
        <v>175</v>
      </c>
      <c r="BE299" s="180">
        <f>IF(N299="základní",J299,0)</f>
        <v>0</v>
      </c>
      <c r="BF299" s="180">
        <f>IF(N299="snížená",J299,0)</f>
        <v>0</v>
      </c>
      <c r="BG299" s="180">
        <f>IF(N299="zákl. přenesená",J299,0)</f>
        <v>0</v>
      </c>
      <c r="BH299" s="180">
        <f>IF(N299="sníž. přenesená",J299,0)</f>
        <v>0</v>
      </c>
      <c r="BI299" s="180">
        <f>IF(N299="nulová",J299,0)</f>
        <v>0</v>
      </c>
      <c r="BJ299" s="18" t="s">
        <v>84</v>
      </c>
      <c r="BK299" s="180">
        <f>ROUND(I299*H299,2)</f>
        <v>0</v>
      </c>
      <c r="BL299" s="18" t="s">
        <v>182</v>
      </c>
      <c r="BM299" s="179" t="s">
        <v>2238</v>
      </c>
    </row>
    <row r="300" spans="1:65" s="2" customFormat="1" ht="16.5" customHeight="1">
      <c r="A300" s="33"/>
      <c r="B300" s="167"/>
      <c r="C300" s="205" t="s">
        <v>1432</v>
      </c>
      <c r="D300" s="205" t="s">
        <v>276</v>
      </c>
      <c r="E300" s="206" t="s">
        <v>288</v>
      </c>
      <c r="F300" s="207" t="s">
        <v>289</v>
      </c>
      <c r="G300" s="208" t="s">
        <v>285</v>
      </c>
      <c r="H300" s="209">
        <v>1698.9</v>
      </c>
      <c r="I300" s="210"/>
      <c r="J300" s="211">
        <f>ROUND(I300*H300,2)</f>
        <v>0</v>
      </c>
      <c r="K300" s="207" t="s">
        <v>181</v>
      </c>
      <c r="L300" s="212"/>
      <c r="M300" s="213" t="s">
        <v>1</v>
      </c>
      <c r="N300" s="214" t="s">
        <v>42</v>
      </c>
      <c r="O300" s="59"/>
      <c r="P300" s="177">
        <f>O300*H300</f>
        <v>0</v>
      </c>
      <c r="Q300" s="177">
        <v>5.8000000000000003E-2</v>
      </c>
      <c r="R300" s="177">
        <f>Q300*H300</f>
        <v>98.536200000000008</v>
      </c>
      <c r="S300" s="177">
        <v>0</v>
      </c>
      <c r="T300" s="178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79" t="s">
        <v>217</v>
      </c>
      <c r="AT300" s="179" t="s">
        <v>276</v>
      </c>
      <c r="AU300" s="179" t="s">
        <v>86</v>
      </c>
      <c r="AY300" s="18" t="s">
        <v>175</v>
      </c>
      <c r="BE300" s="180">
        <f>IF(N300="základní",J300,0)</f>
        <v>0</v>
      </c>
      <c r="BF300" s="180">
        <f>IF(N300="snížená",J300,0)</f>
        <v>0</v>
      </c>
      <c r="BG300" s="180">
        <f>IF(N300="zákl. přenesená",J300,0)</f>
        <v>0</v>
      </c>
      <c r="BH300" s="180">
        <f>IF(N300="sníž. přenesená",J300,0)</f>
        <v>0</v>
      </c>
      <c r="BI300" s="180">
        <f>IF(N300="nulová",J300,0)</f>
        <v>0</v>
      </c>
      <c r="BJ300" s="18" t="s">
        <v>84</v>
      </c>
      <c r="BK300" s="180">
        <f>ROUND(I300*H300,2)</f>
        <v>0</v>
      </c>
      <c r="BL300" s="18" t="s">
        <v>182</v>
      </c>
      <c r="BM300" s="179" t="s">
        <v>2239</v>
      </c>
    </row>
    <row r="301" spans="1:65" s="2" customFormat="1" ht="24" customHeight="1">
      <c r="A301" s="33"/>
      <c r="B301" s="167"/>
      <c r="C301" s="168" t="s">
        <v>1434</v>
      </c>
      <c r="D301" s="168" t="s">
        <v>177</v>
      </c>
      <c r="E301" s="169" t="s">
        <v>301</v>
      </c>
      <c r="F301" s="170" t="s">
        <v>302</v>
      </c>
      <c r="G301" s="171" t="s">
        <v>180</v>
      </c>
      <c r="H301" s="172">
        <v>73.995000000000005</v>
      </c>
      <c r="I301" s="173"/>
      <c r="J301" s="174">
        <f>ROUND(I301*H301,2)</f>
        <v>0</v>
      </c>
      <c r="K301" s="170" t="s">
        <v>181</v>
      </c>
      <c r="L301" s="34"/>
      <c r="M301" s="175" t="s">
        <v>1</v>
      </c>
      <c r="N301" s="176" t="s">
        <v>42</v>
      </c>
      <c r="O301" s="59"/>
      <c r="P301" s="177">
        <f>O301*H301</f>
        <v>0</v>
      </c>
      <c r="Q301" s="177">
        <v>2.2563399999999998</v>
      </c>
      <c r="R301" s="177">
        <f>Q301*H301</f>
        <v>166.9578783</v>
      </c>
      <c r="S301" s="177">
        <v>0</v>
      </c>
      <c r="T301" s="178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9" t="s">
        <v>182</v>
      </c>
      <c r="AT301" s="179" t="s">
        <v>177</v>
      </c>
      <c r="AU301" s="179" t="s">
        <v>86</v>
      </c>
      <c r="AY301" s="18" t="s">
        <v>175</v>
      </c>
      <c r="BE301" s="180">
        <f>IF(N301="základní",J301,0)</f>
        <v>0</v>
      </c>
      <c r="BF301" s="180">
        <f>IF(N301="snížená",J301,0)</f>
        <v>0</v>
      </c>
      <c r="BG301" s="180">
        <f>IF(N301="zákl. přenesená",J301,0)</f>
        <v>0</v>
      </c>
      <c r="BH301" s="180">
        <f>IF(N301="sníž. přenesená",J301,0)</f>
        <v>0</v>
      </c>
      <c r="BI301" s="180">
        <f>IF(N301="nulová",J301,0)</f>
        <v>0</v>
      </c>
      <c r="BJ301" s="18" t="s">
        <v>84</v>
      </c>
      <c r="BK301" s="180">
        <f>ROUND(I301*H301,2)</f>
        <v>0</v>
      </c>
      <c r="BL301" s="18" t="s">
        <v>182</v>
      </c>
      <c r="BM301" s="179" t="s">
        <v>2240</v>
      </c>
    </row>
    <row r="302" spans="1:65" s="13" customFormat="1">
      <c r="B302" s="181"/>
      <c r="D302" s="182" t="s">
        <v>184</v>
      </c>
      <c r="E302" s="183" t="s">
        <v>1</v>
      </c>
      <c r="F302" s="184" t="s">
        <v>2120</v>
      </c>
      <c r="H302" s="185">
        <v>22.815000000000001</v>
      </c>
      <c r="I302" s="186"/>
      <c r="L302" s="181"/>
      <c r="M302" s="187"/>
      <c r="N302" s="188"/>
      <c r="O302" s="188"/>
      <c r="P302" s="188"/>
      <c r="Q302" s="188"/>
      <c r="R302" s="188"/>
      <c r="S302" s="188"/>
      <c r="T302" s="189"/>
      <c r="AT302" s="183" t="s">
        <v>184</v>
      </c>
      <c r="AU302" s="183" t="s">
        <v>86</v>
      </c>
      <c r="AV302" s="13" t="s">
        <v>86</v>
      </c>
      <c r="AW302" s="13" t="s">
        <v>33</v>
      </c>
      <c r="AX302" s="13" t="s">
        <v>77</v>
      </c>
      <c r="AY302" s="183" t="s">
        <v>175</v>
      </c>
    </row>
    <row r="303" spans="1:65" s="13" customFormat="1">
      <c r="B303" s="181"/>
      <c r="D303" s="182" t="s">
        <v>184</v>
      </c>
      <c r="E303" s="183" t="s">
        <v>1</v>
      </c>
      <c r="F303" s="184" t="s">
        <v>2241</v>
      </c>
      <c r="H303" s="185">
        <v>2.64</v>
      </c>
      <c r="I303" s="186"/>
      <c r="L303" s="181"/>
      <c r="M303" s="187"/>
      <c r="N303" s="188"/>
      <c r="O303" s="188"/>
      <c r="P303" s="188"/>
      <c r="Q303" s="188"/>
      <c r="R303" s="188"/>
      <c r="S303" s="188"/>
      <c r="T303" s="189"/>
      <c r="AT303" s="183" t="s">
        <v>184</v>
      </c>
      <c r="AU303" s="183" t="s">
        <v>86</v>
      </c>
      <c r="AV303" s="13" t="s">
        <v>86</v>
      </c>
      <c r="AW303" s="13" t="s">
        <v>33</v>
      </c>
      <c r="AX303" s="13" t="s">
        <v>77</v>
      </c>
      <c r="AY303" s="183" t="s">
        <v>175</v>
      </c>
    </row>
    <row r="304" spans="1:65" s="13" customFormat="1">
      <c r="B304" s="181"/>
      <c r="D304" s="182" t="s">
        <v>184</v>
      </c>
      <c r="E304" s="183" t="s">
        <v>1</v>
      </c>
      <c r="F304" s="184" t="s">
        <v>2122</v>
      </c>
      <c r="H304" s="185">
        <v>48.54</v>
      </c>
      <c r="I304" s="186"/>
      <c r="L304" s="181"/>
      <c r="M304" s="187"/>
      <c r="N304" s="188"/>
      <c r="O304" s="188"/>
      <c r="P304" s="188"/>
      <c r="Q304" s="188"/>
      <c r="R304" s="188"/>
      <c r="S304" s="188"/>
      <c r="T304" s="189"/>
      <c r="AT304" s="183" t="s">
        <v>184</v>
      </c>
      <c r="AU304" s="183" t="s">
        <v>86</v>
      </c>
      <c r="AV304" s="13" t="s">
        <v>86</v>
      </c>
      <c r="AW304" s="13" t="s">
        <v>33</v>
      </c>
      <c r="AX304" s="13" t="s">
        <v>77</v>
      </c>
      <c r="AY304" s="183" t="s">
        <v>175</v>
      </c>
    </row>
    <row r="305" spans="1:65" s="15" customFormat="1">
      <c r="B305" s="197"/>
      <c r="D305" s="182" t="s">
        <v>184</v>
      </c>
      <c r="E305" s="198" t="s">
        <v>1</v>
      </c>
      <c r="F305" s="199" t="s">
        <v>200</v>
      </c>
      <c r="H305" s="200">
        <v>73.995000000000005</v>
      </c>
      <c r="I305" s="201"/>
      <c r="L305" s="197"/>
      <c r="M305" s="202"/>
      <c r="N305" s="203"/>
      <c r="O305" s="203"/>
      <c r="P305" s="203"/>
      <c r="Q305" s="203"/>
      <c r="R305" s="203"/>
      <c r="S305" s="203"/>
      <c r="T305" s="204"/>
      <c r="AT305" s="198" t="s">
        <v>184</v>
      </c>
      <c r="AU305" s="198" t="s">
        <v>86</v>
      </c>
      <c r="AV305" s="15" t="s">
        <v>182</v>
      </c>
      <c r="AW305" s="15" t="s">
        <v>33</v>
      </c>
      <c r="AX305" s="15" t="s">
        <v>84</v>
      </c>
      <c r="AY305" s="198" t="s">
        <v>175</v>
      </c>
    </row>
    <row r="306" spans="1:65" s="2" customFormat="1" ht="24" customHeight="1">
      <c r="A306" s="33"/>
      <c r="B306" s="167"/>
      <c r="C306" s="168" t="s">
        <v>1437</v>
      </c>
      <c r="D306" s="168" t="s">
        <v>177</v>
      </c>
      <c r="E306" s="169" t="s">
        <v>665</v>
      </c>
      <c r="F306" s="170" t="s">
        <v>666</v>
      </c>
      <c r="G306" s="171" t="s">
        <v>245</v>
      </c>
      <c r="H306" s="172">
        <v>266</v>
      </c>
      <c r="I306" s="173"/>
      <c r="J306" s="174">
        <f>ROUND(I306*H306,2)</f>
        <v>0</v>
      </c>
      <c r="K306" s="170" t="s">
        <v>181</v>
      </c>
      <c r="L306" s="34"/>
      <c r="M306" s="175" t="s">
        <v>1</v>
      </c>
      <c r="N306" s="176" t="s">
        <v>42</v>
      </c>
      <c r="O306" s="59"/>
      <c r="P306" s="177">
        <f>O306*H306</f>
        <v>0</v>
      </c>
      <c r="Q306" s="177">
        <v>6.8999999999999997E-4</v>
      </c>
      <c r="R306" s="177">
        <f>Q306*H306</f>
        <v>0.18353999999999998</v>
      </c>
      <c r="S306" s="177">
        <v>0</v>
      </c>
      <c r="T306" s="178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9" t="s">
        <v>182</v>
      </c>
      <c r="AT306" s="179" t="s">
        <v>177</v>
      </c>
      <c r="AU306" s="179" t="s">
        <v>86</v>
      </c>
      <c r="AY306" s="18" t="s">
        <v>175</v>
      </c>
      <c r="BE306" s="180">
        <f>IF(N306="základní",J306,0)</f>
        <v>0</v>
      </c>
      <c r="BF306" s="180">
        <f>IF(N306="snížená",J306,0)</f>
        <v>0</v>
      </c>
      <c r="BG306" s="180">
        <f>IF(N306="zákl. přenesená",J306,0)</f>
        <v>0</v>
      </c>
      <c r="BH306" s="180">
        <f>IF(N306="sníž. přenesená",J306,0)</f>
        <v>0</v>
      </c>
      <c r="BI306" s="180">
        <f>IF(N306="nulová",J306,0)</f>
        <v>0</v>
      </c>
      <c r="BJ306" s="18" t="s">
        <v>84</v>
      </c>
      <c r="BK306" s="180">
        <f>ROUND(I306*H306,2)</f>
        <v>0</v>
      </c>
      <c r="BL306" s="18" t="s">
        <v>182</v>
      </c>
      <c r="BM306" s="179" t="s">
        <v>2242</v>
      </c>
    </row>
    <row r="307" spans="1:65" s="2" customFormat="1" ht="16.5" customHeight="1">
      <c r="A307" s="33"/>
      <c r="B307" s="167"/>
      <c r="C307" s="168" t="s">
        <v>1441</v>
      </c>
      <c r="D307" s="168" t="s">
        <v>177</v>
      </c>
      <c r="E307" s="169" t="s">
        <v>860</v>
      </c>
      <c r="F307" s="170" t="s">
        <v>861</v>
      </c>
      <c r="G307" s="171" t="s">
        <v>285</v>
      </c>
      <c r="H307" s="172">
        <v>288</v>
      </c>
      <c r="I307" s="173"/>
      <c r="J307" s="174">
        <f>ROUND(I307*H307,2)</f>
        <v>0</v>
      </c>
      <c r="K307" s="170" t="s">
        <v>181</v>
      </c>
      <c r="L307" s="34"/>
      <c r="M307" s="175" t="s">
        <v>1</v>
      </c>
      <c r="N307" s="176" t="s">
        <v>42</v>
      </c>
      <c r="O307" s="59"/>
      <c r="P307" s="177">
        <f>O307*H307</f>
        <v>0</v>
      </c>
      <c r="Q307" s="177">
        <v>0</v>
      </c>
      <c r="R307" s="177">
        <f>Q307*H307</f>
        <v>0</v>
      </c>
      <c r="S307" s="177">
        <v>0</v>
      </c>
      <c r="T307" s="178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9" t="s">
        <v>182</v>
      </c>
      <c r="AT307" s="179" t="s">
        <v>177</v>
      </c>
      <c r="AU307" s="179" t="s">
        <v>86</v>
      </c>
      <c r="AY307" s="18" t="s">
        <v>175</v>
      </c>
      <c r="BE307" s="180">
        <f>IF(N307="základní",J307,0)</f>
        <v>0</v>
      </c>
      <c r="BF307" s="180">
        <f>IF(N307="snížená",J307,0)</f>
        <v>0</v>
      </c>
      <c r="BG307" s="180">
        <f>IF(N307="zákl. přenesená",J307,0)</f>
        <v>0</v>
      </c>
      <c r="BH307" s="180">
        <f>IF(N307="sníž. přenesená",J307,0)</f>
        <v>0</v>
      </c>
      <c r="BI307" s="180">
        <f>IF(N307="nulová",J307,0)</f>
        <v>0</v>
      </c>
      <c r="BJ307" s="18" t="s">
        <v>84</v>
      </c>
      <c r="BK307" s="180">
        <f>ROUND(I307*H307,2)</f>
        <v>0</v>
      </c>
      <c r="BL307" s="18" t="s">
        <v>182</v>
      </c>
      <c r="BM307" s="179" t="s">
        <v>2243</v>
      </c>
    </row>
    <row r="308" spans="1:65" s="2" customFormat="1" ht="24" customHeight="1">
      <c r="A308" s="33"/>
      <c r="B308" s="167"/>
      <c r="C308" s="168" t="s">
        <v>378</v>
      </c>
      <c r="D308" s="168" t="s">
        <v>177</v>
      </c>
      <c r="E308" s="169" t="s">
        <v>1416</v>
      </c>
      <c r="F308" s="170" t="s">
        <v>1417</v>
      </c>
      <c r="G308" s="171" t="s">
        <v>285</v>
      </c>
      <c r="H308" s="172">
        <v>0.4</v>
      </c>
      <c r="I308" s="173"/>
      <c r="J308" s="174">
        <f>ROUND(I308*H308,2)</f>
        <v>0</v>
      </c>
      <c r="K308" s="170" t="s">
        <v>181</v>
      </c>
      <c r="L308" s="34"/>
      <c r="M308" s="175" t="s">
        <v>1</v>
      </c>
      <c r="N308" s="176" t="s">
        <v>42</v>
      </c>
      <c r="O308" s="59"/>
      <c r="P308" s="177">
        <f>O308*H308</f>
        <v>0</v>
      </c>
      <c r="Q308" s="177">
        <v>2.82E-3</v>
      </c>
      <c r="R308" s="177">
        <f>Q308*H308</f>
        <v>1.1280000000000001E-3</v>
      </c>
      <c r="S308" s="177">
        <v>0.10100000000000001</v>
      </c>
      <c r="T308" s="178">
        <f>S308*H308</f>
        <v>4.0400000000000005E-2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79" t="s">
        <v>182</v>
      </c>
      <c r="AT308" s="179" t="s">
        <v>177</v>
      </c>
      <c r="AU308" s="179" t="s">
        <v>86</v>
      </c>
      <c r="AY308" s="18" t="s">
        <v>175</v>
      </c>
      <c r="BE308" s="180">
        <f>IF(N308="základní",J308,0)</f>
        <v>0</v>
      </c>
      <c r="BF308" s="180">
        <f>IF(N308="snížená",J308,0)</f>
        <v>0</v>
      </c>
      <c r="BG308" s="180">
        <f>IF(N308="zákl. přenesená",J308,0)</f>
        <v>0</v>
      </c>
      <c r="BH308" s="180">
        <f>IF(N308="sníž. přenesená",J308,0)</f>
        <v>0</v>
      </c>
      <c r="BI308" s="180">
        <f>IF(N308="nulová",J308,0)</f>
        <v>0</v>
      </c>
      <c r="BJ308" s="18" t="s">
        <v>84</v>
      </c>
      <c r="BK308" s="180">
        <f>ROUND(I308*H308,2)</f>
        <v>0</v>
      </c>
      <c r="BL308" s="18" t="s">
        <v>182</v>
      </c>
      <c r="BM308" s="179" t="s">
        <v>2244</v>
      </c>
    </row>
    <row r="309" spans="1:65" s="14" customFormat="1">
      <c r="B309" s="190"/>
      <c r="D309" s="182" t="s">
        <v>184</v>
      </c>
      <c r="E309" s="191" t="s">
        <v>1</v>
      </c>
      <c r="F309" s="192" t="s">
        <v>1419</v>
      </c>
      <c r="H309" s="191" t="s">
        <v>1</v>
      </c>
      <c r="I309" s="193"/>
      <c r="L309" s="190"/>
      <c r="M309" s="194"/>
      <c r="N309" s="195"/>
      <c r="O309" s="195"/>
      <c r="P309" s="195"/>
      <c r="Q309" s="195"/>
      <c r="R309" s="195"/>
      <c r="S309" s="195"/>
      <c r="T309" s="196"/>
      <c r="AT309" s="191" t="s">
        <v>184</v>
      </c>
      <c r="AU309" s="191" t="s">
        <v>86</v>
      </c>
      <c r="AV309" s="14" t="s">
        <v>84</v>
      </c>
      <c r="AW309" s="14" t="s">
        <v>33</v>
      </c>
      <c r="AX309" s="14" t="s">
        <v>77</v>
      </c>
      <c r="AY309" s="191" t="s">
        <v>175</v>
      </c>
    </row>
    <row r="310" spans="1:65" s="13" customFormat="1">
      <c r="B310" s="181"/>
      <c r="D310" s="182" t="s">
        <v>184</v>
      </c>
      <c r="E310" s="183" t="s">
        <v>1</v>
      </c>
      <c r="F310" s="184" t="s">
        <v>2245</v>
      </c>
      <c r="H310" s="185">
        <v>0.4</v>
      </c>
      <c r="I310" s="186"/>
      <c r="L310" s="181"/>
      <c r="M310" s="187"/>
      <c r="N310" s="188"/>
      <c r="O310" s="188"/>
      <c r="P310" s="188"/>
      <c r="Q310" s="188"/>
      <c r="R310" s="188"/>
      <c r="S310" s="188"/>
      <c r="T310" s="189"/>
      <c r="AT310" s="183" t="s">
        <v>184</v>
      </c>
      <c r="AU310" s="183" t="s">
        <v>86</v>
      </c>
      <c r="AV310" s="13" t="s">
        <v>86</v>
      </c>
      <c r="AW310" s="13" t="s">
        <v>33</v>
      </c>
      <c r="AX310" s="13" t="s">
        <v>84</v>
      </c>
      <c r="AY310" s="183" t="s">
        <v>175</v>
      </c>
    </row>
    <row r="311" spans="1:65" s="12" customFormat="1" ht="22.9" customHeight="1">
      <c r="B311" s="154"/>
      <c r="D311" s="155" t="s">
        <v>76</v>
      </c>
      <c r="E311" s="165" t="s">
        <v>872</v>
      </c>
      <c r="F311" s="165" t="s">
        <v>873</v>
      </c>
      <c r="I311" s="157"/>
      <c r="J311" s="166">
        <f>BK311</f>
        <v>0</v>
      </c>
      <c r="L311" s="154"/>
      <c r="M311" s="159"/>
      <c r="N311" s="160"/>
      <c r="O311" s="160"/>
      <c r="P311" s="161">
        <f>SUM(P312:P324)</f>
        <v>0</v>
      </c>
      <c r="Q311" s="160"/>
      <c r="R311" s="161">
        <f>SUM(R312:R324)</f>
        <v>0</v>
      </c>
      <c r="S311" s="160"/>
      <c r="T311" s="162">
        <f>SUM(T312:T324)</f>
        <v>0</v>
      </c>
      <c r="AR311" s="155" t="s">
        <v>84</v>
      </c>
      <c r="AT311" s="163" t="s">
        <v>76</v>
      </c>
      <c r="AU311" s="163" t="s">
        <v>84</v>
      </c>
      <c r="AY311" s="155" t="s">
        <v>175</v>
      </c>
      <c r="BK311" s="164">
        <f>SUM(BK312:BK324)</f>
        <v>0</v>
      </c>
    </row>
    <row r="312" spans="1:65" s="2" customFormat="1" ht="16.5" customHeight="1">
      <c r="A312" s="33"/>
      <c r="B312" s="167"/>
      <c r="C312" s="168" t="s">
        <v>1446</v>
      </c>
      <c r="D312" s="168" t="s">
        <v>177</v>
      </c>
      <c r="E312" s="169" t="s">
        <v>874</v>
      </c>
      <c r="F312" s="170" t="s">
        <v>875</v>
      </c>
      <c r="G312" s="171" t="s">
        <v>234</v>
      </c>
      <c r="H312" s="172">
        <v>964.8</v>
      </c>
      <c r="I312" s="173"/>
      <c r="J312" s="174">
        <f>ROUND(I312*H312,2)</f>
        <v>0</v>
      </c>
      <c r="K312" s="170" t="s">
        <v>181</v>
      </c>
      <c r="L312" s="34"/>
      <c r="M312" s="175" t="s">
        <v>1</v>
      </c>
      <c r="N312" s="176" t="s">
        <v>42</v>
      </c>
      <c r="O312" s="59"/>
      <c r="P312" s="177">
        <f>O312*H312</f>
        <v>0</v>
      </c>
      <c r="Q312" s="177">
        <v>0</v>
      </c>
      <c r="R312" s="177">
        <f>Q312*H312</f>
        <v>0</v>
      </c>
      <c r="S312" s="177">
        <v>0</v>
      </c>
      <c r="T312" s="178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9" t="s">
        <v>182</v>
      </c>
      <c r="AT312" s="179" t="s">
        <v>177</v>
      </c>
      <c r="AU312" s="179" t="s">
        <v>86</v>
      </c>
      <c r="AY312" s="18" t="s">
        <v>175</v>
      </c>
      <c r="BE312" s="180">
        <f>IF(N312="základní",J312,0)</f>
        <v>0</v>
      </c>
      <c r="BF312" s="180">
        <f>IF(N312="snížená",J312,0)</f>
        <v>0</v>
      </c>
      <c r="BG312" s="180">
        <f>IF(N312="zákl. přenesená",J312,0)</f>
        <v>0</v>
      </c>
      <c r="BH312" s="180">
        <f>IF(N312="sníž. přenesená",J312,0)</f>
        <v>0</v>
      </c>
      <c r="BI312" s="180">
        <f>IF(N312="nulová",J312,0)</f>
        <v>0</v>
      </c>
      <c r="BJ312" s="18" t="s">
        <v>84</v>
      </c>
      <c r="BK312" s="180">
        <f>ROUND(I312*H312,2)</f>
        <v>0</v>
      </c>
      <c r="BL312" s="18" t="s">
        <v>182</v>
      </c>
      <c r="BM312" s="179" t="s">
        <v>2246</v>
      </c>
    </row>
    <row r="313" spans="1:65" s="13" customFormat="1">
      <c r="B313" s="181"/>
      <c r="D313" s="182" t="s">
        <v>184</v>
      </c>
      <c r="E313" s="183" t="s">
        <v>724</v>
      </c>
      <c r="F313" s="184" t="s">
        <v>2071</v>
      </c>
      <c r="H313" s="185">
        <v>964.8</v>
      </c>
      <c r="I313" s="186"/>
      <c r="L313" s="181"/>
      <c r="M313" s="187"/>
      <c r="N313" s="188"/>
      <c r="O313" s="188"/>
      <c r="P313" s="188"/>
      <c r="Q313" s="188"/>
      <c r="R313" s="188"/>
      <c r="S313" s="188"/>
      <c r="T313" s="189"/>
      <c r="AT313" s="183" t="s">
        <v>184</v>
      </c>
      <c r="AU313" s="183" t="s">
        <v>86</v>
      </c>
      <c r="AV313" s="13" t="s">
        <v>86</v>
      </c>
      <c r="AW313" s="13" t="s">
        <v>33</v>
      </c>
      <c r="AX313" s="13" t="s">
        <v>84</v>
      </c>
      <c r="AY313" s="183" t="s">
        <v>175</v>
      </c>
    </row>
    <row r="314" spans="1:65" s="2" customFormat="1" ht="24" customHeight="1">
      <c r="A314" s="33"/>
      <c r="B314" s="167"/>
      <c r="C314" s="168" t="s">
        <v>1448</v>
      </c>
      <c r="D314" s="168" t="s">
        <v>177</v>
      </c>
      <c r="E314" s="169" t="s">
        <v>877</v>
      </c>
      <c r="F314" s="170" t="s">
        <v>878</v>
      </c>
      <c r="G314" s="171" t="s">
        <v>234</v>
      </c>
      <c r="H314" s="172">
        <v>13507.2</v>
      </c>
      <c r="I314" s="173"/>
      <c r="J314" s="174">
        <f>ROUND(I314*H314,2)</f>
        <v>0</v>
      </c>
      <c r="K314" s="170" t="s">
        <v>181</v>
      </c>
      <c r="L314" s="34"/>
      <c r="M314" s="175" t="s">
        <v>1</v>
      </c>
      <c r="N314" s="176" t="s">
        <v>42</v>
      </c>
      <c r="O314" s="59"/>
      <c r="P314" s="177">
        <f>O314*H314</f>
        <v>0</v>
      </c>
      <c r="Q314" s="177">
        <v>0</v>
      </c>
      <c r="R314" s="177">
        <f>Q314*H314</f>
        <v>0</v>
      </c>
      <c r="S314" s="177">
        <v>0</v>
      </c>
      <c r="T314" s="178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79" t="s">
        <v>182</v>
      </c>
      <c r="AT314" s="179" t="s">
        <v>177</v>
      </c>
      <c r="AU314" s="179" t="s">
        <v>86</v>
      </c>
      <c r="AY314" s="18" t="s">
        <v>175</v>
      </c>
      <c r="BE314" s="180">
        <f>IF(N314="základní",J314,0)</f>
        <v>0</v>
      </c>
      <c r="BF314" s="180">
        <f>IF(N314="snížená",J314,0)</f>
        <v>0</v>
      </c>
      <c r="BG314" s="180">
        <f>IF(N314="zákl. přenesená",J314,0)</f>
        <v>0</v>
      </c>
      <c r="BH314" s="180">
        <f>IF(N314="sníž. přenesená",J314,0)</f>
        <v>0</v>
      </c>
      <c r="BI314" s="180">
        <f>IF(N314="nulová",J314,0)</f>
        <v>0</v>
      </c>
      <c r="BJ314" s="18" t="s">
        <v>84</v>
      </c>
      <c r="BK314" s="180">
        <f>ROUND(I314*H314,2)</f>
        <v>0</v>
      </c>
      <c r="BL314" s="18" t="s">
        <v>182</v>
      </c>
      <c r="BM314" s="179" t="s">
        <v>2247</v>
      </c>
    </row>
    <row r="315" spans="1:65" s="13" customFormat="1">
      <c r="B315" s="181"/>
      <c r="D315" s="182" t="s">
        <v>184</v>
      </c>
      <c r="E315" s="183" t="s">
        <v>1</v>
      </c>
      <c r="F315" s="184" t="s">
        <v>880</v>
      </c>
      <c r="H315" s="185">
        <v>13507.2</v>
      </c>
      <c r="I315" s="186"/>
      <c r="L315" s="181"/>
      <c r="M315" s="187"/>
      <c r="N315" s="188"/>
      <c r="O315" s="188"/>
      <c r="P315" s="188"/>
      <c r="Q315" s="188"/>
      <c r="R315" s="188"/>
      <c r="S315" s="188"/>
      <c r="T315" s="189"/>
      <c r="AT315" s="183" t="s">
        <v>184</v>
      </c>
      <c r="AU315" s="183" t="s">
        <v>86</v>
      </c>
      <c r="AV315" s="13" t="s">
        <v>86</v>
      </c>
      <c r="AW315" s="13" t="s">
        <v>33</v>
      </c>
      <c r="AX315" s="13" t="s">
        <v>84</v>
      </c>
      <c r="AY315" s="183" t="s">
        <v>175</v>
      </c>
    </row>
    <row r="316" spans="1:65" s="2" customFormat="1" ht="16.5" customHeight="1">
      <c r="A316" s="33"/>
      <c r="B316" s="167"/>
      <c r="C316" s="168" t="s">
        <v>1450</v>
      </c>
      <c r="D316" s="168" t="s">
        <v>177</v>
      </c>
      <c r="E316" s="169" t="s">
        <v>881</v>
      </c>
      <c r="F316" s="170" t="s">
        <v>882</v>
      </c>
      <c r="G316" s="171" t="s">
        <v>234</v>
      </c>
      <c r="H316" s="172">
        <v>757.42499999999995</v>
      </c>
      <c r="I316" s="173"/>
      <c r="J316" s="174">
        <f>ROUND(I316*H316,2)</f>
        <v>0</v>
      </c>
      <c r="K316" s="170" t="s">
        <v>181</v>
      </c>
      <c r="L316" s="34"/>
      <c r="M316" s="175" t="s">
        <v>1</v>
      </c>
      <c r="N316" s="176" t="s">
        <v>42</v>
      </c>
      <c r="O316" s="59"/>
      <c r="P316" s="177">
        <f>O316*H316</f>
        <v>0</v>
      </c>
      <c r="Q316" s="177">
        <v>0</v>
      </c>
      <c r="R316" s="177">
        <f>Q316*H316</f>
        <v>0</v>
      </c>
      <c r="S316" s="177">
        <v>0</v>
      </c>
      <c r="T316" s="178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79" t="s">
        <v>182</v>
      </c>
      <c r="AT316" s="179" t="s">
        <v>177</v>
      </c>
      <c r="AU316" s="179" t="s">
        <v>86</v>
      </c>
      <c r="AY316" s="18" t="s">
        <v>175</v>
      </c>
      <c r="BE316" s="180">
        <f>IF(N316="základní",J316,0)</f>
        <v>0</v>
      </c>
      <c r="BF316" s="180">
        <f>IF(N316="snížená",J316,0)</f>
        <v>0</v>
      </c>
      <c r="BG316" s="180">
        <f>IF(N316="zákl. přenesená",J316,0)</f>
        <v>0</v>
      </c>
      <c r="BH316" s="180">
        <f>IF(N316="sníž. přenesená",J316,0)</f>
        <v>0</v>
      </c>
      <c r="BI316" s="180">
        <f>IF(N316="nulová",J316,0)</f>
        <v>0</v>
      </c>
      <c r="BJ316" s="18" t="s">
        <v>84</v>
      </c>
      <c r="BK316" s="180">
        <f>ROUND(I316*H316,2)</f>
        <v>0</v>
      </c>
      <c r="BL316" s="18" t="s">
        <v>182</v>
      </c>
      <c r="BM316" s="179" t="s">
        <v>2248</v>
      </c>
    </row>
    <row r="317" spans="1:65" s="13" customFormat="1">
      <c r="B317" s="181"/>
      <c r="D317" s="182" t="s">
        <v>184</v>
      </c>
      <c r="E317" s="183" t="s">
        <v>726</v>
      </c>
      <c r="F317" s="184" t="s">
        <v>2249</v>
      </c>
      <c r="H317" s="185">
        <v>757.42499999999995</v>
      </c>
      <c r="I317" s="186"/>
      <c r="L317" s="181"/>
      <c r="M317" s="187"/>
      <c r="N317" s="188"/>
      <c r="O317" s="188"/>
      <c r="P317" s="188"/>
      <c r="Q317" s="188"/>
      <c r="R317" s="188"/>
      <c r="S317" s="188"/>
      <c r="T317" s="189"/>
      <c r="AT317" s="183" t="s">
        <v>184</v>
      </c>
      <c r="AU317" s="183" t="s">
        <v>86</v>
      </c>
      <c r="AV317" s="13" t="s">
        <v>86</v>
      </c>
      <c r="AW317" s="13" t="s">
        <v>33</v>
      </c>
      <c r="AX317" s="13" t="s">
        <v>84</v>
      </c>
      <c r="AY317" s="183" t="s">
        <v>175</v>
      </c>
    </row>
    <row r="318" spans="1:65" s="2" customFormat="1" ht="24" customHeight="1">
      <c r="A318" s="33"/>
      <c r="B318" s="167"/>
      <c r="C318" s="168" t="s">
        <v>1031</v>
      </c>
      <c r="D318" s="168" t="s">
        <v>177</v>
      </c>
      <c r="E318" s="169" t="s">
        <v>885</v>
      </c>
      <c r="F318" s="170" t="s">
        <v>886</v>
      </c>
      <c r="G318" s="171" t="s">
        <v>234</v>
      </c>
      <c r="H318" s="172">
        <v>10603.95</v>
      </c>
      <c r="I318" s="173"/>
      <c r="J318" s="174">
        <f>ROUND(I318*H318,2)</f>
        <v>0</v>
      </c>
      <c r="K318" s="170" t="s">
        <v>181</v>
      </c>
      <c r="L318" s="34"/>
      <c r="M318" s="175" t="s">
        <v>1</v>
      </c>
      <c r="N318" s="176" t="s">
        <v>42</v>
      </c>
      <c r="O318" s="59"/>
      <c r="P318" s="177">
        <f>O318*H318</f>
        <v>0</v>
      </c>
      <c r="Q318" s="177">
        <v>0</v>
      </c>
      <c r="R318" s="177">
        <f>Q318*H318</f>
        <v>0</v>
      </c>
      <c r="S318" s="177">
        <v>0</v>
      </c>
      <c r="T318" s="178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79" t="s">
        <v>182</v>
      </c>
      <c r="AT318" s="179" t="s">
        <v>177</v>
      </c>
      <c r="AU318" s="179" t="s">
        <v>86</v>
      </c>
      <c r="AY318" s="18" t="s">
        <v>175</v>
      </c>
      <c r="BE318" s="180">
        <f>IF(N318="základní",J318,0)</f>
        <v>0</v>
      </c>
      <c r="BF318" s="180">
        <f>IF(N318="snížená",J318,0)</f>
        <v>0</v>
      </c>
      <c r="BG318" s="180">
        <f>IF(N318="zákl. přenesená",J318,0)</f>
        <v>0</v>
      </c>
      <c r="BH318" s="180">
        <f>IF(N318="sníž. přenesená",J318,0)</f>
        <v>0</v>
      </c>
      <c r="BI318" s="180">
        <f>IF(N318="nulová",J318,0)</f>
        <v>0</v>
      </c>
      <c r="BJ318" s="18" t="s">
        <v>84</v>
      </c>
      <c r="BK318" s="180">
        <f>ROUND(I318*H318,2)</f>
        <v>0</v>
      </c>
      <c r="BL318" s="18" t="s">
        <v>182</v>
      </c>
      <c r="BM318" s="179" t="s">
        <v>2250</v>
      </c>
    </row>
    <row r="319" spans="1:65" s="13" customFormat="1">
      <c r="B319" s="181"/>
      <c r="D319" s="182" t="s">
        <v>184</v>
      </c>
      <c r="E319" s="183" t="s">
        <v>1</v>
      </c>
      <c r="F319" s="184" t="s">
        <v>888</v>
      </c>
      <c r="H319" s="185">
        <v>10603.95</v>
      </c>
      <c r="I319" s="186"/>
      <c r="L319" s="181"/>
      <c r="M319" s="187"/>
      <c r="N319" s="188"/>
      <c r="O319" s="188"/>
      <c r="P319" s="188"/>
      <c r="Q319" s="188"/>
      <c r="R319" s="188"/>
      <c r="S319" s="188"/>
      <c r="T319" s="189"/>
      <c r="AT319" s="183" t="s">
        <v>184</v>
      </c>
      <c r="AU319" s="183" t="s">
        <v>86</v>
      </c>
      <c r="AV319" s="13" t="s">
        <v>86</v>
      </c>
      <c r="AW319" s="13" t="s">
        <v>33</v>
      </c>
      <c r="AX319" s="13" t="s">
        <v>84</v>
      </c>
      <c r="AY319" s="183" t="s">
        <v>175</v>
      </c>
    </row>
    <row r="320" spans="1:65" s="2" customFormat="1" ht="24" customHeight="1">
      <c r="A320" s="33"/>
      <c r="B320" s="167"/>
      <c r="C320" s="168" t="s">
        <v>1697</v>
      </c>
      <c r="D320" s="168" t="s">
        <v>177</v>
      </c>
      <c r="E320" s="169" t="s">
        <v>889</v>
      </c>
      <c r="F320" s="170" t="s">
        <v>890</v>
      </c>
      <c r="G320" s="171" t="s">
        <v>234</v>
      </c>
      <c r="H320" s="172">
        <v>1722.2249999999999</v>
      </c>
      <c r="I320" s="173"/>
      <c r="J320" s="174">
        <f>ROUND(I320*H320,2)</f>
        <v>0</v>
      </c>
      <c r="K320" s="170" t="s">
        <v>181</v>
      </c>
      <c r="L320" s="34"/>
      <c r="M320" s="175" t="s">
        <v>1</v>
      </c>
      <c r="N320" s="176" t="s">
        <v>42</v>
      </c>
      <c r="O320" s="59"/>
      <c r="P320" s="177">
        <f>O320*H320</f>
        <v>0</v>
      </c>
      <c r="Q320" s="177">
        <v>0</v>
      </c>
      <c r="R320" s="177">
        <f>Q320*H320</f>
        <v>0</v>
      </c>
      <c r="S320" s="177">
        <v>0</v>
      </c>
      <c r="T320" s="178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9" t="s">
        <v>182</v>
      </c>
      <c r="AT320" s="179" t="s">
        <v>177</v>
      </c>
      <c r="AU320" s="179" t="s">
        <v>86</v>
      </c>
      <c r="AY320" s="18" t="s">
        <v>175</v>
      </c>
      <c r="BE320" s="180">
        <f>IF(N320="základní",J320,0)</f>
        <v>0</v>
      </c>
      <c r="BF320" s="180">
        <f>IF(N320="snížená",J320,0)</f>
        <v>0</v>
      </c>
      <c r="BG320" s="180">
        <f>IF(N320="zákl. přenesená",J320,0)</f>
        <v>0</v>
      </c>
      <c r="BH320" s="180">
        <f>IF(N320="sníž. přenesená",J320,0)</f>
        <v>0</v>
      </c>
      <c r="BI320" s="180">
        <f>IF(N320="nulová",J320,0)</f>
        <v>0</v>
      </c>
      <c r="BJ320" s="18" t="s">
        <v>84</v>
      </c>
      <c r="BK320" s="180">
        <f>ROUND(I320*H320,2)</f>
        <v>0</v>
      </c>
      <c r="BL320" s="18" t="s">
        <v>182</v>
      </c>
      <c r="BM320" s="179" t="s">
        <v>2251</v>
      </c>
    </row>
    <row r="321" spans="1:65" s="2" customFormat="1" ht="36" customHeight="1">
      <c r="A321" s="33"/>
      <c r="B321" s="167"/>
      <c r="C321" s="168" t="s">
        <v>1699</v>
      </c>
      <c r="D321" s="168" t="s">
        <v>177</v>
      </c>
      <c r="E321" s="169" t="s">
        <v>892</v>
      </c>
      <c r="F321" s="170" t="s">
        <v>893</v>
      </c>
      <c r="G321" s="171" t="s">
        <v>234</v>
      </c>
      <c r="H321" s="172">
        <v>757.42499999999995</v>
      </c>
      <c r="I321" s="173"/>
      <c r="J321" s="174">
        <f>ROUND(I321*H321,2)</f>
        <v>0</v>
      </c>
      <c r="K321" s="170" t="s">
        <v>181</v>
      </c>
      <c r="L321" s="34"/>
      <c r="M321" s="175" t="s">
        <v>1</v>
      </c>
      <c r="N321" s="176" t="s">
        <v>42</v>
      </c>
      <c r="O321" s="59"/>
      <c r="P321" s="177">
        <f>O321*H321</f>
        <v>0</v>
      </c>
      <c r="Q321" s="177">
        <v>0</v>
      </c>
      <c r="R321" s="177">
        <f>Q321*H321</f>
        <v>0</v>
      </c>
      <c r="S321" s="177">
        <v>0</v>
      </c>
      <c r="T321" s="178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9" t="s">
        <v>182</v>
      </c>
      <c r="AT321" s="179" t="s">
        <v>177</v>
      </c>
      <c r="AU321" s="179" t="s">
        <v>86</v>
      </c>
      <c r="AY321" s="18" t="s">
        <v>175</v>
      </c>
      <c r="BE321" s="180">
        <f>IF(N321="základní",J321,0)</f>
        <v>0</v>
      </c>
      <c r="BF321" s="180">
        <f>IF(N321="snížená",J321,0)</f>
        <v>0</v>
      </c>
      <c r="BG321" s="180">
        <f>IF(N321="zákl. přenesená",J321,0)</f>
        <v>0</v>
      </c>
      <c r="BH321" s="180">
        <f>IF(N321="sníž. přenesená",J321,0)</f>
        <v>0</v>
      </c>
      <c r="BI321" s="180">
        <f>IF(N321="nulová",J321,0)</f>
        <v>0</v>
      </c>
      <c r="BJ321" s="18" t="s">
        <v>84</v>
      </c>
      <c r="BK321" s="180">
        <f>ROUND(I321*H321,2)</f>
        <v>0</v>
      </c>
      <c r="BL321" s="18" t="s">
        <v>182</v>
      </c>
      <c r="BM321" s="179" t="s">
        <v>2252</v>
      </c>
    </row>
    <row r="322" spans="1:65" s="2" customFormat="1" ht="24" customHeight="1">
      <c r="A322" s="33"/>
      <c r="B322" s="167"/>
      <c r="C322" s="168" t="s">
        <v>1701</v>
      </c>
      <c r="D322" s="168" t="s">
        <v>177</v>
      </c>
      <c r="E322" s="169" t="s">
        <v>895</v>
      </c>
      <c r="F322" s="170" t="s">
        <v>896</v>
      </c>
      <c r="G322" s="171" t="s">
        <v>234</v>
      </c>
      <c r="H322" s="172">
        <v>107.316</v>
      </c>
      <c r="I322" s="173"/>
      <c r="J322" s="174">
        <f>ROUND(I322*H322,2)</f>
        <v>0</v>
      </c>
      <c r="K322" s="170" t="s">
        <v>181</v>
      </c>
      <c r="L322" s="34"/>
      <c r="M322" s="175" t="s">
        <v>1</v>
      </c>
      <c r="N322" s="176" t="s">
        <v>42</v>
      </c>
      <c r="O322" s="59"/>
      <c r="P322" s="177">
        <f>O322*H322</f>
        <v>0</v>
      </c>
      <c r="Q322" s="177">
        <v>0</v>
      </c>
      <c r="R322" s="177">
        <f>Q322*H322</f>
        <v>0</v>
      </c>
      <c r="S322" s="177">
        <v>0</v>
      </c>
      <c r="T322" s="178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79" t="s">
        <v>182</v>
      </c>
      <c r="AT322" s="179" t="s">
        <v>177</v>
      </c>
      <c r="AU322" s="179" t="s">
        <v>86</v>
      </c>
      <c r="AY322" s="18" t="s">
        <v>175</v>
      </c>
      <c r="BE322" s="180">
        <f>IF(N322="základní",J322,0)</f>
        <v>0</v>
      </c>
      <c r="BF322" s="180">
        <f>IF(N322="snížená",J322,0)</f>
        <v>0</v>
      </c>
      <c r="BG322" s="180">
        <f>IF(N322="zákl. přenesená",J322,0)</f>
        <v>0</v>
      </c>
      <c r="BH322" s="180">
        <f>IF(N322="sníž. přenesená",J322,0)</f>
        <v>0</v>
      </c>
      <c r="BI322" s="180">
        <f>IF(N322="nulová",J322,0)</f>
        <v>0</v>
      </c>
      <c r="BJ322" s="18" t="s">
        <v>84</v>
      </c>
      <c r="BK322" s="180">
        <f>ROUND(I322*H322,2)</f>
        <v>0</v>
      </c>
      <c r="BL322" s="18" t="s">
        <v>182</v>
      </c>
      <c r="BM322" s="179" t="s">
        <v>2253</v>
      </c>
    </row>
    <row r="323" spans="1:65" s="2" customFormat="1" ht="24" customHeight="1">
      <c r="A323" s="33"/>
      <c r="B323" s="167"/>
      <c r="C323" s="168" t="s">
        <v>1703</v>
      </c>
      <c r="D323" s="168" t="s">
        <v>177</v>
      </c>
      <c r="E323" s="169" t="s">
        <v>898</v>
      </c>
      <c r="F323" s="170" t="s">
        <v>899</v>
      </c>
      <c r="G323" s="171" t="s">
        <v>234</v>
      </c>
      <c r="H323" s="172">
        <v>857.48400000000004</v>
      </c>
      <c r="I323" s="173"/>
      <c r="J323" s="174">
        <f>ROUND(I323*H323,2)</f>
        <v>0</v>
      </c>
      <c r="K323" s="170" t="s">
        <v>181</v>
      </c>
      <c r="L323" s="34"/>
      <c r="M323" s="175" t="s">
        <v>1</v>
      </c>
      <c r="N323" s="176" t="s">
        <v>42</v>
      </c>
      <c r="O323" s="59"/>
      <c r="P323" s="177">
        <f>O323*H323</f>
        <v>0</v>
      </c>
      <c r="Q323" s="177">
        <v>0</v>
      </c>
      <c r="R323" s="177">
        <f>Q323*H323</f>
        <v>0</v>
      </c>
      <c r="S323" s="177">
        <v>0</v>
      </c>
      <c r="T323" s="178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9" t="s">
        <v>182</v>
      </c>
      <c r="AT323" s="179" t="s">
        <v>177</v>
      </c>
      <c r="AU323" s="179" t="s">
        <v>86</v>
      </c>
      <c r="AY323" s="18" t="s">
        <v>175</v>
      </c>
      <c r="BE323" s="180">
        <f>IF(N323="základní",J323,0)</f>
        <v>0</v>
      </c>
      <c r="BF323" s="180">
        <f>IF(N323="snížená",J323,0)</f>
        <v>0</v>
      </c>
      <c r="BG323" s="180">
        <f>IF(N323="zákl. přenesená",J323,0)</f>
        <v>0</v>
      </c>
      <c r="BH323" s="180">
        <f>IF(N323="sníž. přenesená",J323,0)</f>
        <v>0</v>
      </c>
      <c r="BI323" s="180">
        <f>IF(N323="nulová",J323,0)</f>
        <v>0</v>
      </c>
      <c r="BJ323" s="18" t="s">
        <v>84</v>
      </c>
      <c r="BK323" s="180">
        <f>ROUND(I323*H323,2)</f>
        <v>0</v>
      </c>
      <c r="BL323" s="18" t="s">
        <v>182</v>
      </c>
      <c r="BM323" s="179" t="s">
        <v>2254</v>
      </c>
    </row>
    <row r="324" spans="1:65" s="13" customFormat="1">
      <c r="B324" s="181"/>
      <c r="D324" s="182" t="s">
        <v>184</v>
      </c>
      <c r="E324" s="183" t="s">
        <v>1</v>
      </c>
      <c r="F324" s="184" t="s">
        <v>2255</v>
      </c>
      <c r="H324" s="185">
        <v>857.48400000000004</v>
      </c>
      <c r="I324" s="186"/>
      <c r="L324" s="181"/>
      <c r="M324" s="187"/>
      <c r="N324" s="188"/>
      <c r="O324" s="188"/>
      <c r="P324" s="188"/>
      <c r="Q324" s="188"/>
      <c r="R324" s="188"/>
      <c r="S324" s="188"/>
      <c r="T324" s="189"/>
      <c r="AT324" s="183" t="s">
        <v>184</v>
      </c>
      <c r="AU324" s="183" t="s">
        <v>86</v>
      </c>
      <c r="AV324" s="13" t="s">
        <v>86</v>
      </c>
      <c r="AW324" s="13" t="s">
        <v>33</v>
      </c>
      <c r="AX324" s="13" t="s">
        <v>84</v>
      </c>
      <c r="AY324" s="183" t="s">
        <v>175</v>
      </c>
    </row>
    <row r="325" spans="1:65" s="12" customFormat="1" ht="22.9" customHeight="1">
      <c r="B325" s="154"/>
      <c r="D325" s="155" t="s">
        <v>76</v>
      </c>
      <c r="E325" s="165" t="s">
        <v>356</v>
      </c>
      <c r="F325" s="165" t="s">
        <v>357</v>
      </c>
      <c r="I325" s="157"/>
      <c r="J325" s="166">
        <f>BK325</f>
        <v>0</v>
      </c>
      <c r="L325" s="154"/>
      <c r="M325" s="159"/>
      <c r="N325" s="160"/>
      <c r="O325" s="160"/>
      <c r="P325" s="161">
        <f>P326</f>
        <v>0</v>
      </c>
      <c r="Q325" s="160"/>
      <c r="R325" s="161">
        <f>R326</f>
        <v>0</v>
      </c>
      <c r="S325" s="160"/>
      <c r="T325" s="162">
        <f>T326</f>
        <v>0</v>
      </c>
      <c r="AR325" s="155" t="s">
        <v>84</v>
      </c>
      <c r="AT325" s="163" t="s">
        <v>76</v>
      </c>
      <c r="AU325" s="163" t="s">
        <v>84</v>
      </c>
      <c r="AY325" s="155" t="s">
        <v>175</v>
      </c>
      <c r="BK325" s="164">
        <f>BK326</f>
        <v>0</v>
      </c>
    </row>
    <row r="326" spans="1:65" s="2" customFormat="1" ht="24" customHeight="1">
      <c r="A326" s="33"/>
      <c r="B326" s="167"/>
      <c r="C326" s="168" t="s">
        <v>1705</v>
      </c>
      <c r="D326" s="168" t="s">
        <v>177</v>
      </c>
      <c r="E326" s="169" t="s">
        <v>902</v>
      </c>
      <c r="F326" s="170" t="s">
        <v>903</v>
      </c>
      <c r="G326" s="171" t="s">
        <v>234</v>
      </c>
      <c r="H326" s="172">
        <v>2274.5790000000002</v>
      </c>
      <c r="I326" s="173"/>
      <c r="J326" s="174">
        <f>ROUND(I326*H326,2)</f>
        <v>0</v>
      </c>
      <c r="K326" s="170" t="s">
        <v>181</v>
      </c>
      <c r="L326" s="34"/>
      <c r="M326" s="175" t="s">
        <v>1</v>
      </c>
      <c r="N326" s="176" t="s">
        <v>42</v>
      </c>
      <c r="O326" s="59"/>
      <c r="P326" s="177">
        <f>O326*H326</f>
        <v>0</v>
      </c>
      <c r="Q326" s="177">
        <v>0</v>
      </c>
      <c r="R326" s="177">
        <f>Q326*H326</f>
        <v>0</v>
      </c>
      <c r="S326" s="177">
        <v>0</v>
      </c>
      <c r="T326" s="178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9" t="s">
        <v>182</v>
      </c>
      <c r="AT326" s="179" t="s">
        <v>177</v>
      </c>
      <c r="AU326" s="179" t="s">
        <v>86</v>
      </c>
      <c r="AY326" s="18" t="s">
        <v>175</v>
      </c>
      <c r="BE326" s="180">
        <f>IF(N326="základní",J326,0)</f>
        <v>0</v>
      </c>
      <c r="BF326" s="180">
        <f>IF(N326="snížená",J326,0)</f>
        <v>0</v>
      </c>
      <c r="BG326" s="180">
        <f>IF(N326="zákl. přenesená",J326,0)</f>
        <v>0</v>
      </c>
      <c r="BH326" s="180">
        <f>IF(N326="sníž. přenesená",J326,0)</f>
        <v>0</v>
      </c>
      <c r="BI326" s="180">
        <f>IF(N326="nulová",J326,0)</f>
        <v>0</v>
      </c>
      <c r="BJ326" s="18" t="s">
        <v>84</v>
      </c>
      <c r="BK326" s="180">
        <f>ROUND(I326*H326,2)</f>
        <v>0</v>
      </c>
      <c r="BL326" s="18" t="s">
        <v>182</v>
      </c>
      <c r="BM326" s="179" t="s">
        <v>2256</v>
      </c>
    </row>
    <row r="327" spans="1:65" s="12" customFormat="1" ht="25.9" customHeight="1">
      <c r="B327" s="154"/>
      <c r="D327" s="155" t="s">
        <v>76</v>
      </c>
      <c r="E327" s="156" t="s">
        <v>565</v>
      </c>
      <c r="F327" s="156" t="s">
        <v>566</v>
      </c>
      <c r="I327" s="157"/>
      <c r="J327" s="158">
        <f>BK327</f>
        <v>0</v>
      </c>
      <c r="L327" s="154"/>
      <c r="M327" s="159"/>
      <c r="N327" s="160"/>
      <c r="O327" s="160"/>
      <c r="P327" s="161">
        <f>P328</f>
        <v>0</v>
      </c>
      <c r="Q327" s="160"/>
      <c r="R327" s="161">
        <f>R328</f>
        <v>0</v>
      </c>
      <c r="S327" s="160"/>
      <c r="T327" s="162">
        <f>T328</f>
        <v>0</v>
      </c>
      <c r="AR327" s="155" t="s">
        <v>86</v>
      </c>
      <c r="AT327" s="163" t="s">
        <v>76</v>
      </c>
      <c r="AU327" s="163" t="s">
        <v>77</v>
      </c>
      <c r="AY327" s="155" t="s">
        <v>175</v>
      </c>
      <c r="BK327" s="164">
        <f>BK328</f>
        <v>0</v>
      </c>
    </row>
    <row r="328" spans="1:65" s="12" customFormat="1" ht="22.9" customHeight="1">
      <c r="B328" s="154"/>
      <c r="D328" s="155" t="s">
        <v>76</v>
      </c>
      <c r="E328" s="165" t="s">
        <v>1159</v>
      </c>
      <c r="F328" s="165" t="s">
        <v>1160</v>
      </c>
      <c r="I328" s="157"/>
      <c r="J328" s="166">
        <f>BK328</f>
        <v>0</v>
      </c>
      <c r="L328" s="154"/>
      <c r="M328" s="159"/>
      <c r="N328" s="160"/>
      <c r="O328" s="160"/>
      <c r="P328" s="161">
        <f>P329</f>
        <v>0</v>
      </c>
      <c r="Q328" s="160"/>
      <c r="R328" s="161">
        <f>R329</f>
        <v>0</v>
      </c>
      <c r="S328" s="160"/>
      <c r="T328" s="162">
        <f>T329</f>
        <v>0</v>
      </c>
      <c r="AR328" s="155" t="s">
        <v>86</v>
      </c>
      <c r="AT328" s="163" t="s">
        <v>76</v>
      </c>
      <c r="AU328" s="163" t="s">
        <v>84</v>
      </c>
      <c r="AY328" s="155" t="s">
        <v>175</v>
      </c>
      <c r="BK328" s="164">
        <f>BK329</f>
        <v>0</v>
      </c>
    </row>
    <row r="329" spans="1:65" s="2" customFormat="1" ht="16.5" customHeight="1">
      <c r="A329" s="33"/>
      <c r="B329" s="167"/>
      <c r="C329" s="168" t="s">
        <v>1709</v>
      </c>
      <c r="D329" s="168" t="s">
        <v>177</v>
      </c>
      <c r="E329" s="169" t="s">
        <v>1161</v>
      </c>
      <c r="F329" s="170" t="s">
        <v>1162</v>
      </c>
      <c r="G329" s="171" t="s">
        <v>285</v>
      </c>
      <c r="H329" s="172">
        <v>110</v>
      </c>
      <c r="I329" s="173"/>
      <c r="J329" s="174">
        <f>ROUND(I329*H329,2)</f>
        <v>0</v>
      </c>
      <c r="K329" s="170" t="s">
        <v>1</v>
      </c>
      <c r="L329" s="34"/>
      <c r="M329" s="175" t="s">
        <v>1</v>
      </c>
      <c r="N329" s="176" t="s">
        <v>42</v>
      </c>
      <c r="O329" s="59"/>
      <c r="P329" s="177">
        <f>O329*H329</f>
        <v>0</v>
      </c>
      <c r="Q329" s="177">
        <v>0</v>
      </c>
      <c r="R329" s="177">
        <f>Q329*H329</f>
        <v>0</v>
      </c>
      <c r="S329" s="177">
        <v>0</v>
      </c>
      <c r="T329" s="178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79" t="s">
        <v>256</v>
      </c>
      <c r="AT329" s="179" t="s">
        <v>177</v>
      </c>
      <c r="AU329" s="179" t="s">
        <v>86</v>
      </c>
      <c r="AY329" s="18" t="s">
        <v>175</v>
      </c>
      <c r="BE329" s="180">
        <f>IF(N329="základní",J329,0)</f>
        <v>0</v>
      </c>
      <c r="BF329" s="180">
        <f>IF(N329="snížená",J329,0)</f>
        <v>0</v>
      </c>
      <c r="BG329" s="180">
        <f>IF(N329="zákl. přenesená",J329,0)</f>
        <v>0</v>
      </c>
      <c r="BH329" s="180">
        <f>IF(N329="sníž. přenesená",J329,0)</f>
        <v>0</v>
      </c>
      <c r="BI329" s="180">
        <f>IF(N329="nulová",J329,0)</f>
        <v>0</v>
      </c>
      <c r="BJ329" s="18" t="s">
        <v>84</v>
      </c>
      <c r="BK329" s="180">
        <f>ROUND(I329*H329,2)</f>
        <v>0</v>
      </c>
      <c r="BL329" s="18" t="s">
        <v>256</v>
      </c>
      <c r="BM329" s="179" t="s">
        <v>2257</v>
      </c>
    </row>
    <row r="330" spans="1:65" s="12" customFormat="1" ht="25.9" customHeight="1">
      <c r="B330" s="154"/>
      <c r="D330" s="155" t="s">
        <v>76</v>
      </c>
      <c r="E330" s="156" t="s">
        <v>362</v>
      </c>
      <c r="F330" s="156" t="s">
        <v>363</v>
      </c>
      <c r="I330" s="157"/>
      <c r="J330" s="158">
        <f>BK330</f>
        <v>0</v>
      </c>
      <c r="L330" s="154"/>
      <c r="M330" s="159"/>
      <c r="N330" s="160"/>
      <c r="O330" s="160"/>
      <c r="P330" s="161">
        <f>P331+P334+P336</f>
        <v>0</v>
      </c>
      <c r="Q330" s="160"/>
      <c r="R330" s="161">
        <f>R331+R334+R336</f>
        <v>0</v>
      </c>
      <c r="S330" s="160"/>
      <c r="T330" s="162">
        <f>T331+T334+T336</f>
        <v>0</v>
      </c>
      <c r="AR330" s="155" t="s">
        <v>201</v>
      </c>
      <c r="AT330" s="163" t="s">
        <v>76</v>
      </c>
      <c r="AU330" s="163" t="s">
        <v>77</v>
      </c>
      <c r="AY330" s="155" t="s">
        <v>175</v>
      </c>
      <c r="BK330" s="164">
        <f>BK331+BK334+BK336</f>
        <v>0</v>
      </c>
    </row>
    <row r="331" spans="1:65" s="12" customFormat="1" ht="22.9" customHeight="1">
      <c r="B331" s="154"/>
      <c r="D331" s="155" t="s">
        <v>76</v>
      </c>
      <c r="E331" s="165" t="s">
        <v>364</v>
      </c>
      <c r="F331" s="165" t="s">
        <v>365</v>
      </c>
      <c r="I331" s="157"/>
      <c r="J331" s="166">
        <f>BK331</f>
        <v>0</v>
      </c>
      <c r="L331" s="154"/>
      <c r="M331" s="159"/>
      <c r="N331" s="160"/>
      <c r="O331" s="160"/>
      <c r="P331" s="161">
        <f>SUM(P332:P333)</f>
        <v>0</v>
      </c>
      <c r="Q331" s="160"/>
      <c r="R331" s="161">
        <f>SUM(R332:R333)</f>
        <v>0</v>
      </c>
      <c r="S331" s="160"/>
      <c r="T331" s="162">
        <f>SUM(T332:T333)</f>
        <v>0</v>
      </c>
      <c r="AR331" s="155" t="s">
        <v>201</v>
      </c>
      <c r="AT331" s="163" t="s">
        <v>76</v>
      </c>
      <c r="AU331" s="163" t="s">
        <v>84</v>
      </c>
      <c r="AY331" s="155" t="s">
        <v>175</v>
      </c>
      <c r="BK331" s="164">
        <f>SUM(BK332:BK333)</f>
        <v>0</v>
      </c>
    </row>
    <row r="332" spans="1:65" s="2" customFormat="1" ht="16.5" customHeight="1">
      <c r="A332" s="33"/>
      <c r="B332" s="167"/>
      <c r="C332" s="168" t="s">
        <v>1711</v>
      </c>
      <c r="D332" s="168" t="s">
        <v>177</v>
      </c>
      <c r="E332" s="169" t="s">
        <v>366</v>
      </c>
      <c r="F332" s="170" t="s">
        <v>367</v>
      </c>
      <c r="G332" s="171" t="s">
        <v>368</v>
      </c>
      <c r="H332" s="172">
        <v>1</v>
      </c>
      <c r="I332" s="173"/>
      <c r="J332" s="174">
        <f>ROUND(I332*H332,2)</f>
        <v>0</v>
      </c>
      <c r="K332" s="170" t="s">
        <v>181</v>
      </c>
      <c r="L332" s="34"/>
      <c r="M332" s="175" t="s">
        <v>1</v>
      </c>
      <c r="N332" s="176" t="s">
        <v>42</v>
      </c>
      <c r="O332" s="59"/>
      <c r="P332" s="177">
        <f>O332*H332</f>
        <v>0</v>
      </c>
      <c r="Q332" s="177">
        <v>0</v>
      </c>
      <c r="R332" s="177">
        <f>Q332*H332</f>
        <v>0</v>
      </c>
      <c r="S332" s="177">
        <v>0</v>
      </c>
      <c r="T332" s="178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79" t="s">
        <v>369</v>
      </c>
      <c r="AT332" s="179" t="s">
        <v>177</v>
      </c>
      <c r="AU332" s="179" t="s">
        <v>86</v>
      </c>
      <c r="AY332" s="18" t="s">
        <v>175</v>
      </c>
      <c r="BE332" s="180">
        <f>IF(N332="základní",J332,0)</f>
        <v>0</v>
      </c>
      <c r="BF332" s="180">
        <f>IF(N332="snížená",J332,0)</f>
        <v>0</v>
      </c>
      <c r="BG332" s="180">
        <f>IF(N332="zákl. přenesená",J332,0)</f>
        <v>0</v>
      </c>
      <c r="BH332" s="180">
        <f>IF(N332="sníž. přenesená",J332,0)</f>
        <v>0</v>
      </c>
      <c r="BI332" s="180">
        <f>IF(N332="nulová",J332,0)</f>
        <v>0</v>
      </c>
      <c r="BJ332" s="18" t="s">
        <v>84</v>
      </c>
      <c r="BK332" s="180">
        <f>ROUND(I332*H332,2)</f>
        <v>0</v>
      </c>
      <c r="BL332" s="18" t="s">
        <v>369</v>
      </c>
      <c r="BM332" s="179" t="s">
        <v>2258</v>
      </c>
    </row>
    <row r="333" spans="1:65" s="2" customFormat="1" ht="16.5" customHeight="1">
      <c r="A333" s="33"/>
      <c r="B333" s="167"/>
      <c r="C333" s="168" t="s">
        <v>1716</v>
      </c>
      <c r="D333" s="168" t="s">
        <v>177</v>
      </c>
      <c r="E333" s="169" t="s">
        <v>372</v>
      </c>
      <c r="F333" s="170" t="s">
        <v>373</v>
      </c>
      <c r="G333" s="171" t="s">
        <v>368</v>
      </c>
      <c r="H333" s="172">
        <v>1</v>
      </c>
      <c r="I333" s="173"/>
      <c r="J333" s="174">
        <f>ROUND(I333*H333,2)</f>
        <v>0</v>
      </c>
      <c r="K333" s="170" t="s">
        <v>181</v>
      </c>
      <c r="L333" s="34"/>
      <c r="M333" s="175" t="s">
        <v>1</v>
      </c>
      <c r="N333" s="176" t="s">
        <v>42</v>
      </c>
      <c r="O333" s="59"/>
      <c r="P333" s="177">
        <f>O333*H333</f>
        <v>0</v>
      </c>
      <c r="Q333" s="177">
        <v>0</v>
      </c>
      <c r="R333" s="177">
        <f>Q333*H333</f>
        <v>0</v>
      </c>
      <c r="S333" s="177">
        <v>0</v>
      </c>
      <c r="T333" s="178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9" t="s">
        <v>369</v>
      </c>
      <c r="AT333" s="179" t="s">
        <v>177</v>
      </c>
      <c r="AU333" s="179" t="s">
        <v>86</v>
      </c>
      <c r="AY333" s="18" t="s">
        <v>175</v>
      </c>
      <c r="BE333" s="180">
        <f>IF(N333="základní",J333,0)</f>
        <v>0</v>
      </c>
      <c r="BF333" s="180">
        <f>IF(N333="snížená",J333,0)</f>
        <v>0</v>
      </c>
      <c r="BG333" s="180">
        <f>IF(N333="zákl. přenesená",J333,0)</f>
        <v>0</v>
      </c>
      <c r="BH333" s="180">
        <f>IF(N333="sníž. přenesená",J333,0)</f>
        <v>0</v>
      </c>
      <c r="BI333" s="180">
        <f>IF(N333="nulová",J333,0)</f>
        <v>0</v>
      </c>
      <c r="BJ333" s="18" t="s">
        <v>84</v>
      </c>
      <c r="BK333" s="180">
        <f>ROUND(I333*H333,2)</f>
        <v>0</v>
      </c>
      <c r="BL333" s="18" t="s">
        <v>369</v>
      </c>
      <c r="BM333" s="179" t="s">
        <v>2259</v>
      </c>
    </row>
    <row r="334" spans="1:65" s="12" customFormat="1" ht="22.9" customHeight="1">
      <c r="B334" s="154"/>
      <c r="D334" s="155" t="s">
        <v>76</v>
      </c>
      <c r="E334" s="165" t="s">
        <v>1166</v>
      </c>
      <c r="F334" s="165" t="s">
        <v>1167</v>
      </c>
      <c r="I334" s="157"/>
      <c r="J334" s="166">
        <f>BK334</f>
        <v>0</v>
      </c>
      <c r="L334" s="154"/>
      <c r="M334" s="159"/>
      <c r="N334" s="160"/>
      <c r="O334" s="160"/>
      <c r="P334" s="161">
        <f>P335</f>
        <v>0</v>
      </c>
      <c r="Q334" s="160"/>
      <c r="R334" s="161">
        <f>R335</f>
        <v>0</v>
      </c>
      <c r="S334" s="160"/>
      <c r="T334" s="162">
        <f>T335</f>
        <v>0</v>
      </c>
      <c r="AR334" s="155" t="s">
        <v>201</v>
      </c>
      <c r="AT334" s="163" t="s">
        <v>76</v>
      </c>
      <c r="AU334" s="163" t="s">
        <v>84</v>
      </c>
      <c r="AY334" s="155" t="s">
        <v>175</v>
      </c>
      <c r="BK334" s="164">
        <f>BK335</f>
        <v>0</v>
      </c>
    </row>
    <row r="335" spans="1:65" s="2" customFormat="1" ht="16.5" customHeight="1">
      <c r="A335" s="33"/>
      <c r="B335" s="167"/>
      <c r="C335" s="168" t="s">
        <v>1719</v>
      </c>
      <c r="D335" s="168" t="s">
        <v>177</v>
      </c>
      <c r="E335" s="169" t="s">
        <v>1168</v>
      </c>
      <c r="F335" s="170" t="s">
        <v>1169</v>
      </c>
      <c r="G335" s="171" t="s">
        <v>310</v>
      </c>
      <c r="H335" s="172">
        <v>15</v>
      </c>
      <c r="I335" s="173"/>
      <c r="J335" s="174">
        <f>ROUND(I335*H335,2)</f>
        <v>0</v>
      </c>
      <c r="K335" s="170" t="s">
        <v>750</v>
      </c>
      <c r="L335" s="34"/>
      <c r="M335" s="175" t="s">
        <v>1</v>
      </c>
      <c r="N335" s="176" t="s">
        <v>42</v>
      </c>
      <c r="O335" s="59"/>
      <c r="P335" s="177">
        <f>O335*H335</f>
        <v>0</v>
      </c>
      <c r="Q335" s="177">
        <v>0</v>
      </c>
      <c r="R335" s="177">
        <f>Q335*H335</f>
        <v>0</v>
      </c>
      <c r="S335" s="177">
        <v>0</v>
      </c>
      <c r="T335" s="178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9" t="s">
        <v>369</v>
      </c>
      <c r="AT335" s="179" t="s">
        <v>177</v>
      </c>
      <c r="AU335" s="179" t="s">
        <v>86</v>
      </c>
      <c r="AY335" s="18" t="s">
        <v>175</v>
      </c>
      <c r="BE335" s="180">
        <f>IF(N335="základní",J335,0)</f>
        <v>0</v>
      </c>
      <c r="BF335" s="180">
        <f>IF(N335="snížená",J335,0)</f>
        <v>0</v>
      </c>
      <c r="BG335" s="180">
        <f>IF(N335="zákl. přenesená",J335,0)</f>
        <v>0</v>
      </c>
      <c r="BH335" s="180">
        <f>IF(N335="sníž. přenesená",J335,0)</f>
        <v>0</v>
      </c>
      <c r="BI335" s="180">
        <f>IF(N335="nulová",J335,0)</f>
        <v>0</v>
      </c>
      <c r="BJ335" s="18" t="s">
        <v>84</v>
      </c>
      <c r="BK335" s="180">
        <f>ROUND(I335*H335,2)</f>
        <v>0</v>
      </c>
      <c r="BL335" s="18" t="s">
        <v>369</v>
      </c>
      <c r="BM335" s="179" t="s">
        <v>2260</v>
      </c>
    </row>
    <row r="336" spans="1:65" s="12" customFormat="1" ht="22.9" customHeight="1">
      <c r="B336" s="154"/>
      <c r="D336" s="155" t="s">
        <v>76</v>
      </c>
      <c r="E336" s="165" t="s">
        <v>2261</v>
      </c>
      <c r="F336" s="165" t="s">
        <v>2262</v>
      </c>
      <c r="I336" s="157"/>
      <c r="J336" s="166">
        <f>BK336</f>
        <v>0</v>
      </c>
      <c r="L336" s="154"/>
      <c r="M336" s="159"/>
      <c r="N336" s="160"/>
      <c r="O336" s="160"/>
      <c r="P336" s="161">
        <f>SUM(P337:P338)</f>
        <v>0</v>
      </c>
      <c r="Q336" s="160"/>
      <c r="R336" s="161">
        <f>SUM(R337:R338)</f>
        <v>0</v>
      </c>
      <c r="S336" s="160"/>
      <c r="T336" s="162">
        <f>SUM(T337:T338)</f>
        <v>0</v>
      </c>
      <c r="AR336" s="155" t="s">
        <v>201</v>
      </c>
      <c r="AT336" s="163" t="s">
        <v>76</v>
      </c>
      <c r="AU336" s="163" t="s">
        <v>84</v>
      </c>
      <c r="AY336" s="155" t="s">
        <v>175</v>
      </c>
      <c r="BK336" s="164">
        <f>SUM(BK337:BK338)</f>
        <v>0</v>
      </c>
    </row>
    <row r="337" spans="1:65" s="2" customFormat="1" ht="16.5" customHeight="1">
      <c r="A337" s="33"/>
      <c r="B337" s="167"/>
      <c r="C337" s="168" t="s">
        <v>1722</v>
      </c>
      <c r="D337" s="168" t="s">
        <v>177</v>
      </c>
      <c r="E337" s="169" t="s">
        <v>2263</v>
      </c>
      <c r="F337" s="170" t="s">
        <v>2262</v>
      </c>
      <c r="G337" s="171" t="s">
        <v>368</v>
      </c>
      <c r="H337" s="172">
        <v>1</v>
      </c>
      <c r="I337" s="173"/>
      <c r="J337" s="174">
        <f>ROUND(I337*H337,2)</f>
        <v>0</v>
      </c>
      <c r="K337" s="170" t="s">
        <v>181</v>
      </c>
      <c r="L337" s="34"/>
      <c r="M337" s="175" t="s">
        <v>1</v>
      </c>
      <c r="N337" s="176" t="s">
        <v>42</v>
      </c>
      <c r="O337" s="59"/>
      <c r="P337" s="177">
        <f>O337*H337</f>
        <v>0</v>
      </c>
      <c r="Q337" s="177">
        <v>0</v>
      </c>
      <c r="R337" s="177">
        <f>Q337*H337</f>
        <v>0</v>
      </c>
      <c r="S337" s="177">
        <v>0</v>
      </c>
      <c r="T337" s="178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79" t="s">
        <v>369</v>
      </c>
      <c r="AT337" s="179" t="s">
        <v>177</v>
      </c>
      <c r="AU337" s="179" t="s">
        <v>86</v>
      </c>
      <c r="AY337" s="18" t="s">
        <v>175</v>
      </c>
      <c r="BE337" s="180">
        <f>IF(N337="základní",J337,0)</f>
        <v>0</v>
      </c>
      <c r="BF337" s="180">
        <f>IF(N337="snížená",J337,0)</f>
        <v>0</v>
      </c>
      <c r="BG337" s="180">
        <f>IF(N337="zákl. přenesená",J337,0)</f>
        <v>0</v>
      </c>
      <c r="BH337" s="180">
        <f>IF(N337="sníž. přenesená",J337,0)</f>
        <v>0</v>
      </c>
      <c r="BI337" s="180">
        <f>IF(N337="nulová",J337,0)</f>
        <v>0</v>
      </c>
      <c r="BJ337" s="18" t="s">
        <v>84</v>
      </c>
      <c r="BK337" s="180">
        <f>ROUND(I337*H337,2)</f>
        <v>0</v>
      </c>
      <c r="BL337" s="18" t="s">
        <v>369</v>
      </c>
      <c r="BM337" s="179" t="s">
        <v>2264</v>
      </c>
    </row>
    <row r="338" spans="1:65" s="2" customFormat="1" ht="16.5" customHeight="1">
      <c r="A338" s="33"/>
      <c r="B338" s="167"/>
      <c r="C338" s="168" t="s">
        <v>1724</v>
      </c>
      <c r="D338" s="168" t="s">
        <v>177</v>
      </c>
      <c r="E338" s="169" t="s">
        <v>2265</v>
      </c>
      <c r="F338" s="170" t="s">
        <v>2266</v>
      </c>
      <c r="G338" s="171" t="s">
        <v>368</v>
      </c>
      <c r="H338" s="172">
        <v>1</v>
      </c>
      <c r="I338" s="173"/>
      <c r="J338" s="174">
        <f>ROUND(I338*H338,2)</f>
        <v>0</v>
      </c>
      <c r="K338" s="170" t="s">
        <v>181</v>
      </c>
      <c r="L338" s="34"/>
      <c r="M338" s="215" t="s">
        <v>1</v>
      </c>
      <c r="N338" s="216" t="s">
        <v>42</v>
      </c>
      <c r="O338" s="217"/>
      <c r="P338" s="218">
        <f>O338*H338</f>
        <v>0</v>
      </c>
      <c r="Q338" s="218">
        <v>0</v>
      </c>
      <c r="R338" s="218">
        <f>Q338*H338</f>
        <v>0</v>
      </c>
      <c r="S338" s="218">
        <v>0</v>
      </c>
      <c r="T338" s="219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79" t="s">
        <v>369</v>
      </c>
      <c r="AT338" s="179" t="s">
        <v>177</v>
      </c>
      <c r="AU338" s="179" t="s">
        <v>86</v>
      </c>
      <c r="AY338" s="18" t="s">
        <v>175</v>
      </c>
      <c r="BE338" s="180">
        <f>IF(N338="základní",J338,0)</f>
        <v>0</v>
      </c>
      <c r="BF338" s="180">
        <f>IF(N338="snížená",J338,0)</f>
        <v>0</v>
      </c>
      <c r="BG338" s="180">
        <f>IF(N338="zákl. přenesená",J338,0)</f>
        <v>0</v>
      </c>
      <c r="BH338" s="180">
        <f>IF(N338="sníž. přenesená",J338,0)</f>
        <v>0</v>
      </c>
      <c r="BI338" s="180">
        <f>IF(N338="nulová",J338,0)</f>
        <v>0</v>
      </c>
      <c r="BJ338" s="18" t="s">
        <v>84</v>
      </c>
      <c r="BK338" s="180">
        <f>ROUND(I338*H338,2)</f>
        <v>0</v>
      </c>
      <c r="BL338" s="18" t="s">
        <v>369</v>
      </c>
      <c r="BM338" s="179" t="s">
        <v>2267</v>
      </c>
    </row>
    <row r="339" spans="1:65" s="2" customFormat="1" ht="6.95" customHeight="1">
      <c r="A339" s="33"/>
      <c r="B339" s="48"/>
      <c r="C339" s="49"/>
      <c r="D339" s="49"/>
      <c r="E339" s="49"/>
      <c r="F339" s="49"/>
      <c r="G339" s="49"/>
      <c r="H339" s="49"/>
      <c r="I339" s="127"/>
      <c r="J339" s="49"/>
      <c r="K339" s="49"/>
      <c r="L339" s="34"/>
      <c r="M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</row>
  </sheetData>
  <autoFilter ref="C129:K338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127</v>
      </c>
      <c r="AZ2" s="100" t="s">
        <v>142</v>
      </c>
      <c r="BA2" s="100" t="s">
        <v>1</v>
      </c>
      <c r="BB2" s="100" t="s">
        <v>1</v>
      </c>
      <c r="BC2" s="100" t="s">
        <v>2268</v>
      </c>
      <c r="BD2" s="100" t="s">
        <v>86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</row>
    <row r="4" spans="1:56" s="1" customFormat="1" ht="24.95" customHeight="1">
      <c r="B4" s="21"/>
      <c r="D4" s="22" t="s">
        <v>138</v>
      </c>
      <c r="I4" s="99"/>
      <c r="L4" s="21"/>
      <c r="M4" s="102" t="s">
        <v>10</v>
      </c>
      <c r="AT4" s="18" t="s">
        <v>3</v>
      </c>
    </row>
    <row r="5" spans="1:56" s="1" customFormat="1" ht="6.95" customHeight="1">
      <c r="B5" s="21"/>
      <c r="I5" s="99"/>
      <c r="L5" s="21"/>
    </row>
    <row r="6" spans="1:56" s="1" customFormat="1" ht="12" customHeight="1">
      <c r="B6" s="21"/>
      <c r="D6" s="28" t="s">
        <v>15</v>
      </c>
      <c r="I6" s="99"/>
      <c r="L6" s="21"/>
    </row>
    <row r="7" spans="1:56" s="1" customFormat="1" ht="25.5" customHeight="1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</row>
    <row r="8" spans="1:56" s="2" customFormat="1" ht="12" customHeight="1">
      <c r="A8" s="33"/>
      <c r="B8" s="34"/>
      <c r="C8" s="33"/>
      <c r="D8" s="28" t="s">
        <v>144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>
      <c r="A9" s="33"/>
      <c r="B9" s="34"/>
      <c r="C9" s="33"/>
      <c r="D9" s="33"/>
      <c r="E9" s="258" t="s">
        <v>2269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104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104" t="s">
        <v>21</v>
      </c>
      <c r="J12" s="56" t="str">
        <f>'Rekapitulace stavby'!AN8</f>
        <v>18. 1. 2019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104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104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8" t="str">
        <f>'Rekapitulace stavby'!E14</f>
        <v>Vyplň údaj</v>
      </c>
      <c r="F18" s="261"/>
      <c r="G18" s="261"/>
      <c r="H18" s="261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24</v>
      </c>
      <c r="J20" s="26" t="s">
        <v>30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104" t="s">
        <v>26</v>
      </c>
      <c r="J21" s="26" t="s">
        <v>32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104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104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5"/>
      <c r="B27" s="106"/>
      <c r="C27" s="105"/>
      <c r="D27" s="105"/>
      <c r="E27" s="265" t="s">
        <v>1</v>
      </c>
      <c r="F27" s="265"/>
      <c r="G27" s="265"/>
      <c r="H27" s="265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10" t="s">
        <v>37</v>
      </c>
      <c r="E30" s="33"/>
      <c r="F30" s="33"/>
      <c r="G30" s="33"/>
      <c r="H30" s="33"/>
      <c r="I30" s="103"/>
      <c r="J30" s="72">
        <f>ROUND(J127,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111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12" t="s">
        <v>41</v>
      </c>
      <c r="E33" s="28" t="s">
        <v>42</v>
      </c>
      <c r="F33" s="113">
        <f>ROUND((SUM(BE127:BE184)),  2)</f>
        <v>0</v>
      </c>
      <c r="G33" s="33"/>
      <c r="H33" s="33"/>
      <c r="I33" s="114">
        <v>0.21</v>
      </c>
      <c r="J33" s="113">
        <f>ROUND(((SUM(BE127:BE184))*I33),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13">
        <f>ROUND((SUM(BF127:BF184)),  2)</f>
        <v>0</v>
      </c>
      <c r="G34" s="33"/>
      <c r="H34" s="33"/>
      <c r="I34" s="114">
        <v>0.15</v>
      </c>
      <c r="J34" s="113">
        <f>ROUND(((SUM(BF127:BF184))*I34),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13">
        <f>ROUND((SUM(BG127:BG184)),  2)</f>
        <v>0</v>
      </c>
      <c r="G35" s="33"/>
      <c r="H35" s="33"/>
      <c r="I35" s="114">
        <v>0.21</v>
      </c>
      <c r="J35" s="113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13">
        <f>ROUND((SUM(BH127:BH184)),  2)</f>
        <v>0</v>
      </c>
      <c r="G36" s="33"/>
      <c r="H36" s="33"/>
      <c r="I36" s="114">
        <v>0.15</v>
      </c>
      <c r="J36" s="113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13">
        <f>ROUND((SUM(BI127:BI184)),  2)</f>
        <v>0</v>
      </c>
      <c r="G37" s="33"/>
      <c r="H37" s="33"/>
      <c r="I37" s="114">
        <v>0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5"/>
      <c r="D39" s="116" t="s">
        <v>47</v>
      </c>
      <c r="E39" s="61"/>
      <c r="F39" s="61"/>
      <c r="G39" s="117" t="s">
        <v>48</v>
      </c>
      <c r="H39" s="118" t="s">
        <v>49</v>
      </c>
      <c r="I39" s="119"/>
      <c r="J39" s="120">
        <f>SUM(J30:J37)</f>
        <v>0</v>
      </c>
      <c r="K39" s="12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9"/>
      <c r="L41" s="21"/>
    </row>
    <row r="42" spans="1:31" s="1" customFormat="1" ht="14.45" customHeight="1">
      <c r="B42" s="21"/>
      <c r="I42" s="99"/>
      <c r="L42" s="21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5.5" customHeight="1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144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8" t="str">
        <f>E9</f>
        <v>008 - SO 08 Nahrazení a doplnění městského mobiliáře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Valašské Meziříčí</v>
      </c>
      <c r="G89" s="33"/>
      <c r="H89" s="33"/>
      <c r="I89" s="104" t="s">
        <v>21</v>
      </c>
      <c r="J89" s="56" t="str">
        <f>IF(J12="","",J12)</f>
        <v>18. 1. 2019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Valašské Meziříčí</v>
      </c>
      <c r="G91" s="33"/>
      <c r="H91" s="33"/>
      <c r="I91" s="104" t="s">
        <v>29</v>
      </c>
      <c r="J91" s="31" t="str">
        <f>E21</f>
        <v>LZ-PROJEKT plus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34</v>
      </c>
      <c r="J92" s="31" t="str">
        <f>E24</f>
        <v>Fajfrová Irena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9" t="s">
        <v>149</v>
      </c>
      <c r="D94" s="115"/>
      <c r="E94" s="115"/>
      <c r="F94" s="115"/>
      <c r="G94" s="115"/>
      <c r="H94" s="115"/>
      <c r="I94" s="130"/>
      <c r="J94" s="131" t="s">
        <v>150</v>
      </c>
      <c r="K94" s="115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2" t="s">
        <v>151</v>
      </c>
      <c r="D96" s="33"/>
      <c r="E96" s="33"/>
      <c r="F96" s="33"/>
      <c r="G96" s="33"/>
      <c r="H96" s="33"/>
      <c r="I96" s="103"/>
      <c r="J96" s="72">
        <f>J127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152</v>
      </c>
    </row>
    <row r="97" spans="1:31" s="9" customFormat="1" ht="24.95" customHeight="1">
      <c r="B97" s="133"/>
      <c r="D97" s="134" t="s">
        <v>153</v>
      </c>
      <c r="E97" s="135"/>
      <c r="F97" s="135"/>
      <c r="G97" s="135"/>
      <c r="H97" s="135"/>
      <c r="I97" s="136"/>
      <c r="J97" s="137">
        <f>J128</f>
        <v>0</v>
      </c>
      <c r="L97" s="133"/>
    </row>
    <row r="98" spans="1:31" s="10" customFormat="1" ht="19.899999999999999" customHeight="1">
      <c r="B98" s="138"/>
      <c r="D98" s="139" t="s">
        <v>154</v>
      </c>
      <c r="E98" s="140"/>
      <c r="F98" s="140"/>
      <c r="G98" s="140"/>
      <c r="H98" s="140"/>
      <c r="I98" s="141"/>
      <c r="J98" s="142">
        <f>J129</f>
        <v>0</v>
      </c>
      <c r="L98" s="138"/>
    </row>
    <row r="99" spans="1:31" s="10" customFormat="1" ht="19.899999999999999" customHeight="1">
      <c r="B99" s="138"/>
      <c r="D99" s="139" t="s">
        <v>383</v>
      </c>
      <c r="E99" s="140"/>
      <c r="F99" s="140"/>
      <c r="G99" s="140"/>
      <c r="H99" s="140"/>
      <c r="I99" s="141"/>
      <c r="J99" s="142">
        <f>J143</f>
        <v>0</v>
      </c>
      <c r="L99" s="138"/>
    </row>
    <row r="100" spans="1:31" s="10" customFormat="1" ht="19.899999999999999" customHeight="1">
      <c r="B100" s="138"/>
      <c r="D100" s="139" t="s">
        <v>731</v>
      </c>
      <c r="E100" s="140"/>
      <c r="F100" s="140"/>
      <c r="G100" s="140"/>
      <c r="H100" s="140"/>
      <c r="I100" s="141"/>
      <c r="J100" s="142">
        <f>J151</f>
        <v>0</v>
      </c>
      <c r="L100" s="138"/>
    </row>
    <row r="101" spans="1:31" s="10" customFormat="1" ht="19.899999999999999" customHeight="1">
      <c r="B101" s="138"/>
      <c r="D101" s="139" t="s">
        <v>610</v>
      </c>
      <c r="E101" s="140"/>
      <c r="F101" s="140"/>
      <c r="G101" s="140"/>
      <c r="H101" s="140"/>
      <c r="I101" s="141"/>
      <c r="J101" s="142">
        <f>J154</f>
        <v>0</v>
      </c>
      <c r="L101" s="138"/>
    </row>
    <row r="102" spans="1:31" s="10" customFormat="1" ht="19.899999999999999" customHeight="1">
      <c r="B102" s="138"/>
      <c r="D102" s="139" t="s">
        <v>157</v>
      </c>
      <c r="E102" s="140"/>
      <c r="F102" s="140"/>
      <c r="G102" s="140"/>
      <c r="H102" s="140"/>
      <c r="I102" s="141"/>
      <c r="J102" s="142">
        <f>J160</f>
        <v>0</v>
      </c>
      <c r="L102" s="138"/>
    </row>
    <row r="103" spans="1:31" s="9" customFormat="1" ht="24.95" customHeight="1">
      <c r="B103" s="133"/>
      <c r="D103" s="134" t="s">
        <v>387</v>
      </c>
      <c r="E103" s="135"/>
      <c r="F103" s="135"/>
      <c r="G103" s="135"/>
      <c r="H103" s="135"/>
      <c r="I103" s="136"/>
      <c r="J103" s="137">
        <f>J162</f>
        <v>0</v>
      </c>
      <c r="L103" s="133"/>
    </row>
    <row r="104" spans="1:31" s="10" customFormat="1" ht="19.899999999999999" customHeight="1">
      <c r="B104" s="138"/>
      <c r="D104" s="139" t="s">
        <v>388</v>
      </c>
      <c r="E104" s="140"/>
      <c r="F104" s="140"/>
      <c r="G104" s="140"/>
      <c r="H104" s="140"/>
      <c r="I104" s="141"/>
      <c r="J104" s="142">
        <f>J163</f>
        <v>0</v>
      </c>
      <c r="L104" s="138"/>
    </row>
    <row r="105" spans="1:31" s="10" customFormat="1" ht="19.899999999999999" customHeight="1">
      <c r="B105" s="138"/>
      <c r="D105" s="139" t="s">
        <v>389</v>
      </c>
      <c r="E105" s="140"/>
      <c r="F105" s="140"/>
      <c r="G105" s="140"/>
      <c r="H105" s="140"/>
      <c r="I105" s="141"/>
      <c r="J105" s="142">
        <f>J172</f>
        <v>0</v>
      </c>
      <c r="L105" s="138"/>
    </row>
    <row r="106" spans="1:31" s="9" customFormat="1" ht="24.95" customHeight="1">
      <c r="B106" s="133"/>
      <c r="D106" s="134" t="s">
        <v>158</v>
      </c>
      <c r="E106" s="135"/>
      <c r="F106" s="135"/>
      <c r="G106" s="135"/>
      <c r="H106" s="135"/>
      <c r="I106" s="136"/>
      <c r="J106" s="137">
        <f>J181</f>
        <v>0</v>
      </c>
      <c r="L106" s="133"/>
    </row>
    <row r="107" spans="1:31" s="10" customFormat="1" ht="19.899999999999999" customHeight="1">
      <c r="B107" s="138"/>
      <c r="D107" s="139" t="s">
        <v>159</v>
      </c>
      <c r="E107" s="140"/>
      <c r="F107" s="140"/>
      <c r="G107" s="140"/>
      <c r="H107" s="140"/>
      <c r="I107" s="141"/>
      <c r="J107" s="142">
        <f>J182</f>
        <v>0</v>
      </c>
      <c r="L107" s="138"/>
    </row>
    <row r="108" spans="1:31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10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127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128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4.95" customHeight="1">
      <c r="A114" s="33"/>
      <c r="B114" s="34"/>
      <c r="C114" s="22" t="s">
        <v>160</v>
      </c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15</v>
      </c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25.5" customHeight="1">
      <c r="A117" s="33"/>
      <c r="B117" s="34"/>
      <c r="C117" s="33"/>
      <c r="D117" s="33"/>
      <c r="E117" s="276" t="str">
        <f>E7</f>
        <v>Regenerace panelového sídliště Křižná-V.etapa,lokalita ul.Křižná,Seifertova,Bratří Čapků,U Apolla</v>
      </c>
      <c r="F117" s="277"/>
      <c r="G117" s="277"/>
      <c r="H117" s="277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144</v>
      </c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58" t="str">
        <f>E9</f>
        <v>008 - SO 08 Nahrazení a doplnění městského mobiliáře</v>
      </c>
      <c r="F119" s="275"/>
      <c r="G119" s="275"/>
      <c r="H119" s="275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19</v>
      </c>
      <c r="D121" s="33"/>
      <c r="E121" s="33"/>
      <c r="F121" s="26" t="str">
        <f>F12</f>
        <v>Valašské Meziříčí</v>
      </c>
      <c r="G121" s="33"/>
      <c r="H121" s="33"/>
      <c r="I121" s="104" t="s">
        <v>21</v>
      </c>
      <c r="J121" s="56" t="str">
        <f>IF(J12="","",J12)</f>
        <v>18. 1. 2019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7.95" customHeight="1">
      <c r="A123" s="33"/>
      <c r="B123" s="34"/>
      <c r="C123" s="28" t="s">
        <v>23</v>
      </c>
      <c r="D123" s="33"/>
      <c r="E123" s="33"/>
      <c r="F123" s="26" t="str">
        <f>E15</f>
        <v>Město Valašské Meziříčí</v>
      </c>
      <c r="G123" s="33"/>
      <c r="H123" s="33"/>
      <c r="I123" s="104" t="s">
        <v>29</v>
      </c>
      <c r="J123" s="31" t="str">
        <f>E21</f>
        <v>LZ-PROJEKT plus s.r.o.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27</v>
      </c>
      <c r="D124" s="33"/>
      <c r="E124" s="33"/>
      <c r="F124" s="26" t="str">
        <f>IF(E18="","",E18)</f>
        <v>Vyplň údaj</v>
      </c>
      <c r="G124" s="33"/>
      <c r="H124" s="33"/>
      <c r="I124" s="104" t="s">
        <v>34</v>
      </c>
      <c r="J124" s="31" t="str">
        <f>E24</f>
        <v>Fajfrová Irena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43"/>
      <c r="B126" s="144"/>
      <c r="C126" s="145" t="s">
        <v>161</v>
      </c>
      <c r="D126" s="146" t="s">
        <v>62</v>
      </c>
      <c r="E126" s="146" t="s">
        <v>58</v>
      </c>
      <c r="F126" s="146" t="s">
        <v>59</v>
      </c>
      <c r="G126" s="146" t="s">
        <v>162</v>
      </c>
      <c r="H126" s="146" t="s">
        <v>163</v>
      </c>
      <c r="I126" s="147" t="s">
        <v>164</v>
      </c>
      <c r="J126" s="146" t="s">
        <v>150</v>
      </c>
      <c r="K126" s="148" t="s">
        <v>165</v>
      </c>
      <c r="L126" s="149"/>
      <c r="M126" s="63" t="s">
        <v>1</v>
      </c>
      <c r="N126" s="64" t="s">
        <v>41</v>
      </c>
      <c r="O126" s="64" t="s">
        <v>166</v>
      </c>
      <c r="P126" s="64" t="s">
        <v>167</v>
      </c>
      <c r="Q126" s="64" t="s">
        <v>168</v>
      </c>
      <c r="R126" s="64" t="s">
        <v>169</v>
      </c>
      <c r="S126" s="64" t="s">
        <v>170</v>
      </c>
      <c r="T126" s="65" t="s">
        <v>171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</row>
    <row r="127" spans="1:63" s="2" customFormat="1" ht="22.9" customHeight="1">
      <c r="A127" s="33"/>
      <c r="B127" s="34"/>
      <c r="C127" s="70" t="s">
        <v>172</v>
      </c>
      <c r="D127" s="33"/>
      <c r="E127" s="33"/>
      <c r="F127" s="33"/>
      <c r="G127" s="33"/>
      <c r="H127" s="33"/>
      <c r="I127" s="103"/>
      <c r="J127" s="150">
        <f>BK127</f>
        <v>0</v>
      </c>
      <c r="K127" s="33"/>
      <c r="L127" s="34"/>
      <c r="M127" s="66"/>
      <c r="N127" s="57"/>
      <c r="O127" s="67"/>
      <c r="P127" s="151">
        <f>P128+P162+P181</f>
        <v>0</v>
      </c>
      <c r="Q127" s="67"/>
      <c r="R127" s="151">
        <f>R128+R162+R181</f>
        <v>17.98389237</v>
      </c>
      <c r="S127" s="67"/>
      <c r="T127" s="152">
        <f>T128+T162+T181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76</v>
      </c>
      <c r="AU127" s="18" t="s">
        <v>152</v>
      </c>
      <c r="BK127" s="153">
        <f>BK128+BK162+BK181</f>
        <v>0</v>
      </c>
    </row>
    <row r="128" spans="1:63" s="12" customFormat="1" ht="25.9" customHeight="1">
      <c r="B128" s="154"/>
      <c r="D128" s="155" t="s">
        <v>76</v>
      </c>
      <c r="E128" s="156" t="s">
        <v>173</v>
      </c>
      <c r="F128" s="156" t="s">
        <v>174</v>
      </c>
      <c r="I128" s="157"/>
      <c r="J128" s="158">
        <f>BK128</f>
        <v>0</v>
      </c>
      <c r="L128" s="154"/>
      <c r="M128" s="159"/>
      <c r="N128" s="160"/>
      <c r="O128" s="160"/>
      <c r="P128" s="161">
        <f>P129+P143+P151+P154+P160</f>
        <v>0</v>
      </c>
      <c r="Q128" s="160"/>
      <c r="R128" s="161">
        <f>R129+R143+R151+R154+R160</f>
        <v>16.982119789999999</v>
      </c>
      <c r="S128" s="160"/>
      <c r="T128" s="162">
        <f>T129+T143+T151+T154+T160</f>
        <v>0</v>
      </c>
      <c r="AR128" s="155" t="s">
        <v>84</v>
      </c>
      <c r="AT128" s="163" t="s">
        <v>76</v>
      </c>
      <c r="AU128" s="163" t="s">
        <v>77</v>
      </c>
      <c r="AY128" s="155" t="s">
        <v>175</v>
      </c>
      <c r="BK128" s="164">
        <f>BK129+BK143+BK151+BK154+BK160</f>
        <v>0</v>
      </c>
    </row>
    <row r="129" spans="1:65" s="12" customFormat="1" ht="22.9" customHeight="1">
      <c r="B129" s="154"/>
      <c r="D129" s="155" t="s">
        <v>76</v>
      </c>
      <c r="E129" s="165" t="s">
        <v>84</v>
      </c>
      <c r="F129" s="165" t="s">
        <v>176</v>
      </c>
      <c r="I129" s="157"/>
      <c r="J129" s="166">
        <f>BK129</f>
        <v>0</v>
      </c>
      <c r="L129" s="154"/>
      <c r="M129" s="159"/>
      <c r="N129" s="160"/>
      <c r="O129" s="160"/>
      <c r="P129" s="161">
        <f>SUM(P130:P142)</f>
        <v>0</v>
      </c>
      <c r="Q129" s="160"/>
      <c r="R129" s="161">
        <f>SUM(R130:R142)</f>
        <v>0</v>
      </c>
      <c r="S129" s="160"/>
      <c r="T129" s="162">
        <f>SUM(T130:T142)</f>
        <v>0</v>
      </c>
      <c r="AR129" s="155" t="s">
        <v>84</v>
      </c>
      <c r="AT129" s="163" t="s">
        <v>76</v>
      </c>
      <c r="AU129" s="163" t="s">
        <v>84</v>
      </c>
      <c r="AY129" s="155" t="s">
        <v>175</v>
      </c>
      <c r="BK129" s="164">
        <f>SUM(BK130:BK142)</f>
        <v>0</v>
      </c>
    </row>
    <row r="130" spans="1:65" s="2" customFormat="1" ht="24" customHeight="1">
      <c r="A130" s="33"/>
      <c r="B130" s="167"/>
      <c r="C130" s="168" t="s">
        <v>84</v>
      </c>
      <c r="D130" s="168" t="s">
        <v>177</v>
      </c>
      <c r="E130" s="169" t="s">
        <v>2270</v>
      </c>
      <c r="F130" s="170" t="s">
        <v>2271</v>
      </c>
      <c r="G130" s="171" t="s">
        <v>180</v>
      </c>
      <c r="H130" s="172">
        <v>3.72</v>
      </c>
      <c r="I130" s="173"/>
      <c r="J130" s="174">
        <f>ROUND(I130*H130,2)</f>
        <v>0</v>
      </c>
      <c r="K130" s="170" t="s">
        <v>181</v>
      </c>
      <c r="L130" s="34"/>
      <c r="M130" s="175" t="s">
        <v>1</v>
      </c>
      <c r="N130" s="176" t="s">
        <v>42</v>
      </c>
      <c r="O130" s="59"/>
      <c r="P130" s="177">
        <f>O130*H130</f>
        <v>0</v>
      </c>
      <c r="Q130" s="177">
        <v>0</v>
      </c>
      <c r="R130" s="177">
        <f>Q130*H130</f>
        <v>0</v>
      </c>
      <c r="S130" s="177">
        <v>0</v>
      </c>
      <c r="T130" s="178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9" t="s">
        <v>182</v>
      </c>
      <c r="AT130" s="179" t="s">
        <v>177</v>
      </c>
      <c r="AU130" s="179" t="s">
        <v>86</v>
      </c>
      <c r="AY130" s="18" t="s">
        <v>175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8" t="s">
        <v>84</v>
      </c>
      <c r="BK130" s="180">
        <f>ROUND(I130*H130,2)</f>
        <v>0</v>
      </c>
      <c r="BL130" s="18" t="s">
        <v>182</v>
      </c>
      <c r="BM130" s="179" t="s">
        <v>2272</v>
      </c>
    </row>
    <row r="131" spans="1:65" s="13" customFormat="1">
      <c r="B131" s="181"/>
      <c r="D131" s="182" t="s">
        <v>184</v>
      </c>
      <c r="E131" s="183" t="s">
        <v>1</v>
      </c>
      <c r="F131" s="184" t="s">
        <v>2273</v>
      </c>
      <c r="H131" s="185">
        <v>0.48</v>
      </c>
      <c r="I131" s="186"/>
      <c r="L131" s="181"/>
      <c r="M131" s="187"/>
      <c r="N131" s="188"/>
      <c r="O131" s="188"/>
      <c r="P131" s="188"/>
      <c r="Q131" s="188"/>
      <c r="R131" s="188"/>
      <c r="S131" s="188"/>
      <c r="T131" s="189"/>
      <c r="AT131" s="183" t="s">
        <v>184</v>
      </c>
      <c r="AU131" s="183" t="s">
        <v>86</v>
      </c>
      <c r="AV131" s="13" t="s">
        <v>86</v>
      </c>
      <c r="AW131" s="13" t="s">
        <v>33</v>
      </c>
      <c r="AX131" s="13" t="s">
        <v>77</v>
      </c>
      <c r="AY131" s="183" t="s">
        <v>175</v>
      </c>
    </row>
    <row r="132" spans="1:65" s="13" customFormat="1">
      <c r="B132" s="181"/>
      <c r="D132" s="182" t="s">
        <v>184</v>
      </c>
      <c r="E132" s="183" t="s">
        <v>1</v>
      </c>
      <c r="F132" s="184" t="s">
        <v>2274</v>
      </c>
      <c r="H132" s="185">
        <v>2.16</v>
      </c>
      <c r="I132" s="186"/>
      <c r="L132" s="181"/>
      <c r="M132" s="187"/>
      <c r="N132" s="188"/>
      <c r="O132" s="188"/>
      <c r="P132" s="188"/>
      <c r="Q132" s="188"/>
      <c r="R132" s="188"/>
      <c r="S132" s="188"/>
      <c r="T132" s="189"/>
      <c r="AT132" s="183" t="s">
        <v>184</v>
      </c>
      <c r="AU132" s="183" t="s">
        <v>86</v>
      </c>
      <c r="AV132" s="13" t="s">
        <v>86</v>
      </c>
      <c r="AW132" s="13" t="s">
        <v>33</v>
      </c>
      <c r="AX132" s="13" t="s">
        <v>77</v>
      </c>
      <c r="AY132" s="183" t="s">
        <v>175</v>
      </c>
    </row>
    <row r="133" spans="1:65" s="13" customFormat="1">
      <c r="B133" s="181"/>
      <c r="D133" s="182" t="s">
        <v>184</v>
      </c>
      <c r="E133" s="183" t="s">
        <v>1</v>
      </c>
      <c r="F133" s="184" t="s">
        <v>2275</v>
      </c>
      <c r="H133" s="185">
        <v>1.08</v>
      </c>
      <c r="I133" s="186"/>
      <c r="L133" s="181"/>
      <c r="M133" s="187"/>
      <c r="N133" s="188"/>
      <c r="O133" s="188"/>
      <c r="P133" s="188"/>
      <c r="Q133" s="188"/>
      <c r="R133" s="188"/>
      <c r="S133" s="188"/>
      <c r="T133" s="189"/>
      <c r="AT133" s="183" t="s">
        <v>184</v>
      </c>
      <c r="AU133" s="183" t="s">
        <v>86</v>
      </c>
      <c r="AV133" s="13" t="s">
        <v>86</v>
      </c>
      <c r="AW133" s="13" t="s">
        <v>33</v>
      </c>
      <c r="AX133" s="13" t="s">
        <v>77</v>
      </c>
      <c r="AY133" s="183" t="s">
        <v>175</v>
      </c>
    </row>
    <row r="134" spans="1:65" s="15" customFormat="1">
      <c r="B134" s="197"/>
      <c r="D134" s="182" t="s">
        <v>184</v>
      </c>
      <c r="E134" s="198" t="s">
        <v>142</v>
      </c>
      <c r="F134" s="199" t="s">
        <v>200</v>
      </c>
      <c r="H134" s="200">
        <v>3.72</v>
      </c>
      <c r="I134" s="201"/>
      <c r="L134" s="197"/>
      <c r="M134" s="202"/>
      <c r="N134" s="203"/>
      <c r="O134" s="203"/>
      <c r="P134" s="203"/>
      <c r="Q134" s="203"/>
      <c r="R134" s="203"/>
      <c r="S134" s="203"/>
      <c r="T134" s="204"/>
      <c r="AT134" s="198" t="s">
        <v>184</v>
      </c>
      <c r="AU134" s="198" t="s">
        <v>86</v>
      </c>
      <c r="AV134" s="15" t="s">
        <v>182</v>
      </c>
      <c r="AW134" s="15" t="s">
        <v>33</v>
      </c>
      <c r="AX134" s="15" t="s">
        <v>84</v>
      </c>
      <c r="AY134" s="198" t="s">
        <v>175</v>
      </c>
    </row>
    <row r="135" spans="1:65" s="2" customFormat="1" ht="24" customHeight="1">
      <c r="A135" s="33"/>
      <c r="B135" s="167"/>
      <c r="C135" s="168" t="s">
        <v>86</v>
      </c>
      <c r="D135" s="168" t="s">
        <v>177</v>
      </c>
      <c r="E135" s="169" t="s">
        <v>213</v>
      </c>
      <c r="F135" s="170" t="s">
        <v>214</v>
      </c>
      <c r="G135" s="171" t="s">
        <v>180</v>
      </c>
      <c r="H135" s="172">
        <v>3.72</v>
      </c>
      <c r="I135" s="173"/>
      <c r="J135" s="174">
        <f>ROUND(I135*H135,2)</f>
        <v>0</v>
      </c>
      <c r="K135" s="170" t="s">
        <v>181</v>
      </c>
      <c r="L135" s="34"/>
      <c r="M135" s="175" t="s">
        <v>1</v>
      </c>
      <c r="N135" s="176" t="s">
        <v>42</v>
      </c>
      <c r="O135" s="59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9" t="s">
        <v>182</v>
      </c>
      <c r="AT135" s="179" t="s">
        <v>177</v>
      </c>
      <c r="AU135" s="179" t="s">
        <v>86</v>
      </c>
      <c r="AY135" s="18" t="s">
        <v>175</v>
      </c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18" t="s">
        <v>84</v>
      </c>
      <c r="BK135" s="180">
        <f>ROUND(I135*H135,2)</f>
        <v>0</v>
      </c>
      <c r="BL135" s="18" t="s">
        <v>182</v>
      </c>
      <c r="BM135" s="179" t="s">
        <v>2276</v>
      </c>
    </row>
    <row r="136" spans="1:65" s="13" customFormat="1">
      <c r="B136" s="181"/>
      <c r="D136" s="182" t="s">
        <v>184</v>
      </c>
      <c r="E136" s="183" t="s">
        <v>1</v>
      </c>
      <c r="F136" s="184" t="s">
        <v>142</v>
      </c>
      <c r="H136" s="185">
        <v>3.72</v>
      </c>
      <c r="I136" s="186"/>
      <c r="L136" s="181"/>
      <c r="M136" s="187"/>
      <c r="N136" s="188"/>
      <c r="O136" s="188"/>
      <c r="P136" s="188"/>
      <c r="Q136" s="188"/>
      <c r="R136" s="188"/>
      <c r="S136" s="188"/>
      <c r="T136" s="189"/>
      <c r="AT136" s="183" t="s">
        <v>184</v>
      </c>
      <c r="AU136" s="183" t="s">
        <v>86</v>
      </c>
      <c r="AV136" s="13" t="s">
        <v>86</v>
      </c>
      <c r="AW136" s="13" t="s">
        <v>33</v>
      </c>
      <c r="AX136" s="13" t="s">
        <v>84</v>
      </c>
      <c r="AY136" s="183" t="s">
        <v>175</v>
      </c>
    </row>
    <row r="137" spans="1:65" s="2" customFormat="1" ht="24" customHeight="1">
      <c r="A137" s="33"/>
      <c r="B137" s="167"/>
      <c r="C137" s="168" t="s">
        <v>189</v>
      </c>
      <c r="D137" s="168" t="s">
        <v>177</v>
      </c>
      <c r="E137" s="169" t="s">
        <v>218</v>
      </c>
      <c r="F137" s="170" t="s">
        <v>219</v>
      </c>
      <c r="G137" s="171" t="s">
        <v>180</v>
      </c>
      <c r="H137" s="172">
        <v>18.600000000000001</v>
      </c>
      <c r="I137" s="173"/>
      <c r="J137" s="174">
        <f>ROUND(I137*H137,2)</f>
        <v>0</v>
      </c>
      <c r="K137" s="170" t="s">
        <v>181</v>
      </c>
      <c r="L137" s="34"/>
      <c r="M137" s="175" t="s">
        <v>1</v>
      </c>
      <c r="N137" s="176" t="s">
        <v>42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9" t="s">
        <v>182</v>
      </c>
      <c r="AT137" s="179" t="s">
        <v>177</v>
      </c>
      <c r="AU137" s="179" t="s">
        <v>86</v>
      </c>
      <c r="AY137" s="18" t="s">
        <v>175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8" t="s">
        <v>84</v>
      </c>
      <c r="BK137" s="180">
        <f>ROUND(I137*H137,2)</f>
        <v>0</v>
      </c>
      <c r="BL137" s="18" t="s">
        <v>182</v>
      </c>
      <c r="BM137" s="179" t="s">
        <v>2277</v>
      </c>
    </row>
    <row r="138" spans="1:65" s="13" customFormat="1">
      <c r="B138" s="181"/>
      <c r="D138" s="182" t="s">
        <v>184</v>
      </c>
      <c r="E138" s="183" t="s">
        <v>1</v>
      </c>
      <c r="F138" s="184" t="s">
        <v>2278</v>
      </c>
      <c r="H138" s="185">
        <v>18.600000000000001</v>
      </c>
      <c r="I138" s="186"/>
      <c r="L138" s="181"/>
      <c r="M138" s="187"/>
      <c r="N138" s="188"/>
      <c r="O138" s="188"/>
      <c r="P138" s="188"/>
      <c r="Q138" s="188"/>
      <c r="R138" s="188"/>
      <c r="S138" s="188"/>
      <c r="T138" s="189"/>
      <c r="AT138" s="183" t="s">
        <v>184</v>
      </c>
      <c r="AU138" s="183" t="s">
        <v>86</v>
      </c>
      <c r="AV138" s="13" t="s">
        <v>86</v>
      </c>
      <c r="AW138" s="13" t="s">
        <v>33</v>
      </c>
      <c r="AX138" s="13" t="s">
        <v>84</v>
      </c>
      <c r="AY138" s="183" t="s">
        <v>175</v>
      </c>
    </row>
    <row r="139" spans="1:65" s="2" customFormat="1" ht="16.5" customHeight="1">
      <c r="A139" s="33"/>
      <c r="B139" s="167"/>
      <c r="C139" s="168" t="s">
        <v>182</v>
      </c>
      <c r="D139" s="168" t="s">
        <v>177</v>
      </c>
      <c r="E139" s="169" t="s">
        <v>228</v>
      </c>
      <c r="F139" s="170" t="s">
        <v>229</v>
      </c>
      <c r="G139" s="171" t="s">
        <v>180</v>
      </c>
      <c r="H139" s="172">
        <v>3.72</v>
      </c>
      <c r="I139" s="173"/>
      <c r="J139" s="174">
        <f>ROUND(I139*H139,2)</f>
        <v>0</v>
      </c>
      <c r="K139" s="170" t="s">
        <v>181</v>
      </c>
      <c r="L139" s="34"/>
      <c r="M139" s="175" t="s">
        <v>1</v>
      </c>
      <c r="N139" s="176" t="s">
        <v>42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182</v>
      </c>
      <c r="AT139" s="179" t="s">
        <v>177</v>
      </c>
      <c r="AU139" s="179" t="s">
        <v>86</v>
      </c>
      <c r="AY139" s="18" t="s">
        <v>175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84</v>
      </c>
      <c r="BK139" s="180">
        <f>ROUND(I139*H139,2)</f>
        <v>0</v>
      </c>
      <c r="BL139" s="18" t="s">
        <v>182</v>
      </c>
      <c r="BM139" s="179" t="s">
        <v>2279</v>
      </c>
    </row>
    <row r="140" spans="1:65" s="13" customFormat="1">
      <c r="B140" s="181"/>
      <c r="D140" s="182" t="s">
        <v>184</v>
      </c>
      <c r="E140" s="183" t="s">
        <v>1</v>
      </c>
      <c r="F140" s="184" t="s">
        <v>142</v>
      </c>
      <c r="H140" s="185">
        <v>3.72</v>
      </c>
      <c r="I140" s="186"/>
      <c r="L140" s="181"/>
      <c r="M140" s="187"/>
      <c r="N140" s="188"/>
      <c r="O140" s="188"/>
      <c r="P140" s="188"/>
      <c r="Q140" s="188"/>
      <c r="R140" s="188"/>
      <c r="S140" s="188"/>
      <c r="T140" s="189"/>
      <c r="AT140" s="183" t="s">
        <v>184</v>
      </c>
      <c r="AU140" s="183" t="s">
        <v>86</v>
      </c>
      <c r="AV140" s="13" t="s">
        <v>86</v>
      </c>
      <c r="AW140" s="13" t="s">
        <v>33</v>
      </c>
      <c r="AX140" s="13" t="s">
        <v>84</v>
      </c>
      <c r="AY140" s="183" t="s">
        <v>175</v>
      </c>
    </row>
    <row r="141" spans="1:65" s="2" customFormat="1" ht="24" customHeight="1">
      <c r="A141" s="33"/>
      <c r="B141" s="167"/>
      <c r="C141" s="168" t="s">
        <v>201</v>
      </c>
      <c r="D141" s="168" t="s">
        <v>177</v>
      </c>
      <c r="E141" s="169" t="s">
        <v>232</v>
      </c>
      <c r="F141" s="170" t="s">
        <v>233</v>
      </c>
      <c r="G141" s="171" t="s">
        <v>234</v>
      </c>
      <c r="H141" s="172">
        <v>6.2119999999999997</v>
      </c>
      <c r="I141" s="173"/>
      <c r="J141" s="174">
        <f>ROUND(I141*H141,2)</f>
        <v>0</v>
      </c>
      <c r="K141" s="170" t="s">
        <v>181</v>
      </c>
      <c r="L141" s="34"/>
      <c r="M141" s="175" t="s">
        <v>1</v>
      </c>
      <c r="N141" s="176" t="s">
        <v>42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182</v>
      </c>
      <c r="AT141" s="179" t="s">
        <v>177</v>
      </c>
      <c r="AU141" s="179" t="s">
        <v>86</v>
      </c>
      <c r="AY141" s="18" t="s">
        <v>175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84</v>
      </c>
      <c r="BK141" s="180">
        <f>ROUND(I141*H141,2)</f>
        <v>0</v>
      </c>
      <c r="BL141" s="18" t="s">
        <v>182</v>
      </c>
      <c r="BM141" s="179" t="s">
        <v>2280</v>
      </c>
    </row>
    <row r="142" spans="1:65" s="13" customFormat="1">
      <c r="B142" s="181"/>
      <c r="D142" s="182" t="s">
        <v>184</v>
      </c>
      <c r="E142" s="183" t="s">
        <v>1</v>
      </c>
      <c r="F142" s="184" t="s">
        <v>2281</v>
      </c>
      <c r="H142" s="185">
        <v>6.2119999999999997</v>
      </c>
      <c r="I142" s="186"/>
      <c r="L142" s="181"/>
      <c r="M142" s="187"/>
      <c r="N142" s="188"/>
      <c r="O142" s="188"/>
      <c r="P142" s="188"/>
      <c r="Q142" s="188"/>
      <c r="R142" s="188"/>
      <c r="S142" s="188"/>
      <c r="T142" s="189"/>
      <c r="AT142" s="183" t="s">
        <v>184</v>
      </c>
      <c r="AU142" s="183" t="s">
        <v>86</v>
      </c>
      <c r="AV142" s="13" t="s">
        <v>86</v>
      </c>
      <c r="AW142" s="13" t="s">
        <v>33</v>
      </c>
      <c r="AX142" s="13" t="s">
        <v>84</v>
      </c>
      <c r="AY142" s="183" t="s">
        <v>175</v>
      </c>
    </row>
    <row r="143" spans="1:65" s="12" customFormat="1" ht="22.9" customHeight="1">
      <c r="B143" s="154"/>
      <c r="D143" s="155" t="s">
        <v>76</v>
      </c>
      <c r="E143" s="165" t="s">
        <v>86</v>
      </c>
      <c r="F143" s="165" t="s">
        <v>430</v>
      </c>
      <c r="I143" s="157"/>
      <c r="J143" s="166">
        <f>BK143</f>
        <v>0</v>
      </c>
      <c r="L143" s="154"/>
      <c r="M143" s="159"/>
      <c r="N143" s="160"/>
      <c r="O143" s="160"/>
      <c r="P143" s="161">
        <f>SUM(P144:P150)</f>
        <v>0</v>
      </c>
      <c r="Q143" s="160"/>
      <c r="R143" s="161">
        <f>SUM(R144:R150)</f>
        <v>9.4476197899999992</v>
      </c>
      <c r="S143" s="160"/>
      <c r="T143" s="162">
        <f>SUM(T144:T150)</f>
        <v>0</v>
      </c>
      <c r="AR143" s="155" t="s">
        <v>84</v>
      </c>
      <c r="AT143" s="163" t="s">
        <v>76</v>
      </c>
      <c r="AU143" s="163" t="s">
        <v>84</v>
      </c>
      <c r="AY143" s="155" t="s">
        <v>175</v>
      </c>
      <c r="BK143" s="164">
        <f>SUM(BK144:BK150)</f>
        <v>0</v>
      </c>
    </row>
    <row r="144" spans="1:65" s="2" customFormat="1" ht="16.5" customHeight="1">
      <c r="A144" s="33"/>
      <c r="B144" s="167"/>
      <c r="C144" s="168" t="s">
        <v>206</v>
      </c>
      <c r="D144" s="168" t="s">
        <v>177</v>
      </c>
      <c r="E144" s="169" t="s">
        <v>455</v>
      </c>
      <c r="F144" s="170" t="s">
        <v>456</v>
      </c>
      <c r="G144" s="171" t="s">
        <v>180</v>
      </c>
      <c r="H144" s="172">
        <v>3.851</v>
      </c>
      <c r="I144" s="173"/>
      <c r="J144" s="174">
        <f>ROUND(I144*H144,2)</f>
        <v>0</v>
      </c>
      <c r="K144" s="170" t="s">
        <v>181</v>
      </c>
      <c r="L144" s="34"/>
      <c r="M144" s="175" t="s">
        <v>1</v>
      </c>
      <c r="N144" s="176" t="s">
        <v>42</v>
      </c>
      <c r="O144" s="59"/>
      <c r="P144" s="177">
        <f>O144*H144</f>
        <v>0</v>
      </c>
      <c r="Q144" s="177">
        <v>2.45329</v>
      </c>
      <c r="R144" s="177">
        <f>Q144*H144</f>
        <v>9.4476197899999992</v>
      </c>
      <c r="S144" s="177">
        <v>0</v>
      </c>
      <c r="T144" s="17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182</v>
      </c>
      <c r="AT144" s="179" t="s">
        <v>177</v>
      </c>
      <c r="AU144" s="179" t="s">
        <v>86</v>
      </c>
      <c r="AY144" s="18" t="s">
        <v>175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8" t="s">
        <v>84</v>
      </c>
      <c r="BK144" s="180">
        <f>ROUND(I144*H144,2)</f>
        <v>0</v>
      </c>
      <c r="BL144" s="18" t="s">
        <v>182</v>
      </c>
      <c r="BM144" s="179" t="s">
        <v>2282</v>
      </c>
    </row>
    <row r="145" spans="1:65" s="14" customFormat="1">
      <c r="B145" s="190"/>
      <c r="D145" s="182" t="s">
        <v>184</v>
      </c>
      <c r="E145" s="191" t="s">
        <v>1</v>
      </c>
      <c r="F145" s="192" t="s">
        <v>2283</v>
      </c>
      <c r="H145" s="191" t="s">
        <v>1</v>
      </c>
      <c r="I145" s="193"/>
      <c r="L145" s="190"/>
      <c r="M145" s="194"/>
      <c r="N145" s="195"/>
      <c r="O145" s="195"/>
      <c r="P145" s="195"/>
      <c r="Q145" s="195"/>
      <c r="R145" s="195"/>
      <c r="S145" s="195"/>
      <c r="T145" s="196"/>
      <c r="AT145" s="191" t="s">
        <v>184</v>
      </c>
      <c r="AU145" s="191" t="s">
        <v>86</v>
      </c>
      <c r="AV145" s="14" t="s">
        <v>84</v>
      </c>
      <c r="AW145" s="14" t="s">
        <v>33</v>
      </c>
      <c r="AX145" s="14" t="s">
        <v>77</v>
      </c>
      <c r="AY145" s="191" t="s">
        <v>175</v>
      </c>
    </row>
    <row r="146" spans="1:65" s="13" customFormat="1">
      <c r="B146" s="181"/>
      <c r="D146" s="182" t="s">
        <v>184</v>
      </c>
      <c r="E146" s="183" t="s">
        <v>1</v>
      </c>
      <c r="F146" s="184" t="s">
        <v>2284</v>
      </c>
      <c r="H146" s="185">
        <v>0.497</v>
      </c>
      <c r="I146" s="186"/>
      <c r="L146" s="181"/>
      <c r="M146" s="187"/>
      <c r="N146" s="188"/>
      <c r="O146" s="188"/>
      <c r="P146" s="188"/>
      <c r="Q146" s="188"/>
      <c r="R146" s="188"/>
      <c r="S146" s="188"/>
      <c r="T146" s="189"/>
      <c r="AT146" s="183" t="s">
        <v>184</v>
      </c>
      <c r="AU146" s="183" t="s">
        <v>86</v>
      </c>
      <c r="AV146" s="13" t="s">
        <v>86</v>
      </c>
      <c r="AW146" s="13" t="s">
        <v>33</v>
      </c>
      <c r="AX146" s="13" t="s">
        <v>77</v>
      </c>
      <c r="AY146" s="183" t="s">
        <v>175</v>
      </c>
    </row>
    <row r="147" spans="1:65" s="14" customFormat="1">
      <c r="B147" s="190"/>
      <c r="D147" s="182" t="s">
        <v>184</v>
      </c>
      <c r="E147" s="191" t="s">
        <v>1</v>
      </c>
      <c r="F147" s="192" t="s">
        <v>2285</v>
      </c>
      <c r="H147" s="191" t="s">
        <v>1</v>
      </c>
      <c r="I147" s="193"/>
      <c r="L147" s="190"/>
      <c r="M147" s="194"/>
      <c r="N147" s="195"/>
      <c r="O147" s="195"/>
      <c r="P147" s="195"/>
      <c r="Q147" s="195"/>
      <c r="R147" s="195"/>
      <c r="S147" s="195"/>
      <c r="T147" s="196"/>
      <c r="AT147" s="191" t="s">
        <v>184</v>
      </c>
      <c r="AU147" s="191" t="s">
        <v>86</v>
      </c>
      <c r="AV147" s="14" t="s">
        <v>84</v>
      </c>
      <c r="AW147" s="14" t="s">
        <v>33</v>
      </c>
      <c r="AX147" s="14" t="s">
        <v>77</v>
      </c>
      <c r="AY147" s="191" t="s">
        <v>175</v>
      </c>
    </row>
    <row r="148" spans="1:65" s="13" customFormat="1">
      <c r="B148" s="181"/>
      <c r="D148" s="182" t="s">
        <v>184</v>
      </c>
      <c r="E148" s="183" t="s">
        <v>1</v>
      </c>
      <c r="F148" s="184" t="s">
        <v>2286</v>
      </c>
      <c r="H148" s="185">
        <v>2.2360000000000002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184</v>
      </c>
      <c r="AU148" s="183" t="s">
        <v>86</v>
      </c>
      <c r="AV148" s="13" t="s">
        <v>86</v>
      </c>
      <c r="AW148" s="13" t="s">
        <v>33</v>
      </c>
      <c r="AX148" s="13" t="s">
        <v>77</v>
      </c>
      <c r="AY148" s="183" t="s">
        <v>175</v>
      </c>
    </row>
    <row r="149" spans="1:65" s="13" customFormat="1" ht="22.5">
      <c r="B149" s="181"/>
      <c r="D149" s="182" t="s">
        <v>184</v>
      </c>
      <c r="E149" s="183" t="s">
        <v>1</v>
      </c>
      <c r="F149" s="184" t="s">
        <v>2287</v>
      </c>
      <c r="H149" s="185">
        <v>1.1180000000000001</v>
      </c>
      <c r="I149" s="186"/>
      <c r="L149" s="181"/>
      <c r="M149" s="187"/>
      <c r="N149" s="188"/>
      <c r="O149" s="188"/>
      <c r="P149" s="188"/>
      <c r="Q149" s="188"/>
      <c r="R149" s="188"/>
      <c r="S149" s="188"/>
      <c r="T149" s="189"/>
      <c r="AT149" s="183" t="s">
        <v>184</v>
      </c>
      <c r="AU149" s="183" t="s">
        <v>86</v>
      </c>
      <c r="AV149" s="13" t="s">
        <v>86</v>
      </c>
      <c r="AW149" s="13" t="s">
        <v>33</v>
      </c>
      <c r="AX149" s="13" t="s">
        <v>77</v>
      </c>
      <c r="AY149" s="183" t="s">
        <v>175</v>
      </c>
    </row>
    <row r="150" spans="1:65" s="15" customFormat="1">
      <c r="B150" s="197"/>
      <c r="D150" s="182" t="s">
        <v>184</v>
      </c>
      <c r="E150" s="198" t="s">
        <v>1</v>
      </c>
      <c r="F150" s="199" t="s">
        <v>200</v>
      </c>
      <c r="H150" s="200">
        <v>3.851</v>
      </c>
      <c r="I150" s="201"/>
      <c r="L150" s="197"/>
      <c r="M150" s="202"/>
      <c r="N150" s="203"/>
      <c r="O150" s="203"/>
      <c r="P150" s="203"/>
      <c r="Q150" s="203"/>
      <c r="R150" s="203"/>
      <c r="S150" s="203"/>
      <c r="T150" s="204"/>
      <c r="AT150" s="198" t="s">
        <v>184</v>
      </c>
      <c r="AU150" s="198" t="s">
        <v>86</v>
      </c>
      <c r="AV150" s="15" t="s">
        <v>182</v>
      </c>
      <c r="AW150" s="15" t="s">
        <v>33</v>
      </c>
      <c r="AX150" s="15" t="s">
        <v>84</v>
      </c>
      <c r="AY150" s="198" t="s">
        <v>175</v>
      </c>
    </row>
    <row r="151" spans="1:65" s="12" customFormat="1" ht="22.9" customHeight="1">
      <c r="B151" s="154"/>
      <c r="D151" s="155" t="s">
        <v>76</v>
      </c>
      <c r="E151" s="165" t="s">
        <v>206</v>
      </c>
      <c r="F151" s="165" t="s">
        <v>824</v>
      </c>
      <c r="I151" s="157"/>
      <c r="J151" s="166">
        <f>BK151</f>
        <v>0</v>
      </c>
      <c r="L151" s="154"/>
      <c r="M151" s="159"/>
      <c r="N151" s="160"/>
      <c r="O151" s="160"/>
      <c r="P151" s="161">
        <f>SUM(P152:P153)</f>
        <v>0</v>
      </c>
      <c r="Q151" s="160"/>
      <c r="R151" s="161">
        <f>SUM(R152:R153)</f>
        <v>4.1332500000000003</v>
      </c>
      <c r="S151" s="160"/>
      <c r="T151" s="162">
        <f>SUM(T152:T153)</f>
        <v>0</v>
      </c>
      <c r="AR151" s="155" t="s">
        <v>84</v>
      </c>
      <c r="AT151" s="163" t="s">
        <v>76</v>
      </c>
      <c r="AU151" s="163" t="s">
        <v>84</v>
      </c>
      <c r="AY151" s="155" t="s">
        <v>175</v>
      </c>
      <c r="BK151" s="164">
        <f>SUM(BK152:BK153)</f>
        <v>0</v>
      </c>
    </row>
    <row r="152" spans="1:65" s="2" customFormat="1" ht="16.5" customHeight="1">
      <c r="A152" s="33"/>
      <c r="B152" s="167"/>
      <c r="C152" s="168" t="s">
        <v>212</v>
      </c>
      <c r="D152" s="168" t="s">
        <v>177</v>
      </c>
      <c r="E152" s="169" t="s">
        <v>2288</v>
      </c>
      <c r="F152" s="170" t="s">
        <v>2289</v>
      </c>
      <c r="G152" s="171" t="s">
        <v>245</v>
      </c>
      <c r="H152" s="172">
        <v>22.5</v>
      </c>
      <c r="I152" s="173"/>
      <c r="J152" s="174">
        <f>ROUND(I152*H152,2)</f>
        <v>0</v>
      </c>
      <c r="K152" s="170" t="s">
        <v>470</v>
      </c>
      <c r="L152" s="34"/>
      <c r="M152" s="175" t="s">
        <v>1</v>
      </c>
      <c r="N152" s="176" t="s">
        <v>42</v>
      </c>
      <c r="O152" s="59"/>
      <c r="P152" s="177">
        <f>O152*H152</f>
        <v>0</v>
      </c>
      <c r="Q152" s="177">
        <v>0.1837</v>
      </c>
      <c r="R152" s="177">
        <f>Q152*H152</f>
        <v>4.1332500000000003</v>
      </c>
      <c r="S152" s="177">
        <v>0</v>
      </c>
      <c r="T152" s="17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9" t="s">
        <v>182</v>
      </c>
      <c r="AT152" s="179" t="s">
        <v>177</v>
      </c>
      <c r="AU152" s="179" t="s">
        <v>86</v>
      </c>
      <c r="AY152" s="18" t="s">
        <v>175</v>
      </c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8" t="s">
        <v>84</v>
      </c>
      <c r="BK152" s="180">
        <f>ROUND(I152*H152,2)</f>
        <v>0</v>
      </c>
      <c r="BL152" s="18" t="s">
        <v>182</v>
      </c>
      <c r="BM152" s="179" t="s">
        <v>2290</v>
      </c>
    </row>
    <row r="153" spans="1:65" s="13" customFormat="1">
      <c r="B153" s="181"/>
      <c r="D153" s="182" t="s">
        <v>184</v>
      </c>
      <c r="E153" s="183" t="s">
        <v>1</v>
      </c>
      <c r="F153" s="184" t="s">
        <v>1194</v>
      </c>
      <c r="H153" s="185">
        <v>22.5</v>
      </c>
      <c r="I153" s="186"/>
      <c r="L153" s="181"/>
      <c r="M153" s="187"/>
      <c r="N153" s="188"/>
      <c r="O153" s="188"/>
      <c r="P153" s="188"/>
      <c r="Q153" s="188"/>
      <c r="R153" s="188"/>
      <c r="S153" s="188"/>
      <c r="T153" s="189"/>
      <c r="AT153" s="183" t="s">
        <v>184</v>
      </c>
      <c r="AU153" s="183" t="s">
        <v>86</v>
      </c>
      <c r="AV153" s="13" t="s">
        <v>86</v>
      </c>
      <c r="AW153" s="13" t="s">
        <v>33</v>
      </c>
      <c r="AX153" s="13" t="s">
        <v>84</v>
      </c>
      <c r="AY153" s="183" t="s">
        <v>175</v>
      </c>
    </row>
    <row r="154" spans="1:65" s="12" customFormat="1" ht="22.9" customHeight="1">
      <c r="B154" s="154"/>
      <c r="D154" s="155" t="s">
        <v>76</v>
      </c>
      <c r="E154" s="165" t="s">
        <v>222</v>
      </c>
      <c r="F154" s="165" t="s">
        <v>664</v>
      </c>
      <c r="I154" s="157"/>
      <c r="J154" s="166">
        <f>BK154</f>
        <v>0</v>
      </c>
      <c r="L154" s="154"/>
      <c r="M154" s="159"/>
      <c r="N154" s="160"/>
      <c r="O154" s="160"/>
      <c r="P154" s="161">
        <f>SUM(P155:P159)</f>
        <v>0</v>
      </c>
      <c r="Q154" s="160"/>
      <c r="R154" s="161">
        <f>SUM(R155:R159)</f>
        <v>3.4012500000000001</v>
      </c>
      <c r="S154" s="160"/>
      <c r="T154" s="162">
        <f>SUM(T155:T159)</f>
        <v>0</v>
      </c>
      <c r="AR154" s="155" t="s">
        <v>84</v>
      </c>
      <c r="AT154" s="163" t="s">
        <v>76</v>
      </c>
      <c r="AU154" s="163" t="s">
        <v>84</v>
      </c>
      <c r="AY154" s="155" t="s">
        <v>175</v>
      </c>
      <c r="BK154" s="164">
        <f>SUM(BK155:BK159)</f>
        <v>0</v>
      </c>
    </row>
    <row r="155" spans="1:65" s="2" customFormat="1" ht="16.5" customHeight="1">
      <c r="A155" s="33"/>
      <c r="B155" s="167"/>
      <c r="C155" s="168" t="s">
        <v>217</v>
      </c>
      <c r="D155" s="168" t="s">
        <v>177</v>
      </c>
      <c r="E155" s="169" t="s">
        <v>2291</v>
      </c>
      <c r="F155" s="170" t="s">
        <v>2292</v>
      </c>
      <c r="G155" s="171" t="s">
        <v>310</v>
      </c>
      <c r="H155" s="172">
        <v>5</v>
      </c>
      <c r="I155" s="173"/>
      <c r="J155" s="174">
        <f>ROUND(I155*H155,2)</f>
        <v>0</v>
      </c>
      <c r="K155" s="170" t="s">
        <v>181</v>
      </c>
      <c r="L155" s="34"/>
      <c r="M155" s="175" t="s">
        <v>1</v>
      </c>
      <c r="N155" s="176" t="s">
        <v>42</v>
      </c>
      <c r="O155" s="59"/>
      <c r="P155" s="177">
        <f>O155*H155</f>
        <v>0</v>
      </c>
      <c r="Q155" s="177">
        <v>7.2870000000000004E-2</v>
      </c>
      <c r="R155" s="177">
        <f>Q155*H155</f>
        <v>0.36435000000000001</v>
      </c>
      <c r="S155" s="177">
        <v>0</v>
      </c>
      <c r="T155" s="17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182</v>
      </c>
      <c r="AT155" s="179" t="s">
        <v>177</v>
      </c>
      <c r="AU155" s="179" t="s">
        <v>86</v>
      </c>
      <c r="AY155" s="18" t="s">
        <v>175</v>
      </c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8" t="s">
        <v>84</v>
      </c>
      <c r="BK155" s="180">
        <f>ROUND(I155*H155,2)</f>
        <v>0</v>
      </c>
      <c r="BL155" s="18" t="s">
        <v>182</v>
      </c>
      <c r="BM155" s="179" t="s">
        <v>2293</v>
      </c>
    </row>
    <row r="156" spans="1:65" s="2" customFormat="1" ht="24" customHeight="1">
      <c r="A156" s="33"/>
      <c r="B156" s="167"/>
      <c r="C156" s="205" t="s">
        <v>222</v>
      </c>
      <c r="D156" s="205" t="s">
        <v>276</v>
      </c>
      <c r="E156" s="206" t="s">
        <v>2294</v>
      </c>
      <c r="F156" s="207" t="s">
        <v>2295</v>
      </c>
      <c r="G156" s="208" t="s">
        <v>310</v>
      </c>
      <c r="H156" s="209">
        <v>5</v>
      </c>
      <c r="I156" s="210"/>
      <c r="J156" s="211">
        <f>ROUND(I156*H156,2)</f>
        <v>0</v>
      </c>
      <c r="K156" s="207" t="s">
        <v>181</v>
      </c>
      <c r="L156" s="212"/>
      <c r="M156" s="213" t="s">
        <v>1</v>
      </c>
      <c r="N156" s="214" t="s">
        <v>42</v>
      </c>
      <c r="O156" s="59"/>
      <c r="P156" s="177">
        <f>O156*H156</f>
        <v>0</v>
      </c>
      <c r="Q156" s="177">
        <v>3.8999999999999998E-3</v>
      </c>
      <c r="R156" s="177">
        <f>Q156*H156</f>
        <v>1.95E-2</v>
      </c>
      <c r="S156" s="177">
        <v>0</v>
      </c>
      <c r="T156" s="17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9" t="s">
        <v>217</v>
      </c>
      <c r="AT156" s="179" t="s">
        <v>276</v>
      </c>
      <c r="AU156" s="179" t="s">
        <v>86</v>
      </c>
      <c r="AY156" s="18" t="s">
        <v>175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8" t="s">
        <v>84</v>
      </c>
      <c r="BK156" s="180">
        <f>ROUND(I156*H156,2)</f>
        <v>0</v>
      </c>
      <c r="BL156" s="18" t="s">
        <v>182</v>
      </c>
      <c r="BM156" s="179" t="s">
        <v>2296</v>
      </c>
    </row>
    <row r="157" spans="1:65" s="2" customFormat="1" ht="24" customHeight="1">
      <c r="A157" s="33"/>
      <c r="B157" s="167"/>
      <c r="C157" s="168" t="s">
        <v>227</v>
      </c>
      <c r="D157" s="168" t="s">
        <v>177</v>
      </c>
      <c r="E157" s="169" t="s">
        <v>2297</v>
      </c>
      <c r="F157" s="170" t="s">
        <v>2298</v>
      </c>
      <c r="G157" s="171" t="s">
        <v>310</v>
      </c>
      <c r="H157" s="172">
        <v>15</v>
      </c>
      <c r="I157" s="173"/>
      <c r="J157" s="174">
        <f>ROUND(I157*H157,2)</f>
        <v>0</v>
      </c>
      <c r="K157" s="170" t="s">
        <v>181</v>
      </c>
      <c r="L157" s="34"/>
      <c r="M157" s="175" t="s">
        <v>1</v>
      </c>
      <c r="N157" s="176" t="s">
        <v>42</v>
      </c>
      <c r="O157" s="59"/>
      <c r="P157" s="177">
        <f>O157*H157</f>
        <v>0</v>
      </c>
      <c r="Q157" s="177">
        <v>1.16E-3</v>
      </c>
      <c r="R157" s="177">
        <f>Q157*H157</f>
        <v>1.7399999999999999E-2</v>
      </c>
      <c r="S157" s="177">
        <v>0</v>
      </c>
      <c r="T157" s="17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9" t="s">
        <v>182</v>
      </c>
      <c r="AT157" s="179" t="s">
        <v>177</v>
      </c>
      <c r="AU157" s="179" t="s">
        <v>86</v>
      </c>
      <c r="AY157" s="18" t="s">
        <v>175</v>
      </c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18" t="s">
        <v>84</v>
      </c>
      <c r="BK157" s="180">
        <f>ROUND(I157*H157,2)</f>
        <v>0</v>
      </c>
      <c r="BL157" s="18" t="s">
        <v>182</v>
      </c>
      <c r="BM157" s="179" t="s">
        <v>2299</v>
      </c>
    </row>
    <row r="158" spans="1:65" s="2" customFormat="1" ht="24" customHeight="1">
      <c r="A158" s="33"/>
      <c r="B158" s="167"/>
      <c r="C158" s="205" t="s">
        <v>231</v>
      </c>
      <c r="D158" s="205" t="s">
        <v>276</v>
      </c>
      <c r="E158" s="206" t="s">
        <v>2300</v>
      </c>
      <c r="F158" s="207" t="s">
        <v>2301</v>
      </c>
      <c r="G158" s="208" t="s">
        <v>310</v>
      </c>
      <c r="H158" s="209">
        <v>15</v>
      </c>
      <c r="I158" s="210"/>
      <c r="J158" s="211">
        <f>ROUND(I158*H158,2)</f>
        <v>0</v>
      </c>
      <c r="K158" s="207" t="s">
        <v>470</v>
      </c>
      <c r="L158" s="212"/>
      <c r="M158" s="213" t="s">
        <v>1</v>
      </c>
      <c r="N158" s="214" t="s">
        <v>42</v>
      </c>
      <c r="O158" s="59"/>
      <c r="P158" s="177">
        <f>O158*H158</f>
        <v>0</v>
      </c>
      <c r="Q158" s="177">
        <v>7.0000000000000007E-2</v>
      </c>
      <c r="R158" s="177">
        <f>Q158*H158</f>
        <v>1.05</v>
      </c>
      <c r="S158" s="177">
        <v>0</v>
      </c>
      <c r="T158" s="17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9" t="s">
        <v>217</v>
      </c>
      <c r="AT158" s="179" t="s">
        <v>276</v>
      </c>
      <c r="AU158" s="179" t="s">
        <v>86</v>
      </c>
      <c r="AY158" s="18" t="s">
        <v>175</v>
      </c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18" t="s">
        <v>84</v>
      </c>
      <c r="BK158" s="180">
        <f>ROUND(I158*H158,2)</f>
        <v>0</v>
      </c>
      <c r="BL158" s="18" t="s">
        <v>182</v>
      </c>
      <c r="BM158" s="179" t="s">
        <v>2302</v>
      </c>
    </row>
    <row r="159" spans="1:65" s="2" customFormat="1" ht="36" customHeight="1">
      <c r="A159" s="33"/>
      <c r="B159" s="167"/>
      <c r="C159" s="168" t="s">
        <v>237</v>
      </c>
      <c r="D159" s="168" t="s">
        <v>177</v>
      </c>
      <c r="E159" s="169" t="s">
        <v>2303</v>
      </c>
      <c r="F159" s="170" t="s">
        <v>2304</v>
      </c>
      <c r="G159" s="171" t="s">
        <v>310</v>
      </c>
      <c r="H159" s="172">
        <v>10</v>
      </c>
      <c r="I159" s="173"/>
      <c r="J159" s="174">
        <f>ROUND(I159*H159,2)</f>
        <v>0</v>
      </c>
      <c r="K159" s="170" t="s">
        <v>1</v>
      </c>
      <c r="L159" s="34"/>
      <c r="M159" s="175" t="s">
        <v>1</v>
      </c>
      <c r="N159" s="176" t="s">
        <v>42</v>
      </c>
      <c r="O159" s="59"/>
      <c r="P159" s="177">
        <f>O159*H159</f>
        <v>0</v>
      </c>
      <c r="Q159" s="177">
        <v>0.19500000000000001</v>
      </c>
      <c r="R159" s="177">
        <f>Q159*H159</f>
        <v>1.9500000000000002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182</v>
      </c>
      <c r="AT159" s="179" t="s">
        <v>177</v>
      </c>
      <c r="AU159" s="179" t="s">
        <v>86</v>
      </c>
      <c r="AY159" s="18" t="s">
        <v>175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8" t="s">
        <v>84</v>
      </c>
      <c r="BK159" s="180">
        <f>ROUND(I159*H159,2)</f>
        <v>0</v>
      </c>
      <c r="BL159" s="18" t="s">
        <v>182</v>
      </c>
      <c r="BM159" s="179" t="s">
        <v>2305</v>
      </c>
    </row>
    <row r="160" spans="1:65" s="12" customFormat="1" ht="22.9" customHeight="1">
      <c r="B160" s="154"/>
      <c r="D160" s="155" t="s">
        <v>76</v>
      </c>
      <c r="E160" s="165" t="s">
        <v>356</v>
      </c>
      <c r="F160" s="165" t="s">
        <v>357</v>
      </c>
      <c r="I160" s="157"/>
      <c r="J160" s="166">
        <f>BK160</f>
        <v>0</v>
      </c>
      <c r="L160" s="154"/>
      <c r="M160" s="159"/>
      <c r="N160" s="160"/>
      <c r="O160" s="160"/>
      <c r="P160" s="161">
        <f>P161</f>
        <v>0</v>
      </c>
      <c r="Q160" s="160"/>
      <c r="R160" s="161">
        <f>R161</f>
        <v>0</v>
      </c>
      <c r="S160" s="160"/>
      <c r="T160" s="162">
        <f>T161</f>
        <v>0</v>
      </c>
      <c r="AR160" s="155" t="s">
        <v>84</v>
      </c>
      <c r="AT160" s="163" t="s">
        <v>76</v>
      </c>
      <c r="AU160" s="163" t="s">
        <v>84</v>
      </c>
      <c r="AY160" s="155" t="s">
        <v>175</v>
      </c>
      <c r="BK160" s="164">
        <f>BK161</f>
        <v>0</v>
      </c>
    </row>
    <row r="161" spans="1:65" s="2" customFormat="1" ht="24" customHeight="1">
      <c r="A161" s="33"/>
      <c r="B161" s="167"/>
      <c r="C161" s="168" t="s">
        <v>242</v>
      </c>
      <c r="D161" s="168" t="s">
        <v>177</v>
      </c>
      <c r="E161" s="169" t="s">
        <v>2058</v>
      </c>
      <c r="F161" s="170" t="s">
        <v>2059</v>
      </c>
      <c r="G161" s="171" t="s">
        <v>234</v>
      </c>
      <c r="H161" s="172">
        <v>16.981999999999999</v>
      </c>
      <c r="I161" s="173"/>
      <c r="J161" s="174">
        <f>ROUND(I161*H161,2)</f>
        <v>0</v>
      </c>
      <c r="K161" s="170" t="s">
        <v>181</v>
      </c>
      <c r="L161" s="34"/>
      <c r="M161" s="175" t="s">
        <v>1</v>
      </c>
      <c r="N161" s="176" t="s">
        <v>42</v>
      </c>
      <c r="O161" s="59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182</v>
      </c>
      <c r="AT161" s="179" t="s">
        <v>177</v>
      </c>
      <c r="AU161" s="179" t="s">
        <v>86</v>
      </c>
      <c r="AY161" s="18" t="s">
        <v>175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8" t="s">
        <v>84</v>
      </c>
      <c r="BK161" s="180">
        <f>ROUND(I161*H161,2)</f>
        <v>0</v>
      </c>
      <c r="BL161" s="18" t="s">
        <v>182</v>
      </c>
      <c r="BM161" s="179" t="s">
        <v>2306</v>
      </c>
    </row>
    <row r="162" spans="1:65" s="12" customFormat="1" ht="25.9" customHeight="1">
      <c r="B162" s="154"/>
      <c r="D162" s="155" t="s">
        <v>76</v>
      </c>
      <c r="E162" s="156" t="s">
        <v>565</v>
      </c>
      <c r="F162" s="156" t="s">
        <v>566</v>
      </c>
      <c r="I162" s="157"/>
      <c r="J162" s="158">
        <f>BK162</f>
        <v>0</v>
      </c>
      <c r="L162" s="154"/>
      <c r="M162" s="159"/>
      <c r="N162" s="160"/>
      <c r="O162" s="160"/>
      <c r="P162" s="161">
        <f>P163+P172</f>
        <v>0</v>
      </c>
      <c r="Q162" s="160"/>
      <c r="R162" s="161">
        <f>R163+R172</f>
        <v>1.0017725800000001</v>
      </c>
      <c r="S162" s="160"/>
      <c r="T162" s="162">
        <f>T163+T172</f>
        <v>0</v>
      </c>
      <c r="AR162" s="155" t="s">
        <v>86</v>
      </c>
      <c r="AT162" s="163" t="s">
        <v>76</v>
      </c>
      <c r="AU162" s="163" t="s">
        <v>77</v>
      </c>
      <c r="AY162" s="155" t="s">
        <v>175</v>
      </c>
      <c r="BK162" s="164">
        <f>BK163+BK172</f>
        <v>0</v>
      </c>
    </row>
    <row r="163" spans="1:65" s="12" customFormat="1" ht="22.9" customHeight="1">
      <c r="B163" s="154"/>
      <c r="D163" s="155" t="s">
        <v>76</v>
      </c>
      <c r="E163" s="165" t="s">
        <v>567</v>
      </c>
      <c r="F163" s="165" t="s">
        <v>568</v>
      </c>
      <c r="I163" s="157"/>
      <c r="J163" s="166">
        <f>BK163</f>
        <v>0</v>
      </c>
      <c r="L163" s="154"/>
      <c r="M163" s="159"/>
      <c r="N163" s="160"/>
      <c r="O163" s="160"/>
      <c r="P163" s="161">
        <f>SUM(P164:P171)</f>
        <v>0</v>
      </c>
      <c r="Q163" s="160"/>
      <c r="R163" s="161">
        <f>SUM(R164:R171)</f>
        <v>0.82283000000000006</v>
      </c>
      <c r="S163" s="160"/>
      <c r="T163" s="162">
        <f>SUM(T164:T171)</f>
        <v>0</v>
      </c>
      <c r="AR163" s="155" t="s">
        <v>86</v>
      </c>
      <c r="AT163" s="163" t="s">
        <v>76</v>
      </c>
      <c r="AU163" s="163" t="s">
        <v>84</v>
      </c>
      <c r="AY163" s="155" t="s">
        <v>175</v>
      </c>
      <c r="BK163" s="164">
        <f>SUM(BK164:BK171)</f>
        <v>0</v>
      </c>
    </row>
    <row r="164" spans="1:65" s="2" customFormat="1" ht="24" customHeight="1">
      <c r="A164" s="33"/>
      <c r="B164" s="167"/>
      <c r="C164" s="168" t="s">
        <v>248</v>
      </c>
      <c r="D164" s="168" t="s">
        <v>177</v>
      </c>
      <c r="E164" s="169" t="s">
        <v>570</v>
      </c>
      <c r="F164" s="170" t="s">
        <v>571</v>
      </c>
      <c r="G164" s="171" t="s">
        <v>556</v>
      </c>
      <c r="H164" s="172">
        <v>769</v>
      </c>
      <c r="I164" s="173"/>
      <c r="J164" s="174">
        <f>ROUND(I164*H164,2)</f>
        <v>0</v>
      </c>
      <c r="K164" s="170" t="s">
        <v>181</v>
      </c>
      <c r="L164" s="34"/>
      <c r="M164" s="175" t="s">
        <v>1</v>
      </c>
      <c r="N164" s="176" t="s">
        <v>42</v>
      </c>
      <c r="O164" s="59"/>
      <c r="P164" s="177">
        <f>O164*H164</f>
        <v>0</v>
      </c>
      <c r="Q164" s="177">
        <v>6.9999999999999994E-5</v>
      </c>
      <c r="R164" s="177">
        <f>Q164*H164</f>
        <v>5.3829999999999996E-2</v>
      </c>
      <c r="S164" s="177">
        <v>0</v>
      </c>
      <c r="T164" s="17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9" t="s">
        <v>256</v>
      </c>
      <c r="AT164" s="179" t="s">
        <v>177</v>
      </c>
      <c r="AU164" s="179" t="s">
        <v>86</v>
      </c>
      <c r="AY164" s="18" t="s">
        <v>175</v>
      </c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8" t="s">
        <v>84</v>
      </c>
      <c r="BK164" s="180">
        <f>ROUND(I164*H164,2)</f>
        <v>0</v>
      </c>
      <c r="BL164" s="18" t="s">
        <v>256</v>
      </c>
      <c r="BM164" s="179" t="s">
        <v>2307</v>
      </c>
    </row>
    <row r="165" spans="1:65" s="14" customFormat="1">
      <c r="B165" s="190"/>
      <c r="D165" s="182" t="s">
        <v>184</v>
      </c>
      <c r="E165" s="191" t="s">
        <v>1</v>
      </c>
      <c r="F165" s="192" t="s">
        <v>2308</v>
      </c>
      <c r="H165" s="191" t="s">
        <v>1</v>
      </c>
      <c r="I165" s="193"/>
      <c r="L165" s="190"/>
      <c r="M165" s="194"/>
      <c r="N165" s="195"/>
      <c r="O165" s="195"/>
      <c r="P165" s="195"/>
      <c r="Q165" s="195"/>
      <c r="R165" s="195"/>
      <c r="S165" s="195"/>
      <c r="T165" s="196"/>
      <c r="AT165" s="191" t="s">
        <v>184</v>
      </c>
      <c r="AU165" s="191" t="s">
        <v>86</v>
      </c>
      <c r="AV165" s="14" t="s">
        <v>84</v>
      </c>
      <c r="AW165" s="14" t="s">
        <v>33</v>
      </c>
      <c r="AX165" s="14" t="s">
        <v>77</v>
      </c>
      <c r="AY165" s="191" t="s">
        <v>175</v>
      </c>
    </row>
    <row r="166" spans="1:65" s="13" customFormat="1">
      <c r="B166" s="181"/>
      <c r="D166" s="182" t="s">
        <v>184</v>
      </c>
      <c r="E166" s="183" t="s">
        <v>1</v>
      </c>
      <c r="F166" s="184" t="s">
        <v>2309</v>
      </c>
      <c r="H166" s="185">
        <v>19</v>
      </c>
      <c r="I166" s="186"/>
      <c r="L166" s="181"/>
      <c r="M166" s="187"/>
      <c r="N166" s="188"/>
      <c r="O166" s="188"/>
      <c r="P166" s="188"/>
      <c r="Q166" s="188"/>
      <c r="R166" s="188"/>
      <c r="S166" s="188"/>
      <c r="T166" s="189"/>
      <c r="AT166" s="183" t="s">
        <v>184</v>
      </c>
      <c r="AU166" s="183" t="s">
        <v>86</v>
      </c>
      <c r="AV166" s="13" t="s">
        <v>86</v>
      </c>
      <c r="AW166" s="13" t="s">
        <v>33</v>
      </c>
      <c r="AX166" s="13" t="s">
        <v>77</v>
      </c>
      <c r="AY166" s="183" t="s">
        <v>175</v>
      </c>
    </row>
    <row r="167" spans="1:65" s="14" customFormat="1">
      <c r="B167" s="190"/>
      <c r="D167" s="182" t="s">
        <v>184</v>
      </c>
      <c r="E167" s="191" t="s">
        <v>1</v>
      </c>
      <c r="F167" s="192" t="s">
        <v>2310</v>
      </c>
      <c r="H167" s="191" t="s">
        <v>1</v>
      </c>
      <c r="I167" s="193"/>
      <c r="L167" s="190"/>
      <c r="M167" s="194"/>
      <c r="N167" s="195"/>
      <c r="O167" s="195"/>
      <c r="P167" s="195"/>
      <c r="Q167" s="195"/>
      <c r="R167" s="195"/>
      <c r="S167" s="195"/>
      <c r="T167" s="196"/>
      <c r="AT167" s="191" t="s">
        <v>184</v>
      </c>
      <c r="AU167" s="191" t="s">
        <v>86</v>
      </c>
      <c r="AV167" s="14" t="s">
        <v>84</v>
      </c>
      <c r="AW167" s="14" t="s">
        <v>33</v>
      </c>
      <c r="AX167" s="14" t="s">
        <v>77</v>
      </c>
      <c r="AY167" s="191" t="s">
        <v>175</v>
      </c>
    </row>
    <row r="168" spans="1:65" s="13" customFormat="1">
      <c r="B168" s="181"/>
      <c r="D168" s="182" t="s">
        <v>184</v>
      </c>
      <c r="E168" s="183" t="s">
        <v>1</v>
      </c>
      <c r="F168" s="184" t="s">
        <v>2311</v>
      </c>
      <c r="H168" s="185">
        <v>750</v>
      </c>
      <c r="I168" s="186"/>
      <c r="L168" s="181"/>
      <c r="M168" s="187"/>
      <c r="N168" s="188"/>
      <c r="O168" s="188"/>
      <c r="P168" s="188"/>
      <c r="Q168" s="188"/>
      <c r="R168" s="188"/>
      <c r="S168" s="188"/>
      <c r="T168" s="189"/>
      <c r="AT168" s="183" t="s">
        <v>184</v>
      </c>
      <c r="AU168" s="183" t="s">
        <v>86</v>
      </c>
      <c r="AV168" s="13" t="s">
        <v>86</v>
      </c>
      <c r="AW168" s="13" t="s">
        <v>33</v>
      </c>
      <c r="AX168" s="13" t="s">
        <v>77</v>
      </c>
      <c r="AY168" s="183" t="s">
        <v>175</v>
      </c>
    </row>
    <row r="169" spans="1:65" s="15" customFormat="1">
      <c r="B169" s="197"/>
      <c r="D169" s="182" t="s">
        <v>184</v>
      </c>
      <c r="E169" s="198" t="s">
        <v>1</v>
      </c>
      <c r="F169" s="199" t="s">
        <v>200</v>
      </c>
      <c r="H169" s="200">
        <v>769</v>
      </c>
      <c r="I169" s="201"/>
      <c r="L169" s="197"/>
      <c r="M169" s="202"/>
      <c r="N169" s="203"/>
      <c r="O169" s="203"/>
      <c r="P169" s="203"/>
      <c r="Q169" s="203"/>
      <c r="R169" s="203"/>
      <c r="S169" s="203"/>
      <c r="T169" s="204"/>
      <c r="AT169" s="198" t="s">
        <v>184</v>
      </c>
      <c r="AU169" s="198" t="s">
        <v>86</v>
      </c>
      <c r="AV169" s="15" t="s">
        <v>182</v>
      </c>
      <c r="AW169" s="15" t="s">
        <v>33</v>
      </c>
      <c r="AX169" s="15" t="s">
        <v>84</v>
      </c>
      <c r="AY169" s="198" t="s">
        <v>175</v>
      </c>
    </row>
    <row r="170" spans="1:65" s="2" customFormat="1" ht="16.5" customHeight="1">
      <c r="A170" s="33"/>
      <c r="B170" s="167"/>
      <c r="C170" s="205" t="s">
        <v>8</v>
      </c>
      <c r="D170" s="205" t="s">
        <v>276</v>
      </c>
      <c r="E170" s="206" t="s">
        <v>2312</v>
      </c>
      <c r="F170" s="207" t="s">
        <v>555</v>
      </c>
      <c r="G170" s="208" t="s">
        <v>556</v>
      </c>
      <c r="H170" s="209">
        <v>769</v>
      </c>
      <c r="I170" s="210"/>
      <c r="J170" s="211">
        <f>ROUND(I170*H170,2)</f>
        <v>0</v>
      </c>
      <c r="K170" s="207" t="s">
        <v>1</v>
      </c>
      <c r="L170" s="212"/>
      <c r="M170" s="213" t="s">
        <v>1</v>
      </c>
      <c r="N170" s="214" t="s">
        <v>42</v>
      </c>
      <c r="O170" s="59"/>
      <c r="P170" s="177">
        <f>O170*H170</f>
        <v>0</v>
      </c>
      <c r="Q170" s="177">
        <v>1E-3</v>
      </c>
      <c r="R170" s="177">
        <f>Q170*H170</f>
        <v>0.76900000000000002</v>
      </c>
      <c r="S170" s="177">
        <v>0</v>
      </c>
      <c r="T170" s="17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9" t="s">
        <v>328</v>
      </c>
      <c r="AT170" s="179" t="s">
        <v>276</v>
      </c>
      <c r="AU170" s="179" t="s">
        <v>86</v>
      </c>
      <c r="AY170" s="18" t="s">
        <v>175</v>
      </c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8" t="s">
        <v>84</v>
      </c>
      <c r="BK170" s="180">
        <f>ROUND(I170*H170,2)</f>
        <v>0</v>
      </c>
      <c r="BL170" s="18" t="s">
        <v>256</v>
      </c>
      <c r="BM170" s="179" t="s">
        <v>2313</v>
      </c>
    </row>
    <row r="171" spans="1:65" s="2" customFormat="1" ht="24" customHeight="1">
      <c r="A171" s="33"/>
      <c r="B171" s="167"/>
      <c r="C171" s="168" t="s">
        <v>256</v>
      </c>
      <c r="D171" s="168" t="s">
        <v>177</v>
      </c>
      <c r="E171" s="169" t="s">
        <v>580</v>
      </c>
      <c r="F171" s="170" t="s">
        <v>581</v>
      </c>
      <c r="G171" s="171" t="s">
        <v>582</v>
      </c>
      <c r="H171" s="220"/>
      <c r="I171" s="173"/>
      <c r="J171" s="174">
        <f>ROUND(I171*H171,2)</f>
        <v>0</v>
      </c>
      <c r="K171" s="170" t="s">
        <v>181</v>
      </c>
      <c r="L171" s="34"/>
      <c r="M171" s="175" t="s">
        <v>1</v>
      </c>
      <c r="N171" s="176" t="s">
        <v>42</v>
      </c>
      <c r="O171" s="59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256</v>
      </c>
      <c r="AT171" s="179" t="s">
        <v>177</v>
      </c>
      <c r="AU171" s="179" t="s">
        <v>86</v>
      </c>
      <c r="AY171" s="18" t="s">
        <v>175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84</v>
      </c>
      <c r="BK171" s="180">
        <f>ROUND(I171*H171,2)</f>
        <v>0</v>
      </c>
      <c r="BL171" s="18" t="s">
        <v>256</v>
      </c>
      <c r="BM171" s="179" t="s">
        <v>2314</v>
      </c>
    </row>
    <row r="172" spans="1:65" s="12" customFormat="1" ht="22.9" customHeight="1">
      <c r="B172" s="154"/>
      <c r="D172" s="155" t="s">
        <v>76</v>
      </c>
      <c r="E172" s="165" t="s">
        <v>584</v>
      </c>
      <c r="F172" s="165" t="s">
        <v>585</v>
      </c>
      <c r="I172" s="157"/>
      <c r="J172" s="166">
        <f>BK172</f>
        <v>0</v>
      </c>
      <c r="L172" s="154"/>
      <c r="M172" s="159"/>
      <c r="N172" s="160"/>
      <c r="O172" s="160"/>
      <c r="P172" s="161">
        <f>SUM(P173:P180)</f>
        <v>0</v>
      </c>
      <c r="Q172" s="160"/>
      <c r="R172" s="161">
        <f>SUM(R173:R180)</f>
        <v>0.17894258000000002</v>
      </c>
      <c r="S172" s="160"/>
      <c r="T172" s="162">
        <f>SUM(T173:T180)</f>
        <v>0</v>
      </c>
      <c r="AR172" s="155" t="s">
        <v>86</v>
      </c>
      <c r="AT172" s="163" t="s">
        <v>76</v>
      </c>
      <c r="AU172" s="163" t="s">
        <v>84</v>
      </c>
      <c r="AY172" s="155" t="s">
        <v>175</v>
      </c>
      <c r="BK172" s="164">
        <f>SUM(BK173:BK180)</f>
        <v>0</v>
      </c>
    </row>
    <row r="173" spans="1:65" s="2" customFormat="1" ht="16.5" customHeight="1">
      <c r="A173" s="33"/>
      <c r="B173" s="167"/>
      <c r="C173" s="168" t="s">
        <v>261</v>
      </c>
      <c r="D173" s="168" t="s">
        <v>177</v>
      </c>
      <c r="E173" s="169" t="s">
        <v>587</v>
      </c>
      <c r="F173" s="170" t="s">
        <v>588</v>
      </c>
      <c r="G173" s="171" t="s">
        <v>245</v>
      </c>
      <c r="H173" s="172">
        <v>41.518000000000001</v>
      </c>
      <c r="I173" s="173"/>
      <c r="J173" s="174">
        <f>ROUND(I173*H173,2)</f>
        <v>0</v>
      </c>
      <c r="K173" s="170" t="s">
        <v>470</v>
      </c>
      <c r="L173" s="34"/>
      <c r="M173" s="175" t="s">
        <v>1</v>
      </c>
      <c r="N173" s="176" t="s">
        <v>42</v>
      </c>
      <c r="O173" s="59"/>
      <c r="P173" s="177">
        <f>O173*H173</f>
        <v>0</v>
      </c>
      <c r="Q173" s="177">
        <v>1.0300000000000001E-3</v>
      </c>
      <c r="R173" s="177">
        <f>Q173*H173</f>
        <v>4.2763540000000003E-2</v>
      </c>
      <c r="S173" s="177">
        <v>0</v>
      </c>
      <c r="T173" s="17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9" t="s">
        <v>256</v>
      </c>
      <c r="AT173" s="179" t="s">
        <v>177</v>
      </c>
      <c r="AU173" s="179" t="s">
        <v>86</v>
      </c>
      <c r="AY173" s="18" t="s">
        <v>175</v>
      </c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18" t="s">
        <v>84</v>
      </c>
      <c r="BK173" s="180">
        <f>ROUND(I173*H173,2)</f>
        <v>0</v>
      </c>
      <c r="BL173" s="18" t="s">
        <v>256</v>
      </c>
      <c r="BM173" s="179" t="s">
        <v>2315</v>
      </c>
    </row>
    <row r="174" spans="1:65" s="2" customFormat="1" ht="24" customHeight="1">
      <c r="A174" s="33"/>
      <c r="B174" s="167"/>
      <c r="C174" s="168" t="s">
        <v>265</v>
      </c>
      <c r="D174" s="168" t="s">
        <v>177</v>
      </c>
      <c r="E174" s="169" t="s">
        <v>591</v>
      </c>
      <c r="F174" s="170" t="s">
        <v>592</v>
      </c>
      <c r="G174" s="171" t="s">
        <v>245</v>
      </c>
      <c r="H174" s="172">
        <v>41.518000000000001</v>
      </c>
      <c r="I174" s="173"/>
      <c r="J174" s="174">
        <f>ROUND(I174*H174,2)</f>
        <v>0</v>
      </c>
      <c r="K174" s="170" t="s">
        <v>470</v>
      </c>
      <c r="L174" s="34"/>
      <c r="M174" s="175" t="s">
        <v>1</v>
      </c>
      <c r="N174" s="176" t="s">
        <v>42</v>
      </c>
      <c r="O174" s="59"/>
      <c r="P174" s="177">
        <f>O174*H174</f>
        <v>0</v>
      </c>
      <c r="Q174" s="177">
        <v>4.4999999999999999E-4</v>
      </c>
      <c r="R174" s="177">
        <f>Q174*H174</f>
        <v>1.8683100000000001E-2</v>
      </c>
      <c r="S174" s="177">
        <v>0</v>
      </c>
      <c r="T174" s="17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9" t="s">
        <v>256</v>
      </c>
      <c r="AT174" s="179" t="s">
        <v>177</v>
      </c>
      <c r="AU174" s="179" t="s">
        <v>86</v>
      </c>
      <c r="AY174" s="18" t="s">
        <v>175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8" t="s">
        <v>84</v>
      </c>
      <c r="BK174" s="180">
        <f>ROUND(I174*H174,2)</f>
        <v>0</v>
      </c>
      <c r="BL174" s="18" t="s">
        <v>256</v>
      </c>
      <c r="BM174" s="179" t="s">
        <v>2316</v>
      </c>
    </row>
    <row r="175" spans="1:65" s="2" customFormat="1" ht="16.5" customHeight="1">
      <c r="A175" s="33"/>
      <c r="B175" s="167"/>
      <c r="C175" s="168" t="s">
        <v>269</v>
      </c>
      <c r="D175" s="168" t="s">
        <v>177</v>
      </c>
      <c r="E175" s="169" t="s">
        <v>595</v>
      </c>
      <c r="F175" s="170" t="s">
        <v>710</v>
      </c>
      <c r="G175" s="171" t="s">
        <v>245</v>
      </c>
      <c r="H175" s="172">
        <v>41.518000000000001</v>
      </c>
      <c r="I175" s="173"/>
      <c r="J175" s="174">
        <f>ROUND(I175*H175,2)</f>
        <v>0</v>
      </c>
      <c r="K175" s="170" t="s">
        <v>470</v>
      </c>
      <c r="L175" s="34"/>
      <c r="M175" s="175" t="s">
        <v>1</v>
      </c>
      <c r="N175" s="176" t="s">
        <v>42</v>
      </c>
      <c r="O175" s="59"/>
      <c r="P175" s="177">
        <f>O175*H175</f>
        <v>0</v>
      </c>
      <c r="Q175" s="177">
        <v>2.8300000000000001E-3</v>
      </c>
      <c r="R175" s="177">
        <f>Q175*H175</f>
        <v>0.11749594000000001</v>
      </c>
      <c r="S175" s="177">
        <v>0</v>
      </c>
      <c r="T175" s="17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256</v>
      </c>
      <c r="AT175" s="179" t="s">
        <v>177</v>
      </c>
      <c r="AU175" s="179" t="s">
        <v>86</v>
      </c>
      <c r="AY175" s="18" t="s">
        <v>175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8" t="s">
        <v>84</v>
      </c>
      <c r="BK175" s="180">
        <f>ROUND(I175*H175,2)</f>
        <v>0</v>
      </c>
      <c r="BL175" s="18" t="s">
        <v>256</v>
      </c>
      <c r="BM175" s="179" t="s">
        <v>2317</v>
      </c>
    </row>
    <row r="176" spans="1:65" s="14" customFormat="1">
      <c r="B176" s="190"/>
      <c r="D176" s="182" t="s">
        <v>184</v>
      </c>
      <c r="E176" s="191" t="s">
        <v>1</v>
      </c>
      <c r="F176" s="192" t="s">
        <v>2308</v>
      </c>
      <c r="H176" s="191" t="s">
        <v>1</v>
      </c>
      <c r="I176" s="193"/>
      <c r="L176" s="190"/>
      <c r="M176" s="194"/>
      <c r="N176" s="195"/>
      <c r="O176" s="195"/>
      <c r="P176" s="195"/>
      <c r="Q176" s="195"/>
      <c r="R176" s="195"/>
      <c r="S176" s="195"/>
      <c r="T176" s="196"/>
      <c r="AT176" s="191" t="s">
        <v>184</v>
      </c>
      <c r="AU176" s="191" t="s">
        <v>86</v>
      </c>
      <c r="AV176" s="14" t="s">
        <v>84</v>
      </c>
      <c r="AW176" s="14" t="s">
        <v>33</v>
      </c>
      <c r="AX176" s="14" t="s">
        <v>77</v>
      </c>
      <c r="AY176" s="191" t="s">
        <v>175</v>
      </c>
    </row>
    <row r="177" spans="1:65" s="13" customFormat="1">
      <c r="B177" s="181"/>
      <c r="D177" s="182" t="s">
        <v>184</v>
      </c>
      <c r="E177" s="183" t="s">
        <v>1</v>
      </c>
      <c r="F177" s="184" t="s">
        <v>2318</v>
      </c>
      <c r="H177" s="185">
        <v>1.018</v>
      </c>
      <c r="I177" s="186"/>
      <c r="L177" s="181"/>
      <c r="M177" s="187"/>
      <c r="N177" s="188"/>
      <c r="O177" s="188"/>
      <c r="P177" s="188"/>
      <c r="Q177" s="188"/>
      <c r="R177" s="188"/>
      <c r="S177" s="188"/>
      <c r="T177" s="189"/>
      <c r="AT177" s="183" t="s">
        <v>184</v>
      </c>
      <c r="AU177" s="183" t="s">
        <v>86</v>
      </c>
      <c r="AV177" s="13" t="s">
        <v>86</v>
      </c>
      <c r="AW177" s="13" t="s">
        <v>33</v>
      </c>
      <c r="AX177" s="13" t="s">
        <v>77</v>
      </c>
      <c r="AY177" s="183" t="s">
        <v>175</v>
      </c>
    </row>
    <row r="178" spans="1:65" s="14" customFormat="1">
      <c r="B178" s="190"/>
      <c r="D178" s="182" t="s">
        <v>184</v>
      </c>
      <c r="E178" s="191" t="s">
        <v>1</v>
      </c>
      <c r="F178" s="192" t="s">
        <v>2310</v>
      </c>
      <c r="H178" s="191" t="s">
        <v>1</v>
      </c>
      <c r="I178" s="193"/>
      <c r="L178" s="190"/>
      <c r="M178" s="194"/>
      <c r="N178" s="195"/>
      <c r="O178" s="195"/>
      <c r="P178" s="195"/>
      <c r="Q178" s="195"/>
      <c r="R178" s="195"/>
      <c r="S178" s="195"/>
      <c r="T178" s="196"/>
      <c r="AT178" s="191" t="s">
        <v>184</v>
      </c>
      <c r="AU178" s="191" t="s">
        <v>86</v>
      </c>
      <c r="AV178" s="14" t="s">
        <v>84</v>
      </c>
      <c r="AW178" s="14" t="s">
        <v>33</v>
      </c>
      <c r="AX178" s="14" t="s">
        <v>77</v>
      </c>
      <c r="AY178" s="191" t="s">
        <v>175</v>
      </c>
    </row>
    <row r="179" spans="1:65" s="13" customFormat="1">
      <c r="B179" s="181"/>
      <c r="D179" s="182" t="s">
        <v>184</v>
      </c>
      <c r="E179" s="183" t="s">
        <v>1</v>
      </c>
      <c r="F179" s="184" t="s">
        <v>2319</v>
      </c>
      <c r="H179" s="185">
        <v>40.5</v>
      </c>
      <c r="I179" s="186"/>
      <c r="L179" s="181"/>
      <c r="M179" s="187"/>
      <c r="N179" s="188"/>
      <c r="O179" s="188"/>
      <c r="P179" s="188"/>
      <c r="Q179" s="188"/>
      <c r="R179" s="188"/>
      <c r="S179" s="188"/>
      <c r="T179" s="189"/>
      <c r="AT179" s="183" t="s">
        <v>184</v>
      </c>
      <c r="AU179" s="183" t="s">
        <v>86</v>
      </c>
      <c r="AV179" s="13" t="s">
        <v>86</v>
      </c>
      <c r="AW179" s="13" t="s">
        <v>33</v>
      </c>
      <c r="AX179" s="13" t="s">
        <v>77</v>
      </c>
      <c r="AY179" s="183" t="s">
        <v>175</v>
      </c>
    </row>
    <row r="180" spans="1:65" s="15" customFormat="1">
      <c r="B180" s="197"/>
      <c r="D180" s="182" t="s">
        <v>184</v>
      </c>
      <c r="E180" s="198" t="s">
        <v>1</v>
      </c>
      <c r="F180" s="199" t="s">
        <v>200</v>
      </c>
      <c r="H180" s="200">
        <v>41.518000000000001</v>
      </c>
      <c r="I180" s="201"/>
      <c r="L180" s="197"/>
      <c r="M180" s="202"/>
      <c r="N180" s="203"/>
      <c r="O180" s="203"/>
      <c r="P180" s="203"/>
      <c r="Q180" s="203"/>
      <c r="R180" s="203"/>
      <c r="S180" s="203"/>
      <c r="T180" s="204"/>
      <c r="AT180" s="198" t="s">
        <v>184</v>
      </c>
      <c r="AU180" s="198" t="s">
        <v>86</v>
      </c>
      <c r="AV180" s="15" t="s">
        <v>182</v>
      </c>
      <c r="AW180" s="15" t="s">
        <v>33</v>
      </c>
      <c r="AX180" s="15" t="s">
        <v>84</v>
      </c>
      <c r="AY180" s="198" t="s">
        <v>175</v>
      </c>
    </row>
    <row r="181" spans="1:65" s="12" customFormat="1" ht="25.9" customHeight="1">
      <c r="B181" s="154"/>
      <c r="D181" s="155" t="s">
        <v>76</v>
      </c>
      <c r="E181" s="156" t="s">
        <v>362</v>
      </c>
      <c r="F181" s="156" t="s">
        <v>363</v>
      </c>
      <c r="I181" s="157"/>
      <c r="J181" s="158">
        <f>BK181</f>
        <v>0</v>
      </c>
      <c r="L181" s="154"/>
      <c r="M181" s="159"/>
      <c r="N181" s="160"/>
      <c r="O181" s="160"/>
      <c r="P181" s="161">
        <f>P182</f>
        <v>0</v>
      </c>
      <c r="Q181" s="160"/>
      <c r="R181" s="161">
        <f>R182</f>
        <v>0</v>
      </c>
      <c r="S181" s="160"/>
      <c r="T181" s="162">
        <f>T182</f>
        <v>0</v>
      </c>
      <c r="AR181" s="155" t="s">
        <v>201</v>
      </c>
      <c r="AT181" s="163" t="s">
        <v>76</v>
      </c>
      <c r="AU181" s="163" t="s">
        <v>77</v>
      </c>
      <c r="AY181" s="155" t="s">
        <v>175</v>
      </c>
      <c r="BK181" s="164">
        <f>BK182</f>
        <v>0</v>
      </c>
    </row>
    <row r="182" spans="1:65" s="12" customFormat="1" ht="22.9" customHeight="1">
      <c r="B182" s="154"/>
      <c r="D182" s="155" t="s">
        <v>76</v>
      </c>
      <c r="E182" s="165" t="s">
        <v>364</v>
      </c>
      <c r="F182" s="165" t="s">
        <v>365</v>
      </c>
      <c r="I182" s="157"/>
      <c r="J182" s="166">
        <f>BK182</f>
        <v>0</v>
      </c>
      <c r="L182" s="154"/>
      <c r="M182" s="159"/>
      <c r="N182" s="160"/>
      <c r="O182" s="160"/>
      <c r="P182" s="161">
        <f>SUM(P183:P184)</f>
        <v>0</v>
      </c>
      <c r="Q182" s="160"/>
      <c r="R182" s="161">
        <f>SUM(R183:R184)</f>
        <v>0</v>
      </c>
      <c r="S182" s="160"/>
      <c r="T182" s="162">
        <f>SUM(T183:T184)</f>
        <v>0</v>
      </c>
      <c r="AR182" s="155" t="s">
        <v>201</v>
      </c>
      <c r="AT182" s="163" t="s">
        <v>76</v>
      </c>
      <c r="AU182" s="163" t="s">
        <v>84</v>
      </c>
      <c r="AY182" s="155" t="s">
        <v>175</v>
      </c>
      <c r="BK182" s="164">
        <f>SUM(BK183:BK184)</f>
        <v>0</v>
      </c>
    </row>
    <row r="183" spans="1:65" s="2" customFormat="1" ht="16.5" customHeight="1">
      <c r="A183" s="33"/>
      <c r="B183" s="167"/>
      <c r="C183" s="168" t="s">
        <v>135</v>
      </c>
      <c r="D183" s="168" t="s">
        <v>177</v>
      </c>
      <c r="E183" s="169" t="s">
        <v>366</v>
      </c>
      <c r="F183" s="170" t="s">
        <v>367</v>
      </c>
      <c r="G183" s="171" t="s">
        <v>368</v>
      </c>
      <c r="H183" s="172">
        <v>1</v>
      </c>
      <c r="I183" s="173"/>
      <c r="J183" s="174">
        <f>ROUND(I183*H183,2)</f>
        <v>0</v>
      </c>
      <c r="K183" s="170" t="s">
        <v>181</v>
      </c>
      <c r="L183" s="34"/>
      <c r="M183" s="175" t="s">
        <v>1</v>
      </c>
      <c r="N183" s="176" t="s">
        <v>42</v>
      </c>
      <c r="O183" s="59"/>
      <c r="P183" s="177">
        <f>O183*H183</f>
        <v>0</v>
      </c>
      <c r="Q183" s="177">
        <v>0</v>
      </c>
      <c r="R183" s="177">
        <f>Q183*H183</f>
        <v>0</v>
      </c>
      <c r="S183" s="177">
        <v>0</v>
      </c>
      <c r="T183" s="178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9" t="s">
        <v>369</v>
      </c>
      <c r="AT183" s="179" t="s">
        <v>177</v>
      </c>
      <c r="AU183" s="179" t="s">
        <v>86</v>
      </c>
      <c r="AY183" s="18" t="s">
        <v>175</v>
      </c>
      <c r="BE183" s="180">
        <f>IF(N183="základní",J183,0)</f>
        <v>0</v>
      </c>
      <c r="BF183" s="180">
        <f>IF(N183="snížená",J183,0)</f>
        <v>0</v>
      </c>
      <c r="BG183" s="180">
        <f>IF(N183="zákl. přenesená",J183,0)</f>
        <v>0</v>
      </c>
      <c r="BH183" s="180">
        <f>IF(N183="sníž. přenesená",J183,0)</f>
        <v>0</v>
      </c>
      <c r="BI183" s="180">
        <f>IF(N183="nulová",J183,0)</f>
        <v>0</v>
      </c>
      <c r="BJ183" s="18" t="s">
        <v>84</v>
      </c>
      <c r="BK183" s="180">
        <f>ROUND(I183*H183,2)</f>
        <v>0</v>
      </c>
      <c r="BL183" s="18" t="s">
        <v>369</v>
      </c>
      <c r="BM183" s="179" t="s">
        <v>2320</v>
      </c>
    </row>
    <row r="184" spans="1:65" s="2" customFormat="1" ht="16.5" customHeight="1">
      <c r="A184" s="33"/>
      <c r="B184" s="167"/>
      <c r="C184" s="168" t="s">
        <v>7</v>
      </c>
      <c r="D184" s="168" t="s">
        <v>177</v>
      </c>
      <c r="E184" s="169" t="s">
        <v>372</v>
      </c>
      <c r="F184" s="170" t="s">
        <v>373</v>
      </c>
      <c r="G184" s="171" t="s">
        <v>368</v>
      </c>
      <c r="H184" s="172">
        <v>1</v>
      </c>
      <c r="I184" s="173"/>
      <c r="J184" s="174">
        <f>ROUND(I184*H184,2)</f>
        <v>0</v>
      </c>
      <c r="K184" s="170" t="s">
        <v>181</v>
      </c>
      <c r="L184" s="34"/>
      <c r="M184" s="215" t="s">
        <v>1</v>
      </c>
      <c r="N184" s="216" t="s">
        <v>42</v>
      </c>
      <c r="O184" s="217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9" t="s">
        <v>369</v>
      </c>
      <c r="AT184" s="179" t="s">
        <v>177</v>
      </c>
      <c r="AU184" s="179" t="s">
        <v>86</v>
      </c>
      <c r="AY184" s="18" t="s">
        <v>175</v>
      </c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8" t="s">
        <v>84</v>
      </c>
      <c r="BK184" s="180">
        <f>ROUND(I184*H184,2)</f>
        <v>0</v>
      </c>
      <c r="BL184" s="18" t="s">
        <v>369</v>
      </c>
      <c r="BM184" s="179" t="s">
        <v>2321</v>
      </c>
    </row>
    <row r="185" spans="1:65" s="2" customFormat="1" ht="6.95" customHeight="1">
      <c r="A185" s="33"/>
      <c r="B185" s="48"/>
      <c r="C185" s="49"/>
      <c r="D185" s="49"/>
      <c r="E185" s="49"/>
      <c r="F185" s="49"/>
      <c r="G185" s="49"/>
      <c r="H185" s="49"/>
      <c r="I185" s="127"/>
      <c r="J185" s="49"/>
      <c r="K185" s="49"/>
      <c r="L185" s="34"/>
      <c r="M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</row>
  </sheetData>
  <autoFilter ref="C126:K184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130</v>
      </c>
      <c r="AZ2" s="100" t="s">
        <v>724</v>
      </c>
      <c r="BA2" s="100" t="s">
        <v>1</v>
      </c>
      <c r="BB2" s="100" t="s">
        <v>1</v>
      </c>
      <c r="BC2" s="100" t="s">
        <v>2322</v>
      </c>
      <c r="BD2" s="100" t="s">
        <v>86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  <c r="AZ3" s="100" t="s">
        <v>726</v>
      </c>
      <c r="BA3" s="100" t="s">
        <v>1</v>
      </c>
      <c r="BB3" s="100" t="s">
        <v>1</v>
      </c>
      <c r="BC3" s="100" t="s">
        <v>2323</v>
      </c>
      <c r="BD3" s="100" t="s">
        <v>86</v>
      </c>
    </row>
    <row r="4" spans="1:56" s="1" customFormat="1" ht="24.95" customHeight="1">
      <c r="B4" s="21"/>
      <c r="D4" s="22" t="s">
        <v>138</v>
      </c>
      <c r="I4" s="99"/>
      <c r="L4" s="21"/>
      <c r="M4" s="102" t="s">
        <v>10</v>
      </c>
      <c r="AT4" s="18" t="s">
        <v>3</v>
      </c>
    </row>
    <row r="5" spans="1:56" s="1" customFormat="1" ht="6.95" customHeight="1">
      <c r="B5" s="21"/>
      <c r="I5" s="99"/>
      <c r="L5" s="21"/>
    </row>
    <row r="6" spans="1:56" s="1" customFormat="1" ht="12" customHeight="1">
      <c r="B6" s="21"/>
      <c r="D6" s="28" t="s">
        <v>15</v>
      </c>
      <c r="I6" s="99"/>
      <c r="L6" s="21"/>
    </row>
    <row r="7" spans="1:56" s="1" customFormat="1" ht="25.5" customHeight="1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</row>
    <row r="8" spans="1:56" s="2" customFormat="1" ht="12" customHeight="1">
      <c r="A8" s="33"/>
      <c r="B8" s="34"/>
      <c r="C8" s="33"/>
      <c r="D8" s="28" t="s">
        <v>144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>
      <c r="A9" s="33"/>
      <c r="B9" s="34"/>
      <c r="C9" s="33"/>
      <c r="D9" s="33"/>
      <c r="E9" s="258" t="s">
        <v>2324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104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104" t="s">
        <v>21</v>
      </c>
      <c r="J12" s="56" t="str">
        <f>'Rekapitulace stavby'!AN8</f>
        <v>18. 1. 2019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104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104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8" t="str">
        <f>'Rekapitulace stavby'!E14</f>
        <v>Vyplň údaj</v>
      </c>
      <c r="F18" s="261"/>
      <c r="G18" s="261"/>
      <c r="H18" s="261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24</v>
      </c>
      <c r="J20" s="26" t="s">
        <v>30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104" t="s">
        <v>26</v>
      </c>
      <c r="J21" s="26" t="s">
        <v>32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104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104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5"/>
      <c r="B27" s="106"/>
      <c r="C27" s="105"/>
      <c r="D27" s="105"/>
      <c r="E27" s="265" t="s">
        <v>1</v>
      </c>
      <c r="F27" s="265"/>
      <c r="G27" s="265"/>
      <c r="H27" s="265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10" t="s">
        <v>37</v>
      </c>
      <c r="E30" s="33"/>
      <c r="F30" s="33"/>
      <c r="G30" s="33"/>
      <c r="H30" s="33"/>
      <c r="I30" s="103"/>
      <c r="J30" s="72">
        <f>ROUND(J122,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111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12" t="s">
        <v>41</v>
      </c>
      <c r="E33" s="28" t="s">
        <v>42</v>
      </c>
      <c r="F33" s="113">
        <f>ROUND((SUM(BE122:BE174)),  2)</f>
        <v>0</v>
      </c>
      <c r="G33" s="33"/>
      <c r="H33" s="33"/>
      <c r="I33" s="114">
        <v>0.21</v>
      </c>
      <c r="J33" s="113">
        <f>ROUND(((SUM(BE122:BE174))*I33),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13">
        <f>ROUND((SUM(BF122:BF174)),  2)</f>
        <v>0</v>
      </c>
      <c r="G34" s="33"/>
      <c r="H34" s="33"/>
      <c r="I34" s="114">
        <v>0.15</v>
      </c>
      <c r="J34" s="113">
        <f>ROUND(((SUM(BF122:BF174))*I34),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13">
        <f>ROUND((SUM(BG122:BG174)),  2)</f>
        <v>0</v>
      </c>
      <c r="G35" s="33"/>
      <c r="H35" s="33"/>
      <c r="I35" s="114">
        <v>0.21</v>
      </c>
      <c r="J35" s="113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13">
        <f>ROUND((SUM(BH122:BH174)),  2)</f>
        <v>0</v>
      </c>
      <c r="G36" s="33"/>
      <c r="H36" s="33"/>
      <c r="I36" s="114">
        <v>0.15</v>
      </c>
      <c r="J36" s="113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13">
        <f>ROUND((SUM(BI122:BI174)),  2)</f>
        <v>0</v>
      </c>
      <c r="G37" s="33"/>
      <c r="H37" s="33"/>
      <c r="I37" s="114">
        <v>0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5"/>
      <c r="D39" s="116" t="s">
        <v>47</v>
      </c>
      <c r="E39" s="61"/>
      <c r="F39" s="61"/>
      <c r="G39" s="117" t="s">
        <v>48</v>
      </c>
      <c r="H39" s="118" t="s">
        <v>49</v>
      </c>
      <c r="I39" s="119"/>
      <c r="J39" s="120">
        <f>SUM(J30:J37)</f>
        <v>0</v>
      </c>
      <c r="K39" s="12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9"/>
      <c r="L41" s="21"/>
    </row>
    <row r="42" spans="1:31" s="1" customFormat="1" ht="14.45" customHeight="1">
      <c r="B42" s="21"/>
      <c r="I42" s="99"/>
      <c r="L42" s="21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5.5" customHeight="1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144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8" t="str">
        <f>E9</f>
        <v>009 - SO 09 Odstraněné prvky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Valašské Meziříčí</v>
      </c>
      <c r="G89" s="33"/>
      <c r="H89" s="33"/>
      <c r="I89" s="104" t="s">
        <v>21</v>
      </c>
      <c r="J89" s="56" t="str">
        <f>IF(J12="","",J12)</f>
        <v>18. 1. 2019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Valašské Meziříčí</v>
      </c>
      <c r="G91" s="33"/>
      <c r="H91" s="33"/>
      <c r="I91" s="104" t="s">
        <v>29</v>
      </c>
      <c r="J91" s="31" t="str">
        <f>E21</f>
        <v>LZ-PROJEKT plus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34</v>
      </c>
      <c r="J92" s="31" t="str">
        <f>E24</f>
        <v>Fajfrová Irena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9" t="s">
        <v>149</v>
      </c>
      <c r="D94" s="115"/>
      <c r="E94" s="115"/>
      <c r="F94" s="115"/>
      <c r="G94" s="115"/>
      <c r="H94" s="115"/>
      <c r="I94" s="130"/>
      <c r="J94" s="131" t="s">
        <v>150</v>
      </c>
      <c r="K94" s="115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2" t="s">
        <v>151</v>
      </c>
      <c r="D96" s="33"/>
      <c r="E96" s="33"/>
      <c r="F96" s="33"/>
      <c r="G96" s="33"/>
      <c r="H96" s="33"/>
      <c r="I96" s="103"/>
      <c r="J96" s="72">
        <f>J122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152</v>
      </c>
    </row>
    <row r="97" spans="1:31" s="9" customFormat="1" ht="24.95" customHeight="1">
      <c r="B97" s="133"/>
      <c r="D97" s="134" t="s">
        <v>153</v>
      </c>
      <c r="E97" s="135"/>
      <c r="F97" s="135"/>
      <c r="G97" s="135"/>
      <c r="H97" s="135"/>
      <c r="I97" s="136"/>
      <c r="J97" s="137">
        <f>J123</f>
        <v>0</v>
      </c>
      <c r="L97" s="133"/>
    </row>
    <row r="98" spans="1:31" s="10" customFormat="1" ht="19.899999999999999" customHeight="1">
      <c r="B98" s="138"/>
      <c r="D98" s="139" t="s">
        <v>154</v>
      </c>
      <c r="E98" s="140"/>
      <c r="F98" s="140"/>
      <c r="G98" s="140"/>
      <c r="H98" s="140"/>
      <c r="I98" s="141"/>
      <c r="J98" s="142">
        <f>J124</f>
        <v>0</v>
      </c>
      <c r="L98" s="138"/>
    </row>
    <row r="99" spans="1:31" s="10" customFormat="1" ht="19.899999999999999" customHeight="1">
      <c r="B99" s="138"/>
      <c r="D99" s="139" t="s">
        <v>610</v>
      </c>
      <c r="E99" s="140"/>
      <c r="F99" s="140"/>
      <c r="G99" s="140"/>
      <c r="H99" s="140"/>
      <c r="I99" s="141"/>
      <c r="J99" s="142">
        <f>J138</f>
        <v>0</v>
      </c>
      <c r="L99" s="138"/>
    </row>
    <row r="100" spans="1:31" s="10" customFormat="1" ht="19.899999999999999" customHeight="1">
      <c r="B100" s="138"/>
      <c r="D100" s="139" t="s">
        <v>732</v>
      </c>
      <c r="E100" s="140"/>
      <c r="F100" s="140"/>
      <c r="G100" s="140"/>
      <c r="H100" s="140"/>
      <c r="I100" s="141"/>
      <c r="J100" s="142">
        <f>J148</f>
        <v>0</v>
      </c>
      <c r="L100" s="138"/>
    </row>
    <row r="101" spans="1:31" s="9" customFormat="1" ht="24.95" customHeight="1">
      <c r="B101" s="133"/>
      <c r="D101" s="134" t="s">
        <v>387</v>
      </c>
      <c r="E101" s="135"/>
      <c r="F101" s="135"/>
      <c r="G101" s="135"/>
      <c r="H101" s="135"/>
      <c r="I101" s="136"/>
      <c r="J101" s="137">
        <f>J164</f>
        <v>0</v>
      </c>
      <c r="L101" s="133"/>
    </row>
    <row r="102" spans="1:31" s="10" customFormat="1" ht="19.899999999999999" customHeight="1">
      <c r="B102" s="138"/>
      <c r="D102" s="139" t="s">
        <v>388</v>
      </c>
      <c r="E102" s="140"/>
      <c r="F102" s="140"/>
      <c r="G102" s="140"/>
      <c r="H102" s="140"/>
      <c r="I102" s="141"/>
      <c r="J102" s="142">
        <f>J165</f>
        <v>0</v>
      </c>
      <c r="L102" s="138"/>
    </row>
    <row r="103" spans="1:31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10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customHeight="1">
      <c r="A104" s="33"/>
      <c r="B104" s="48"/>
      <c r="C104" s="49"/>
      <c r="D104" s="49"/>
      <c r="E104" s="49"/>
      <c r="F104" s="49"/>
      <c r="G104" s="49"/>
      <c r="H104" s="49"/>
      <c r="I104" s="127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5" customHeight="1">
      <c r="A108" s="33"/>
      <c r="B108" s="50"/>
      <c r="C108" s="51"/>
      <c r="D108" s="51"/>
      <c r="E108" s="51"/>
      <c r="F108" s="51"/>
      <c r="G108" s="51"/>
      <c r="H108" s="51"/>
      <c r="I108" s="128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5" customHeight="1">
      <c r="A109" s="33"/>
      <c r="B109" s="34"/>
      <c r="C109" s="22" t="s">
        <v>160</v>
      </c>
      <c r="D109" s="33"/>
      <c r="E109" s="33"/>
      <c r="F109" s="33"/>
      <c r="G109" s="33"/>
      <c r="H109" s="33"/>
      <c r="I109" s="10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15</v>
      </c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5.5" customHeight="1">
      <c r="A112" s="33"/>
      <c r="B112" s="34"/>
      <c r="C112" s="33"/>
      <c r="D112" s="33"/>
      <c r="E112" s="276" t="str">
        <f>E7</f>
        <v>Regenerace panelového sídliště Křižná-V.etapa,lokalita ul.Křižná,Seifertova,Bratří Čapků,U Apolla</v>
      </c>
      <c r="F112" s="277"/>
      <c r="G112" s="277"/>
      <c r="H112" s="277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144</v>
      </c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58" t="str">
        <f>E9</f>
        <v>009 - SO 09 Odstraněné prvky</v>
      </c>
      <c r="F114" s="275"/>
      <c r="G114" s="275"/>
      <c r="H114" s="275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19</v>
      </c>
      <c r="D116" s="33"/>
      <c r="E116" s="33"/>
      <c r="F116" s="26" t="str">
        <f>F12</f>
        <v>Valašské Meziříčí</v>
      </c>
      <c r="G116" s="33"/>
      <c r="H116" s="33"/>
      <c r="I116" s="104" t="s">
        <v>21</v>
      </c>
      <c r="J116" s="56" t="str">
        <f>IF(J12="","",J12)</f>
        <v>18. 1. 2019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7.95" customHeight="1">
      <c r="A118" s="33"/>
      <c r="B118" s="34"/>
      <c r="C118" s="28" t="s">
        <v>23</v>
      </c>
      <c r="D118" s="33"/>
      <c r="E118" s="33"/>
      <c r="F118" s="26" t="str">
        <f>E15</f>
        <v>Město Valašské Meziříčí</v>
      </c>
      <c r="G118" s="33"/>
      <c r="H118" s="33"/>
      <c r="I118" s="104" t="s">
        <v>29</v>
      </c>
      <c r="J118" s="31" t="str">
        <f>E21</f>
        <v>LZ-PROJEKT plus s.r.o.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27</v>
      </c>
      <c r="D119" s="33"/>
      <c r="E119" s="33"/>
      <c r="F119" s="26" t="str">
        <f>IF(E18="","",E18)</f>
        <v>Vyplň údaj</v>
      </c>
      <c r="G119" s="33"/>
      <c r="H119" s="33"/>
      <c r="I119" s="104" t="s">
        <v>34</v>
      </c>
      <c r="J119" s="31" t="str">
        <f>E24</f>
        <v>Fajfrová Irena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43"/>
      <c r="B121" s="144"/>
      <c r="C121" s="145" t="s">
        <v>161</v>
      </c>
      <c r="D121" s="146" t="s">
        <v>62</v>
      </c>
      <c r="E121" s="146" t="s">
        <v>58</v>
      </c>
      <c r="F121" s="146" t="s">
        <v>59</v>
      </c>
      <c r="G121" s="146" t="s">
        <v>162</v>
      </c>
      <c r="H121" s="146" t="s">
        <v>163</v>
      </c>
      <c r="I121" s="147" t="s">
        <v>164</v>
      </c>
      <c r="J121" s="146" t="s">
        <v>150</v>
      </c>
      <c r="K121" s="148" t="s">
        <v>165</v>
      </c>
      <c r="L121" s="149"/>
      <c r="M121" s="63" t="s">
        <v>1</v>
      </c>
      <c r="N121" s="64" t="s">
        <v>41</v>
      </c>
      <c r="O121" s="64" t="s">
        <v>166</v>
      </c>
      <c r="P121" s="64" t="s">
        <v>167</v>
      </c>
      <c r="Q121" s="64" t="s">
        <v>168</v>
      </c>
      <c r="R121" s="64" t="s">
        <v>169</v>
      </c>
      <c r="S121" s="64" t="s">
        <v>170</v>
      </c>
      <c r="T121" s="65" t="s">
        <v>171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</row>
    <row r="122" spans="1:65" s="2" customFormat="1" ht="22.9" customHeight="1">
      <c r="A122" s="33"/>
      <c r="B122" s="34"/>
      <c r="C122" s="70" t="s">
        <v>172</v>
      </c>
      <c r="D122" s="33"/>
      <c r="E122" s="33"/>
      <c r="F122" s="33"/>
      <c r="G122" s="33"/>
      <c r="H122" s="33"/>
      <c r="I122" s="103"/>
      <c r="J122" s="150">
        <f>BK122</f>
        <v>0</v>
      </c>
      <c r="K122" s="33"/>
      <c r="L122" s="34"/>
      <c r="M122" s="66"/>
      <c r="N122" s="57"/>
      <c r="O122" s="67"/>
      <c r="P122" s="151">
        <f>P123+P164</f>
        <v>0</v>
      </c>
      <c r="Q122" s="67"/>
      <c r="R122" s="151">
        <f>R123+R164</f>
        <v>6.9000000000000008E-3</v>
      </c>
      <c r="S122" s="67"/>
      <c r="T122" s="152">
        <f>T123+T164</f>
        <v>643.18200000000002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76</v>
      </c>
      <c r="AU122" s="18" t="s">
        <v>152</v>
      </c>
      <c r="BK122" s="153">
        <f>BK123+BK164</f>
        <v>0</v>
      </c>
    </row>
    <row r="123" spans="1:65" s="12" customFormat="1" ht="25.9" customHeight="1">
      <c r="B123" s="154"/>
      <c r="D123" s="155" t="s">
        <v>76</v>
      </c>
      <c r="E123" s="156" t="s">
        <v>173</v>
      </c>
      <c r="F123" s="156" t="s">
        <v>174</v>
      </c>
      <c r="I123" s="157"/>
      <c r="J123" s="158">
        <f>BK123</f>
        <v>0</v>
      </c>
      <c r="L123" s="154"/>
      <c r="M123" s="159"/>
      <c r="N123" s="160"/>
      <c r="O123" s="160"/>
      <c r="P123" s="161">
        <f>P124+P138+P148</f>
        <v>0</v>
      </c>
      <c r="Q123" s="160"/>
      <c r="R123" s="161">
        <f>R124+R138+R148</f>
        <v>6.9000000000000008E-3</v>
      </c>
      <c r="S123" s="160"/>
      <c r="T123" s="162">
        <f>T124+T138+T148</f>
        <v>642.03200000000004</v>
      </c>
      <c r="AR123" s="155" t="s">
        <v>84</v>
      </c>
      <c r="AT123" s="163" t="s">
        <v>76</v>
      </c>
      <c r="AU123" s="163" t="s">
        <v>77</v>
      </c>
      <c r="AY123" s="155" t="s">
        <v>175</v>
      </c>
      <c r="BK123" s="164">
        <f>BK124+BK138+BK148</f>
        <v>0</v>
      </c>
    </row>
    <row r="124" spans="1:65" s="12" customFormat="1" ht="22.9" customHeight="1">
      <c r="B124" s="154"/>
      <c r="D124" s="155" t="s">
        <v>76</v>
      </c>
      <c r="E124" s="165" t="s">
        <v>84</v>
      </c>
      <c r="F124" s="165" t="s">
        <v>176</v>
      </c>
      <c r="I124" s="157"/>
      <c r="J124" s="166">
        <f>BK124</f>
        <v>0</v>
      </c>
      <c r="L124" s="154"/>
      <c r="M124" s="159"/>
      <c r="N124" s="160"/>
      <c r="O124" s="160"/>
      <c r="P124" s="161">
        <f>SUM(P125:P137)</f>
        <v>0</v>
      </c>
      <c r="Q124" s="160"/>
      <c r="R124" s="161">
        <f>SUM(R125:R137)</f>
        <v>0</v>
      </c>
      <c r="S124" s="160"/>
      <c r="T124" s="162">
        <f>SUM(T125:T137)</f>
        <v>617.35</v>
      </c>
      <c r="AR124" s="155" t="s">
        <v>84</v>
      </c>
      <c r="AT124" s="163" t="s">
        <v>76</v>
      </c>
      <c r="AU124" s="163" t="s">
        <v>84</v>
      </c>
      <c r="AY124" s="155" t="s">
        <v>175</v>
      </c>
      <c r="BK124" s="164">
        <f>SUM(BK125:BK137)</f>
        <v>0</v>
      </c>
    </row>
    <row r="125" spans="1:65" s="2" customFormat="1" ht="24" customHeight="1">
      <c r="A125" s="33"/>
      <c r="B125" s="167"/>
      <c r="C125" s="168" t="s">
        <v>84</v>
      </c>
      <c r="D125" s="168" t="s">
        <v>177</v>
      </c>
      <c r="E125" s="169" t="s">
        <v>2078</v>
      </c>
      <c r="F125" s="170" t="s">
        <v>2079</v>
      </c>
      <c r="G125" s="171" t="s">
        <v>245</v>
      </c>
      <c r="H125" s="172">
        <v>340</v>
      </c>
      <c r="I125" s="173"/>
      <c r="J125" s="174">
        <f>ROUND(I125*H125,2)</f>
        <v>0</v>
      </c>
      <c r="K125" s="170" t="s">
        <v>181</v>
      </c>
      <c r="L125" s="34"/>
      <c r="M125" s="175" t="s">
        <v>1</v>
      </c>
      <c r="N125" s="176" t="s">
        <v>42</v>
      </c>
      <c r="O125" s="59"/>
      <c r="P125" s="177">
        <f>O125*H125</f>
        <v>0</v>
      </c>
      <c r="Q125" s="177">
        <v>0</v>
      </c>
      <c r="R125" s="177">
        <f>Q125*H125</f>
        <v>0</v>
      </c>
      <c r="S125" s="177">
        <v>0.26</v>
      </c>
      <c r="T125" s="178">
        <f>S125*H125</f>
        <v>88.4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9" t="s">
        <v>182</v>
      </c>
      <c r="AT125" s="179" t="s">
        <v>177</v>
      </c>
      <c r="AU125" s="179" t="s">
        <v>86</v>
      </c>
      <c r="AY125" s="18" t="s">
        <v>175</v>
      </c>
      <c r="BE125" s="180">
        <f>IF(N125="základní",J125,0)</f>
        <v>0</v>
      </c>
      <c r="BF125" s="180">
        <f>IF(N125="snížená",J125,0)</f>
        <v>0</v>
      </c>
      <c r="BG125" s="180">
        <f>IF(N125="zákl. přenesená",J125,0)</f>
        <v>0</v>
      </c>
      <c r="BH125" s="180">
        <f>IF(N125="sníž. přenesená",J125,0)</f>
        <v>0</v>
      </c>
      <c r="BI125" s="180">
        <f>IF(N125="nulová",J125,0)</f>
        <v>0</v>
      </c>
      <c r="BJ125" s="18" t="s">
        <v>84</v>
      </c>
      <c r="BK125" s="180">
        <f>ROUND(I125*H125,2)</f>
        <v>0</v>
      </c>
      <c r="BL125" s="18" t="s">
        <v>182</v>
      </c>
      <c r="BM125" s="179" t="s">
        <v>2325</v>
      </c>
    </row>
    <row r="126" spans="1:65" s="13" customFormat="1">
      <c r="B126" s="181"/>
      <c r="D126" s="182" t="s">
        <v>184</v>
      </c>
      <c r="E126" s="183" t="s">
        <v>1</v>
      </c>
      <c r="F126" s="184" t="s">
        <v>2326</v>
      </c>
      <c r="H126" s="185">
        <v>340</v>
      </c>
      <c r="I126" s="186"/>
      <c r="L126" s="181"/>
      <c r="M126" s="187"/>
      <c r="N126" s="188"/>
      <c r="O126" s="188"/>
      <c r="P126" s="188"/>
      <c r="Q126" s="188"/>
      <c r="R126" s="188"/>
      <c r="S126" s="188"/>
      <c r="T126" s="189"/>
      <c r="AT126" s="183" t="s">
        <v>184</v>
      </c>
      <c r="AU126" s="183" t="s">
        <v>86</v>
      </c>
      <c r="AV126" s="13" t="s">
        <v>86</v>
      </c>
      <c r="AW126" s="13" t="s">
        <v>33</v>
      </c>
      <c r="AX126" s="13" t="s">
        <v>84</v>
      </c>
      <c r="AY126" s="183" t="s">
        <v>175</v>
      </c>
    </row>
    <row r="127" spans="1:65" s="2" customFormat="1" ht="24" customHeight="1">
      <c r="A127" s="33"/>
      <c r="B127" s="167"/>
      <c r="C127" s="168" t="s">
        <v>86</v>
      </c>
      <c r="D127" s="168" t="s">
        <v>177</v>
      </c>
      <c r="E127" s="169" t="s">
        <v>2090</v>
      </c>
      <c r="F127" s="170" t="s">
        <v>2327</v>
      </c>
      <c r="G127" s="171" t="s">
        <v>245</v>
      </c>
      <c r="H127" s="172">
        <v>340</v>
      </c>
      <c r="I127" s="173"/>
      <c r="J127" s="174">
        <f>ROUND(I127*H127,2)</f>
        <v>0</v>
      </c>
      <c r="K127" s="170" t="s">
        <v>181</v>
      </c>
      <c r="L127" s="34"/>
      <c r="M127" s="175" t="s">
        <v>1</v>
      </c>
      <c r="N127" s="176" t="s">
        <v>42</v>
      </c>
      <c r="O127" s="59"/>
      <c r="P127" s="177">
        <f>O127*H127</f>
        <v>0</v>
      </c>
      <c r="Q127" s="177">
        <v>0</v>
      </c>
      <c r="R127" s="177">
        <f>Q127*H127</f>
        <v>0</v>
      </c>
      <c r="S127" s="177">
        <v>0.44</v>
      </c>
      <c r="T127" s="178">
        <f>S127*H127</f>
        <v>149.6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9" t="s">
        <v>182</v>
      </c>
      <c r="AT127" s="179" t="s">
        <v>177</v>
      </c>
      <c r="AU127" s="179" t="s">
        <v>86</v>
      </c>
      <c r="AY127" s="18" t="s">
        <v>175</v>
      </c>
      <c r="BE127" s="180">
        <f>IF(N127="základní",J127,0)</f>
        <v>0</v>
      </c>
      <c r="BF127" s="180">
        <f>IF(N127="snížená",J127,0)</f>
        <v>0</v>
      </c>
      <c r="BG127" s="180">
        <f>IF(N127="zákl. přenesená",J127,0)</f>
        <v>0</v>
      </c>
      <c r="BH127" s="180">
        <f>IF(N127="sníž. přenesená",J127,0)</f>
        <v>0</v>
      </c>
      <c r="BI127" s="180">
        <f>IF(N127="nulová",J127,0)</f>
        <v>0</v>
      </c>
      <c r="BJ127" s="18" t="s">
        <v>84</v>
      </c>
      <c r="BK127" s="180">
        <f>ROUND(I127*H127,2)</f>
        <v>0</v>
      </c>
      <c r="BL127" s="18" t="s">
        <v>182</v>
      </c>
      <c r="BM127" s="179" t="s">
        <v>2328</v>
      </c>
    </row>
    <row r="128" spans="1:65" s="2" customFormat="1" ht="24" customHeight="1">
      <c r="A128" s="33"/>
      <c r="B128" s="167"/>
      <c r="C128" s="168" t="s">
        <v>189</v>
      </c>
      <c r="D128" s="168" t="s">
        <v>177</v>
      </c>
      <c r="E128" s="169" t="s">
        <v>2329</v>
      </c>
      <c r="F128" s="170" t="s">
        <v>2330</v>
      </c>
      <c r="G128" s="171" t="s">
        <v>245</v>
      </c>
      <c r="H128" s="172">
        <v>300</v>
      </c>
      <c r="I128" s="173"/>
      <c r="J128" s="174">
        <f>ROUND(I128*H128,2)</f>
        <v>0</v>
      </c>
      <c r="K128" s="170" t="s">
        <v>181</v>
      </c>
      <c r="L128" s="34"/>
      <c r="M128" s="175" t="s">
        <v>1</v>
      </c>
      <c r="N128" s="176" t="s">
        <v>42</v>
      </c>
      <c r="O128" s="59"/>
      <c r="P128" s="177">
        <f>O128*H128</f>
        <v>0</v>
      </c>
      <c r="Q128" s="177">
        <v>0</v>
      </c>
      <c r="R128" s="177">
        <f>Q128*H128</f>
        <v>0</v>
      </c>
      <c r="S128" s="177">
        <v>0.57999999999999996</v>
      </c>
      <c r="T128" s="178">
        <f>S128*H128</f>
        <v>174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9" t="s">
        <v>182</v>
      </c>
      <c r="AT128" s="179" t="s">
        <v>177</v>
      </c>
      <c r="AU128" s="179" t="s">
        <v>86</v>
      </c>
      <c r="AY128" s="18" t="s">
        <v>175</v>
      </c>
      <c r="BE128" s="180">
        <f>IF(N128="základní",J128,0)</f>
        <v>0</v>
      </c>
      <c r="BF128" s="180">
        <f>IF(N128="snížená",J128,0)</f>
        <v>0</v>
      </c>
      <c r="BG128" s="180">
        <f>IF(N128="zákl. přenesená",J128,0)</f>
        <v>0</v>
      </c>
      <c r="BH128" s="180">
        <f>IF(N128="sníž. přenesená",J128,0)</f>
        <v>0</v>
      </c>
      <c r="BI128" s="180">
        <f>IF(N128="nulová",J128,0)</f>
        <v>0</v>
      </c>
      <c r="BJ128" s="18" t="s">
        <v>84</v>
      </c>
      <c r="BK128" s="180">
        <f>ROUND(I128*H128,2)</f>
        <v>0</v>
      </c>
      <c r="BL128" s="18" t="s">
        <v>182</v>
      </c>
      <c r="BM128" s="179" t="s">
        <v>2331</v>
      </c>
    </row>
    <row r="129" spans="1:65" s="2" customFormat="1" ht="24" customHeight="1">
      <c r="A129" s="33"/>
      <c r="B129" s="167"/>
      <c r="C129" s="168" t="s">
        <v>182</v>
      </c>
      <c r="D129" s="168" t="s">
        <v>177</v>
      </c>
      <c r="E129" s="169" t="s">
        <v>2332</v>
      </c>
      <c r="F129" s="170" t="s">
        <v>2333</v>
      </c>
      <c r="G129" s="171" t="s">
        <v>245</v>
      </c>
      <c r="H129" s="172">
        <v>300</v>
      </c>
      <c r="I129" s="173"/>
      <c r="J129" s="174">
        <f>ROUND(I129*H129,2)</f>
        <v>0</v>
      </c>
      <c r="K129" s="170" t="s">
        <v>181</v>
      </c>
      <c r="L129" s="34"/>
      <c r="M129" s="175" t="s">
        <v>1</v>
      </c>
      <c r="N129" s="176" t="s">
        <v>42</v>
      </c>
      <c r="O129" s="59"/>
      <c r="P129" s="177">
        <f>O129*H129</f>
        <v>0</v>
      </c>
      <c r="Q129" s="177">
        <v>0</v>
      </c>
      <c r="R129" s="177">
        <f>Q129*H129</f>
        <v>0</v>
      </c>
      <c r="S129" s="177">
        <v>0.58199999999999996</v>
      </c>
      <c r="T129" s="178">
        <f>S129*H129</f>
        <v>174.6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9" t="s">
        <v>182</v>
      </c>
      <c r="AT129" s="179" t="s">
        <v>177</v>
      </c>
      <c r="AU129" s="179" t="s">
        <v>86</v>
      </c>
      <c r="AY129" s="18" t="s">
        <v>175</v>
      </c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18" t="s">
        <v>84</v>
      </c>
      <c r="BK129" s="180">
        <f>ROUND(I129*H129,2)</f>
        <v>0</v>
      </c>
      <c r="BL129" s="18" t="s">
        <v>182</v>
      </c>
      <c r="BM129" s="179" t="s">
        <v>2334</v>
      </c>
    </row>
    <row r="130" spans="1:65" s="2" customFormat="1" ht="16.5" customHeight="1">
      <c r="A130" s="33"/>
      <c r="B130" s="167"/>
      <c r="C130" s="168" t="s">
        <v>201</v>
      </c>
      <c r="D130" s="168" t="s">
        <v>177</v>
      </c>
      <c r="E130" s="169" t="s">
        <v>745</v>
      </c>
      <c r="F130" s="170" t="s">
        <v>746</v>
      </c>
      <c r="G130" s="171" t="s">
        <v>285</v>
      </c>
      <c r="H130" s="172">
        <v>150</v>
      </c>
      <c r="I130" s="173"/>
      <c r="J130" s="174">
        <f>ROUND(I130*H130,2)</f>
        <v>0</v>
      </c>
      <c r="K130" s="170" t="s">
        <v>181</v>
      </c>
      <c r="L130" s="34"/>
      <c r="M130" s="175" t="s">
        <v>1</v>
      </c>
      <c r="N130" s="176" t="s">
        <v>42</v>
      </c>
      <c r="O130" s="59"/>
      <c r="P130" s="177">
        <f>O130*H130</f>
        <v>0</v>
      </c>
      <c r="Q130" s="177">
        <v>0</v>
      </c>
      <c r="R130" s="177">
        <f>Q130*H130</f>
        <v>0</v>
      </c>
      <c r="S130" s="177">
        <v>0.20499999999999999</v>
      </c>
      <c r="T130" s="178">
        <f>S130*H130</f>
        <v>30.749999999999996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9" t="s">
        <v>182</v>
      </c>
      <c r="AT130" s="179" t="s">
        <v>177</v>
      </c>
      <c r="AU130" s="179" t="s">
        <v>86</v>
      </c>
      <c r="AY130" s="18" t="s">
        <v>175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8" t="s">
        <v>84</v>
      </c>
      <c r="BK130" s="180">
        <f>ROUND(I130*H130,2)</f>
        <v>0</v>
      </c>
      <c r="BL130" s="18" t="s">
        <v>182</v>
      </c>
      <c r="BM130" s="179" t="s">
        <v>2335</v>
      </c>
    </row>
    <row r="131" spans="1:65" s="2" customFormat="1" ht="24" customHeight="1">
      <c r="A131" s="33"/>
      <c r="B131" s="167"/>
      <c r="C131" s="168" t="s">
        <v>206</v>
      </c>
      <c r="D131" s="168" t="s">
        <v>177</v>
      </c>
      <c r="E131" s="169" t="s">
        <v>207</v>
      </c>
      <c r="F131" s="170" t="s">
        <v>208</v>
      </c>
      <c r="G131" s="171" t="s">
        <v>180</v>
      </c>
      <c r="H131" s="172">
        <v>7</v>
      </c>
      <c r="I131" s="173"/>
      <c r="J131" s="174">
        <f>ROUND(I131*H131,2)</f>
        <v>0</v>
      </c>
      <c r="K131" s="170" t="s">
        <v>181</v>
      </c>
      <c r="L131" s="34"/>
      <c r="M131" s="175" t="s">
        <v>1</v>
      </c>
      <c r="N131" s="176" t="s">
        <v>42</v>
      </c>
      <c r="O131" s="59"/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9" t="s">
        <v>182</v>
      </c>
      <c r="AT131" s="179" t="s">
        <v>177</v>
      </c>
      <c r="AU131" s="179" t="s">
        <v>86</v>
      </c>
      <c r="AY131" s="18" t="s">
        <v>175</v>
      </c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18" t="s">
        <v>84</v>
      </c>
      <c r="BK131" s="180">
        <f>ROUND(I131*H131,2)</f>
        <v>0</v>
      </c>
      <c r="BL131" s="18" t="s">
        <v>182</v>
      </c>
      <c r="BM131" s="179" t="s">
        <v>2336</v>
      </c>
    </row>
    <row r="132" spans="1:65" s="14" customFormat="1">
      <c r="B132" s="190"/>
      <c r="D132" s="182" t="s">
        <v>184</v>
      </c>
      <c r="E132" s="191" t="s">
        <v>1</v>
      </c>
      <c r="F132" s="192" t="s">
        <v>2337</v>
      </c>
      <c r="H132" s="191" t="s">
        <v>1</v>
      </c>
      <c r="I132" s="193"/>
      <c r="L132" s="190"/>
      <c r="M132" s="194"/>
      <c r="N132" s="195"/>
      <c r="O132" s="195"/>
      <c r="P132" s="195"/>
      <c r="Q132" s="195"/>
      <c r="R132" s="195"/>
      <c r="S132" s="195"/>
      <c r="T132" s="196"/>
      <c r="AT132" s="191" t="s">
        <v>184</v>
      </c>
      <c r="AU132" s="191" t="s">
        <v>86</v>
      </c>
      <c r="AV132" s="14" t="s">
        <v>84</v>
      </c>
      <c r="AW132" s="14" t="s">
        <v>33</v>
      </c>
      <c r="AX132" s="14" t="s">
        <v>77</v>
      </c>
      <c r="AY132" s="191" t="s">
        <v>175</v>
      </c>
    </row>
    <row r="133" spans="1:65" s="13" customFormat="1">
      <c r="B133" s="181"/>
      <c r="D133" s="182" t="s">
        <v>184</v>
      </c>
      <c r="E133" s="183" t="s">
        <v>1</v>
      </c>
      <c r="F133" s="184" t="s">
        <v>2338</v>
      </c>
      <c r="H133" s="185">
        <v>7</v>
      </c>
      <c r="I133" s="186"/>
      <c r="L133" s="181"/>
      <c r="M133" s="187"/>
      <c r="N133" s="188"/>
      <c r="O133" s="188"/>
      <c r="P133" s="188"/>
      <c r="Q133" s="188"/>
      <c r="R133" s="188"/>
      <c r="S133" s="188"/>
      <c r="T133" s="189"/>
      <c r="AT133" s="183" t="s">
        <v>184</v>
      </c>
      <c r="AU133" s="183" t="s">
        <v>86</v>
      </c>
      <c r="AV133" s="13" t="s">
        <v>86</v>
      </c>
      <c r="AW133" s="13" t="s">
        <v>33</v>
      </c>
      <c r="AX133" s="13" t="s">
        <v>84</v>
      </c>
      <c r="AY133" s="183" t="s">
        <v>175</v>
      </c>
    </row>
    <row r="134" spans="1:65" s="2" customFormat="1" ht="16.5" customHeight="1">
      <c r="A134" s="33"/>
      <c r="B134" s="167"/>
      <c r="C134" s="168" t="s">
        <v>212</v>
      </c>
      <c r="D134" s="168" t="s">
        <v>177</v>
      </c>
      <c r="E134" s="169" t="s">
        <v>223</v>
      </c>
      <c r="F134" s="170" t="s">
        <v>224</v>
      </c>
      <c r="G134" s="171" t="s">
        <v>180</v>
      </c>
      <c r="H134" s="172">
        <v>7</v>
      </c>
      <c r="I134" s="173"/>
      <c r="J134" s="174">
        <f>ROUND(I134*H134,2)</f>
        <v>0</v>
      </c>
      <c r="K134" s="170" t="s">
        <v>181</v>
      </c>
      <c r="L134" s="34"/>
      <c r="M134" s="175" t="s">
        <v>1</v>
      </c>
      <c r="N134" s="176" t="s">
        <v>42</v>
      </c>
      <c r="O134" s="59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9" t="s">
        <v>182</v>
      </c>
      <c r="AT134" s="179" t="s">
        <v>177</v>
      </c>
      <c r="AU134" s="179" t="s">
        <v>86</v>
      </c>
      <c r="AY134" s="18" t="s">
        <v>175</v>
      </c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8" t="s">
        <v>84</v>
      </c>
      <c r="BK134" s="180">
        <f>ROUND(I134*H134,2)</f>
        <v>0</v>
      </c>
      <c r="BL134" s="18" t="s">
        <v>182</v>
      </c>
      <c r="BM134" s="179" t="s">
        <v>2339</v>
      </c>
    </row>
    <row r="135" spans="1:65" s="13" customFormat="1">
      <c r="B135" s="181"/>
      <c r="D135" s="182" t="s">
        <v>184</v>
      </c>
      <c r="E135" s="183" t="s">
        <v>1</v>
      </c>
      <c r="F135" s="184" t="s">
        <v>2338</v>
      </c>
      <c r="H135" s="185">
        <v>7</v>
      </c>
      <c r="I135" s="186"/>
      <c r="L135" s="181"/>
      <c r="M135" s="187"/>
      <c r="N135" s="188"/>
      <c r="O135" s="188"/>
      <c r="P135" s="188"/>
      <c r="Q135" s="188"/>
      <c r="R135" s="188"/>
      <c r="S135" s="188"/>
      <c r="T135" s="189"/>
      <c r="AT135" s="183" t="s">
        <v>184</v>
      </c>
      <c r="AU135" s="183" t="s">
        <v>86</v>
      </c>
      <c r="AV135" s="13" t="s">
        <v>86</v>
      </c>
      <c r="AW135" s="13" t="s">
        <v>33</v>
      </c>
      <c r="AX135" s="13" t="s">
        <v>84</v>
      </c>
      <c r="AY135" s="183" t="s">
        <v>175</v>
      </c>
    </row>
    <row r="136" spans="1:65" s="2" customFormat="1" ht="24" customHeight="1">
      <c r="A136" s="33"/>
      <c r="B136" s="167"/>
      <c r="C136" s="168" t="s">
        <v>217</v>
      </c>
      <c r="D136" s="168" t="s">
        <v>177</v>
      </c>
      <c r="E136" s="169" t="s">
        <v>772</v>
      </c>
      <c r="F136" s="170" t="s">
        <v>773</v>
      </c>
      <c r="G136" s="171" t="s">
        <v>180</v>
      </c>
      <c r="H136" s="172">
        <v>7</v>
      </c>
      <c r="I136" s="173"/>
      <c r="J136" s="174">
        <f>ROUND(I136*H136,2)</f>
        <v>0</v>
      </c>
      <c r="K136" s="170" t="s">
        <v>181</v>
      </c>
      <c r="L136" s="34"/>
      <c r="M136" s="175" t="s">
        <v>1</v>
      </c>
      <c r="N136" s="176" t="s">
        <v>42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182</v>
      </c>
      <c r="AT136" s="179" t="s">
        <v>177</v>
      </c>
      <c r="AU136" s="179" t="s">
        <v>86</v>
      </c>
      <c r="AY136" s="18" t="s">
        <v>175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84</v>
      </c>
      <c r="BK136" s="180">
        <f>ROUND(I136*H136,2)</f>
        <v>0</v>
      </c>
      <c r="BL136" s="18" t="s">
        <v>182</v>
      </c>
      <c r="BM136" s="179" t="s">
        <v>2340</v>
      </c>
    </row>
    <row r="137" spans="1:65" s="13" customFormat="1">
      <c r="B137" s="181"/>
      <c r="D137" s="182" t="s">
        <v>184</v>
      </c>
      <c r="E137" s="183" t="s">
        <v>1</v>
      </c>
      <c r="F137" s="184" t="s">
        <v>2341</v>
      </c>
      <c r="H137" s="185">
        <v>7</v>
      </c>
      <c r="I137" s="186"/>
      <c r="L137" s="181"/>
      <c r="M137" s="187"/>
      <c r="N137" s="188"/>
      <c r="O137" s="188"/>
      <c r="P137" s="188"/>
      <c r="Q137" s="188"/>
      <c r="R137" s="188"/>
      <c r="S137" s="188"/>
      <c r="T137" s="189"/>
      <c r="AT137" s="183" t="s">
        <v>184</v>
      </c>
      <c r="AU137" s="183" t="s">
        <v>86</v>
      </c>
      <c r="AV137" s="13" t="s">
        <v>86</v>
      </c>
      <c r="AW137" s="13" t="s">
        <v>33</v>
      </c>
      <c r="AX137" s="13" t="s">
        <v>84</v>
      </c>
      <c r="AY137" s="183" t="s">
        <v>175</v>
      </c>
    </row>
    <row r="138" spans="1:65" s="12" customFormat="1" ht="22.9" customHeight="1">
      <c r="B138" s="154"/>
      <c r="D138" s="155" t="s">
        <v>76</v>
      </c>
      <c r="E138" s="165" t="s">
        <v>222</v>
      </c>
      <c r="F138" s="165" t="s">
        <v>664</v>
      </c>
      <c r="I138" s="157"/>
      <c r="J138" s="166">
        <f>BK138</f>
        <v>0</v>
      </c>
      <c r="L138" s="154"/>
      <c r="M138" s="159"/>
      <c r="N138" s="160"/>
      <c r="O138" s="160"/>
      <c r="P138" s="161">
        <f>SUM(P139:P147)</f>
        <v>0</v>
      </c>
      <c r="Q138" s="160"/>
      <c r="R138" s="161">
        <f>SUM(R139:R147)</f>
        <v>6.9000000000000008E-3</v>
      </c>
      <c r="S138" s="160"/>
      <c r="T138" s="162">
        <f>SUM(T139:T147)</f>
        <v>24.681999999999999</v>
      </c>
      <c r="AR138" s="155" t="s">
        <v>84</v>
      </c>
      <c r="AT138" s="163" t="s">
        <v>76</v>
      </c>
      <c r="AU138" s="163" t="s">
        <v>84</v>
      </c>
      <c r="AY138" s="155" t="s">
        <v>175</v>
      </c>
      <c r="BK138" s="164">
        <f>SUM(BK139:BK147)</f>
        <v>0</v>
      </c>
    </row>
    <row r="139" spans="1:65" s="2" customFormat="1" ht="16.5" customHeight="1">
      <c r="A139" s="33"/>
      <c r="B139" s="167"/>
      <c r="C139" s="168" t="s">
        <v>222</v>
      </c>
      <c r="D139" s="168" t="s">
        <v>177</v>
      </c>
      <c r="E139" s="169" t="s">
        <v>2342</v>
      </c>
      <c r="F139" s="170" t="s">
        <v>2343</v>
      </c>
      <c r="G139" s="171" t="s">
        <v>180</v>
      </c>
      <c r="H139" s="172">
        <v>2</v>
      </c>
      <c r="I139" s="173"/>
      <c r="J139" s="174">
        <f>ROUND(I139*H139,2)</f>
        <v>0</v>
      </c>
      <c r="K139" s="170" t="s">
        <v>1</v>
      </c>
      <c r="L139" s="34"/>
      <c r="M139" s="175" t="s">
        <v>1</v>
      </c>
      <c r="N139" s="176" t="s">
        <v>42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1.67</v>
      </c>
      <c r="T139" s="178">
        <f>S139*H139</f>
        <v>3.34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182</v>
      </c>
      <c r="AT139" s="179" t="s">
        <v>177</v>
      </c>
      <c r="AU139" s="179" t="s">
        <v>86</v>
      </c>
      <c r="AY139" s="18" t="s">
        <v>175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84</v>
      </c>
      <c r="BK139" s="180">
        <f>ROUND(I139*H139,2)</f>
        <v>0</v>
      </c>
      <c r="BL139" s="18" t="s">
        <v>182</v>
      </c>
      <c r="BM139" s="179" t="s">
        <v>2344</v>
      </c>
    </row>
    <row r="140" spans="1:65" s="2" customFormat="1" ht="16.5" customHeight="1">
      <c r="A140" s="33"/>
      <c r="B140" s="167"/>
      <c r="C140" s="168" t="s">
        <v>227</v>
      </c>
      <c r="D140" s="168" t="s">
        <v>177</v>
      </c>
      <c r="E140" s="169" t="s">
        <v>2345</v>
      </c>
      <c r="F140" s="170" t="s">
        <v>2346</v>
      </c>
      <c r="G140" s="171" t="s">
        <v>180</v>
      </c>
      <c r="H140" s="172">
        <v>7</v>
      </c>
      <c r="I140" s="173"/>
      <c r="J140" s="174">
        <f>ROUND(I140*H140,2)</f>
        <v>0</v>
      </c>
      <c r="K140" s="170" t="s">
        <v>181</v>
      </c>
      <c r="L140" s="34"/>
      <c r="M140" s="175" t="s">
        <v>1</v>
      </c>
      <c r="N140" s="176" t="s">
        <v>42</v>
      </c>
      <c r="O140" s="59"/>
      <c r="P140" s="177">
        <f>O140*H140</f>
        <v>0</v>
      </c>
      <c r="Q140" s="177">
        <v>0</v>
      </c>
      <c r="R140" s="177">
        <f>Q140*H140</f>
        <v>0</v>
      </c>
      <c r="S140" s="177">
        <v>2</v>
      </c>
      <c r="T140" s="178">
        <f>S140*H140</f>
        <v>14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182</v>
      </c>
      <c r="AT140" s="179" t="s">
        <v>177</v>
      </c>
      <c r="AU140" s="179" t="s">
        <v>86</v>
      </c>
      <c r="AY140" s="18" t="s">
        <v>175</v>
      </c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8" t="s">
        <v>84</v>
      </c>
      <c r="BK140" s="180">
        <f>ROUND(I140*H140,2)</f>
        <v>0</v>
      </c>
      <c r="BL140" s="18" t="s">
        <v>182</v>
      </c>
      <c r="BM140" s="179" t="s">
        <v>2347</v>
      </c>
    </row>
    <row r="141" spans="1:65" s="14" customFormat="1">
      <c r="B141" s="190"/>
      <c r="D141" s="182" t="s">
        <v>184</v>
      </c>
      <c r="E141" s="191" t="s">
        <v>1</v>
      </c>
      <c r="F141" s="192" t="s">
        <v>2348</v>
      </c>
      <c r="H141" s="191" t="s">
        <v>1</v>
      </c>
      <c r="I141" s="193"/>
      <c r="L141" s="190"/>
      <c r="M141" s="194"/>
      <c r="N141" s="195"/>
      <c r="O141" s="195"/>
      <c r="P141" s="195"/>
      <c r="Q141" s="195"/>
      <c r="R141" s="195"/>
      <c r="S141" s="195"/>
      <c r="T141" s="196"/>
      <c r="AT141" s="191" t="s">
        <v>184</v>
      </c>
      <c r="AU141" s="191" t="s">
        <v>86</v>
      </c>
      <c r="AV141" s="14" t="s">
        <v>84</v>
      </c>
      <c r="AW141" s="14" t="s">
        <v>33</v>
      </c>
      <c r="AX141" s="14" t="s">
        <v>77</v>
      </c>
      <c r="AY141" s="191" t="s">
        <v>175</v>
      </c>
    </row>
    <row r="142" spans="1:65" s="13" customFormat="1">
      <c r="B142" s="181"/>
      <c r="D142" s="182" t="s">
        <v>184</v>
      </c>
      <c r="E142" s="183" t="s">
        <v>1</v>
      </c>
      <c r="F142" s="184" t="s">
        <v>2349</v>
      </c>
      <c r="H142" s="185">
        <v>7</v>
      </c>
      <c r="I142" s="186"/>
      <c r="L142" s="181"/>
      <c r="M142" s="187"/>
      <c r="N142" s="188"/>
      <c r="O142" s="188"/>
      <c r="P142" s="188"/>
      <c r="Q142" s="188"/>
      <c r="R142" s="188"/>
      <c r="S142" s="188"/>
      <c r="T142" s="189"/>
      <c r="AT142" s="183" t="s">
        <v>184</v>
      </c>
      <c r="AU142" s="183" t="s">
        <v>86</v>
      </c>
      <c r="AV142" s="13" t="s">
        <v>86</v>
      </c>
      <c r="AW142" s="13" t="s">
        <v>33</v>
      </c>
      <c r="AX142" s="13" t="s">
        <v>84</v>
      </c>
      <c r="AY142" s="183" t="s">
        <v>175</v>
      </c>
    </row>
    <row r="143" spans="1:65" s="2" customFormat="1" ht="16.5" customHeight="1">
      <c r="A143" s="33"/>
      <c r="B143" s="167"/>
      <c r="C143" s="168" t="s">
        <v>231</v>
      </c>
      <c r="D143" s="168" t="s">
        <v>177</v>
      </c>
      <c r="E143" s="169" t="s">
        <v>2350</v>
      </c>
      <c r="F143" s="170" t="s">
        <v>2351</v>
      </c>
      <c r="G143" s="171" t="s">
        <v>310</v>
      </c>
      <c r="H143" s="172">
        <v>15</v>
      </c>
      <c r="I143" s="173"/>
      <c r="J143" s="174">
        <f>ROUND(I143*H143,2)</f>
        <v>0</v>
      </c>
      <c r="K143" s="170" t="s">
        <v>181</v>
      </c>
      <c r="L143" s="34"/>
      <c r="M143" s="175" t="s">
        <v>1</v>
      </c>
      <c r="N143" s="176" t="s">
        <v>42</v>
      </c>
      <c r="O143" s="59"/>
      <c r="P143" s="177">
        <f>O143*H143</f>
        <v>0</v>
      </c>
      <c r="Q143" s="177">
        <v>0</v>
      </c>
      <c r="R143" s="177">
        <f>Q143*H143</f>
        <v>0</v>
      </c>
      <c r="S143" s="177">
        <v>0.48199999999999998</v>
      </c>
      <c r="T143" s="178">
        <f>S143*H143</f>
        <v>7.2299999999999995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182</v>
      </c>
      <c r="AT143" s="179" t="s">
        <v>177</v>
      </c>
      <c r="AU143" s="179" t="s">
        <v>86</v>
      </c>
      <c r="AY143" s="18" t="s">
        <v>175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8" t="s">
        <v>84</v>
      </c>
      <c r="BK143" s="180">
        <f>ROUND(I143*H143,2)</f>
        <v>0</v>
      </c>
      <c r="BL143" s="18" t="s">
        <v>182</v>
      </c>
      <c r="BM143" s="179" t="s">
        <v>2352</v>
      </c>
    </row>
    <row r="144" spans="1:65" s="2" customFormat="1" ht="16.5" customHeight="1">
      <c r="A144" s="33"/>
      <c r="B144" s="167"/>
      <c r="C144" s="168" t="s">
        <v>237</v>
      </c>
      <c r="D144" s="168" t="s">
        <v>177</v>
      </c>
      <c r="E144" s="169" t="s">
        <v>2353</v>
      </c>
      <c r="F144" s="170" t="s">
        <v>2354</v>
      </c>
      <c r="G144" s="171" t="s">
        <v>310</v>
      </c>
      <c r="H144" s="172">
        <v>1</v>
      </c>
      <c r="I144" s="173"/>
      <c r="J144" s="174">
        <f>ROUND(I144*H144,2)</f>
        <v>0</v>
      </c>
      <c r="K144" s="170" t="s">
        <v>181</v>
      </c>
      <c r="L144" s="34"/>
      <c r="M144" s="175" t="s">
        <v>1</v>
      </c>
      <c r="N144" s="176" t="s">
        <v>42</v>
      </c>
      <c r="O144" s="59"/>
      <c r="P144" s="177">
        <f>O144*H144</f>
        <v>0</v>
      </c>
      <c r="Q144" s="177">
        <v>0</v>
      </c>
      <c r="R144" s="177">
        <f>Q144*H144</f>
        <v>0</v>
      </c>
      <c r="S144" s="177">
        <v>8.6999999999999994E-2</v>
      </c>
      <c r="T144" s="178">
        <f>S144*H144</f>
        <v>8.6999999999999994E-2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182</v>
      </c>
      <c r="AT144" s="179" t="s">
        <v>177</v>
      </c>
      <c r="AU144" s="179" t="s">
        <v>86</v>
      </c>
      <c r="AY144" s="18" t="s">
        <v>175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8" t="s">
        <v>84</v>
      </c>
      <c r="BK144" s="180">
        <f>ROUND(I144*H144,2)</f>
        <v>0</v>
      </c>
      <c r="BL144" s="18" t="s">
        <v>182</v>
      </c>
      <c r="BM144" s="179" t="s">
        <v>2355</v>
      </c>
    </row>
    <row r="145" spans="1:65" s="2" customFormat="1" ht="16.5" customHeight="1">
      <c r="A145" s="33"/>
      <c r="B145" s="167"/>
      <c r="C145" s="168" t="s">
        <v>242</v>
      </c>
      <c r="D145" s="168" t="s">
        <v>177</v>
      </c>
      <c r="E145" s="169" t="s">
        <v>2356</v>
      </c>
      <c r="F145" s="170" t="s">
        <v>2357</v>
      </c>
      <c r="G145" s="171" t="s">
        <v>310</v>
      </c>
      <c r="H145" s="172">
        <v>1</v>
      </c>
      <c r="I145" s="173"/>
      <c r="J145" s="174">
        <f>ROUND(I145*H145,2)</f>
        <v>0</v>
      </c>
      <c r="K145" s="170" t="s">
        <v>181</v>
      </c>
      <c r="L145" s="34"/>
      <c r="M145" s="175" t="s">
        <v>1</v>
      </c>
      <c r="N145" s="176" t="s">
        <v>42</v>
      </c>
      <c r="O145" s="59"/>
      <c r="P145" s="177">
        <f>O145*H145</f>
        <v>0</v>
      </c>
      <c r="Q145" s="177">
        <v>0</v>
      </c>
      <c r="R145" s="177">
        <f>Q145*H145</f>
        <v>0</v>
      </c>
      <c r="S145" s="177">
        <v>2.5000000000000001E-2</v>
      </c>
      <c r="T145" s="178">
        <f>S145*H145</f>
        <v>2.5000000000000001E-2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9" t="s">
        <v>182</v>
      </c>
      <c r="AT145" s="179" t="s">
        <v>177</v>
      </c>
      <c r="AU145" s="179" t="s">
        <v>86</v>
      </c>
      <c r="AY145" s="18" t="s">
        <v>175</v>
      </c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18" t="s">
        <v>84</v>
      </c>
      <c r="BK145" s="180">
        <f>ROUND(I145*H145,2)</f>
        <v>0</v>
      </c>
      <c r="BL145" s="18" t="s">
        <v>182</v>
      </c>
      <c r="BM145" s="179" t="s">
        <v>2358</v>
      </c>
    </row>
    <row r="146" spans="1:65" s="2" customFormat="1" ht="24" customHeight="1">
      <c r="A146" s="33"/>
      <c r="B146" s="167"/>
      <c r="C146" s="168" t="s">
        <v>248</v>
      </c>
      <c r="D146" s="168" t="s">
        <v>177</v>
      </c>
      <c r="E146" s="169" t="s">
        <v>2359</v>
      </c>
      <c r="F146" s="170" t="s">
        <v>2360</v>
      </c>
      <c r="G146" s="171" t="s">
        <v>285</v>
      </c>
      <c r="H146" s="172">
        <v>65</v>
      </c>
      <c r="I146" s="173"/>
      <c r="J146" s="174">
        <f>ROUND(I146*H146,2)</f>
        <v>0</v>
      </c>
      <c r="K146" s="170" t="s">
        <v>1</v>
      </c>
      <c r="L146" s="34"/>
      <c r="M146" s="175" t="s">
        <v>1</v>
      </c>
      <c r="N146" s="176" t="s">
        <v>42</v>
      </c>
      <c r="O146" s="59"/>
      <c r="P146" s="177">
        <f>O146*H146</f>
        <v>0</v>
      </c>
      <c r="Q146" s="177">
        <v>1E-4</v>
      </c>
      <c r="R146" s="177">
        <f>Q146*H146</f>
        <v>6.5000000000000006E-3</v>
      </c>
      <c r="S146" s="177">
        <v>0</v>
      </c>
      <c r="T146" s="17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9" t="s">
        <v>182</v>
      </c>
      <c r="AT146" s="179" t="s">
        <v>177</v>
      </c>
      <c r="AU146" s="179" t="s">
        <v>86</v>
      </c>
      <c r="AY146" s="18" t="s">
        <v>175</v>
      </c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18" t="s">
        <v>84</v>
      </c>
      <c r="BK146" s="180">
        <f>ROUND(I146*H146,2)</f>
        <v>0</v>
      </c>
      <c r="BL146" s="18" t="s">
        <v>182</v>
      </c>
      <c r="BM146" s="179" t="s">
        <v>2361</v>
      </c>
    </row>
    <row r="147" spans="1:65" s="2" customFormat="1" ht="24" customHeight="1">
      <c r="A147" s="33"/>
      <c r="B147" s="167"/>
      <c r="C147" s="168" t="s">
        <v>8</v>
      </c>
      <c r="D147" s="168" t="s">
        <v>177</v>
      </c>
      <c r="E147" s="169" t="s">
        <v>2362</v>
      </c>
      <c r="F147" s="170" t="s">
        <v>2363</v>
      </c>
      <c r="G147" s="171" t="s">
        <v>310</v>
      </c>
      <c r="H147" s="172">
        <v>4</v>
      </c>
      <c r="I147" s="173"/>
      <c r="J147" s="174">
        <f>ROUND(I147*H147,2)</f>
        <v>0</v>
      </c>
      <c r="K147" s="170" t="s">
        <v>1</v>
      </c>
      <c r="L147" s="34"/>
      <c r="M147" s="175" t="s">
        <v>1</v>
      </c>
      <c r="N147" s="176" t="s">
        <v>42</v>
      </c>
      <c r="O147" s="59"/>
      <c r="P147" s="177">
        <f>O147*H147</f>
        <v>0</v>
      </c>
      <c r="Q147" s="177">
        <v>1E-4</v>
      </c>
      <c r="R147" s="177">
        <f>Q147*H147</f>
        <v>4.0000000000000002E-4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182</v>
      </c>
      <c r="AT147" s="179" t="s">
        <v>177</v>
      </c>
      <c r="AU147" s="179" t="s">
        <v>86</v>
      </c>
      <c r="AY147" s="18" t="s">
        <v>175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8" t="s">
        <v>84</v>
      </c>
      <c r="BK147" s="180">
        <f>ROUND(I147*H147,2)</f>
        <v>0</v>
      </c>
      <c r="BL147" s="18" t="s">
        <v>182</v>
      </c>
      <c r="BM147" s="179" t="s">
        <v>2364</v>
      </c>
    </row>
    <row r="148" spans="1:65" s="12" customFormat="1" ht="22.9" customHeight="1">
      <c r="B148" s="154"/>
      <c r="D148" s="155" t="s">
        <v>76</v>
      </c>
      <c r="E148" s="165" t="s">
        <v>872</v>
      </c>
      <c r="F148" s="165" t="s">
        <v>873</v>
      </c>
      <c r="I148" s="157"/>
      <c r="J148" s="166">
        <f>BK148</f>
        <v>0</v>
      </c>
      <c r="L148" s="154"/>
      <c r="M148" s="159"/>
      <c r="N148" s="160"/>
      <c r="O148" s="160"/>
      <c r="P148" s="161">
        <f>SUM(P149:P163)</f>
        <v>0</v>
      </c>
      <c r="Q148" s="160"/>
      <c r="R148" s="161">
        <f>SUM(R149:R163)</f>
        <v>0</v>
      </c>
      <c r="S148" s="160"/>
      <c r="T148" s="162">
        <f>SUM(T149:T163)</f>
        <v>0</v>
      </c>
      <c r="AR148" s="155" t="s">
        <v>84</v>
      </c>
      <c r="AT148" s="163" t="s">
        <v>76</v>
      </c>
      <c r="AU148" s="163" t="s">
        <v>84</v>
      </c>
      <c r="AY148" s="155" t="s">
        <v>175</v>
      </c>
      <c r="BK148" s="164">
        <f>SUM(BK149:BK163)</f>
        <v>0</v>
      </c>
    </row>
    <row r="149" spans="1:65" s="2" customFormat="1" ht="24" customHeight="1">
      <c r="A149" s="33"/>
      <c r="B149" s="167"/>
      <c r="C149" s="168" t="s">
        <v>256</v>
      </c>
      <c r="D149" s="168" t="s">
        <v>177</v>
      </c>
      <c r="E149" s="169" t="s">
        <v>2365</v>
      </c>
      <c r="F149" s="170" t="s">
        <v>2366</v>
      </c>
      <c r="G149" s="171" t="s">
        <v>234</v>
      </c>
      <c r="H149" s="172">
        <v>25.832000000000001</v>
      </c>
      <c r="I149" s="173"/>
      <c r="J149" s="174">
        <f>ROUND(I149*H149,2)</f>
        <v>0</v>
      </c>
      <c r="K149" s="170" t="s">
        <v>181</v>
      </c>
      <c r="L149" s="34"/>
      <c r="M149" s="175" t="s">
        <v>1</v>
      </c>
      <c r="N149" s="176" t="s">
        <v>42</v>
      </c>
      <c r="O149" s="59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182</v>
      </c>
      <c r="AT149" s="179" t="s">
        <v>177</v>
      </c>
      <c r="AU149" s="179" t="s">
        <v>86</v>
      </c>
      <c r="AY149" s="18" t="s">
        <v>175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8" t="s">
        <v>84</v>
      </c>
      <c r="BK149" s="180">
        <f>ROUND(I149*H149,2)</f>
        <v>0</v>
      </c>
      <c r="BL149" s="18" t="s">
        <v>182</v>
      </c>
      <c r="BM149" s="179" t="s">
        <v>2367</v>
      </c>
    </row>
    <row r="150" spans="1:65" s="13" customFormat="1">
      <c r="B150" s="181"/>
      <c r="D150" s="182" t="s">
        <v>184</v>
      </c>
      <c r="E150" s="183" t="s">
        <v>1</v>
      </c>
      <c r="F150" s="184" t="s">
        <v>2368</v>
      </c>
      <c r="H150" s="185">
        <v>25.832000000000001</v>
      </c>
      <c r="I150" s="186"/>
      <c r="L150" s="181"/>
      <c r="M150" s="187"/>
      <c r="N150" s="188"/>
      <c r="O150" s="188"/>
      <c r="P150" s="188"/>
      <c r="Q150" s="188"/>
      <c r="R150" s="188"/>
      <c r="S150" s="188"/>
      <c r="T150" s="189"/>
      <c r="AT150" s="183" t="s">
        <v>184</v>
      </c>
      <c r="AU150" s="183" t="s">
        <v>86</v>
      </c>
      <c r="AV150" s="13" t="s">
        <v>86</v>
      </c>
      <c r="AW150" s="13" t="s">
        <v>33</v>
      </c>
      <c r="AX150" s="13" t="s">
        <v>84</v>
      </c>
      <c r="AY150" s="183" t="s">
        <v>175</v>
      </c>
    </row>
    <row r="151" spans="1:65" s="2" customFormat="1" ht="16.5" customHeight="1">
      <c r="A151" s="33"/>
      <c r="B151" s="167"/>
      <c r="C151" s="168" t="s">
        <v>261</v>
      </c>
      <c r="D151" s="168" t="s">
        <v>177</v>
      </c>
      <c r="E151" s="169" t="s">
        <v>874</v>
      </c>
      <c r="F151" s="170" t="s">
        <v>875</v>
      </c>
      <c r="G151" s="171" t="s">
        <v>234</v>
      </c>
      <c r="H151" s="172">
        <v>498.2</v>
      </c>
      <c r="I151" s="173"/>
      <c r="J151" s="174">
        <f>ROUND(I151*H151,2)</f>
        <v>0</v>
      </c>
      <c r="K151" s="170" t="s">
        <v>181</v>
      </c>
      <c r="L151" s="34"/>
      <c r="M151" s="175" t="s">
        <v>1</v>
      </c>
      <c r="N151" s="176" t="s">
        <v>42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182</v>
      </c>
      <c r="AT151" s="179" t="s">
        <v>177</v>
      </c>
      <c r="AU151" s="179" t="s">
        <v>86</v>
      </c>
      <c r="AY151" s="18" t="s">
        <v>175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8" t="s">
        <v>84</v>
      </c>
      <c r="BK151" s="180">
        <f>ROUND(I151*H151,2)</f>
        <v>0</v>
      </c>
      <c r="BL151" s="18" t="s">
        <v>182</v>
      </c>
      <c r="BM151" s="179" t="s">
        <v>2369</v>
      </c>
    </row>
    <row r="152" spans="1:65" s="13" customFormat="1">
      <c r="B152" s="181"/>
      <c r="D152" s="182" t="s">
        <v>184</v>
      </c>
      <c r="E152" s="183" t="s">
        <v>724</v>
      </c>
      <c r="F152" s="184" t="s">
        <v>2322</v>
      </c>
      <c r="H152" s="185">
        <v>498.2</v>
      </c>
      <c r="I152" s="186"/>
      <c r="L152" s="181"/>
      <c r="M152" s="187"/>
      <c r="N152" s="188"/>
      <c r="O152" s="188"/>
      <c r="P152" s="188"/>
      <c r="Q152" s="188"/>
      <c r="R152" s="188"/>
      <c r="S152" s="188"/>
      <c r="T152" s="189"/>
      <c r="AT152" s="183" t="s">
        <v>184</v>
      </c>
      <c r="AU152" s="183" t="s">
        <v>86</v>
      </c>
      <c r="AV152" s="13" t="s">
        <v>86</v>
      </c>
      <c r="AW152" s="13" t="s">
        <v>33</v>
      </c>
      <c r="AX152" s="13" t="s">
        <v>84</v>
      </c>
      <c r="AY152" s="183" t="s">
        <v>175</v>
      </c>
    </row>
    <row r="153" spans="1:65" s="2" customFormat="1" ht="24" customHeight="1">
      <c r="A153" s="33"/>
      <c r="B153" s="167"/>
      <c r="C153" s="168" t="s">
        <v>265</v>
      </c>
      <c r="D153" s="168" t="s">
        <v>177</v>
      </c>
      <c r="E153" s="169" t="s">
        <v>877</v>
      </c>
      <c r="F153" s="170" t="s">
        <v>878</v>
      </c>
      <c r="G153" s="171" t="s">
        <v>234</v>
      </c>
      <c r="H153" s="172">
        <v>6974.8</v>
      </c>
      <c r="I153" s="173"/>
      <c r="J153" s="174">
        <f>ROUND(I153*H153,2)</f>
        <v>0</v>
      </c>
      <c r="K153" s="170" t="s">
        <v>181</v>
      </c>
      <c r="L153" s="34"/>
      <c r="M153" s="175" t="s">
        <v>1</v>
      </c>
      <c r="N153" s="176" t="s">
        <v>42</v>
      </c>
      <c r="O153" s="59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182</v>
      </c>
      <c r="AT153" s="179" t="s">
        <v>177</v>
      </c>
      <c r="AU153" s="179" t="s">
        <v>86</v>
      </c>
      <c r="AY153" s="18" t="s">
        <v>175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8" t="s">
        <v>84</v>
      </c>
      <c r="BK153" s="180">
        <f>ROUND(I153*H153,2)</f>
        <v>0</v>
      </c>
      <c r="BL153" s="18" t="s">
        <v>182</v>
      </c>
      <c r="BM153" s="179" t="s">
        <v>2370</v>
      </c>
    </row>
    <row r="154" spans="1:65" s="13" customFormat="1">
      <c r="B154" s="181"/>
      <c r="D154" s="182" t="s">
        <v>184</v>
      </c>
      <c r="E154" s="183" t="s">
        <v>1</v>
      </c>
      <c r="F154" s="184" t="s">
        <v>880</v>
      </c>
      <c r="H154" s="185">
        <v>6974.8</v>
      </c>
      <c r="I154" s="186"/>
      <c r="L154" s="181"/>
      <c r="M154" s="187"/>
      <c r="N154" s="188"/>
      <c r="O154" s="188"/>
      <c r="P154" s="188"/>
      <c r="Q154" s="188"/>
      <c r="R154" s="188"/>
      <c r="S154" s="188"/>
      <c r="T154" s="189"/>
      <c r="AT154" s="183" t="s">
        <v>184</v>
      </c>
      <c r="AU154" s="183" t="s">
        <v>86</v>
      </c>
      <c r="AV154" s="13" t="s">
        <v>86</v>
      </c>
      <c r="AW154" s="13" t="s">
        <v>33</v>
      </c>
      <c r="AX154" s="13" t="s">
        <v>84</v>
      </c>
      <c r="AY154" s="183" t="s">
        <v>175</v>
      </c>
    </row>
    <row r="155" spans="1:65" s="2" customFormat="1" ht="16.5" customHeight="1">
      <c r="A155" s="33"/>
      <c r="B155" s="167"/>
      <c r="C155" s="168" t="s">
        <v>269</v>
      </c>
      <c r="D155" s="168" t="s">
        <v>177</v>
      </c>
      <c r="E155" s="169" t="s">
        <v>881</v>
      </c>
      <c r="F155" s="170" t="s">
        <v>882</v>
      </c>
      <c r="G155" s="171" t="s">
        <v>234</v>
      </c>
      <c r="H155" s="172">
        <v>144.982</v>
      </c>
      <c r="I155" s="173"/>
      <c r="J155" s="174">
        <f>ROUND(I155*H155,2)</f>
        <v>0</v>
      </c>
      <c r="K155" s="170" t="s">
        <v>181</v>
      </c>
      <c r="L155" s="34"/>
      <c r="M155" s="175" t="s">
        <v>1</v>
      </c>
      <c r="N155" s="176" t="s">
        <v>42</v>
      </c>
      <c r="O155" s="59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182</v>
      </c>
      <c r="AT155" s="179" t="s">
        <v>177</v>
      </c>
      <c r="AU155" s="179" t="s">
        <v>86</v>
      </c>
      <c r="AY155" s="18" t="s">
        <v>175</v>
      </c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8" t="s">
        <v>84</v>
      </c>
      <c r="BK155" s="180">
        <f>ROUND(I155*H155,2)</f>
        <v>0</v>
      </c>
      <c r="BL155" s="18" t="s">
        <v>182</v>
      </c>
      <c r="BM155" s="179" t="s">
        <v>2371</v>
      </c>
    </row>
    <row r="156" spans="1:65" s="13" customFormat="1">
      <c r="B156" s="181"/>
      <c r="D156" s="182" t="s">
        <v>184</v>
      </c>
      <c r="E156" s="183" t="s">
        <v>726</v>
      </c>
      <c r="F156" s="184" t="s">
        <v>2372</v>
      </c>
      <c r="H156" s="185">
        <v>144.982</v>
      </c>
      <c r="I156" s="186"/>
      <c r="L156" s="181"/>
      <c r="M156" s="187"/>
      <c r="N156" s="188"/>
      <c r="O156" s="188"/>
      <c r="P156" s="188"/>
      <c r="Q156" s="188"/>
      <c r="R156" s="188"/>
      <c r="S156" s="188"/>
      <c r="T156" s="189"/>
      <c r="AT156" s="183" t="s">
        <v>184</v>
      </c>
      <c r="AU156" s="183" t="s">
        <v>86</v>
      </c>
      <c r="AV156" s="13" t="s">
        <v>86</v>
      </c>
      <c r="AW156" s="13" t="s">
        <v>33</v>
      </c>
      <c r="AX156" s="13" t="s">
        <v>84</v>
      </c>
      <c r="AY156" s="183" t="s">
        <v>175</v>
      </c>
    </row>
    <row r="157" spans="1:65" s="2" customFormat="1" ht="24" customHeight="1">
      <c r="A157" s="33"/>
      <c r="B157" s="167"/>
      <c r="C157" s="168" t="s">
        <v>135</v>
      </c>
      <c r="D157" s="168" t="s">
        <v>177</v>
      </c>
      <c r="E157" s="169" t="s">
        <v>885</v>
      </c>
      <c r="F157" s="170" t="s">
        <v>886</v>
      </c>
      <c r="G157" s="171" t="s">
        <v>234</v>
      </c>
      <c r="H157" s="172">
        <v>2029.748</v>
      </c>
      <c r="I157" s="173"/>
      <c r="J157" s="174">
        <f>ROUND(I157*H157,2)</f>
        <v>0</v>
      </c>
      <c r="K157" s="170" t="s">
        <v>181</v>
      </c>
      <c r="L157" s="34"/>
      <c r="M157" s="175" t="s">
        <v>1</v>
      </c>
      <c r="N157" s="176" t="s">
        <v>42</v>
      </c>
      <c r="O157" s="59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9" t="s">
        <v>182</v>
      </c>
      <c r="AT157" s="179" t="s">
        <v>177</v>
      </c>
      <c r="AU157" s="179" t="s">
        <v>86</v>
      </c>
      <c r="AY157" s="18" t="s">
        <v>175</v>
      </c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18" t="s">
        <v>84</v>
      </c>
      <c r="BK157" s="180">
        <f>ROUND(I157*H157,2)</f>
        <v>0</v>
      </c>
      <c r="BL157" s="18" t="s">
        <v>182</v>
      </c>
      <c r="BM157" s="179" t="s">
        <v>2373</v>
      </c>
    </row>
    <row r="158" spans="1:65" s="13" customFormat="1">
      <c r="B158" s="181"/>
      <c r="D158" s="182" t="s">
        <v>184</v>
      </c>
      <c r="E158" s="183" t="s">
        <v>1</v>
      </c>
      <c r="F158" s="184" t="s">
        <v>888</v>
      </c>
      <c r="H158" s="185">
        <v>2029.748</v>
      </c>
      <c r="I158" s="186"/>
      <c r="L158" s="181"/>
      <c r="M158" s="187"/>
      <c r="N158" s="188"/>
      <c r="O158" s="188"/>
      <c r="P158" s="188"/>
      <c r="Q158" s="188"/>
      <c r="R158" s="188"/>
      <c r="S158" s="188"/>
      <c r="T158" s="189"/>
      <c r="AT158" s="183" t="s">
        <v>184</v>
      </c>
      <c r="AU158" s="183" t="s">
        <v>86</v>
      </c>
      <c r="AV158" s="13" t="s">
        <v>86</v>
      </c>
      <c r="AW158" s="13" t="s">
        <v>33</v>
      </c>
      <c r="AX158" s="13" t="s">
        <v>84</v>
      </c>
      <c r="AY158" s="183" t="s">
        <v>175</v>
      </c>
    </row>
    <row r="159" spans="1:65" s="2" customFormat="1" ht="24" customHeight="1">
      <c r="A159" s="33"/>
      <c r="B159" s="167"/>
      <c r="C159" s="168" t="s">
        <v>7</v>
      </c>
      <c r="D159" s="168" t="s">
        <v>177</v>
      </c>
      <c r="E159" s="169" t="s">
        <v>889</v>
      </c>
      <c r="F159" s="170" t="s">
        <v>890</v>
      </c>
      <c r="G159" s="171" t="s">
        <v>234</v>
      </c>
      <c r="H159" s="172">
        <v>643.18200000000002</v>
      </c>
      <c r="I159" s="173"/>
      <c r="J159" s="174">
        <f>ROUND(I159*H159,2)</f>
        <v>0</v>
      </c>
      <c r="K159" s="170" t="s">
        <v>181</v>
      </c>
      <c r="L159" s="34"/>
      <c r="M159" s="175" t="s">
        <v>1</v>
      </c>
      <c r="N159" s="176" t="s">
        <v>42</v>
      </c>
      <c r="O159" s="59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182</v>
      </c>
      <c r="AT159" s="179" t="s">
        <v>177</v>
      </c>
      <c r="AU159" s="179" t="s">
        <v>86</v>
      </c>
      <c r="AY159" s="18" t="s">
        <v>175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8" t="s">
        <v>84</v>
      </c>
      <c r="BK159" s="180">
        <f>ROUND(I159*H159,2)</f>
        <v>0</v>
      </c>
      <c r="BL159" s="18" t="s">
        <v>182</v>
      </c>
      <c r="BM159" s="179" t="s">
        <v>2374</v>
      </c>
    </row>
    <row r="160" spans="1:65" s="2" customFormat="1" ht="36" customHeight="1">
      <c r="A160" s="33"/>
      <c r="B160" s="167"/>
      <c r="C160" s="168" t="s">
        <v>282</v>
      </c>
      <c r="D160" s="168" t="s">
        <v>177</v>
      </c>
      <c r="E160" s="169" t="s">
        <v>892</v>
      </c>
      <c r="F160" s="170" t="s">
        <v>893</v>
      </c>
      <c r="G160" s="171" t="s">
        <v>234</v>
      </c>
      <c r="H160" s="172">
        <v>119.15</v>
      </c>
      <c r="I160" s="173"/>
      <c r="J160" s="174">
        <f>ROUND(I160*H160,2)</f>
        <v>0</v>
      </c>
      <c r="K160" s="170" t="s">
        <v>181</v>
      </c>
      <c r="L160" s="34"/>
      <c r="M160" s="175" t="s">
        <v>1</v>
      </c>
      <c r="N160" s="176" t="s">
        <v>42</v>
      </c>
      <c r="O160" s="59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9" t="s">
        <v>182</v>
      </c>
      <c r="AT160" s="179" t="s">
        <v>177</v>
      </c>
      <c r="AU160" s="179" t="s">
        <v>86</v>
      </c>
      <c r="AY160" s="18" t="s">
        <v>175</v>
      </c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8" t="s">
        <v>84</v>
      </c>
      <c r="BK160" s="180">
        <f>ROUND(I160*H160,2)</f>
        <v>0</v>
      </c>
      <c r="BL160" s="18" t="s">
        <v>182</v>
      </c>
      <c r="BM160" s="179" t="s">
        <v>2375</v>
      </c>
    </row>
    <row r="161" spans="1:65" s="2" customFormat="1" ht="24" customHeight="1">
      <c r="A161" s="33"/>
      <c r="B161" s="167"/>
      <c r="C161" s="168" t="s">
        <v>287</v>
      </c>
      <c r="D161" s="168" t="s">
        <v>177</v>
      </c>
      <c r="E161" s="169" t="s">
        <v>895</v>
      </c>
      <c r="F161" s="170" t="s">
        <v>896</v>
      </c>
      <c r="G161" s="171" t="s">
        <v>234</v>
      </c>
      <c r="H161" s="172">
        <v>174.6</v>
      </c>
      <c r="I161" s="173"/>
      <c r="J161" s="174">
        <f>ROUND(I161*H161,2)</f>
        <v>0</v>
      </c>
      <c r="K161" s="170" t="s">
        <v>181</v>
      </c>
      <c r="L161" s="34"/>
      <c r="M161" s="175" t="s">
        <v>1</v>
      </c>
      <c r="N161" s="176" t="s">
        <v>42</v>
      </c>
      <c r="O161" s="59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182</v>
      </c>
      <c r="AT161" s="179" t="s">
        <v>177</v>
      </c>
      <c r="AU161" s="179" t="s">
        <v>86</v>
      </c>
      <c r="AY161" s="18" t="s">
        <v>175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8" t="s">
        <v>84</v>
      </c>
      <c r="BK161" s="180">
        <f>ROUND(I161*H161,2)</f>
        <v>0</v>
      </c>
      <c r="BL161" s="18" t="s">
        <v>182</v>
      </c>
      <c r="BM161" s="179" t="s">
        <v>2376</v>
      </c>
    </row>
    <row r="162" spans="1:65" s="2" customFormat="1" ht="24" customHeight="1">
      <c r="A162" s="33"/>
      <c r="B162" s="167"/>
      <c r="C162" s="168" t="s">
        <v>291</v>
      </c>
      <c r="D162" s="168" t="s">
        <v>177</v>
      </c>
      <c r="E162" s="169" t="s">
        <v>898</v>
      </c>
      <c r="F162" s="170" t="s">
        <v>899</v>
      </c>
      <c r="G162" s="171" t="s">
        <v>234</v>
      </c>
      <c r="H162" s="172">
        <v>323.60000000000002</v>
      </c>
      <c r="I162" s="173"/>
      <c r="J162" s="174">
        <f>ROUND(I162*H162,2)</f>
        <v>0</v>
      </c>
      <c r="K162" s="170" t="s">
        <v>181</v>
      </c>
      <c r="L162" s="34"/>
      <c r="M162" s="175" t="s">
        <v>1</v>
      </c>
      <c r="N162" s="176" t="s">
        <v>42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9" t="s">
        <v>182</v>
      </c>
      <c r="AT162" s="179" t="s">
        <v>177</v>
      </c>
      <c r="AU162" s="179" t="s">
        <v>86</v>
      </c>
      <c r="AY162" s="18" t="s">
        <v>175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8" t="s">
        <v>84</v>
      </c>
      <c r="BK162" s="180">
        <f>ROUND(I162*H162,2)</f>
        <v>0</v>
      </c>
      <c r="BL162" s="18" t="s">
        <v>182</v>
      </c>
      <c r="BM162" s="179" t="s">
        <v>2377</v>
      </c>
    </row>
    <row r="163" spans="1:65" s="13" customFormat="1">
      <c r="B163" s="181"/>
      <c r="D163" s="182" t="s">
        <v>184</v>
      </c>
      <c r="E163" s="183" t="s">
        <v>1</v>
      </c>
      <c r="F163" s="184" t="s">
        <v>2378</v>
      </c>
      <c r="H163" s="185">
        <v>323.60000000000002</v>
      </c>
      <c r="I163" s="186"/>
      <c r="L163" s="181"/>
      <c r="M163" s="187"/>
      <c r="N163" s="188"/>
      <c r="O163" s="188"/>
      <c r="P163" s="188"/>
      <c r="Q163" s="188"/>
      <c r="R163" s="188"/>
      <c r="S163" s="188"/>
      <c r="T163" s="189"/>
      <c r="AT163" s="183" t="s">
        <v>184</v>
      </c>
      <c r="AU163" s="183" t="s">
        <v>86</v>
      </c>
      <c r="AV163" s="13" t="s">
        <v>86</v>
      </c>
      <c r="AW163" s="13" t="s">
        <v>33</v>
      </c>
      <c r="AX163" s="13" t="s">
        <v>84</v>
      </c>
      <c r="AY163" s="183" t="s">
        <v>175</v>
      </c>
    </row>
    <row r="164" spans="1:65" s="12" customFormat="1" ht="25.9" customHeight="1">
      <c r="B164" s="154"/>
      <c r="D164" s="155" t="s">
        <v>76</v>
      </c>
      <c r="E164" s="156" t="s">
        <v>565</v>
      </c>
      <c r="F164" s="156" t="s">
        <v>566</v>
      </c>
      <c r="I164" s="157"/>
      <c r="J164" s="158">
        <f>BK164</f>
        <v>0</v>
      </c>
      <c r="L164" s="154"/>
      <c r="M164" s="159"/>
      <c r="N164" s="160"/>
      <c r="O164" s="160"/>
      <c r="P164" s="161">
        <f>P165</f>
        <v>0</v>
      </c>
      <c r="Q164" s="160"/>
      <c r="R164" s="161">
        <f>R165</f>
        <v>0</v>
      </c>
      <c r="S164" s="160"/>
      <c r="T164" s="162">
        <f>T165</f>
        <v>1.1499999999999999</v>
      </c>
      <c r="AR164" s="155" t="s">
        <v>86</v>
      </c>
      <c r="AT164" s="163" t="s">
        <v>76</v>
      </c>
      <c r="AU164" s="163" t="s">
        <v>77</v>
      </c>
      <c r="AY164" s="155" t="s">
        <v>175</v>
      </c>
      <c r="BK164" s="164">
        <f>BK165</f>
        <v>0</v>
      </c>
    </row>
    <row r="165" spans="1:65" s="12" customFormat="1" ht="22.9" customHeight="1">
      <c r="B165" s="154"/>
      <c r="D165" s="155" t="s">
        <v>76</v>
      </c>
      <c r="E165" s="165" t="s">
        <v>567</v>
      </c>
      <c r="F165" s="165" t="s">
        <v>568</v>
      </c>
      <c r="I165" s="157"/>
      <c r="J165" s="166">
        <f>BK165</f>
        <v>0</v>
      </c>
      <c r="L165" s="154"/>
      <c r="M165" s="159"/>
      <c r="N165" s="160"/>
      <c r="O165" s="160"/>
      <c r="P165" s="161">
        <f>SUM(P166:P174)</f>
        <v>0</v>
      </c>
      <c r="Q165" s="160"/>
      <c r="R165" s="161">
        <f>SUM(R166:R174)</f>
        <v>0</v>
      </c>
      <c r="S165" s="160"/>
      <c r="T165" s="162">
        <f>SUM(T166:T174)</f>
        <v>1.1499999999999999</v>
      </c>
      <c r="AR165" s="155" t="s">
        <v>86</v>
      </c>
      <c r="AT165" s="163" t="s">
        <v>76</v>
      </c>
      <c r="AU165" s="163" t="s">
        <v>84</v>
      </c>
      <c r="AY165" s="155" t="s">
        <v>175</v>
      </c>
      <c r="BK165" s="164">
        <f>SUM(BK166:BK174)</f>
        <v>0</v>
      </c>
    </row>
    <row r="166" spans="1:65" s="2" customFormat="1" ht="24" customHeight="1">
      <c r="A166" s="33"/>
      <c r="B166" s="167"/>
      <c r="C166" s="168" t="s">
        <v>295</v>
      </c>
      <c r="D166" s="168" t="s">
        <v>177</v>
      </c>
      <c r="E166" s="169" t="s">
        <v>2379</v>
      </c>
      <c r="F166" s="170" t="s">
        <v>2380</v>
      </c>
      <c r="G166" s="171" t="s">
        <v>556</v>
      </c>
      <c r="H166" s="172">
        <v>900</v>
      </c>
      <c r="I166" s="173"/>
      <c r="J166" s="174">
        <f>ROUND(I166*H166,2)</f>
        <v>0</v>
      </c>
      <c r="K166" s="170" t="s">
        <v>181</v>
      </c>
      <c r="L166" s="34"/>
      <c r="M166" s="175" t="s">
        <v>1</v>
      </c>
      <c r="N166" s="176" t="s">
        <v>42</v>
      </c>
      <c r="O166" s="59"/>
      <c r="P166" s="177">
        <f>O166*H166</f>
        <v>0</v>
      </c>
      <c r="Q166" s="177">
        <v>0</v>
      </c>
      <c r="R166" s="177">
        <f>Q166*H166</f>
        <v>0</v>
      </c>
      <c r="S166" s="177">
        <v>1E-3</v>
      </c>
      <c r="T166" s="178">
        <f>S166*H166</f>
        <v>0.9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9" t="s">
        <v>256</v>
      </c>
      <c r="AT166" s="179" t="s">
        <v>177</v>
      </c>
      <c r="AU166" s="179" t="s">
        <v>86</v>
      </c>
      <c r="AY166" s="18" t="s">
        <v>175</v>
      </c>
      <c r="BE166" s="180">
        <f>IF(N166="základní",J166,0)</f>
        <v>0</v>
      </c>
      <c r="BF166" s="180">
        <f>IF(N166="snížená",J166,0)</f>
        <v>0</v>
      </c>
      <c r="BG166" s="180">
        <f>IF(N166="zákl. přenesená",J166,0)</f>
        <v>0</v>
      </c>
      <c r="BH166" s="180">
        <f>IF(N166="sníž. přenesená",J166,0)</f>
        <v>0</v>
      </c>
      <c r="BI166" s="180">
        <f>IF(N166="nulová",J166,0)</f>
        <v>0</v>
      </c>
      <c r="BJ166" s="18" t="s">
        <v>84</v>
      </c>
      <c r="BK166" s="180">
        <f>ROUND(I166*H166,2)</f>
        <v>0</v>
      </c>
      <c r="BL166" s="18" t="s">
        <v>256</v>
      </c>
      <c r="BM166" s="179" t="s">
        <v>2381</v>
      </c>
    </row>
    <row r="167" spans="1:65" s="13" customFormat="1">
      <c r="B167" s="181"/>
      <c r="D167" s="182" t="s">
        <v>184</v>
      </c>
      <c r="E167" s="183" t="s">
        <v>1</v>
      </c>
      <c r="F167" s="184" t="s">
        <v>2382</v>
      </c>
      <c r="H167" s="185">
        <v>850</v>
      </c>
      <c r="I167" s="186"/>
      <c r="L167" s="181"/>
      <c r="M167" s="187"/>
      <c r="N167" s="188"/>
      <c r="O167" s="188"/>
      <c r="P167" s="188"/>
      <c r="Q167" s="188"/>
      <c r="R167" s="188"/>
      <c r="S167" s="188"/>
      <c r="T167" s="189"/>
      <c r="AT167" s="183" t="s">
        <v>184</v>
      </c>
      <c r="AU167" s="183" t="s">
        <v>86</v>
      </c>
      <c r="AV167" s="13" t="s">
        <v>86</v>
      </c>
      <c r="AW167" s="13" t="s">
        <v>33</v>
      </c>
      <c r="AX167" s="13" t="s">
        <v>77</v>
      </c>
      <c r="AY167" s="183" t="s">
        <v>175</v>
      </c>
    </row>
    <row r="168" spans="1:65" s="13" customFormat="1">
      <c r="B168" s="181"/>
      <c r="D168" s="182" t="s">
        <v>184</v>
      </c>
      <c r="E168" s="183" t="s">
        <v>1</v>
      </c>
      <c r="F168" s="184" t="s">
        <v>2383</v>
      </c>
      <c r="H168" s="185">
        <v>20</v>
      </c>
      <c r="I168" s="186"/>
      <c r="L168" s="181"/>
      <c r="M168" s="187"/>
      <c r="N168" s="188"/>
      <c r="O168" s="188"/>
      <c r="P168" s="188"/>
      <c r="Q168" s="188"/>
      <c r="R168" s="188"/>
      <c r="S168" s="188"/>
      <c r="T168" s="189"/>
      <c r="AT168" s="183" t="s">
        <v>184</v>
      </c>
      <c r="AU168" s="183" t="s">
        <v>86</v>
      </c>
      <c r="AV168" s="13" t="s">
        <v>86</v>
      </c>
      <c r="AW168" s="13" t="s">
        <v>33</v>
      </c>
      <c r="AX168" s="13" t="s">
        <v>77</v>
      </c>
      <c r="AY168" s="183" t="s">
        <v>175</v>
      </c>
    </row>
    <row r="169" spans="1:65" s="13" customFormat="1">
      <c r="B169" s="181"/>
      <c r="D169" s="182" t="s">
        <v>184</v>
      </c>
      <c r="E169" s="183" t="s">
        <v>1</v>
      </c>
      <c r="F169" s="184" t="s">
        <v>2384</v>
      </c>
      <c r="H169" s="185">
        <v>30</v>
      </c>
      <c r="I169" s="186"/>
      <c r="L169" s="181"/>
      <c r="M169" s="187"/>
      <c r="N169" s="188"/>
      <c r="O169" s="188"/>
      <c r="P169" s="188"/>
      <c r="Q169" s="188"/>
      <c r="R169" s="188"/>
      <c r="S169" s="188"/>
      <c r="T169" s="189"/>
      <c r="AT169" s="183" t="s">
        <v>184</v>
      </c>
      <c r="AU169" s="183" t="s">
        <v>86</v>
      </c>
      <c r="AV169" s="13" t="s">
        <v>86</v>
      </c>
      <c r="AW169" s="13" t="s">
        <v>33</v>
      </c>
      <c r="AX169" s="13" t="s">
        <v>77</v>
      </c>
      <c r="AY169" s="183" t="s">
        <v>175</v>
      </c>
    </row>
    <row r="170" spans="1:65" s="15" customFormat="1">
      <c r="B170" s="197"/>
      <c r="D170" s="182" t="s">
        <v>184</v>
      </c>
      <c r="E170" s="198" t="s">
        <v>1</v>
      </c>
      <c r="F170" s="199" t="s">
        <v>200</v>
      </c>
      <c r="H170" s="200">
        <v>900</v>
      </c>
      <c r="I170" s="201"/>
      <c r="L170" s="197"/>
      <c r="M170" s="202"/>
      <c r="N170" s="203"/>
      <c r="O170" s="203"/>
      <c r="P170" s="203"/>
      <c r="Q170" s="203"/>
      <c r="R170" s="203"/>
      <c r="S170" s="203"/>
      <c r="T170" s="204"/>
      <c r="AT170" s="198" t="s">
        <v>184</v>
      </c>
      <c r="AU170" s="198" t="s">
        <v>86</v>
      </c>
      <c r="AV170" s="15" t="s">
        <v>182</v>
      </c>
      <c r="AW170" s="15" t="s">
        <v>33</v>
      </c>
      <c r="AX170" s="15" t="s">
        <v>84</v>
      </c>
      <c r="AY170" s="198" t="s">
        <v>175</v>
      </c>
    </row>
    <row r="171" spans="1:65" s="2" customFormat="1" ht="24" customHeight="1">
      <c r="A171" s="33"/>
      <c r="B171" s="167"/>
      <c r="C171" s="168" t="s">
        <v>300</v>
      </c>
      <c r="D171" s="168" t="s">
        <v>177</v>
      </c>
      <c r="E171" s="169" t="s">
        <v>2385</v>
      </c>
      <c r="F171" s="170" t="s">
        <v>2386</v>
      </c>
      <c r="G171" s="171" t="s">
        <v>556</v>
      </c>
      <c r="H171" s="172">
        <v>250</v>
      </c>
      <c r="I171" s="173"/>
      <c r="J171" s="174">
        <f>ROUND(I171*H171,2)</f>
        <v>0</v>
      </c>
      <c r="K171" s="170" t="s">
        <v>181</v>
      </c>
      <c r="L171" s="34"/>
      <c r="M171" s="175" t="s">
        <v>1</v>
      </c>
      <c r="N171" s="176" t="s">
        <v>42</v>
      </c>
      <c r="O171" s="59"/>
      <c r="P171" s="177">
        <f>O171*H171</f>
        <v>0</v>
      </c>
      <c r="Q171" s="177">
        <v>0</v>
      </c>
      <c r="R171" s="177">
        <f>Q171*H171</f>
        <v>0</v>
      </c>
      <c r="S171" s="177">
        <v>1E-3</v>
      </c>
      <c r="T171" s="178">
        <f>S171*H171</f>
        <v>0.25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256</v>
      </c>
      <c r="AT171" s="179" t="s">
        <v>177</v>
      </c>
      <c r="AU171" s="179" t="s">
        <v>86</v>
      </c>
      <c r="AY171" s="18" t="s">
        <v>175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84</v>
      </c>
      <c r="BK171" s="180">
        <f>ROUND(I171*H171,2)</f>
        <v>0</v>
      </c>
      <c r="BL171" s="18" t="s">
        <v>256</v>
      </c>
      <c r="BM171" s="179" t="s">
        <v>2387</v>
      </c>
    </row>
    <row r="172" spans="1:65" s="13" customFormat="1">
      <c r="B172" s="181"/>
      <c r="D172" s="182" t="s">
        <v>184</v>
      </c>
      <c r="E172" s="183" t="s">
        <v>1</v>
      </c>
      <c r="F172" s="184" t="s">
        <v>2388</v>
      </c>
      <c r="H172" s="185">
        <v>110</v>
      </c>
      <c r="I172" s="186"/>
      <c r="L172" s="181"/>
      <c r="M172" s="187"/>
      <c r="N172" s="188"/>
      <c r="O172" s="188"/>
      <c r="P172" s="188"/>
      <c r="Q172" s="188"/>
      <c r="R172" s="188"/>
      <c r="S172" s="188"/>
      <c r="T172" s="189"/>
      <c r="AT172" s="183" t="s">
        <v>184</v>
      </c>
      <c r="AU172" s="183" t="s">
        <v>86</v>
      </c>
      <c r="AV172" s="13" t="s">
        <v>86</v>
      </c>
      <c r="AW172" s="13" t="s">
        <v>33</v>
      </c>
      <c r="AX172" s="13" t="s">
        <v>77</v>
      </c>
      <c r="AY172" s="183" t="s">
        <v>175</v>
      </c>
    </row>
    <row r="173" spans="1:65" s="13" customFormat="1">
      <c r="B173" s="181"/>
      <c r="D173" s="182" t="s">
        <v>184</v>
      </c>
      <c r="E173" s="183" t="s">
        <v>1</v>
      </c>
      <c r="F173" s="184" t="s">
        <v>2389</v>
      </c>
      <c r="H173" s="185">
        <v>140</v>
      </c>
      <c r="I173" s="186"/>
      <c r="L173" s="181"/>
      <c r="M173" s="187"/>
      <c r="N173" s="188"/>
      <c r="O173" s="188"/>
      <c r="P173" s="188"/>
      <c r="Q173" s="188"/>
      <c r="R173" s="188"/>
      <c r="S173" s="188"/>
      <c r="T173" s="189"/>
      <c r="AT173" s="183" t="s">
        <v>184</v>
      </c>
      <c r="AU173" s="183" t="s">
        <v>86</v>
      </c>
      <c r="AV173" s="13" t="s">
        <v>86</v>
      </c>
      <c r="AW173" s="13" t="s">
        <v>33</v>
      </c>
      <c r="AX173" s="13" t="s">
        <v>77</v>
      </c>
      <c r="AY173" s="183" t="s">
        <v>175</v>
      </c>
    </row>
    <row r="174" spans="1:65" s="15" customFormat="1">
      <c r="B174" s="197"/>
      <c r="D174" s="182" t="s">
        <v>184</v>
      </c>
      <c r="E174" s="198" t="s">
        <v>1</v>
      </c>
      <c r="F174" s="199" t="s">
        <v>200</v>
      </c>
      <c r="H174" s="200">
        <v>250</v>
      </c>
      <c r="I174" s="201"/>
      <c r="L174" s="197"/>
      <c r="M174" s="229"/>
      <c r="N174" s="230"/>
      <c r="O174" s="230"/>
      <c r="P174" s="230"/>
      <c r="Q174" s="230"/>
      <c r="R174" s="230"/>
      <c r="S174" s="230"/>
      <c r="T174" s="231"/>
      <c r="AT174" s="198" t="s">
        <v>184</v>
      </c>
      <c r="AU174" s="198" t="s">
        <v>86</v>
      </c>
      <c r="AV174" s="15" t="s">
        <v>182</v>
      </c>
      <c r="AW174" s="15" t="s">
        <v>33</v>
      </c>
      <c r="AX174" s="15" t="s">
        <v>84</v>
      </c>
      <c r="AY174" s="198" t="s">
        <v>175</v>
      </c>
    </row>
    <row r="175" spans="1:65" s="2" customFormat="1" ht="6.95" customHeight="1">
      <c r="A175" s="33"/>
      <c r="B175" s="48"/>
      <c r="C175" s="49"/>
      <c r="D175" s="49"/>
      <c r="E175" s="49"/>
      <c r="F175" s="49"/>
      <c r="G175" s="49"/>
      <c r="H175" s="49"/>
      <c r="I175" s="127"/>
      <c r="J175" s="49"/>
      <c r="K175" s="49"/>
      <c r="L175" s="34"/>
      <c r="M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</row>
  </sheetData>
  <autoFilter ref="C121:K174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133</v>
      </c>
      <c r="AZ2" s="100" t="s">
        <v>136</v>
      </c>
      <c r="BA2" s="100" t="s">
        <v>1</v>
      </c>
      <c r="BB2" s="100" t="s">
        <v>1</v>
      </c>
      <c r="BC2" s="100" t="s">
        <v>2390</v>
      </c>
      <c r="BD2" s="100" t="s">
        <v>86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86</v>
      </c>
      <c r="AZ3" s="100" t="s">
        <v>139</v>
      </c>
      <c r="BA3" s="100" t="s">
        <v>1</v>
      </c>
      <c r="BB3" s="100" t="s">
        <v>1</v>
      </c>
      <c r="BC3" s="100" t="s">
        <v>320</v>
      </c>
      <c r="BD3" s="100" t="s">
        <v>86</v>
      </c>
    </row>
    <row r="4" spans="1:56" s="1" customFormat="1" ht="24.95" customHeight="1">
      <c r="B4" s="21"/>
      <c r="D4" s="22" t="s">
        <v>138</v>
      </c>
      <c r="I4" s="99"/>
      <c r="L4" s="21"/>
      <c r="M4" s="102" t="s">
        <v>10</v>
      </c>
      <c r="AT4" s="18" t="s">
        <v>3</v>
      </c>
      <c r="AZ4" s="100" t="s">
        <v>141</v>
      </c>
      <c r="BA4" s="100" t="s">
        <v>1</v>
      </c>
      <c r="BB4" s="100" t="s">
        <v>1</v>
      </c>
      <c r="BC4" s="100" t="s">
        <v>2391</v>
      </c>
      <c r="BD4" s="100" t="s">
        <v>86</v>
      </c>
    </row>
    <row r="5" spans="1:56" s="1" customFormat="1" ht="6.95" customHeight="1">
      <c r="B5" s="21"/>
      <c r="I5" s="99"/>
      <c r="L5" s="21"/>
      <c r="AZ5" s="100" t="s">
        <v>1175</v>
      </c>
      <c r="BA5" s="100" t="s">
        <v>1</v>
      </c>
      <c r="BB5" s="100" t="s">
        <v>1</v>
      </c>
      <c r="BC5" s="100" t="s">
        <v>1457</v>
      </c>
      <c r="BD5" s="100" t="s">
        <v>86</v>
      </c>
    </row>
    <row r="6" spans="1:56" s="1" customFormat="1" ht="12" customHeight="1">
      <c r="B6" s="21"/>
      <c r="D6" s="28" t="s">
        <v>15</v>
      </c>
      <c r="I6" s="99"/>
      <c r="L6" s="21"/>
      <c r="AZ6" s="100" t="s">
        <v>1177</v>
      </c>
      <c r="BA6" s="100" t="s">
        <v>1</v>
      </c>
      <c r="BB6" s="100" t="s">
        <v>1</v>
      </c>
      <c r="BC6" s="100" t="s">
        <v>2392</v>
      </c>
      <c r="BD6" s="100" t="s">
        <v>86</v>
      </c>
    </row>
    <row r="7" spans="1:56" s="1" customFormat="1" ht="25.5" customHeight="1">
      <c r="B7" s="21"/>
      <c r="E7" s="276" t="str">
        <f>'Rekapitulace stavby'!K6</f>
        <v>Regenerace panelového sídliště Křižná-V.etapa,lokalita ul.Křižná,Seifertova,Bratří Čapků,U Apolla</v>
      </c>
      <c r="F7" s="277"/>
      <c r="G7" s="277"/>
      <c r="H7" s="277"/>
      <c r="I7" s="99"/>
      <c r="L7" s="21"/>
      <c r="AZ7" s="100" t="s">
        <v>142</v>
      </c>
      <c r="BA7" s="100" t="s">
        <v>1</v>
      </c>
      <c r="BB7" s="100" t="s">
        <v>1</v>
      </c>
      <c r="BC7" s="100" t="s">
        <v>2393</v>
      </c>
      <c r="BD7" s="100" t="s">
        <v>86</v>
      </c>
    </row>
    <row r="8" spans="1:56" s="2" customFormat="1" ht="12" customHeight="1">
      <c r="A8" s="33"/>
      <c r="B8" s="34"/>
      <c r="C8" s="33"/>
      <c r="D8" s="28" t="s">
        <v>144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100" t="s">
        <v>380</v>
      </c>
      <c r="BA8" s="100" t="s">
        <v>1</v>
      </c>
      <c r="BB8" s="100" t="s">
        <v>1</v>
      </c>
      <c r="BC8" s="100" t="s">
        <v>2394</v>
      </c>
      <c r="BD8" s="100" t="s">
        <v>86</v>
      </c>
    </row>
    <row r="9" spans="1:56" s="2" customFormat="1" ht="16.5" customHeight="1">
      <c r="A9" s="33"/>
      <c r="B9" s="34"/>
      <c r="C9" s="33"/>
      <c r="D9" s="33"/>
      <c r="E9" s="258" t="s">
        <v>2395</v>
      </c>
      <c r="F9" s="275"/>
      <c r="G9" s="275"/>
      <c r="H9" s="275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104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104" t="s">
        <v>21</v>
      </c>
      <c r="J12" s="56" t="str">
        <f>'Rekapitulace stavby'!AN8</f>
        <v>18. 1. 2019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104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104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8" t="str">
        <f>'Rekapitulace stavby'!E14</f>
        <v>Vyplň údaj</v>
      </c>
      <c r="F18" s="261"/>
      <c r="G18" s="261"/>
      <c r="H18" s="261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24</v>
      </c>
      <c r="J20" s="26" t="s">
        <v>30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104" t="s">
        <v>26</v>
      </c>
      <c r="J21" s="26" t="s">
        <v>32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104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104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5"/>
      <c r="B27" s="106"/>
      <c r="C27" s="105"/>
      <c r="D27" s="105"/>
      <c r="E27" s="265" t="s">
        <v>1</v>
      </c>
      <c r="F27" s="265"/>
      <c r="G27" s="265"/>
      <c r="H27" s="265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10" t="s">
        <v>37</v>
      </c>
      <c r="E30" s="33"/>
      <c r="F30" s="33"/>
      <c r="G30" s="33"/>
      <c r="H30" s="33"/>
      <c r="I30" s="103"/>
      <c r="J30" s="72">
        <f>ROUND(J131,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111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12" t="s">
        <v>41</v>
      </c>
      <c r="E33" s="28" t="s">
        <v>42</v>
      </c>
      <c r="F33" s="113">
        <f>ROUND((SUM(BE131:BE217)),  2)</f>
        <v>0</v>
      </c>
      <c r="G33" s="33"/>
      <c r="H33" s="33"/>
      <c r="I33" s="114">
        <v>0.21</v>
      </c>
      <c r="J33" s="113">
        <f>ROUND(((SUM(BE131:BE217))*I33),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13">
        <f>ROUND((SUM(BF131:BF217)),  2)</f>
        <v>0</v>
      </c>
      <c r="G34" s="33"/>
      <c r="H34" s="33"/>
      <c r="I34" s="114">
        <v>0.15</v>
      </c>
      <c r="J34" s="113">
        <f>ROUND(((SUM(BF131:BF217))*I34),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13">
        <f>ROUND((SUM(BG131:BG217)),  2)</f>
        <v>0</v>
      </c>
      <c r="G35" s="33"/>
      <c r="H35" s="33"/>
      <c r="I35" s="114">
        <v>0.21</v>
      </c>
      <c r="J35" s="113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13">
        <f>ROUND((SUM(BH131:BH217)),  2)</f>
        <v>0</v>
      </c>
      <c r="G36" s="33"/>
      <c r="H36" s="33"/>
      <c r="I36" s="114">
        <v>0.15</v>
      </c>
      <c r="J36" s="113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13">
        <f>ROUND((SUM(BI131:BI217)),  2)</f>
        <v>0</v>
      </c>
      <c r="G37" s="33"/>
      <c r="H37" s="33"/>
      <c r="I37" s="114">
        <v>0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5"/>
      <c r="D39" s="116" t="s">
        <v>47</v>
      </c>
      <c r="E39" s="61"/>
      <c r="F39" s="61"/>
      <c r="G39" s="117" t="s">
        <v>48</v>
      </c>
      <c r="H39" s="118" t="s">
        <v>49</v>
      </c>
      <c r="I39" s="119"/>
      <c r="J39" s="120">
        <f>SUM(J30:J37)</f>
        <v>0</v>
      </c>
      <c r="K39" s="12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9"/>
      <c r="L41" s="21"/>
    </row>
    <row r="42" spans="1:31" s="1" customFormat="1" ht="14.45" customHeight="1">
      <c r="B42" s="21"/>
      <c r="I42" s="99"/>
      <c r="L42" s="21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122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23" t="s">
        <v>53</v>
      </c>
      <c r="G61" s="46" t="s">
        <v>52</v>
      </c>
      <c r="H61" s="36"/>
      <c r="I61" s="124"/>
      <c r="J61" s="12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23" t="s">
        <v>53</v>
      </c>
      <c r="G76" s="46" t="s">
        <v>52</v>
      </c>
      <c r="H76" s="36"/>
      <c r="I76" s="124"/>
      <c r="J76" s="12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5.5" customHeight="1">
      <c r="A85" s="33"/>
      <c r="B85" s="34"/>
      <c r="C85" s="33"/>
      <c r="D85" s="33"/>
      <c r="E85" s="276" t="str">
        <f>E7</f>
        <v>Regenerace panelového sídliště Křižná-V.etapa,lokalita ul.Křižná,Seifertova,Bratří Čapků,U Apolla</v>
      </c>
      <c r="F85" s="277"/>
      <c r="G85" s="277"/>
      <c r="H85" s="277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144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8" t="str">
        <f>E9</f>
        <v>010 - SO 10 Úprava a doplnění VO</v>
      </c>
      <c r="F87" s="275"/>
      <c r="G87" s="275"/>
      <c r="H87" s="275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Valašské Meziříčí</v>
      </c>
      <c r="G89" s="33"/>
      <c r="H89" s="33"/>
      <c r="I89" s="104" t="s">
        <v>21</v>
      </c>
      <c r="J89" s="56" t="str">
        <f>IF(J12="","",J12)</f>
        <v>18. 1. 2019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Valašské Meziříčí</v>
      </c>
      <c r="G91" s="33"/>
      <c r="H91" s="33"/>
      <c r="I91" s="104" t="s">
        <v>29</v>
      </c>
      <c r="J91" s="31" t="str">
        <f>E21</f>
        <v>LZ-PROJEKT plus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34</v>
      </c>
      <c r="J92" s="31" t="str">
        <f>E24</f>
        <v>Fajfrová Irena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9" t="s">
        <v>149</v>
      </c>
      <c r="D94" s="115"/>
      <c r="E94" s="115"/>
      <c r="F94" s="115"/>
      <c r="G94" s="115"/>
      <c r="H94" s="115"/>
      <c r="I94" s="130"/>
      <c r="J94" s="131" t="s">
        <v>150</v>
      </c>
      <c r="K94" s="115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2" t="s">
        <v>151</v>
      </c>
      <c r="D96" s="33"/>
      <c r="E96" s="33"/>
      <c r="F96" s="33"/>
      <c r="G96" s="33"/>
      <c r="H96" s="33"/>
      <c r="I96" s="103"/>
      <c r="J96" s="72">
        <f>J131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152</v>
      </c>
    </row>
    <row r="97" spans="1:31" s="9" customFormat="1" ht="24.95" customHeight="1">
      <c r="B97" s="133"/>
      <c r="D97" s="134" t="s">
        <v>153</v>
      </c>
      <c r="E97" s="135"/>
      <c r="F97" s="135"/>
      <c r="G97" s="135"/>
      <c r="H97" s="135"/>
      <c r="I97" s="136"/>
      <c r="J97" s="137">
        <f>J132</f>
        <v>0</v>
      </c>
      <c r="L97" s="133"/>
    </row>
    <row r="98" spans="1:31" s="10" customFormat="1" ht="19.899999999999999" customHeight="1">
      <c r="B98" s="138"/>
      <c r="D98" s="139" t="s">
        <v>154</v>
      </c>
      <c r="E98" s="140"/>
      <c r="F98" s="140"/>
      <c r="G98" s="140"/>
      <c r="H98" s="140"/>
      <c r="I98" s="141"/>
      <c r="J98" s="142">
        <f>J133</f>
        <v>0</v>
      </c>
      <c r="L98" s="138"/>
    </row>
    <row r="99" spans="1:31" s="10" customFormat="1" ht="19.899999999999999" customHeight="1">
      <c r="B99" s="138"/>
      <c r="D99" s="139" t="s">
        <v>383</v>
      </c>
      <c r="E99" s="140"/>
      <c r="F99" s="140"/>
      <c r="G99" s="140"/>
      <c r="H99" s="140"/>
      <c r="I99" s="141"/>
      <c r="J99" s="142">
        <f>J177</f>
        <v>0</v>
      </c>
      <c r="L99" s="138"/>
    </row>
    <row r="100" spans="1:31" s="10" customFormat="1" ht="19.899999999999999" customHeight="1">
      <c r="B100" s="138"/>
      <c r="D100" s="139" t="s">
        <v>385</v>
      </c>
      <c r="E100" s="140"/>
      <c r="F100" s="140"/>
      <c r="G100" s="140"/>
      <c r="H100" s="140"/>
      <c r="I100" s="141"/>
      <c r="J100" s="142">
        <f>J183</f>
        <v>0</v>
      </c>
      <c r="L100" s="138"/>
    </row>
    <row r="101" spans="1:31" s="10" customFormat="1" ht="19.899999999999999" customHeight="1">
      <c r="B101" s="138"/>
      <c r="D101" s="139" t="s">
        <v>386</v>
      </c>
      <c r="E101" s="140"/>
      <c r="F101" s="140"/>
      <c r="G101" s="140"/>
      <c r="H101" s="140"/>
      <c r="I101" s="141"/>
      <c r="J101" s="142">
        <f>J187</f>
        <v>0</v>
      </c>
      <c r="L101" s="138"/>
    </row>
    <row r="102" spans="1:31" s="10" customFormat="1" ht="19.899999999999999" customHeight="1">
      <c r="B102" s="138"/>
      <c r="D102" s="139" t="s">
        <v>157</v>
      </c>
      <c r="E102" s="140"/>
      <c r="F102" s="140"/>
      <c r="G102" s="140"/>
      <c r="H102" s="140"/>
      <c r="I102" s="141"/>
      <c r="J102" s="142">
        <f>J190</f>
        <v>0</v>
      </c>
      <c r="L102" s="138"/>
    </row>
    <row r="103" spans="1:31" s="9" customFormat="1" ht="24.95" customHeight="1">
      <c r="B103" s="133"/>
      <c r="D103" s="134" t="s">
        <v>387</v>
      </c>
      <c r="E103" s="135"/>
      <c r="F103" s="135"/>
      <c r="G103" s="135"/>
      <c r="H103" s="135"/>
      <c r="I103" s="136"/>
      <c r="J103" s="137">
        <f>J192</f>
        <v>0</v>
      </c>
      <c r="L103" s="133"/>
    </row>
    <row r="104" spans="1:31" s="10" customFormat="1" ht="19.899999999999999" customHeight="1">
      <c r="B104" s="138"/>
      <c r="D104" s="139" t="s">
        <v>2396</v>
      </c>
      <c r="E104" s="140"/>
      <c r="F104" s="140"/>
      <c r="G104" s="140"/>
      <c r="H104" s="140"/>
      <c r="I104" s="141"/>
      <c r="J104" s="142">
        <f>J193</f>
        <v>0</v>
      </c>
      <c r="L104" s="138"/>
    </row>
    <row r="105" spans="1:31" s="10" customFormat="1" ht="19.899999999999999" customHeight="1">
      <c r="B105" s="138"/>
      <c r="D105" s="139" t="s">
        <v>1041</v>
      </c>
      <c r="E105" s="140"/>
      <c r="F105" s="140"/>
      <c r="G105" s="140"/>
      <c r="H105" s="140"/>
      <c r="I105" s="141"/>
      <c r="J105" s="142">
        <f>J196</f>
        <v>0</v>
      </c>
      <c r="L105" s="138"/>
    </row>
    <row r="106" spans="1:31" s="10" customFormat="1" ht="19.899999999999999" customHeight="1">
      <c r="B106" s="138"/>
      <c r="D106" s="139" t="s">
        <v>2397</v>
      </c>
      <c r="E106" s="140"/>
      <c r="F106" s="140"/>
      <c r="G106" s="140"/>
      <c r="H106" s="140"/>
      <c r="I106" s="141"/>
      <c r="J106" s="142">
        <f>J201</f>
        <v>0</v>
      </c>
      <c r="L106" s="138"/>
    </row>
    <row r="107" spans="1:31" s="10" customFormat="1" ht="19.899999999999999" customHeight="1">
      <c r="B107" s="138"/>
      <c r="D107" s="139" t="s">
        <v>2398</v>
      </c>
      <c r="E107" s="140"/>
      <c r="F107" s="140"/>
      <c r="G107" s="140"/>
      <c r="H107" s="140"/>
      <c r="I107" s="141"/>
      <c r="J107" s="142">
        <f>J204</f>
        <v>0</v>
      </c>
      <c r="L107" s="138"/>
    </row>
    <row r="108" spans="1:31" s="10" customFormat="1" ht="19.899999999999999" customHeight="1">
      <c r="B108" s="138"/>
      <c r="D108" s="139" t="s">
        <v>2399</v>
      </c>
      <c r="E108" s="140"/>
      <c r="F108" s="140"/>
      <c r="G108" s="140"/>
      <c r="H108" s="140"/>
      <c r="I108" s="141"/>
      <c r="J108" s="142">
        <f>J206</f>
        <v>0</v>
      </c>
      <c r="L108" s="138"/>
    </row>
    <row r="109" spans="1:31" s="10" customFormat="1" ht="19.899999999999999" customHeight="1">
      <c r="B109" s="138"/>
      <c r="D109" s="139" t="s">
        <v>2400</v>
      </c>
      <c r="E109" s="140"/>
      <c r="F109" s="140"/>
      <c r="G109" s="140"/>
      <c r="H109" s="140"/>
      <c r="I109" s="141"/>
      <c r="J109" s="142">
        <f>J208</f>
        <v>0</v>
      </c>
      <c r="L109" s="138"/>
    </row>
    <row r="110" spans="1:31" s="9" customFormat="1" ht="24.95" customHeight="1">
      <c r="B110" s="133"/>
      <c r="D110" s="134" t="s">
        <v>158</v>
      </c>
      <c r="E110" s="135"/>
      <c r="F110" s="135"/>
      <c r="G110" s="135"/>
      <c r="H110" s="135"/>
      <c r="I110" s="136"/>
      <c r="J110" s="137">
        <f>J214</f>
        <v>0</v>
      </c>
      <c r="L110" s="133"/>
    </row>
    <row r="111" spans="1:31" s="10" customFormat="1" ht="19.899999999999999" customHeight="1">
      <c r="B111" s="138"/>
      <c r="D111" s="139" t="s">
        <v>159</v>
      </c>
      <c r="E111" s="140"/>
      <c r="F111" s="140"/>
      <c r="G111" s="140"/>
      <c r="H111" s="140"/>
      <c r="I111" s="141"/>
      <c r="J111" s="142">
        <f>J215</f>
        <v>0</v>
      </c>
      <c r="L111" s="138"/>
    </row>
    <row r="112" spans="1:31" s="2" customFormat="1" ht="21.75" customHeight="1">
      <c r="A112" s="33"/>
      <c r="B112" s="34"/>
      <c r="C112" s="33"/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5" customHeight="1">
      <c r="A113" s="33"/>
      <c r="B113" s="48"/>
      <c r="C113" s="49"/>
      <c r="D113" s="49"/>
      <c r="E113" s="49"/>
      <c r="F113" s="49"/>
      <c r="G113" s="49"/>
      <c r="H113" s="49"/>
      <c r="I113" s="127"/>
      <c r="J113" s="49"/>
      <c r="K113" s="49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5" customHeight="1">
      <c r="A117" s="33"/>
      <c r="B117" s="50"/>
      <c r="C117" s="51"/>
      <c r="D117" s="51"/>
      <c r="E117" s="51"/>
      <c r="F117" s="51"/>
      <c r="G117" s="51"/>
      <c r="H117" s="51"/>
      <c r="I117" s="128"/>
      <c r="J117" s="51"/>
      <c r="K117" s="51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5" customHeight="1">
      <c r="A118" s="33"/>
      <c r="B118" s="34"/>
      <c r="C118" s="22" t="s">
        <v>160</v>
      </c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15</v>
      </c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5.5" customHeight="1">
      <c r="A121" s="33"/>
      <c r="B121" s="34"/>
      <c r="C121" s="33"/>
      <c r="D121" s="33"/>
      <c r="E121" s="276" t="str">
        <f>E7</f>
        <v>Regenerace panelového sídliště Křižná-V.etapa,lokalita ul.Křižná,Seifertova,Bratří Čapků,U Apolla</v>
      </c>
      <c r="F121" s="277"/>
      <c r="G121" s="277"/>
      <c r="H121" s="277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144</v>
      </c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58" t="str">
        <f>E9</f>
        <v>010 - SO 10 Úprava a doplnění VO</v>
      </c>
      <c r="F123" s="275"/>
      <c r="G123" s="275"/>
      <c r="H123" s="275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19</v>
      </c>
      <c r="D125" s="33"/>
      <c r="E125" s="33"/>
      <c r="F125" s="26" t="str">
        <f>F12</f>
        <v>Valašské Meziříčí</v>
      </c>
      <c r="G125" s="33"/>
      <c r="H125" s="33"/>
      <c r="I125" s="104" t="s">
        <v>21</v>
      </c>
      <c r="J125" s="56" t="str">
        <f>IF(J12="","",J12)</f>
        <v>18. 1. 2019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7.95" customHeight="1">
      <c r="A127" s="33"/>
      <c r="B127" s="34"/>
      <c r="C127" s="28" t="s">
        <v>23</v>
      </c>
      <c r="D127" s="33"/>
      <c r="E127" s="33"/>
      <c r="F127" s="26" t="str">
        <f>E15</f>
        <v>Město Valašské Meziříčí</v>
      </c>
      <c r="G127" s="33"/>
      <c r="H127" s="33"/>
      <c r="I127" s="104" t="s">
        <v>29</v>
      </c>
      <c r="J127" s="31" t="str">
        <f>E21</f>
        <v>LZ-PROJEKT plus s.r.o.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8" t="s">
        <v>27</v>
      </c>
      <c r="D128" s="33"/>
      <c r="E128" s="33"/>
      <c r="F128" s="26" t="str">
        <f>IF(E18="","",E18)</f>
        <v>Vyplň údaj</v>
      </c>
      <c r="G128" s="33"/>
      <c r="H128" s="33"/>
      <c r="I128" s="104" t="s">
        <v>34</v>
      </c>
      <c r="J128" s="31" t="str">
        <f>E24</f>
        <v>Fajfrová Irena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3"/>
      <c r="D129" s="33"/>
      <c r="E129" s="33"/>
      <c r="F129" s="33"/>
      <c r="G129" s="33"/>
      <c r="H129" s="33"/>
      <c r="I129" s="10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43"/>
      <c r="B130" s="144"/>
      <c r="C130" s="145" t="s">
        <v>161</v>
      </c>
      <c r="D130" s="146" t="s">
        <v>62</v>
      </c>
      <c r="E130" s="146" t="s">
        <v>58</v>
      </c>
      <c r="F130" s="146" t="s">
        <v>59</v>
      </c>
      <c r="G130" s="146" t="s">
        <v>162</v>
      </c>
      <c r="H130" s="146" t="s">
        <v>163</v>
      </c>
      <c r="I130" s="147" t="s">
        <v>164</v>
      </c>
      <c r="J130" s="146" t="s">
        <v>150</v>
      </c>
      <c r="K130" s="148" t="s">
        <v>165</v>
      </c>
      <c r="L130" s="149"/>
      <c r="M130" s="63" t="s">
        <v>1</v>
      </c>
      <c r="N130" s="64" t="s">
        <v>41</v>
      </c>
      <c r="O130" s="64" t="s">
        <v>166</v>
      </c>
      <c r="P130" s="64" t="s">
        <v>167</v>
      </c>
      <c r="Q130" s="64" t="s">
        <v>168</v>
      </c>
      <c r="R130" s="64" t="s">
        <v>169</v>
      </c>
      <c r="S130" s="64" t="s">
        <v>170</v>
      </c>
      <c r="T130" s="65" t="s">
        <v>171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</row>
    <row r="131" spans="1:65" s="2" customFormat="1" ht="22.9" customHeight="1">
      <c r="A131" s="33"/>
      <c r="B131" s="34"/>
      <c r="C131" s="70" t="s">
        <v>172</v>
      </c>
      <c r="D131" s="33"/>
      <c r="E131" s="33"/>
      <c r="F131" s="33"/>
      <c r="G131" s="33"/>
      <c r="H131" s="33"/>
      <c r="I131" s="103"/>
      <c r="J131" s="150">
        <f>BK131</f>
        <v>0</v>
      </c>
      <c r="K131" s="33"/>
      <c r="L131" s="34"/>
      <c r="M131" s="66"/>
      <c r="N131" s="57"/>
      <c r="O131" s="67"/>
      <c r="P131" s="151">
        <f>P132+P192+P214</f>
        <v>0</v>
      </c>
      <c r="Q131" s="67"/>
      <c r="R131" s="151">
        <f>R132+R192+R214</f>
        <v>411.46966341000001</v>
      </c>
      <c r="S131" s="67"/>
      <c r="T131" s="152">
        <f>T132+T192+T214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76</v>
      </c>
      <c r="AU131" s="18" t="s">
        <v>152</v>
      </c>
      <c r="BK131" s="153">
        <f>BK132+BK192+BK214</f>
        <v>0</v>
      </c>
    </row>
    <row r="132" spans="1:65" s="12" customFormat="1" ht="25.9" customHeight="1">
      <c r="B132" s="154"/>
      <c r="D132" s="155" t="s">
        <v>76</v>
      </c>
      <c r="E132" s="156" t="s">
        <v>173</v>
      </c>
      <c r="F132" s="156" t="s">
        <v>174</v>
      </c>
      <c r="I132" s="157"/>
      <c r="J132" s="158">
        <f>BK132</f>
        <v>0</v>
      </c>
      <c r="L132" s="154"/>
      <c r="M132" s="159"/>
      <c r="N132" s="160"/>
      <c r="O132" s="160"/>
      <c r="P132" s="161">
        <f>P133+P177+P183+P187+P190</f>
        <v>0</v>
      </c>
      <c r="Q132" s="160"/>
      <c r="R132" s="161">
        <f>R133+R177+R183+R187+R190</f>
        <v>410.58431340999999</v>
      </c>
      <c r="S132" s="160"/>
      <c r="T132" s="162">
        <f>T133+T177+T183+T187+T190</f>
        <v>0</v>
      </c>
      <c r="AR132" s="155" t="s">
        <v>84</v>
      </c>
      <c r="AT132" s="163" t="s">
        <v>76</v>
      </c>
      <c r="AU132" s="163" t="s">
        <v>77</v>
      </c>
      <c r="AY132" s="155" t="s">
        <v>175</v>
      </c>
      <c r="BK132" s="164">
        <f>BK133+BK177+BK183+BK187+BK190</f>
        <v>0</v>
      </c>
    </row>
    <row r="133" spans="1:65" s="12" customFormat="1" ht="22.9" customHeight="1">
      <c r="B133" s="154"/>
      <c r="D133" s="155" t="s">
        <v>76</v>
      </c>
      <c r="E133" s="165" t="s">
        <v>84</v>
      </c>
      <c r="F133" s="165" t="s">
        <v>176</v>
      </c>
      <c r="I133" s="157"/>
      <c r="J133" s="166">
        <f>BK133</f>
        <v>0</v>
      </c>
      <c r="L133" s="154"/>
      <c r="M133" s="159"/>
      <c r="N133" s="160"/>
      <c r="O133" s="160"/>
      <c r="P133" s="161">
        <f>SUM(P134:P176)</f>
        <v>0</v>
      </c>
      <c r="Q133" s="160"/>
      <c r="R133" s="161">
        <f>SUM(R134:R176)</f>
        <v>246</v>
      </c>
      <c r="S133" s="160"/>
      <c r="T133" s="162">
        <f>SUM(T134:T176)</f>
        <v>0</v>
      </c>
      <c r="AR133" s="155" t="s">
        <v>84</v>
      </c>
      <c r="AT133" s="163" t="s">
        <v>76</v>
      </c>
      <c r="AU133" s="163" t="s">
        <v>84</v>
      </c>
      <c r="AY133" s="155" t="s">
        <v>175</v>
      </c>
      <c r="BK133" s="164">
        <f>SUM(BK134:BK176)</f>
        <v>0</v>
      </c>
    </row>
    <row r="134" spans="1:65" s="2" customFormat="1" ht="16.5" customHeight="1">
      <c r="A134" s="33"/>
      <c r="B134" s="167"/>
      <c r="C134" s="168" t="s">
        <v>84</v>
      </c>
      <c r="D134" s="168" t="s">
        <v>177</v>
      </c>
      <c r="E134" s="169" t="s">
        <v>178</v>
      </c>
      <c r="F134" s="170" t="s">
        <v>179</v>
      </c>
      <c r="G134" s="171" t="s">
        <v>180</v>
      </c>
      <c r="H134" s="172">
        <v>30</v>
      </c>
      <c r="I134" s="173"/>
      <c r="J134" s="174">
        <f>ROUND(I134*H134,2)</f>
        <v>0</v>
      </c>
      <c r="K134" s="170" t="s">
        <v>181</v>
      </c>
      <c r="L134" s="34"/>
      <c r="M134" s="175" t="s">
        <v>1</v>
      </c>
      <c r="N134" s="176" t="s">
        <v>42</v>
      </c>
      <c r="O134" s="59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9" t="s">
        <v>182</v>
      </c>
      <c r="AT134" s="179" t="s">
        <v>177</v>
      </c>
      <c r="AU134" s="179" t="s">
        <v>86</v>
      </c>
      <c r="AY134" s="18" t="s">
        <v>175</v>
      </c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8" t="s">
        <v>84</v>
      </c>
      <c r="BK134" s="180">
        <f>ROUND(I134*H134,2)</f>
        <v>0</v>
      </c>
      <c r="BL134" s="18" t="s">
        <v>182</v>
      </c>
      <c r="BM134" s="179" t="s">
        <v>2401</v>
      </c>
    </row>
    <row r="135" spans="1:65" s="13" customFormat="1">
      <c r="B135" s="181"/>
      <c r="D135" s="182" t="s">
        <v>184</v>
      </c>
      <c r="E135" s="183" t="s">
        <v>139</v>
      </c>
      <c r="F135" s="184" t="s">
        <v>2402</v>
      </c>
      <c r="H135" s="185">
        <v>30</v>
      </c>
      <c r="I135" s="186"/>
      <c r="L135" s="181"/>
      <c r="M135" s="187"/>
      <c r="N135" s="188"/>
      <c r="O135" s="188"/>
      <c r="P135" s="188"/>
      <c r="Q135" s="188"/>
      <c r="R135" s="188"/>
      <c r="S135" s="188"/>
      <c r="T135" s="189"/>
      <c r="AT135" s="183" t="s">
        <v>184</v>
      </c>
      <c r="AU135" s="183" t="s">
        <v>86</v>
      </c>
      <c r="AV135" s="13" t="s">
        <v>86</v>
      </c>
      <c r="AW135" s="13" t="s">
        <v>33</v>
      </c>
      <c r="AX135" s="13" t="s">
        <v>84</v>
      </c>
      <c r="AY135" s="183" t="s">
        <v>175</v>
      </c>
    </row>
    <row r="136" spans="1:65" s="2" customFormat="1" ht="24" customHeight="1">
      <c r="A136" s="33"/>
      <c r="B136" s="167"/>
      <c r="C136" s="168" t="s">
        <v>86</v>
      </c>
      <c r="D136" s="168" t="s">
        <v>177</v>
      </c>
      <c r="E136" s="169" t="s">
        <v>2403</v>
      </c>
      <c r="F136" s="170" t="s">
        <v>2404</v>
      </c>
      <c r="G136" s="171" t="s">
        <v>180</v>
      </c>
      <c r="H136" s="172">
        <v>492</v>
      </c>
      <c r="I136" s="173"/>
      <c r="J136" s="174">
        <f>ROUND(I136*H136,2)</f>
        <v>0</v>
      </c>
      <c r="K136" s="170" t="s">
        <v>181</v>
      </c>
      <c r="L136" s="34"/>
      <c r="M136" s="175" t="s">
        <v>1</v>
      </c>
      <c r="N136" s="176" t="s">
        <v>42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182</v>
      </c>
      <c r="AT136" s="179" t="s">
        <v>177</v>
      </c>
      <c r="AU136" s="179" t="s">
        <v>86</v>
      </c>
      <c r="AY136" s="18" t="s">
        <v>175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84</v>
      </c>
      <c r="BK136" s="180">
        <f>ROUND(I136*H136,2)</f>
        <v>0</v>
      </c>
      <c r="BL136" s="18" t="s">
        <v>182</v>
      </c>
      <c r="BM136" s="179" t="s">
        <v>2405</v>
      </c>
    </row>
    <row r="137" spans="1:65" s="14" customFormat="1">
      <c r="B137" s="190"/>
      <c r="D137" s="182" t="s">
        <v>184</v>
      </c>
      <c r="E137" s="191" t="s">
        <v>1</v>
      </c>
      <c r="F137" s="192" t="s">
        <v>2406</v>
      </c>
      <c r="H137" s="191" t="s">
        <v>1</v>
      </c>
      <c r="I137" s="193"/>
      <c r="L137" s="190"/>
      <c r="M137" s="194"/>
      <c r="N137" s="195"/>
      <c r="O137" s="195"/>
      <c r="P137" s="195"/>
      <c r="Q137" s="195"/>
      <c r="R137" s="195"/>
      <c r="S137" s="195"/>
      <c r="T137" s="196"/>
      <c r="AT137" s="191" t="s">
        <v>184</v>
      </c>
      <c r="AU137" s="191" t="s">
        <v>86</v>
      </c>
      <c r="AV137" s="14" t="s">
        <v>84</v>
      </c>
      <c r="AW137" s="14" t="s">
        <v>33</v>
      </c>
      <c r="AX137" s="14" t="s">
        <v>77</v>
      </c>
      <c r="AY137" s="191" t="s">
        <v>175</v>
      </c>
    </row>
    <row r="138" spans="1:65" s="13" customFormat="1">
      <c r="B138" s="181"/>
      <c r="D138" s="182" t="s">
        <v>184</v>
      </c>
      <c r="E138" s="183" t="s">
        <v>1</v>
      </c>
      <c r="F138" s="184" t="s">
        <v>2407</v>
      </c>
      <c r="H138" s="185">
        <v>492</v>
      </c>
      <c r="I138" s="186"/>
      <c r="L138" s="181"/>
      <c r="M138" s="187"/>
      <c r="N138" s="188"/>
      <c r="O138" s="188"/>
      <c r="P138" s="188"/>
      <c r="Q138" s="188"/>
      <c r="R138" s="188"/>
      <c r="S138" s="188"/>
      <c r="T138" s="189"/>
      <c r="AT138" s="183" t="s">
        <v>184</v>
      </c>
      <c r="AU138" s="183" t="s">
        <v>86</v>
      </c>
      <c r="AV138" s="13" t="s">
        <v>86</v>
      </c>
      <c r="AW138" s="13" t="s">
        <v>33</v>
      </c>
      <c r="AX138" s="13" t="s">
        <v>77</v>
      </c>
      <c r="AY138" s="183" t="s">
        <v>175</v>
      </c>
    </row>
    <row r="139" spans="1:65" s="15" customFormat="1">
      <c r="B139" s="197"/>
      <c r="D139" s="182" t="s">
        <v>184</v>
      </c>
      <c r="E139" s="198" t="s">
        <v>142</v>
      </c>
      <c r="F139" s="199" t="s">
        <v>200</v>
      </c>
      <c r="H139" s="200">
        <v>492</v>
      </c>
      <c r="I139" s="201"/>
      <c r="L139" s="197"/>
      <c r="M139" s="202"/>
      <c r="N139" s="203"/>
      <c r="O139" s="203"/>
      <c r="P139" s="203"/>
      <c r="Q139" s="203"/>
      <c r="R139" s="203"/>
      <c r="S139" s="203"/>
      <c r="T139" s="204"/>
      <c r="AT139" s="198" t="s">
        <v>184</v>
      </c>
      <c r="AU139" s="198" t="s">
        <v>86</v>
      </c>
      <c r="AV139" s="15" t="s">
        <v>182</v>
      </c>
      <c r="AW139" s="15" t="s">
        <v>33</v>
      </c>
      <c r="AX139" s="15" t="s">
        <v>84</v>
      </c>
      <c r="AY139" s="198" t="s">
        <v>175</v>
      </c>
    </row>
    <row r="140" spans="1:65" s="2" customFormat="1" ht="24" customHeight="1">
      <c r="A140" s="33"/>
      <c r="B140" s="167"/>
      <c r="C140" s="168" t="s">
        <v>189</v>
      </c>
      <c r="D140" s="168" t="s">
        <v>177</v>
      </c>
      <c r="E140" s="169" t="s">
        <v>2408</v>
      </c>
      <c r="F140" s="170" t="s">
        <v>2409</v>
      </c>
      <c r="G140" s="171" t="s">
        <v>180</v>
      </c>
      <c r="H140" s="172">
        <v>147.6</v>
      </c>
      <c r="I140" s="173"/>
      <c r="J140" s="174">
        <f>ROUND(I140*H140,2)</f>
        <v>0</v>
      </c>
      <c r="K140" s="170" t="s">
        <v>181</v>
      </c>
      <c r="L140" s="34"/>
      <c r="M140" s="175" t="s">
        <v>1</v>
      </c>
      <c r="N140" s="176" t="s">
        <v>42</v>
      </c>
      <c r="O140" s="59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182</v>
      </c>
      <c r="AT140" s="179" t="s">
        <v>177</v>
      </c>
      <c r="AU140" s="179" t="s">
        <v>86</v>
      </c>
      <c r="AY140" s="18" t="s">
        <v>175</v>
      </c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8" t="s">
        <v>84</v>
      </c>
      <c r="BK140" s="180">
        <f>ROUND(I140*H140,2)</f>
        <v>0</v>
      </c>
      <c r="BL140" s="18" t="s">
        <v>182</v>
      </c>
      <c r="BM140" s="179" t="s">
        <v>2410</v>
      </c>
    </row>
    <row r="141" spans="1:65" s="13" customFormat="1">
      <c r="B141" s="181"/>
      <c r="D141" s="182" t="s">
        <v>184</v>
      </c>
      <c r="E141" s="183" t="s">
        <v>1</v>
      </c>
      <c r="F141" s="184" t="s">
        <v>205</v>
      </c>
      <c r="H141" s="185">
        <v>147.6</v>
      </c>
      <c r="I141" s="186"/>
      <c r="L141" s="181"/>
      <c r="M141" s="187"/>
      <c r="N141" s="188"/>
      <c r="O141" s="188"/>
      <c r="P141" s="188"/>
      <c r="Q141" s="188"/>
      <c r="R141" s="188"/>
      <c r="S141" s="188"/>
      <c r="T141" s="189"/>
      <c r="AT141" s="183" t="s">
        <v>184</v>
      </c>
      <c r="AU141" s="183" t="s">
        <v>86</v>
      </c>
      <c r="AV141" s="13" t="s">
        <v>86</v>
      </c>
      <c r="AW141" s="13" t="s">
        <v>33</v>
      </c>
      <c r="AX141" s="13" t="s">
        <v>84</v>
      </c>
      <c r="AY141" s="183" t="s">
        <v>175</v>
      </c>
    </row>
    <row r="142" spans="1:65" s="2" customFormat="1" ht="24" customHeight="1">
      <c r="A142" s="33"/>
      <c r="B142" s="167"/>
      <c r="C142" s="168" t="s">
        <v>182</v>
      </c>
      <c r="D142" s="168" t="s">
        <v>177</v>
      </c>
      <c r="E142" s="169" t="s">
        <v>402</v>
      </c>
      <c r="F142" s="170" t="s">
        <v>403</v>
      </c>
      <c r="G142" s="171" t="s">
        <v>180</v>
      </c>
      <c r="H142" s="172">
        <v>5.5350000000000001</v>
      </c>
      <c r="I142" s="173"/>
      <c r="J142" s="174">
        <f>ROUND(I142*H142,2)</f>
        <v>0</v>
      </c>
      <c r="K142" s="170" t="s">
        <v>181</v>
      </c>
      <c r="L142" s="34"/>
      <c r="M142" s="175" t="s">
        <v>1</v>
      </c>
      <c r="N142" s="176" t="s">
        <v>42</v>
      </c>
      <c r="O142" s="59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182</v>
      </c>
      <c r="AT142" s="179" t="s">
        <v>177</v>
      </c>
      <c r="AU142" s="179" t="s">
        <v>86</v>
      </c>
      <c r="AY142" s="18" t="s">
        <v>175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8" t="s">
        <v>84</v>
      </c>
      <c r="BK142" s="180">
        <f>ROUND(I142*H142,2)</f>
        <v>0</v>
      </c>
      <c r="BL142" s="18" t="s">
        <v>182</v>
      </c>
      <c r="BM142" s="179" t="s">
        <v>2411</v>
      </c>
    </row>
    <row r="143" spans="1:65" s="14" customFormat="1">
      <c r="B143" s="190"/>
      <c r="D143" s="182" t="s">
        <v>184</v>
      </c>
      <c r="E143" s="191" t="s">
        <v>1</v>
      </c>
      <c r="F143" s="192" t="s">
        <v>2412</v>
      </c>
      <c r="H143" s="191" t="s">
        <v>1</v>
      </c>
      <c r="I143" s="193"/>
      <c r="L143" s="190"/>
      <c r="M143" s="194"/>
      <c r="N143" s="195"/>
      <c r="O143" s="195"/>
      <c r="P143" s="195"/>
      <c r="Q143" s="195"/>
      <c r="R143" s="195"/>
      <c r="S143" s="195"/>
      <c r="T143" s="196"/>
      <c r="AT143" s="191" t="s">
        <v>184</v>
      </c>
      <c r="AU143" s="191" t="s">
        <v>86</v>
      </c>
      <c r="AV143" s="14" t="s">
        <v>84</v>
      </c>
      <c r="AW143" s="14" t="s">
        <v>33</v>
      </c>
      <c r="AX143" s="14" t="s">
        <v>77</v>
      </c>
      <c r="AY143" s="191" t="s">
        <v>175</v>
      </c>
    </row>
    <row r="144" spans="1:65" s="13" customFormat="1">
      <c r="B144" s="181"/>
      <c r="D144" s="182" t="s">
        <v>184</v>
      </c>
      <c r="E144" s="183" t="s">
        <v>380</v>
      </c>
      <c r="F144" s="184" t="s">
        <v>2413</v>
      </c>
      <c r="H144" s="185">
        <v>5.5350000000000001</v>
      </c>
      <c r="I144" s="186"/>
      <c r="L144" s="181"/>
      <c r="M144" s="187"/>
      <c r="N144" s="188"/>
      <c r="O144" s="188"/>
      <c r="P144" s="188"/>
      <c r="Q144" s="188"/>
      <c r="R144" s="188"/>
      <c r="S144" s="188"/>
      <c r="T144" s="189"/>
      <c r="AT144" s="183" t="s">
        <v>184</v>
      </c>
      <c r="AU144" s="183" t="s">
        <v>86</v>
      </c>
      <c r="AV144" s="13" t="s">
        <v>86</v>
      </c>
      <c r="AW144" s="13" t="s">
        <v>33</v>
      </c>
      <c r="AX144" s="13" t="s">
        <v>84</v>
      </c>
      <c r="AY144" s="183" t="s">
        <v>175</v>
      </c>
    </row>
    <row r="145" spans="1:65" s="2" customFormat="1" ht="24" customHeight="1">
      <c r="A145" s="33"/>
      <c r="B145" s="167"/>
      <c r="C145" s="168" t="s">
        <v>201</v>
      </c>
      <c r="D145" s="168" t="s">
        <v>177</v>
      </c>
      <c r="E145" s="169" t="s">
        <v>413</v>
      </c>
      <c r="F145" s="170" t="s">
        <v>414</v>
      </c>
      <c r="G145" s="171" t="s">
        <v>180</v>
      </c>
      <c r="H145" s="172">
        <v>1.661</v>
      </c>
      <c r="I145" s="173"/>
      <c r="J145" s="174">
        <f>ROUND(I145*H145,2)</f>
        <v>0</v>
      </c>
      <c r="K145" s="170" t="s">
        <v>181</v>
      </c>
      <c r="L145" s="34"/>
      <c r="M145" s="175" t="s">
        <v>1</v>
      </c>
      <c r="N145" s="176" t="s">
        <v>42</v>
      </c>
      <c r="O145" s="59"/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9" t="s">
        <v>182</v>
      </c>
      <c r="AT145" s="179" t="s">
        <v>177</v>
      </c>
      <c r="AU145" s="179" t="s">
        <v>86</v>
      </c>
      <c r="AY145" s="18" t="s">
        <v>175</v>
      </c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18" t="s">
        <v>84</v>
      </c>
      <c r="BK145" s="180">
        <f>ROUND(I145*H145,2)</f>
        <v>0</v>
      </c>
      <c r="BL145" s="18" t="s">
        <v>182</v>
      </c>
      <c r="BM145" s="179" t="s">
        <v>2414</v>
      </c>
    </row>
    <row r="146" spans="1:65" s="13" customFormat="1">
      <c r="B146" s="181"/>
      <c r="D146" s="182" t="s">
        <v>184</v>
      </c>
      <c r="E146" s="183" t="s">
        <v>1</v>
      </c>
      <c r="F146" s="184" t="s">
        <v>416</v>
      </c>
      <c r="H146" s="185">
        <v>1.661</v>
      </c>
      <c r="I146" s="186"/>
      <c r="L146" s="181"/>
      <c r="M146" s="187"/>
      <c r="N146" s="188"/>
      <c r="O146" s="188"/>
      <c r="P146" s="188"/>
      <c r="Q146" s="188"/>
      <c r="R146" s="188"/>
      <c r="S146" s="188"/>
      <c r="T146" s="189"/>
      <c r="AT146" s="183" t="s">
        <v>184</v>
      </c>
      <c r="AU146" s="183" t="s">
        <v>86</v>
      </c>
      <c r="AV146" s="13" t="s">
        <v>86</v>
      </c>
      <c r="AW146" s="13" t="s">
        <v>33</v>
      </c>
      <c r="AX146" s="13" t="s">
        <v>84</v>
      </c>
      <c r="AY146" s="183" t="s">
        <v>175</v>
      </c>
    </row>
    <row r="147" spans="1:65" s="2" customFormat="1" ht="24" customHeight="1">
      <c r="A147" s="33"/>
      <c r="B147" s="167"/>
      <c r="C147" s="168" t="s">
        <v>206</v>
      </c>
      <c r="D147" s="168" t="s">
        <v>177</v>
      </c>
      <c r="E147" s="169" t="s">
        <v>207</v>
      </c>
      <c r="F147" s="170" t="s">
        <v>208</v>
      </c>
      <c r="G147" s="171" t="s">
        <v>180</v>
      </c>
      <c r="H147" s="172">
        <v>60</v>
      </c>
      <c r="I147" s="173"/>
      <c r="J147" s="174">
        <f>ROUND(I147*H147,2)</f>
        <v>0</v>
      </c>
      <c r="K147" s="170" t="s">
        <v>181</v>
      </c>
      <c r="L147" s="34"/>
      <c r="M147" s="175" t="s">
        <v>1</v>
      </c>
      <c r="N147" s="176" t="s">
        <v>42</v>
      </c>
      <c r="O147" s="59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9" t="s">
        <v>182</v>
      </c>
      <c r="AT147" s="179" t="s">
        <v>177</v>
      </c>
      <c r="AU147" s="179" t="s">
        <v>86</v>
      </c>
      <c r="AY147" s="18" t="s">
        <v>175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8" t="s">
        <v>84</v>
      </c>
      <c r="BK147" s="180">
        <f>ROUND(I147*H147,2)</f>
        <v>0</v>
      </c>
      <c r="BL147" s="18" t="s">
        <v>182</v>
      </c>
      <c r="BM147" s="179" t="s">
        <v>2415</v>
      </c>
    </row>
    <row r="148" spans="1:65" s="13" customFormat="1">
      <c r="B148" s="181"/>
      <c r="D148" s="182" t="s">
        <v>184</v>
      </c>
      <c r="E148" s="183" t="s">
        <v>1</v>
      </c>
      <c r="F148" s="184" t="s">
        <v>763</v>
      </c>
      <c r="H148" s="185">
        <v>30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184</v>
      </c>
      <c r="AU148" s="183" t="s">
        <v>86</v>
      </c>
      <c r="AV148" s="13" t="s">
        <v>86</v>
      </c>
      <c r="AW148" s="13" t="s">
        <v>33</v>
      </c>
      <c r="AX148" s="13" t="s">
        <v>77</v>
      </c>
      <c r="AY148" s="183" t="s">
        <v>175</v>
      </c>
    </row>
    <row r="149" spans="1:65" s="13" customFormat="1">
      <c r="B149" s="181"/>
      <c r="D149" s="182" t="s">
        <v>184</v>
      </c>
      <c r="E149" s="183" t="s">
        <v>1</v>
      </c>
      <c r="F149" s="184" t="s">
        <v>764</v>
      </c>
      <c r="H149" s="185">
        <v>30</v>
      </c>
      <c r="I149" s="186"/>
      <c r="L149" s="181"/>
      <c r="M149" s="187"/>
      <c r="N149" s="188"/>
      <c r="O149" s="188"/>
      <c r="P149" s="188"/>
      <c r="Q149" s="188"/>
      <c r="R149" s="188"/>
      <c r="S149" s="188"/>
      <c r="T149" s="189"/>
      <c r="AT149" s="183" t="s">
        <v>184</v>
      </c>
      <c r="AU149" s="183" t="s">
        <v>86</v>
      </c>
      <c r="AV149" s="13" t="s">
        <v>86</v>
      </c>
      <c r="AW149" s="13" t="s">
        <v>33</v>
      </c>
      <c r="AX149" s="13" t="s">
        <v>77</v>
      </c>
      <c r="AY149" s="183" t="s">
        <v>175</v>
      </c>
    </row>
    <row r="150" spans="1:65" s="15" customFormat="1">
      <c r="B150" s="197"/>
      <c r="D150" s="182" t="s">
        <v>184</v>
      </c>
      <c r="E150" s="198" t="s">
        <v>1</v>
      </c>
      <c r="F150" s="199" t="s">
        <v>200</v>
      </c>
      <c r="H150" s="200">
        <v>60</v>
      </c>
      <c r="I150" s="201"/>
      <c r="L150" s="197"/>
      <c r="M150" s="202"/>
      <c r="N150" s="203"/>
      <c r="O150" s="203"/>
      <c r="P150" s="203"/>
      <c r="Q150" s="203"/>
      <c r="R150" s="203"/>
      <c r="S150" s="203"/>
      <c r="T150" s="204"/>
      <c r="AT150" s="198" t="s">
        <v>184</v>
      </c>
      <c r="AU150" s="198" t="s">
        <v>86</v>
      </c>
      <c r="AV150" s="15" t="s">
        <v>182</v>
      </c>
      <c r="AW150" s="15" t="s">
        <v>33</v>
      </c>
      <c r="AX150" s="15" t="s">
        <v>84</v>
      </c>
      <c r="AY150" s="198" t="s">
        <v>175</v>
      </c>
    </row>
    <row r="151" spans="1:65" s="2" customFormat="1" ht="24" customHeight="1">
      <c r="A151" s="33"/>
      <c r="B151" s="167"/>
      <c r="C151" s="168" t="s">
        <v>212</v>
      </c>
      <c r="D151" s="168" t="s">
        <v>177</v>
      </c>
      <c r="E151" s="169" t="s">
        <v>213</v>
      </c>
      <c r="F151" s="170" t="s">
        <v>214</v>
      </c>
      <c r="G151" s="171" t="s">
        <v>180</v>
      </c>
      <c r="H151" s="172">
        <v>208.035</v>
      </c>
      <c r="I151" s="173"/>
      <c r="J151" s="174">
        <f>ROUND(I151*H151,2)</f>
        <v>0</v>
      </c>
      <c r="K151" s="170" t="s">
        <v>181</v>
      </c>
      <c r="L151" s="34"/>
      <c r="M151" s="175" t="s">
        <v>1</v>
      </c>
      <c r="N151" s="176" t="s">
        <v>42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182</v>
      </c>
      <c r="AT151" s="179" t="s">
        <v>177</v>
      </c>
      <c r="AU151" s="179" t="s">
        <v>86</v>
      </c>
      <c r="AY151" s="18" t="s">
        <v>175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8" t="s">
        <v>84</v>
      </c>
      <c r="BK151" s="180">
        <f>ROUND(I151*H151,2)</f>
        <v>0</v>
      </c>
      <c r="BL151" s="18" t="s">
        <v>182</v>
      </c>
      <c r="BM151" s="179" t="s">
        <v>2416</v>
      </c>
    </row>
    <row r="152" spans="1:65" s="13" customFormat="1">
      <c r="B152" s="181"/>
      <c r="D152" s="182" t="s">
        <v>184</v>
      </c>
      <c r="E152" s="183" t="s">
        <v>136</v>
      </c>
      <c r="F152" s="184" t="s">
        <v>2417</v>
      </c>
      <c r="H152" s="185">
        <v>208.035</v>
      </c>
      <c r="I152" s="186"/>
      <c r="L152" s="181"/>
      <c r="M152" s="187"/>
      <c r="N152" s="188"/>
      <c r="O152" s="188"/>
      <c r="P152" s="188"/>
      <c r="Q152" s="188"/>
      <c r="R152" s="188"/>
      <c r="S152" s="188"/>
      <c r="T152" s="189"/>
      <c r="AT152" s="183" t="s">
        <v>184</v>
      </c>
      <c r="AU152" s="183" t="s">
        <v>86</v>
      </c>
      <c r="AV152" s="13" t="s">
        <v>86</v>
      </c>
      <c r="AW152" s="13" t="s">
        <v>33</v>
      </c>
      <c r="AX152" s="13" t="s">
        <v>84</v>
      </c>
      <c r="AY152" s="183" t="s">
        <v>175</v>
      </c>
    </row>
    <row r="153" spans="1:65" s="2" customFormat="1" ht="24" customHeight="1">
      <c r="A153" s="33"/>
      <c r="B153" s="167"/>
      <c r="C153" s="168" t="s">
        <v>217</v>
      </c>
      <c r="D153" s="168" t="s">
        <v>177</v>
      </c>
      <c r="E153" s="169" t="s">
        <v>218</v>
      </c>
      <c r="F153" s="170" t="s">
        <v>219</v>
      </c>
      <c r="G153" s="171" t="s">
        <v>180</v>
      </c>
      <c r="H153" s="172">
        <v>1040.175</v>
      </c>
      <c r="I153" s="173"/>
      <c r="J153" s="174">
        <f>ROUND(I153*H153,2)</f>
        <v>0</v>
      </c>
      <c r="K153" s="170" t="s">
        <v>181</v>
      </c>
      <c r="L153" s="34"/>
      <c r="M153" s="175" t="s">
        <v>1</v>
      </c>
      <c r="N153" s="176" t="s">
        <v>42</v>
      </c>
      <c r="O153" s="59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182</v>
      </c>
      <c r="AT153" s="179" t="s">
        <v>177</v>
      </c>
      <c r="AU153" s="179" t="s">
        <v>86</v>
      </c>
      <c r="AY153" s="18" t="s">
        <v>175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8" t="s">
        <v>84</v>
      </c>
      <c r="BK153" s="180">
        <f>ROUND(I153*H153,2)</f>
        <v>0</v>
      </c>
      <c r="BL153" s="18" t="s">
        <v>182</v>
      </c>
      <c r="BM153" s="179" t="s">
        <v>2418</v>
      </c>
    </row>
    <row r="154" spans="1:65" s="13" customFormat="1">
      <c r="B154" s="181"/>
      <c r="D154" s="182" t="s">
        <v>184</v>
      </c>
      <c r="E154" s="183" t="s">
        <v>1</v>
      </c>
      <c r="F154" s="184" t="s">
        <v>221</v>
      </c>
      <c r="H154" s="185">
        <v>1040.175</v>
      </c>
      <c r="I154" s="186"/>
      <c r="L154" s="181"/>
      <c r="M154" s="187"/>
      <c r="N154" s="188"/>
      <c r="O154" s="188"/>
      <c r="P154" s="188"/>
      <c r="Q154" s="188"/>
      <c r="R154" s="188"/>
      <c r="S154" s="188"/>
      <c r="T154" s="189"/>
      <c r="AT154" s="183" t="s">
        <v>184</v>
      </c>
      <c r="AU154" s="183" t="s">
        <v>86</v>
      </c>
      <c r="AV154" s="13" t="s">
        <v>86</v>
      </c>
      <c r="AW154" s="13" t="s">
        <v>33</v>
      </c>
      <c r="AX154" s="13" t="s">
        <v>84</v>
      </c>
      <c r="AY154" s="183" t="s">
        <v>175</v>
      </c>
    </row>
    <row r="155" spans="1:65" s="2" customFormat="1" ht="16.5" customHeight="1">
      <c r="A155" s="33"/>
      <c r="B155" s="167"/>
      <c r="C155" s="168" t="s">
        <v>222</v>
      </c>
      <c r="D155" s="168" t="s">
        <v>177</v>
      </c>
      <c r="E155" s="169" t="s">
        <v>223</v>
      </c>
      <c r="F155" s="170" t="s">
        <v>224</v>
      </c>
      <c r="G155" s="171" t="s">
        <v>180</v>
      </c>
      <c r="H155" s="172">
        <v>30</v>
      </c>
      <c r="I155" s="173"/>
      <c r="J155" s="174">
        <f>ROUND(I155*H155,2)</f>
        <v>0</v>
      </c>
      <c r="K155" s="170" t="s">
        <v>181</v>
      </c>
      <c r="L155" s="34"/>
      <c r="M155" s="175" t="s">
        <v>1</v>
      </c>
      <c r="N155" s="176" t="s">
        <v>42</v>
      </c>
      <c r="O155" s="59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182</v>
      </c>
      <c r="AT155" s="179" t="s">
        <v>177</v>
      </c>
      <c r="AU155" s="179" t="s">
        <v>86</v>
      </c>
      <c r="AY155" s="18" t="s">
        <v>175</v>
      </c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8" t="s">
        <v>84</v>
      </c>
      <c r="BK155" s="180">
        <f>ROUND(I155*H155,2)</f>
        <v>0</v>
      </c>
      <c r="BL155" s="18" t="s">
        <v>182</v>
      </c>
      <c r="BM155" s="179" t="s">
        <v>2419</v>
      </c>
    </row>
    <row r="156" spans="1:65" s="13" customFormat="1">
      <c r="B156" s="181"/>
      <c r="D156" s="182" t="s">
        <v>184</v>
      </c>
      <c r="E156" s="183" t="s">
        <v>1</v>
      </c>
      <c r="F156" s="184" t="s">
        <v>769</v>
      </c>
      <c r="H156" s="185">
        <v>30</v>
      </c>
      <c r="I156" s="186"/>
      <c r="L156" s="181"/>
      <c r="M156" s="187"/>
      <c r="N156" s="188"/>
      <c r="O156" s="188"/>
      <c r="P156" s="188"/>
      <c r="Q156" s="188"/>
      <c r="R156" s="188"/>
      <c r="S156" s="188"/>
      <c r="T156" s="189"/>
      <c r="AT156" s="183" t="s">
        <v>184</v>
      </c>
      <c r="AU156" s="183" t="s">
        <v>86</v>
      </c>
      <c r="AV156" s="13" t="s">
        <v>86</v>
      </c>
      <c r="AW156" s="13" t="s">
        <v>33</v>
      </c>
      <c r="AX156" s="13" t="s">
        <v>84</v>
      </c>
      <c r="AY156" s="183" t="s">
        <v>175</v>
      </c>
    </row>
    <row r="157" spans="1:65" s="2" customFormat="1" ht="16.5" customHeight="1">
      <c r="A157" s="33"/>
      <c r="B157" s="167"/>
      <c r="C157" s="168" t="s">
        <v>227</v>
      </c>
      <c r="D157" s="168" t="s">
        <v>177</v>
      </c>
      <c r="E157" s="169" t="s">
        <v>228</v>
      </c>
      <c r="F157" s="170" t="s">
        <v>229</v>
      </c>
      <c r="G157" s="171" t="s">
        <v>180</v>
      </c>
      <c r="H157" s="172">
        <v>208.035</v>
      </c>
      <c r="I157" s="173"/>
      <c r="J157" s="174">
        <f>ROUND(I157*H157,2)</f>
        <v>0</v>
      </c>
      <c r="K157" s="170" t="s">
        <v>181</v>
      </c>
      <c r="L157" s="34"/>
      <c r="M157" s="175" t="s">
        <v>1</v>
      </c>
      <c r="N157" s="176" t="s">
        <v>42</v>
      </c>
      <c r="O157" s="59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9" t="s">
        <v>182</v>
      </c>
      <c r="AT157" s="179" t="s">
        <v>177</v>
      </c>
      <c r="AU157" s="179" t="s">
        <v>86</v>
      </c>
      <c r="AY157" s="18" t="s">
        <v>175</v>
      </c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18" t="s">
        <v>84</v>
      </c>
      <c r="BK157" s="180">
        <f>ROUND(I157*H157,2)</f>
        <v>0</v>
      </c>
      <c r="BL157" s="18" t="s">
        <v>182</v>
      </c>
      <c r="BM157" s="179" t="s">
        <v>2420</v>
      </c>
    </row>
    <row r="158" spans="1:65" s="13" customFormat="1">
      <c r="B158" s="181"/>
      <c r="D158" s="182" t="s">
        <v>184</v>
      </c>
      <c r="E158" s="183" t="s">
        <v>1</v>
      </c>
      <c r="F158" s="184" t="s">
        <v>136</v>
      </c>
      <c r="H158" s="185">
        <v>208.035</v>
      </c>
      <c r="I158" s="186"/>
      <c r="L158" s="181"/>
      <c r="M158" s="187"/>
      <c r="N158" s="188"/>
      <c r="O158" s="188"/>
      <c r="P158" s="188"/>
      <c r="Q158" s="188"/>
      <c r="R158" s="188"/>
      <c r="S158" s="188"/>
      <c r="T158" s="189"/>
      <c r="AT158" s="183" t="s">
        <v>184</v>
      </c>
      <c r="AU158" s="183" t="s">
        <v>86</v>
      </c>
      <c r="AV158" s="13" t="s">
        <v>86</v>
      </c>
      <c r="AW158" s="13" t="s">
        <v>33</v>
      </c>
      <c r="AX158" s="13" t="s">
        <v>84</v>
      </c>
      <c r="AY158" s="183" t="s">
        <v>175</v>
      </c>
    </row>
    <row r="159" spans="1:65" s="2" customFormat="1" ht="24" customHeight="1">
      <c r="A159" s="33"/>
      <c r="B159" s="167"/>
      <c r="C159" s="168" t="s">
        <v>231</v>
      </c>
      <c r="D159" s="168" t="s">
        <v>177</v>
      </c>
      <c r="E159" s="169" t="s">
        <v>232</v>
      </c>
      <c r="F159" s="170" t="s">
        <v>2421</v>
      </c>
      <c r="G159" s="171" t="s">
        <v>234</v>
      </c>
      <c r="H159" s="172">
        <v>347.41800000000001</v>
      </c>
      <c r="I159" s="173"/>
      <c r="J159" s="174">
        <f>ROUND(I159*H159,2)</f>
        <v>0</v>
      </c>
      <c r="K159" s="170" t="s">
        <v>750</v>
      </c>
      <c r="L159" s="34"/>
      <c r="M159" s="175" t="s">
        <v>1</v>
      </c>
      <c r="N159" s="176" t="s">
        <v>42</v>
      </c>
      <c r="O159" s="59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182</v>
      </c>
      <c r="AT159" s="179" t="s">
        <v>177</v>
      </c>
      <c r="AU159" s="179" t="s">
        <v>86</v>
      </c>
      <c r="AY159" s="18" t="s">
        <v>175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8" t="s">
        <v>84</v>
      </c>
      <c r="BK159" s="180">
        <f>ROUND(I159*H159,2)</f>
        <v>0</v>
      </c>
      <c r="BL159" s="18" t="s">
        <v>182</v>
      </c>
      <c r="BM159" s="179" t="s">
        <v>2422</v>
      </c>
    </row>
    <row r="160" spans="1:65" s="13" customFormat="1">
      <c r="B160" s="181"/>
      <c r="D160" s="182" t="s">
        <v>184</v>
      </c>
      <c r="E160" s="183" t="s">
        <v>1</v>
      </c>
      <c r="F160" s="184" t="s">
        <v>236</v>
      </c>
      <c r="H160" s="185">
        <v>347.41800000000001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184</v>
      </c>
      <c r="AU160" s="183" t="s">
        <v>86</v>
      </c>
      <c r="AV160" s="13" t="s">
        <v>86</v>
      </c>
      <c r="AW160" s="13" t="s">
        <v>33</v>
      </c>
      <c r="AX160" s="13" t="s">
        <v>84</v>
      </c>
      <c r="AY160" s="183" t="s">
        <v>175</v>
      </c>
    </row>
    <row r="161" spans="1:65" s="2" customFormat="1" ht="24" customHeight="1">
      <c r="A161" s="33"/>
      <c r="B161" s="167"/>
      <c r="C161" s="168" t="s">
        <v>237</v>
      </c>
      <c r="D161" s="168" t="s">
        <v>177</v>
      </c>
      <c r="E161" s="169" t="s">
        <v>772</v>
      </c>
      <c r="F161" s="170" t="s">
        <v>773</v>
      </c>
      <c r="G161" s="171" t="s">
        <v>180</v>
      </c>
      <c r="H161" s="172">
        <v>289.5</v>
      </c>
      <c r="I161" s="173"/>
      <c r="J161" s="174">
        <f>ROUND(I161*H161,2)</f>
        <v>0</v>
      </c>
      <c r="K161" s="170" t="s">
        <v>181</v>
      </c>
      <c r="L161" s="34"/>
      <c r="M161" s="175" t="s">
        <v>1</v>
      </c>
      <c r="N161" s="176" t="s">
        <v>42</v>
      </c>
      <c r="O161" s="59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182</v>
      </c>
      <c r="AT161" s="179" t="s">
        <v>177</v>
      </c>
      <c r="AU161" s="179" t="s">
        <v>86</v>
      </c>
      <c r="AY161" s="18" t="s">
        <v>175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8" t="s">
        <v>84</v>
      </c>
      <c r="BK161" s="180">
        <f>ROUND(I161*H161,2)</f>
        <v>0</v>
      </c>
      <c r="BL161" s="18" t="s">
        <v>182</v>
      </c>
      <c r="BM161" s="179" t="s">
        <v>2423</v>
      </c>
    </row>
    <row r="162" spans="1:65" s="13" customFormat="1">
      <c r="B162" s="181"/>
      <c r="D162" s="182" t="s">
        <v>184</v>
      </c>
      <c r="E162" s="183" t="s">
        <v>1</v>
      </c>
      <c r="F162" s="184" t="s">
        <v>2424</v>
      </c>
      <c r="H162" s="185">
        <v>289.5</v>
      </c>
      <c r="I162" s="186"/>
      <c r="L162" s="181"/>
      <c r="M162" s="187"/>
      <c r="N162" s="188"/>
      <c r="O162" s="188"/>
      <c r="P162" s="188"/>
      <c r="Q162" s="188"/>
      <c r="R162" s="188"/>
      <c r="S162" s="188"/>
      <c r="T162" s="189"/>
      <c r="AT162" s="183" t="s">
        <v>184</v>
      </c>
      <c r="AU162" s="183" t="s">
        <v>86</v>
      </c>
      <c r="AV162" s="13" t="s">
        <v>86</v>
      </c>
      <c r="AW162" s="13" t="s">
        <v>33</v>
      </c>
      <c r="AX162" s="13" t="s">
        <v>84</v>
      </c>
      <c r="AY162" s="183" t="s">
        <v>175</v>
      </c>
    </row>
    <row r="163" spans="1:65" s="2" customFormat="1" ht="16.5" customHeight="1">
      <c r="A163" s="33"/>
      <c r="B163" s="167"/>
      <c r="C163" s="168" t="s">
        <v>242</v>
      </c>
      <c r="D163" s="168" t="s">
        <v>177</v>
      </c>
      <c r="E163" s="169" t="s">
        <v>238</v>
      </c>
      <c r="F163" s="170" t="s">
        <v>239</v>
      </c>
      <c r="G163" s="171" t="s">
        <v>180</v>
      </c>
      <c r="H163" s="172">
        <v>30</v>
      </c>
      <c r="I163" s="173"/>
      <c r="J163" s="174">
        <f>ROUND(I163*H163,2)</f>
        <v>0</v>
      </c>
      <c r="K163" s="170" t="s">
        <v>1</v>
      </c>
      <c r="L163" s="34"/>
      <c r="M163" s="175" t="s">
        <v>1</v>
      </c>
      <c r="N163" s="176" t="s">
        <v>42</v>
      </c>
      <c r="O163" s="59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9" t="s">
        <v>182</v>
      </c>
      <c r="AT163" s="179" t="s">
        <v>177</v>
      </c>
      <c r="AU163" s="179" t="s">
        <v>86</v>
      </c>
      <c r="AY163" s="18" t="s">
        <v>175</v>
      </c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18" t="s">
        <v>84</v>
      </c>
      <c r="BK163" s="180">
        <f>ROUND(I163*H163,2)</f>
        <v>0</v>
      </c>
      <c r="BL163" s="18" t="s">
        <v>182</v>
      </c>
      <c r="BM163" s="179" t="s">
        <v>2425</v>
      </c>
    </row>
    <row r="164" spans="1:65" s="13" customFormat="1">
      <c r="B164" s="181"/>
      <c r="D164" s="182" t="s">
        <v>184</v>
      </c>
      <c r="E164" s="183" t="s">
        <v>1</v>
      </c>
      <c r="F164" s="184" t="s">
        <v>781</v>
      </c>
      <c r="H164" s="185">
        <v>30</v>
      </c>
      <c r="I164" s="186"/>
      <c r="L164" s="181"/>
      <c r="M164" s="187"/>
      <c r="N164" s="188"/>
      <c r="O164" s="188"/>
      <c r="P164" s="188"/>
      <c r="Q164" s="188"/>
      <c r="R164" s="188"/>
      <c r="S164" s="188"/>
      <c r="T164" s="189"/>
      <c r="AT164" s="183" t="s">
        <v>184</v>
      </c>
      <c r="AU164" s="183" t="s">
        <v>86</v>
      </c>
      <c r="AV164" s="13" t="s">
        <v>86</v>
      </c>
      <c r="AW164" s="13" t="s">
        <v>33</v>
      </c>
      <c r="AX164" s="13" t="s">
        <v>84</v>
      </c>
      <c r="AY164" s="183" t="s">
        <v>175</v>
      </c>
    </row>
    <row r="165" spans="1:65" s="2" customFormat="1" ht="24" customHeight="1">
      <c r="A165" s="33"/>
      <c r="B165" s="167"/>
      <c r="C165" s="168" t="s">
        <v>248</v>
      </c>
      <c r="D165" s="168" t="s">
        <v>177</v>
      </c>
      <c r="E165" s="169" t="s">
        <v>2426</v>
      </c>
      <c r="F165" s="170" t="s">
        <v>2427</v>
      </c>
      <c r="G165" s="171" t="s">
        <v>180</v>
      </c>
      <c r="H165" s="172">
        <v>123</v>
      </c>
      <c r="I165" s="173"/>
      <c r="J165" s="174">
        <f>ROUND(I165*H165,2)</f>
        <v>0</v>
      </c>
      <c r="K165" s="170" t="s">
        <v>181</v>
      </c>
      <c r="L165" s="34"/>
      <c r="M165" s="175" t="s">
        <v>1</v>
      </c>
      <c r="N165" s="176" t="s">
        <v>42</v>
      </c>
      <c r="O165" s="59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9" t="s">
        <v>182</v>
      </c>
      <c r="AT165" s="179" t="s">
        <v>177</v>
      </c>
      <c r="AU165" s="179" t="s">
        <v>86</v>
      </c>
      <c r="AY165" s="18" t="s">
        <v>175</v>
      </c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8" t="s">
        <v>84</v>
      </c>
      <c r="BK165" s="180">
        <f>ROUND(I165*H165,2)</f>
        <v>0</v>
      </c>
      <c r="BL165" s="18" t="s">
        <v>182</v>
      </c>
      <c r="BM165" s="179" t="s">
        <v>2428</v>
      </c>
    </row>
    <row r="166" spans="1:65" s="14" customFormat="1">
      <c r="B166" s="190"/>
      <c r="D166" s="182" t="s">
        <v>184</v>
      </c>
      <c r="E166" s="191" t="s">
        <v>1</v>
      </c>
      <c r="F166" s="192" t="s">
        <v>2429</v>
      </c>
      <c r="H166" s="191" t="s">
        <v>1</v>
      </c>
      <c r="I166" s="193"/>
      <c r="L166" s="190"/>
      <c r="M166" s="194"/>
      <c r="N166" s="195"/>
      <c r="O166" s="195"/>
      <c r="P166" s="195"/>
      <c r="Q166" s="195"/>
      <c r="R166" s="195"/>
      <c r="S166" s="195"/>
      <c r="T166" s="196"/>
      <c r="AT166" s="191" t="s">
        <v>184</v>
      </c>
      <c r="AU166" s="191" t="s">
        <v>86</v>
      </c>
      <c r="AV166" s="14" t="s">
        <v>84</v>
      </c>
      <c r="AW166" s="14" t="s">
        <v>33</v>
      </c>
      <c r="AX166" s="14" t="s">
        <v>77</v>
      </c>
      <c r="AY166" s="191" t="s">
        <v>175</v>
      </c>
    </row>
    <row r="167" spans="1:65" s="13" customFormat="1">
      <c r="B167" s="181"/>
      <c r="D167" s="182" t="s">
        <v>184</v>
      </c>
      <c r="E167" s="183" t="s">
        <v>1</v>
      </c>
      <c r="F167" s="184" t="s">
        <v>2430</v>
      </c>
      <c r="H167" s="185">
        <v>123</v>
      </c>
      <c r="I167" s="186"/>
      <c r="L167" s="181"/>
      <c r="M167" s="187"/>
      <c r="N167" s="188"/>
      <c r="O167" s="188"/>
      <c r="P167" s="188"/>
      <c r="Q167" s="188"/>
      <c r="R167" s="188"/>
      <c r="S167" s="188"/>
      <c r="T167" s="189"/>
      <c r="AT167" s="183" t="s">
        <v>184</v>
      </c>
      <c r="AU167" s="183" t="s">
        <v>86</v>
      </c>
      <c r="AV167" s="13" t="s">
        <v>86</v>
      </c>
      <c r="AW167" s="13" t="s">
        <v>33</v>
      </c>
      <c r="AX167" s="13" t="s">
        <v>77</v>
      </c>
      <c r="AY167" s="183" t="s">
        <v>175</v>
      </c>
    </row>
    <row r="168" spans="1:65" s="15" customFormat="1">
      <c r="B168" s="197"/>
      <c r="D168" s="182" t="s">
        <v>184</v>
      </c>
      <c r="E168" s="198" t="s">
        <v>1175</v>
      </c>
      <c r="F168" s="199" t="s">
        <v>200</v>
      </c>
      <c r="H168" s="200">
        <v>123</v>
      </c>
      <c r="I168" s="201"/>
      <c r="L168" s="197"/>
      <c r="M168" s="202"/>
      <c r="N168" s="203"/>
      <c r="O168" s="203"/>
      <c r="P168" s="203"/>
      <c r="Q168" s="203"/>
      <c r="R168" s="203"/>
      <c r="S168" s="203"/>
      <c r="T168" s="204"/>
      <c r="AT168" s="198" t="s">
        <v>184</v>
      </c>
      <c r="AU168" s="198" t="s">
        <v>86</v>
      </c>
      <c r="AV168" s="15" t="s">
        <v>182</v>
      </c>
      <c r="AW168" s="15" t="s">
        <v>33</v>
      </c>
      <c r="AX168" s="15" t="s">
        <v>84</v>
      </c>
      <c r="AY168" s="198" t="s">
        <v>175</v>
      </c>
    </row>
    <row r="169" spans="1:65" s="2" customFormat="1" ht="16.5" customHeight="1">
      <c r="A169" s="33"/>
      <c r="B169" s="167"/>
      <c r="C169" s="205" t="s">
        <v>8</v>
      </c>
      <c r="D169" s="205" t="s">
        <v>276</v>
      </c>
      <c r="E169" s="206" t="s">
        <v>2431</v>
      </c>
      <c r="F169" s="207" t="s">
        <v>2432</v>
      </c>
      <c r="G169" s="208" t="s">
        <v>234</v>
      </c>
      <c r="H169" s="209">
        <v>246</v>
      </c>
      <c r="I169" s="210"/>
      <c r="J169" s="211">
        <f>ROUND(I169*H169,2)</f>
        <v>0</v>
      </c>
      <c r="K169" s="207" t="s">
        <v>181</v>
      </c>
      <c r="L169" s="212"/>
      <c r="M169" s="213" t="s">
        <v>1</v>
      </c>
      <c r="N169" s="214" t="s">
        <v>42</v>
      </c>
      <c r="O169" s="59"/>
      <c r="P169" s="177">
        <f>O169*H169</f>
        <v>0</v>
      </c>
      <c r="Q169" s="177">
        <v>1</v>
      </c>
      <c r="R169" s="177">
        <f>Q169*H169</f>
        <v>246</v>
      </c>
      <c r="S169" s="177">
        <v>0</v>
      </c>
      <c r="T169" s="17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217</v>
      </c>
      <c r="AT169" s="179" t="s">
        <v>276</v>
      </c>
      <c r="AU169" s="179" t="s">
        <v>86</v>
      </c>
      <c r="AY169" s="18" t="s">
        <v>175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8" t="s">
        <v>84</v>
      </c>
      <c r="BK169" s="180">
        <f>ROUND(I169*H169,2)</f>
        <v>0</v>
      </c>
      <c r="BL169" s="18" t="s">
        <v>182</v>
      </c>
      <c r="BM169" s="179" t="s">
        <v>2433</v>
      </c>
    </row>
    <row r="170" spans="1:65" s="13" customFormat="1">
      <c r="B170" s="181"/>
      <c r="D170" s="182" t="s">
        <v>184</v>
      </c>
      <c r="F170" s="184" t="s">
        <v>2434</v>
      </c>
      <c r="H170" s="185">
        <v>246</v>
      </c>
      <c r="I170" s="186"/>
      <c r="L170" s="181"/>
      <c r="M170" s="187"/>
      <c r="N170" s="188"/>
      <c r="O170" s="188"/>
      <c r="P170" s="188"/>
      <c r="Q170" s="188"/>
      <c r="R170" s="188"/>
      <c r="S170" s="188"/>
      <c r="T170" s="189"/>
      <c r="AT170" s="183" t="s">
        <v>184</v>
      </c>
      <c r="AU170" s="183" t="s">
        <v>86</v>
      </c>
      <c r="AV170" s="13" t="s">
        <v>86</v>
      </c>
      <c r="AW170" s="13" t="s">
        <v>3</v>
      </c>
      <c r="AX170" s="13" t="s">
        <v>84</v>
      </c>
      <c r="AY170" s="183" t="s">
        <v>175</v>
      </c>
    </row>
    <row r="171" spans="1:65" s="2" customFormat="1" ht="24" customHeight="1">
      <c r="A171" s="33"/>
      <c r="B171" s="167"/>
      <c r="C171" s="168" t="s">
        <v>256</v>
      </c>
      <c r="D171" s="168" t="s">
        <v>177</v>
      </c>
      <c r="E171" s="169" t="s">
        <v>782</v>
      </c>
      <c r="F171" s="170" t="s">
        <v>783</v>
      </c>
      <c r="G171" s="171" t="s">
        <v>245</v>
      </c>
      <c r="H171" s="172">
        <v>200</v>
      </c>
      <c r="I171" s="173"/>
      <c r="J171" s="174">
        <f>ROUND(I171*H171,2)</f>
        <v>0</v>
      </c>
      <c r="K171" s="170" t="s">
        <v>181</v>
      </c>
      <c r="L171" s="34"/>
      <c r="M171" s="175" t="s">
        <v>1</v>
      </c>
      <c r="N171" s="176" t="s">
        <v>42</v>
      </c>
      <c r="O171" s="59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182</v>
      </c>
      <c r="AT171" s="179" t="s">
        <v>177</v>
      </c>
      <c r="AU171" s="179" t="s">
        <v>86</v>
      </c>
      <c r="AY171" s="18" t="s">
        <v>175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84</v>
      </c>
      <c r="BK171" s="180">
        <f>ROUND(I171*H171,2)</f>
        <v>0</v>
      </c>
      <c r="BL171" s="18" t="s">
        <v>182</v>
      </c>
      <c r="BM171" s="179" t="s">
        <v>2435</v>
      </c>
    </row>
    <row r="172" spans="1:65" s="13" customFormat="1">
      <c r="B172" s="181"/>
      <c r="D172" s="182" t="s">
        <v>184</v>
      </c>
      <c r="E172" s="183" t="s">
        <v>141</v>
      </c>
      <c r="F172" s="184" t="s">
        <v>2436</v>
      </c>
      <c r="H172" s="185">
        <v>200</v>
      </c>
      <c r="I172" s="186"/>
      <c r="L172" s="181"/>
      <c r="M172" s="187"/>
      <c r="N172" s="188"/>
      <c r="O172" s="188"/>
      <c r="P172" s="188"/>
      <c r="Q172" s="188"/>
      <c r="R172" s="188"/>
      <c r="S172" s="188"/>
      <c r="T172" s="189"/>
      <c r="AT172" s="183" t="s">
        <v>184</v>
      </c>
      <c r="AU172" s="183" t="s">
        <v>86</v>
      </c>
      <c r="AV172" s="13" t="s">
        <v>86</v>
      </c>
      <c r="AW172" s="13" t="s">
        <v>33</v>
      </c>
      <c r="AX172" s="13" t="s">
        <v>84</v>
      </c>
      <c r="AY172" s="183" t="s">
        <v>175</v>
      </c>
    </row>
    <row r="173" spans="1:65" s="2" customFormat="1" ht="16.5" customHeight="1">
      <c r="A173" s="33"/>
      <c r="B173" s="167"/>
      <c r="C173" s="168" t="s">
        <v>261</v>
      </c>
      <c r="D173" s="168" t="s">
        <v>177</v>
      </c>
      <c r="E173" s="169" t="s">
        <v>253</v>
      </c>
      <c r="F173" s="170" t="s">
        <v>254</v>
      </c>
      <c r="G173" s="171" t="s">
        <v>245</v>
      </c>
      <c r="H173" s="172">
        <v>200</v>
      </c>
      <c r="I173" s="173"/>
      <c r="J173" s="174">
        <f>ROUND(I173*H173,2)</f>
        <v>0</v>
      </c>
      <c r="K173" s="170" t="s">
        <v>181</v>
      </c>
      <c r="L173" s="34"/>
      <c r="M173" s="175" t="s">
        <v>1</v>
      </c>
      <c r="N173" s="176" t="s">
        <v>42</v>
      </c>
      <c r="O173" s="59"/>
      <c r="P173" s="177">
        <f>O173*H173</f>
        <v>0</v>
      </c>
      <c r="Q173" s="177">
        <v>0</v>
      </c>
      <c r="R173" s="177">
        <f>Q173*H173</f>
        <v>0</v>
      </c>
      <c r="S173" s="177">
        <v>0</v>
      </c>
      <c r="T173" s="17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9" t="s">
        <v>182</v>
      </c>
      <c r="AT173" s="179" t="s">
        <v>177</v>
      </c>
      <c r="AU173" s="179" t="s">
        <v>86</v>
      </c>
      <c r="AY173" s="18" t="s">
        <v>175</v>
      </c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18" t="s">
        <v>84</v>
      </c>
      <c r="BK173" s="180">
        <f>ROUND(I173*H173,2)</f>
        <v>0</v>
      </c>
      <c r="BL173" s="18" t="s">
        <v>182</v>
      </c>
      <c r="BM173" s="179" t="s">
        <v>2437</v>
      </c>
    </row>
    <row r="174" spans="1:65" s="13" customFormat="1">
      <c r="B174" s="181"/>
      <c r="D174" s="182" t="s">
        <v>184</v>
      </c>
      <c r="E174" s="183" t="s">
        <v>1</v>
      </c>
      <c r="F174" s="184" t="s">
        <v>141</v>
      </c>
      <c r="H174" s="185">
        <v>200</v>
      </c>
      <c r="I174" s="186"/>
      <c r="L174" s="181"/>
      <c r="M174" s="187"/>
      <c r="N174" s="188"/>
      <c r="O174" s="188"/>
      <c r="P174" s="188"/>
      <c r="Q174" s="188"/>
      <c r="R174" s="188"/>
      <c r="S174" s="188"/>
      <c r="T174" s="189"/>
      <c r="AT174" s="183" t="s">
        <v>184</v>
      </c>
      <c r="AU174" s="183" t="s">
        <v>86</v>
      </c>
      <c r="AV174" s="13" t="s">
        <v>86</v>
      </c>
      <c r="AW174" s="13" t="s">
        <v>33</v>
      </c>
      <c r="AX174" s="13" t="s">
        <v>84</v>
      </c>
      <c r="AY174" s="183" t="s">
        <v>175</v>
      </c>
    </row>
    <row r="175" spans="1:65" s="2" customFormat="1" ht="16.5" customHeight="1">
      <c r="A175" s="33"/>
      <c r="B175" s="167"/>
      <c r="C175" s="168" t="s">
        <v>265</v>
      </c>
      <c r="D175" s="168" t="s">
        <v>177</v>
      </c>
      <c r="E175" s="169" t="s">
        <v>257</v>
      </c>
      <c r="F175" s="170" t="s">
        <v>258</v>
      </c>
      <c r="G175" s="171" t="s">
        <v>245</v>
      </c>
      <c r="H175" s="172">
        <v>200</v>
      </c>
      <c r="I175" s="173"/>
      <c r="J175" s="174">
        <f>ROUND(I175*H175,2)</f>
        <v>0</v>
      </c>
      <c r="K175" s="170" t="s">
        <v>1</v>
      </c>
      <c r="L175" s="34"/>
      <c r="M175" s="175" t="s">
        <v>1</v>
      </c>
      <c r="N175" s="176" t="s">
        <v>42</v>
      </c>
      <c r="O175" s="59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182</v>
      </c>
      <c r="AT175" s="179" t="s">
        <v>177</v>
      </c>
      <c r="AU175" s="179" t="s">
        <v>86</v>
      </c>
      <c r="AY175" s="18" t="s">
        <v>175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8" t="s">
        <v>84</v>
      </c>
      <c r="BK175" s="180">
        <f>ROUND(I175*H175,2)</f>
        <v>0</v>
      </c>
      <c r="BL175" s="18" t="s">
        <v>182</v>
      </c>
      <c r="BM175" s="179" t="s">
        <v>2438</v>
      </c>
    </row>
    <row r="176" spans="1:65" s="13" customFormat="1">
      <c r="B176" s="181"/>
      <c r="D176" s="182" t="s">
        <v>184</v>
      </c>
      <c r="E176" s="183" t="s">
        <v>1</v>
      </c>
      <c r="F176" s="184" t="s">
        <v>141</v>
      </c>
      <c r="H176" s="185">
        <v>200</v>
      </c>
      <c r="I176" s="186"/>
      <c r="L176" s="181"/>
      <c r="M176" s="187"/>
      <c r="N176" s="188"/>
      <c r="O176" s="188"/>
      <c r="P176" s="188"/>
      <c r="Q176" s="188"/>
      <c r="R176" s="188"/>
      <c r="S176" s="188"/>
      <c r="T176" s="189"/>
      <c r="AT176" s="183" t="s">
        <v>184</v>
      </c>
      <c r="AU176" s="183" t="s">
        <v>86</v>
      </c>
      <c r="AV176" s="13" t="s">
        <v>86</v>
      </c>
      <c r="AW176" s="13" t="s">
        <v>33</v>
      </c>
      <c r="AX176" s="13" t="s">
        <v>84</v>
      </c>
      <c r="AY176" s="183" t="s">
        <v>175</v>
      </c>
    </row>
    <row r="177" spans="1:65" s="12" customFormat="1" ht="22.9" customHeight="1">
      <c r="B177" s="154"/>
      <c r="D177" s="155" t="s">
        <v>76</v>
      </c>
      <c r="E177" s="165" t="s">
        <v>86</v>
      </c>
      <c r="F177" s="165" t="s">
        <v>430</v>
      </c>
      <c r="I177" s="157"/>
      <c r="J177" s="166">
        <f>BK177</f>
        <v>0</v>
      </c>
      <c r="L177" s="154"/>
      <c r="M177" s="159"/>
      <c r="N177" s="160"/>
      <c r="O177" s="160"/>
      <c r="P177" s="161">
        <f>SUM(P178:P182)</f>
        <v>0</v>
      </c>
      <c r="Q177" s="160"/>
      <c r="R177" s="161">
        <f>SUM(R178:R182)</f>
        <v>14.05489841</v>
      </c>
      <c r="S177" s="160"/>
      <c r="T177" s="162">
        <f>SUM(T178:T182)</f>
        <v>0</v>
      </c>
      <c r="AR177" s="155" t="s">
        <v>84</v>
      </c>
      <c r="AT177" s="163" t="s">
        <v>76</v>
      </c>
      <c r="AU177" s="163" t="s">
        <v>84</v>
      </c>
      <c r="AY177" s="155" t="s">
        <v>175</v>
      </c>
      <c r="BK177" s="164">
        <f>SUM(BK178:BK182)</f>
        <v>0</v>
      </c>
    </row>
    <row r="178" spans="1:65" s="2" customFormat="1" ht="16.5" customHeight="1">
      <c r="A178" s="33"/>
      <c r="B178" s="167"/>
      <c r="C178" s="168" t="s">
        <v>269</v>
      </c>
      <c r="D178" s="168" t="s">
        <v>177</v>
      </c>
      <c r="E178" s="169" t="s">
        <v>455</v>
      </c>
      <c r="F178" s="170" t="s">
        <v>456</v>
      </c>
      <c r="G178" s="171" t="s">
        <v>180</v>
      </c>
      <c r="H178" s="172">
        <v>5.7290000000000001</v>
      </c>
      <c r="I178" s="173"/>
      <c r="J178" s="174">
        <f>ROUND(I178*H178,2)</f>
        <v>0</v>
      </c>
      <c r="K178" s="170" t="s">
        <v>181</v>
      </c>
      <c r="L178" s="34"/>
      <c r="M178" s="175" t="s">
        <v>1</v>
      </c>
      <c r="N178" s="176" t="s">
        <v>42</v>
      </c>
      <c r="O178" s="59"/>
      <c r="P178" s="177">
        <f>O178*H178</f>
        <v>0</v>
      </c>
      <c r="Q178" s="177">
        <v>2.45329</v>
      </c>
      <c r="R178" s="177">
        <f>Q178*H178</f>
        <v>14.05489841</v>
      </c>
      <c r="S178" s="177">
        <v>0</v>
      </c>
      <c r="T178" s="17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9" t="s">
        <v>182</v>
      </c>
      <c r="AT178" s="179" t="s">
        <v>177</v>
      </c>
      <c r="AU178" s="179" t="s">
        <v>86</v>
      </c>
      <c r="AY178" s="18" t="s">
        <v>175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8" t="s">
        <v>84</v>
      </c>
      <c r="BK178" s="180">
        <f>ROUND(I178*H178,2)</f>
        <v>0</v>
      </c>
      <c r="BL178" s="18" t="s">
        <v>182</v>
      </c>
      <c r="BM178" s="179" t="s">
        <v>2439</v>
      </c>
    </row>
    <row r="179" spans="1:65" s="14" customFormat="1">
      <c r="B179" s="190"/>
      <c r="D179" s="182" t="s">
        <v>184</v>
      </c>
      <c r="E179" s="191" t="s">
        <v>1</v>
      </c>
      <c r="F179" s="192" t="s">
        <v>2440</v>
      </c>
      <c r="H179" s="191" t="s">
        <v>1</v>
      </c>
      <c r="I179" s="193"/>
      <c r="L179" s="190"/>
      <c r="M179" s="194"/>
      <c r="N179" s="195"/>
      <c r="O179" s="195"/>
      <c r="P179" s="195"/>
      <c r="Q179" s="195"/>
      <c r="R179" s="195"/>
      <c r="S179" s="195"/>
      <c r="T179" s="196"/>
      <c r="AT179" s="191" t="s">
        <v>184</v>
      </c>
      <c r="AU179" s="191" t="s">
        <v>86</v>
      </c>
      <c r="AV179" s="14" t="s">
        <v>84</v>
      </c>
      <c r="AW179" s="14" t="s">
        <v>33</v>
      </c>
      <c r="AX179" s="14" t="s">
        <v>77</v>
      </c>
      <c r="AY179" s="191" t="s">
        <v>175</v>
      </c>
    </row>
    <row r="180" spans="1:65" s="13" customFormat="1">
      <c r="B180" s="181"/>
      <c r="D180" s="182" t="s">
        <v>184</v>
      </c>
      <c r="E180" s="183" t="s">
        <v>1</v>
      </c>
      <c r="F180" s="184" t="s">
        <v>2441</v>
      </c>
      <c r="H180" s="185">
        <v>3.4929999999999999</v>
      </c>
      <c r="I180" s="186"/>
      <c r="L180" s="181"/>
      <c r="M180" s="187"/>
      <c r="N180" s="188"/>
      <c r="O180" s="188"/>
      <c r="P180" s="188"/>
      <c r="Q180" s="188"/>
      <c r="R180" s="188"/>
      <c r="S180" s="188"/>
      <c r="T180" s="189"/>
      <c r="AT180" s="183" t="s">
        <v>184</v>
      </c>
      <c r="AU180" s="183" t="s">
        <v>86</v>
      </c>
      <c r="AV180" s="13" t="s">
        <v>86</v>
      </c>
      <c r="AW180" s="13" t="s">
        <v>33</v>
      </c>
      <c r="AX180" s="13" t="s">
        <v>77</v>
      </c>
      <c r="AY180" s="183" t="s">
        <v>175</v>
      </c>
    </row>
    <row r="181" spans="1:65" s="13" customFormat="1">
      <c r="B181" s="181"/>
      <c r="D181" s="182" t="s">
        <v>184</v>
      </c>
      <c r="E181" s="183" t="s">
        <v>1</v>
      </c>
      <c r="F181" s="184" t="s">
        <v>2442</v>
      </c>
      <c r="H181" s="185">
        <v>2.2360000000000002</v>
      </c>
      <c r="I181" s="186"/>
      <c r="L181" s="181"/>
      <c r="M181" s="187"/>
      <c r="N181" s="188"/>
      <c r="O181" s="188"/>
      <c r="P181" s="188"/>
      <c r="Q181" s="188"/>
      <c r="R181" s="188"/>
      <c r="S181" s="188"/>
      <c r="T181" s="189"/>
      <c r="AT181" s="183" t="s">
        <v>184</v>
      </c>
      <c r="AU181" s="183" t="s">
        <v>86</v>
      </c>
      <c r="AV181" s="13" t="s">
        <v>86</v>
      </c>
      <c r="AW181" s="13" t="s">
        <v>33</v>
      </c>
      <c r="AX181" s="13" t="s">
        <v>77</v>
      </c>
      <c r="AY181" s="183" t="s">
        <v>175</v>
      </c>
    </row>
    <row r="182" spans="1:65" s="15" customFormat="1">
      <c r="B182" s="197"/>
      <c r="D182" s="182" t="s">
        <v>184</v>
      </c>
      <c r="E182" s="198" t="s">
        <v>1</v>
      </c>
      <c r="F182" s="199" t="s">
        <v>200</v>
      </c>
      <c r="H182" s="200">
        <v>5.7290000000000001</v>
      </c>
      <c r="I182" s="201"/>
      <c r="L182" s="197"/>
      <c r="M182" s="202"/>
      <c r="N182" s="203"/>
      <c r="O182" s="203"/>
      <c r="P182" s="203"/>
      <c r="Q182" s="203"/>
      <c r="R182" s="203"/>
      <c r="S182" s="203"/>
      <c r="T182" s="204"/>
      <c r="AT182" s="198" t="s">
        <v>184</v>
      </c>
      <c r="AU182" s="198" t="s">
        <v>86</v>
      </c>
      <c r="AV182" s="15" t="s">
        <v>182</v>
      </c>
      <c r="AW182" s="15" t="s">
        <v>33</v>
      </c>
      <c r="AX182" s="15" t="s">
        <v>84</v>
      </c>
      <c r="AY182" s="198" t="s">
        <v>175</v>
      </c>
    </row>
    <row r="183" spans="1:65" s="12" customFormat="1" ht="22.9" customHeight="1">
      <c r="B183" s="154"/>
      <c r="D183" s="155" t="s">
        <v>76</v>
      </c>
      <c r="E183" s="165" t="s">
        <v>182</v>
      </c>
      <c r="F183" s="165" t="s">
        <v>476</v>
      </c>
      <c r="I183" s="157"/>
      <c r="J183" s="166">
        <f>BK183</f>
        <v>0</v>
      </c>
      <c r="L183" s="154"/>
      <c r="M183" s="159"/>
      <c r="N183" s="160"/>
      <c r="O183" s="160"/>
      <c r="P183" s="161">
        <f>SUM(P184:P186)</f>
        <v>0</v>
      </c>
      <c r="Q183" s="160"/>
      <c r="R183" s="161">
        <f>SUM(R184:R186)</f>
        <v>150.316215</v>
      </c>
      <c r="S183" s="160"/>
      <c r="T183" s="162">
        <f>SUM(T184:T186)</f>
        <v>0</v>
      </c>
      <c r="AR183" s="155" t="s">
        <v>84</v>
      </c>
      <c r="AT183" s="163" t="s">
        <v>76</v>
      </c>
      <c r="AU183" s="163" t="s">
        <v>84</v>
      </c>
      <c r="AY183" s="155" t="s">
        <v>175</v>
      </c>
      <c r="BK183" s="164">
        <f>SUM(BK184:BK186)</f>
        <v>0</v>
      </c>
    </row>
    <row r="184" spans="1:65" s="2" customFormat="1" ht="24" customHeight="1">
      <c r="A184" s="33"/>
      <c r="B184" s="167"/>
      <c r="C184" s="168" t="s">
        <v>135</v>
      </c>
      <c r="D184" s="168" t="s">
        <v>177</v>
      </c>
      <c r="E184" s="169" t="s">
        <v>1278</v>
      </c>
      <c r="F184" s="170" t="s">
        <v>1279</v>
      </c>
      <c r="G184" s="171" t="s">
        <v>180</v>
      </c>
      <c r="H184" s="172">
        <v>79.5</v>
      </c>
      <c r="I184" s="173"/>
      <c r="J184" s="174">
        <f>ROUND(I184*H184,2)</f>
        <v>0</v>
      </c>
      <c r="K184" s="170" t="s">
        <v>181</v>
      </c>
      <c r="L184" s="34"/>
      <c r="M184" s="175" t="s">
        <v>1</v>
      </c>
      <c r="N184" s="176" t="s">
        <v>42</v>
      </c>
      <c r="O184" s="59"/>
      <c r="P184" s="177">
        <f>O184*H184</f>
        <v>0</v>
      </c>
      <c r="Q184" s="177">
        <v>1.8907700000000001</v>
      </c>
      <c r="R184" s="177">
        <f>Q184*H184</f>
        <v>150.316215</v>
      </c>
      <c r="S184" s="177">
        <v>0</v>
      </c>
      <c r="T184" s="178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9" t="s">
        <v>182</v>
      </c>
      <c r="AT184" s="179" t="s">
        <v>177</v>
      </c>
      <c r="AU184" s="179" t="s">
        <v>86</v>
      </c>
      <c r="AY184" s="18" t="s">
        <v>175</v>
      </c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8" t="s">
        <v>84</v>
      </c>
      <c r="BK184" s="180">
        <f>ROUND(I184*H184,2)</f>
        <v>0</v>
      </c>
      <c r="BL184" s="18" t="s">
        <v>182</v>
      </c>
      <c r="BM184" s="179" t="s">
        <v>2443</v>
      </c>
    </row>
    <row r="185" spans="1:65" s="14" customFormat="1">
      <c r="B185" s="190"/>
      <c r="D185" s="182" t="s">
        <v>184</v>
      </c>
      <c r="E185" s="191" t="s">
        <v>1</v>
      </c>
      <c r="F185" s="192" t="s">
        <v>2444</v>
      </c>
      <c r="H185" s="191" t="s">
        <v>1</v>
      </c>
      <c r="I185" s="193"/>
      <c r="L185" s="190"/>
      <c r="M185" s="194"/>
      <c r="N185" s="195"/>
      <c r="O185" s="195"/>
      <c r="P185" s="195"/>
      <c r="Q185" s="195"/>
      <c r="R185" s="195"/>
      <c r="S185" s="195"/>
      <c r="T185" s="196"/>
      <c r="AT185" s="191" t="s">
        <v>184</v>
      </c>
      <c r="AU185" s="191" t="s">
        <v>86</v>
      </c>
      <c r="AV185" s="14" t="s">
        <v>84</v>
      </c>
      <c r="AW185" s="14" t="s">
        <v>33</v>
      </c>
      <c r="AX185" s="14" t="s">
        <v>77</v>
      </c>
      <c r="AY185" s="191" t="s">
        <v>175</v>
      </c>
    </row>
    <row r="186" spans="1:65" s="13" customFormat="1">
      <c r="B186" s="181"/>
      <c r="D186" s="182" t="s">
        <v>184</v>
      </c>
      <c r="E186" s="183" t="s">
        <v>1177</v>
      </c>
      <c r="F186" s="184" t="s">
        <v>2445</v>
      </c>
      <c r="H186" s="185">
        <v>79.5</v>
      </c>
      <c r="I186" s="186"/>
      <c r="L186" s="181"/>
      <c r="M186" s="187"/>
      <c r="N186" s="188"/>
      <c r="O186" s="188"/>
      <c r="P186" s="188"/>
      <c r="Q186" s="188"/>
      <c r="R186" s="188"/>
      <c r="S186" s="188"/>
      <c r="T186" s="189"/>
      <c r="AT186" s="183" t="s">
        <v>184</v>
      </c>
      <c r="AU186" s="183" t="s">
        <v>86</v>
      </c>
      <c r="AV186" s="13" t="s">
        <v>86</v>
      </c>
      <c r="AW186" s="13" t="s">
        <v>33</v>
      </c>
      <c r="AX186" s="13" t="s">
        <v>84</v>
      </c>
      <c r="AY186" s="183" t="s">
        <v>175</v>
      </c>
    </row>
    <row r="187" spans="1:65" s="12" customFormat="1" ht="22.9" customHeight="1">
      <c r="B187" s="154"/>
      <c r="D187" s="155" t="s">
        <v>76</v>
      </c>
      <c r="E187" s="165" t="s">
        <v>217</v>
      </c>
      <c r="F187" s="165" t="s">
        <v>505</v>
      </c>
      <c r="I187" s="157"/>
      <c r="J187" s="166">
        <f>BK187</f>
        <v>0</v>
      </c>
      <c r="L187" s="154"/>
      <c r="M187" s="159"/>
      <c r="N187" s="160"/>
      <c r="O187" s="160"/>
      <c r="P187" s="161">
        <f>SUM(P188:P189)</f>
        <v>0</v>
      </c>
      <c r="Q187" s="160"/>
      <c r="R187" s="161">
        <f>SUM(R188:R189)</f>
        <v>0.2132</v>
      </c>
      <c r="S187" s="160"/>
      <c r="T187" s="162">
        <f>SUM(T188:T189)</f>
        <v>0</v>
      </c>
      <c r="AR187" s="155" t="s">
        <v>84</v>
      </c>
      <c r="AT187" s="163" t="s">
        <v>76</v>
      </c>
      <c r="AU187" s="163" t="s">
        <v>84</v>
      </c>
      <c r="AY187" s="155" t="s">
        <v>175</v>
      </c>
      <c r="BK187" s="164">
        <f>SUM(BK188:BK189)</f>
        <v>0</v>
      </c>
    </row>
    <row r="188" spans="1:65" s="2" customFormat="1" ht="16.5" customHeight="1">
      <c r="A188" s="33"/>
      <c r="B188" s="167"/>
      <c r="C188" s="168" t="s">
        <v>7</v>
      </c>
      <c r="D188" s="168" t="s">
        <v>177</v>
      </c>
      <c r="E188" s="169" t="s">
        <v>2446</v>
      </c>
      <c r="F188" s="170" t="s">
        <v>2447</v>
      </c>
      <c r="G188" s="171" t="s">
        <v>285</v>
      </c>
      <c r="H188" s="172">
        <v>820</v>
      </c>
      <c r="I188" s="173"/>
      <c r="J188" s="174">
        <f>ROUND(I188*H188,2)</f>
        <v>0</v>
      </c>
      <c r="K188" s="170" t="s">
        <v>181</v>
      </c>
      <c r="L188" s="34"/>
      <c r="M188" s="175" t="s">
        <v>1</v>
      </c>
      <c r="N188" s="176" t="s">
        <v>42</v>
      </c>
      <c r="O188" s="59"/>
      <c r="P188" s="177">
        <f>O188*H188</f>
        <v>0</v>
      </c>
      <c r="Q188" s="177">
        <v>1.9000000000000001E-4</v>
      </c>
      <c r="R188" s="177">
        <f>Q188*H188</f>
        <v>0.15580000000000002</v>
      </c>
      <c r="S188" s="177">
        <v>0</v>
      </c>
      <c r="T188" s="178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9" t="s">
        <v>182</v>
      </c>
      <c r="AT188" s="179" t="s">
        <v>177</v>
      </c>
      <c r="AU188" s="179" t="s">
        <v>86</v>
      </c>
      <c r="AY188" s="18" t="s">
        <v>175</v>
      </c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8" t="s">
        <v>84</v>
      </c>
      <c r="BK188" s="180">
        <f>ROUND(I188*H188,2)</f>
        <v>0</v>
      </c>
      <c r="BL188" s="18" t="s">
        <v>182</v>
      </c>
      <c r="BM188" s="179" t="s">
        <v>2448</v>
      </c>
    </row>
    <row r="189" spans="1:65" s="2" customFormat="1" ht="16.5" customHeight="1">
      <c r="A189" s="33"/>
      <c r="B189" s="167"/>
      <c r="C189" s="168" t="s">
        <v>282</v>
      </c>
      <c r="D189" s="168" t="s">
        <v>177</v>
      </c>
      <c r="E189" s="169" t="s">
        <v>1131</v>
      </c>
      <c r="F189" s="170" t="s">
        <v>2449</v>
      </c>
      <c r="G189" s="171" t="s">
        <v>285</v>
      </c>
      <c r="H189" s="172">
        <v>820</v>
      </c>
      <c r="I189" s="173"/>
      <c r="J189" s="174">
        <f>ROUND(I189*H189,2)</f>
        <v>0</v>
      </c>
      <c r="K189" s="170" t="s">
        <v>181</v>
      </c>
      <c r="L189" s="34"/>
      <c r="M189" s="175" t="s">
        <v>1</v>
      </c>
      <c r="N189" s="176" t="s">
        <v>42</v>
      </c>
      <c r="O189" s="59"/>
      <c r="P189" s="177">
        <f>O189*H189</f>
        <v>0</v>
      </c>
      <c r="Q189" s="177">
        <v>6.9999999999999994E-5</v>
      </c>
      <c r="R189" s="177">
        <f>Q189*H189</f>
        <v>5.7399999999999993E-2</v>
      </c>
      <c r="S189" s="177">
        <v>0</v>
      </c>
      <c r="T189" s="17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9" t="s">
        <v>182</v>
      </c>
      <c r="AT189" s="179" t="s">
        <v>177</v>
      </c>
      <c r="AU189" s="179" t="s">
        <v>86</v>
      </c>
      <c r="AY189" s="18" t="s">
        <v>175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8" t="s">
        <v>84</v>
      </c>
      <c r="BK189" s="180">
        <f>ROUND(I189*H189,2)</f>
        <v>0</v>
      </c>
      <c r="BL189" s="18" t="s">
        <v>182</v>
      </c>
      <c r="BM189" s="179" t="s">
        <v>2450</v>
      </c>
    </row>
    <row r="190" spans="1:65" s="12" customFormat="1" ht="22.9" customHeight="1">
      <c r="B190" s="154"/>
      <c r="D190" s="155" t="s">
        <v>76</v>
      </c>
      <c r="E190" s="165" t="s">
        <v>356</v>
      </c>
      <c r="F190" s="165" t="s">
        <v>357</v>
      </c>
      <c r="I190" s="157"/>
      <c r="J190" s="166">
        <f>BK190</f>
        <v>0</v>
      </c>
      <c r="L190" s="154"/>
      <c r="M190" s="159"/>
      <c r="N190" s="160"/>
      <c r="O190" s="160"/>
      <c r="P190" s="161">
        <f>P191</f>
        <v>0</v>
      </c>
      <c r="Q190" s="160"/>
      <c r="R190" s="161">
        <f>R191</f>
        <v>0</v>
      </c>
      <c r="S190" s="160"/>
      <c r="T190" s="162">
        <f>T191</f>
        <v>0</v>
      </c>
      <c r="AR190" s="155" t="s">
        <v>84</v>
      </c>
      <c r="AT190" s="163" t="s">
        <v>76</v>
      </c>
      <c r="AU190" s="163" t="s">
        <v>84</v>
      </c>
      <c r="AY190" s="155" t="s">
        <v>175</v>
      </c>
      <c r="BK190" s="164">
        <f>BK191</f>
        <v>0</v>
      </c>
    </row>
    <row r="191" spans="1:65" s="2" customFormat="1" ht="16.5" customHeight="1">
      <c r="A191" s="33"/>
      <c r="B191" s="167"/>
      <c r="C191" s="168" t="s">
        <v>287</v>
      </c>
      <c r="D191" s="168" t="s">
        <v>177</v>
      </c>
      <c r="E191" s="169" t="s">
        <v>902</v>
      </c>
      <c r="F191" s="170" t="s">
        <v>357</v>
      </c>
      <c r="G191" s="171" t="s">
        <v>234</v>
      </c>
      <c r="H191" s="172">
        <v>410.584</v>
      </c>
      <c r="I191" s="173"/>
      <c r="J191" s="174">
        <f>ROUND(I191*H191,2)</f>
        <v>0</v>
      </c>
      <c r="K191" s="170" t="s">
        <v>750</v>
      </c>
      <c r="L191" s="34"/>
      <c r="M191" s="175" t="s">
        <v>1</v>
      </c>
      <c r="N191" s="176" t="s">
        <v>42</v>
      </c>
      <c r="O191" s="59"/>
      <c r="P191" s="177">
        <f>O191*H191</f>
        <v>0</v>
      </c>
      <c r="Q191" s="177">
        <v>0</v>
      </c>
      <c r="R191" s="177">
        <f>Q191*H191</f>
        <v>0</v>
      </c>
      <c r="S191" s="177">
        <v>0</v>
      </c>
      <c r="T191" s="178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9" t="s">
        <v>182</v>
      </c>
      <c r="AT191" s="179" t="s">
        <v>177</v>
      </c>
      <c r="AU191" s="179" t="s">
        <v>86</v>
      </c>
      <c r="AY191" s="18" t="s">
        <v>175</v>
      </c>
      <c r="BE191" s="180">
        <f>IF(N191="základní",J191,0)</f>
        <v>0</v>
      </c>
      <c r="BF191" s="180">
        <f>IF(N191="snížená",J191,0)</f>
        <v>0</v>
      </c>
      <c r="BG191" s="180">
        <f>IF(N191="zákl. přenesená",J191,0)</f>
        <v>0</v>
      </c>
      <c r="BH191" s="180">
        <f>IF(N191="sníž. přenesená",J191,0)</f>
        <v>0</v>
      </c>
      <c r="BI191" s="180">
        <f>IF(N191="nulová",J191,0)</f>
        <v>0</v>
      </c>
      <c r="BJ191" s="18" t="s">
        <v>84</v>
      </c>
      <c r="BK191" s="180">
        <f>ROUND(I191*H191,2)</f>
        <v>0</v>
      </c>
      <c r="BL191" s="18" t="s">
        <v>182</v>
      </c>
      <c r="BM191" s="179" t="s">
        <v>2451</v>
      </c>
    </row>
    <row r="192" spans="1:65" s="12" customFormat="1" ht="25.9" customHeight="1">
      <c r="B192" s="154"/>
      <c r="D192" s="155" t="s">
        <v>76</v>
      </c>
      <c r="E192" s="156" t="s">
        <v>565</v>
      </c>
      <c r="F192" s="156" t="s">
        <v>566</v>
      </c>
      <c r="I192" s="157"/>
      <c r="J192" s="158">
        <f>BK192</f>
        <v>0</v>
      </c>
      <c r="L192" s="154"/>
      <c r="M192" s="159"/>
      <c r="N192" s="160"/>
      <c r="O192" s="160"/>
      <c r="P192" s="161">
        <f>P193+P196+P201+P204+P206+P208</f>
        <v>0</v>
      </c>
      <c r="Q192" s="160"/>
      <c r="R192" s="161">
        <f>R193+R196+R201+R204+R206+R208</f>
        <v>0.88534999999999986</v>
      </c>
      <c r="S192" s="160"/>
      <c r="T192" s="162">
        <f>T193+T196+T201+T204+T206+T208</f>
        <v>0</v>
      </c>
      <c r="AR192" s="155" t="s">
        <v>86</v>
      </c>
      <c r="AT192" s="163" t="s">
        <v>76</v>
      </c>
      <c r="AU192" s="163" t="s">
        <v>77</v>
      </c>
      <c r="AY192" s="155" t="s">
        <v>175</v>
      </c>
      <c r="BK192" s="164">
        <f>BK193+BK196+BK201+BK204+BK206+BK208</f>
        <v>0</v>
      </c>
    </row>
    <row r="193" spans="1:65" s="12" customFormat="1" ht="22.9" customHeight="1">
      <c r="B193" s="154"/>
      <c r="D193" s="155" t="s">
        <v>76</v>
      </c>
      <c r="E193" s="165" t="s">
        <v>2452</v>
      </c>
      <c r="F193" s="165" t="s">
        <v>2453</v>
      </c>
      <c r="I193" s="157"/>
      <c r="J193" s="166">
        <f>BK193</f>
        <v>0</v>
      </c>
      <c r="L193" s="154"/>
      <c r="M193" s="159"/>
      <c r="N193" s="160"/>
      <c r="O193" s="160"/>
      <c r="P193" s="161">
        <f>SUM(P194:P195)</f>
        <v>0</v>
      </c>
      <c r="Q193" s="160"/>
      <c r="R193" s="161">
        <f>SUM(R194:R195)</f>
        <v>0</v>
      </c>
      <c r="S193" s="160"/>
      <c r="T193" s="162">
        <f>SUM(T194:T195)</f>
        <v>0</v>
      </c>
      <c r="AR193" s="155" t="s">
        <v>86</v>
      </c>
      <c r="AT193" s="163" t="s">
        <v>76</v>
      </c>
      <c r="AU193" s="163" t="s">
        <v>84</v>
      </c>
      <c r="AY193" s="155" t="s">
        <v>175</v>
      </c>
      <c r="BK193" s="164">
        <f>SUM(BK194:BK195)</f>
        <v>0</v>
      </c>
    </row>
    <row r="194" spans="1:65" s="2" customFormat="1" ht="24" customHeight="1">
      <c r="A194" s="33"/>
      <c r="B194" s="167"/>
      <c r="C194" s="168" t="s">
        <v>291</v>
      </c>
      <c r="D194" s="168" t="s">
        <v>177</v>
      </c>
      <c r="E194" s="169" t="s">
        <v>2454</v>
      </c>
      <c r="F194" s="170" t="s">
        <v>2455</v>
      </c>
      <c r="G194" s="171" t="s">
        <v>310</v>
      </c>
      <c r="H194" s="172">
        <v>1</v>
      </c>
      <c r="I194" s="173"/>
      <c r="J194" s="174">
        <f>ROUND(I194*H194,2)</f>
        <v>0</v>
      </c>
      <c r="K194" s="170" t="s">
        <v>181</v>
      </c>
      <c r="L194" s="34"/>
      <c r="M194" s="175" t="s">
        <v>1</v>
      </c>
      <c r="N194" s="176" t="s">
        <v>42</v>
      </c>
      <c r="O194" s="59"/>
      <c r="P194" s="177">
        <f>O194*H194</f>
        <v>0</v>
      </c>
      <c r="Q194" s="177">
        <v>0</v>
      </c>
      <c r="R194" s="177">
        <f>Q194*H194</f>
        <v>0</v>
      </c>
      <c r="S194" s="177">
        <v>0</v>
      </c>
      <c r="T194" s="17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256</v>
      </c>
      <c r="AT194" s="179" t="s">
        <v>177</v>
      </c>
      <c r="AU194" s="179" t="s">
        <v>86</v>
      </c>
      <c r="AY194" s="18" t="s">
        <v>175</v>
      </c>
      <c r="BE194" s="180">
        <f>IF(N194="základní",J194,0)</f>
        <v>0</v>
      </c>
      <c r="BF194" s="180">
        <f>IF(N194="snížená",J194,0)</f>
        <v>0</v>
      </c>
      <c r="BG194" s="180">
        <f>IF(N194="zákl. přenesená",J194,0)</f>
        <v>0</v>
      </c>
      <c r="BH194" s="180">
        <f>IF(N194="sníž. přenesená",J194,0)</f>
        <v>0</v>
      </c>
      <c r="BI194" s="180">
        <f>IF(N194="nulová",J194,0)</f>
        <v>0</v>
      </c>
      <c r="BJ194" s="18" t="s">
        <v>84</v>
      </c>
      <c r="BK194" s="180">
        <f>ROUND(I194*H194,2)</f>
        <v>0</v>
      </c>
      <c r="BL194" s="18" t="s">
        <v>256</v>
      </c>
      <c r="BM194" s="179" t="s">
        <v>2456</v>
      </c>
    </row>
    <row r="195" spans="1:65" s="2" customFormat="1" ht="24" customHeight="1">
      <c r="A195" s="33"/>
      <c r="B195" s="167"/>
      <c r="C195" s="168" t="s">
        <v>295</v>
      </c>
      <c r="D195" s="168" t="s">
        <v>177</v>
      </c>
      <c r="E195" s="169" t="s">
        <v>2457</v>
      </c>
      <c r="F195" s="170" t="s">
        <v>2458</v>
      </c>
      <c r="G195" s="171" t="s">
        <v>310</v>
      </c>
      <c r="H195" s="172">
        <v>3</v>
      </c>
      <c r="I195" s="173"/>
      <c r="J195" s="174">
        <f>ROUND(I195*H195,2)</f>
        <v>0</v>
      </c>
      <c r="K195" s="170" t="s">
        <v>181</v>
      </c>
      <c r="L195" s="34"/>
      <c r="M195" s="175" t="s">
        <v>1</v>
      </c>
      <c r="N195" s="176" t="s">
        <v>42</v>
      </c>
      <c r="O195" s="59"/>
      <c r="P195" s="177">
        <f>O195*H195</f>
        <v>0</v>
      </c>
      <c r="Q195" s="177">
        <v>0</v>
      </c>
      <c r="R195" s="177">
        <f>Q195*H195</f>
        <v>0</v>
      </c>
      <c r="S195" s="177">
        <v>0</v>
      </c>
      <c r="T195" s="178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9" t="s">
        <v>256</v>
      </c>
      <c r="AT195" s="179" t="s">
        <v>177</v>
      </c>
      <c r="AU195" s="179" t="s">
        <v>86</v>
      </c>
      <c r="AY195" s="18" t="s">
        <v>175</v>
      </c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18" t="s">
        <v>84</v>
      </c>
      <c r="BK195" s="180">
        <f>ROUND(I195*H195,2)</f>
        <v>0</v>
      </c>
      <c r="BL195" s="18" t="s">
        <v>256</v>
      </c>
      <c r="BM195" s="179" t="s">
        <v>2459</v>
      </c>
    </row>
    <row r="196" spans="1:65" s="12" customFormat="1" ht="22.9" customHeight="1">
      <c r="B196" s="154"/>
      <c r="D196" s="155" t="s">
        <v>76</v>
      </c>
      <c r="E196" s="165" t="s">
        <v>1159</v>
      </c>
      <c r="F196" s="165" t="s">
        <v>1160</v>
      </c>
      <c r="I196" s="157"/>
      <c r="J196" s="166">
        <f>BK196</f>
        <v>0</v>
      </c>
      <c r="L196" s="154"/>
      <c r="M196" s="159"/>
      <c r="N196" s="160"/>
      <c r="O196" s="160"/>
      <c r="P196" s="161">
        <f>SUM(P197:P200)</f>
        <v>0</v>
      </c>
      <c r="Q196" s="160"/>
      <c r="R196" s="161">
        <f>SUM(R197:R200)</f>
        <v>0.53274999999999995</v>
      </c>
      <c r="S196" s="160"/>
      <c r="T196" s="162">
        <f>SUM(T197:T200)</f>
        <v>0</v>
      </c>
      <c r="AR196" s="155" t="s">
        <v>86</v>
      </c>
      <c r="AT196" s="163" t="s">
        <v>76</v>
      </c>
      <c r="AU196" s="163" t="s">
        <v>84</v>
      </c>
      <c r="AY196" s="155" t="s">
        <v>175</v>
      </c>
      <c r="BK196" s="164">
        <f>SUM(BK197:BK200)</f>
        <v>0</v>
      </c>
    </row>
    <row r="197" spans="1:65" s="2" customFormat="1" ht="24" customHeight="1">
      <c r="A197" s="33"/>
      <c r="B197" s="167"/>
      <c r="C197" s="168" t="s">
        <v>300</v>
      </c>
      <c r="D197" s="168" t="s">
        <v>177</v>
      </c>
      <c r="E197" s="169" t="s">
        <v>2460</v>
      </c>
      <c r="F197" s="170" t="s">
        <v>2461</v>
      </c>
      <c r="G197" s="171" t="s">
        <v>285</v>
      </c>
      <c r="H197" s="172">
        <v>665</v>
      </c>
      <c r="I197" s="173"/>
      <c r="J197" s="174">
        <f>ROUND(I197*H197,2)</f>
        <v>0</v>
      </c>
      <c r="K197" s="170" t="s">
        <v>181</v>
      </c>
      <c r="L197" s="34"/>
      <c r="M197" s="175" t="s">
        <v>1</v>
      </c>
      <c r="N197" s="176" t="s">
        <v>42</v>
      </c>
      <c r="O197" s="59"/>
      <c r="P197" s="177">
        <f>O197*H197</f>
        <v>0</v>
      </c>
      <c r="Q197" s="177">
        <v>0</v>
      </c>
      <c r="R197" s="177">
        <f>Q197*H197</f>
        <v>0</v>
      </c>
      <c r="S197" s="177">
        <v>0</v>
      </c>
      <c r="T197" s="178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9" t="s">
        <v>256</v>
      </c>
      <c r="AT197" s="179" t="s">
        <v>177</v>
      </c>
      <c r="AU197" s="179" t="s">
        <v>86</v>
      </c>
      <c r="AY197" s="18" t="s">
        <v>175</v>
      </c>
      <c r="BE197" s="180">
        <f>IF(N197="základní",J197,0)</f>
        <v>0</v>
      </c>
      <c r="BF197" s="180">
        <f>IF(N197="snížená",J197,0)</f>
        <v>0</v>
      </c>
      <c r="BG197" s="180">
        <f>IF(N197="zákl. přenesená",J197,0)</f>
        <v>0</v>
      </c>
      <c r="BH197" s="180">
        <f>IF(N197="sníž. přenesená",J197,0)</f>
        <v>0</v>
      </c>
      <c r="BI197" s="180">
        <f>IF(N197="nulová",J197,0)</f>
        <v>0</v>
      </c>
      <c r="BJ197" s="18" t="s">
        <v>84</v>
      </c>
      <c r="BK197" s="180">
        <f>ROUND(I197*H197,2)</f>
        <v>0</v>
      </c>
      <c r="BL197" s="18" t="s">
        <v>256</v>
      </c>
      <c r="BM197" s="179" t="s">
        <v>2462</v>
      </c>
    </row>
    <row r="198" spans="1:65" s="2" customFormat="1" ht="16.5" customHeight="1">
      <c r="A198" s="33"/>
      <c r="B198" s="167"/>
      <c r="C198" s="205" t="s">
        <v>307</v>
      </c>
      <c r="D198" s="205" t="s">
        <v>276</v>
      </c>
      <c r="E198" s="206" t="s">
        <v>2463</v>
      </c>
      <c r="F198" s="207" t="s">
        <v>2464</v>
      </c>
      <c r="G198" s="208" t="s">
        <v>285</v>
      </c>
      <c r="H198" s="209">
        <v>665</v>
      </c>
      <c r="I198" s="210"/>
      <c r="J198" s="211">
        <f>ROUND(I198*H198,2)</f>
        <v>0</v>
      </c>
      <c r="K198" s="207" t="s">
        <v>181</v>
      </c>
      <c r="L198" s="212"/>
      <c r="M198" s="213" t="s">
        <v>1</v>
      </c>
      <c r="N198" s="214" t="s">
        <v>42</v>
      </c>
      <c r="O198" s="59"/>
      <c r="P198" s="177">
        <f>O198*H198</f>
        <v>0</v>
      </c>
      <c r="Q198" s="177">
        <v>6.0999999999999997E-4</v>
      </c>
      <c r="R198" s="177">
        <f>Q198*H198</f>
        <v>0.40564999999999996</v>
      </c>
      <c r="S198" s="177">
        <v>0</v>
      </c>
      <c r="T198" s="17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328</v>
      </c>
      <c r="AT198" s="179" t="s">
        <v>276</v>
      </c>
      <c r="AU198" s="179" t="s">
        <v>86</v>
      </c>
      <c r="AY198" s="18" t="s">
        <v>175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8" t="s">
        <v>84</v>
      </c>
      <c r="BK198" s="180">
        <f>ROUND(I198*H198,2)</f>
        <v>0</v>
      </c>
      <c r="BL198" s="18" t="s">
        <v>256</v>
      </c>
      <c r="BM198" s="179" t="s">
        <v>2465</v>
      </c>
    </row>
    <row r="199" spans="1:65" s="2" customFormat="1" ht="24" customHeight="1">
      <c r="A199" s="33"/>
      <c r="B199" s="167"/>
      <c r="C199" s="168" t="s">
        <v>312</v>
      </c>
      <c r="D199" s="168" t="s">
        <v>177</v>
      </c>
      <c r="E199" s="169" t="s">
        <v>2466</v>
      </c>
      <c r="F199" s="170" t="s">
        <v>2467</v>
      </c>
      <c r="G199" s="171" t="s">
        <v>285</v>
      </c>
      <c r="H199" s="172">
        <v>155</v>
      </c>
      <c r="I199" s="173"/>
      <c r="J199" s="174">
        <f>ROUND(I199*H199,2)</f>
        <v>0</v>
      </c>
      <c r="K199" s="170" t="s">
        <v>181</v>
      </c>
      <c r="L199" s="34"/>
      <c r="M199" s="175" t="s">
        <v>1</v>
      </c>
      <c r="N199" s="176" t="s">
        <v>42</v>
      </c>
      <c r="O199" s="59"/>
      <c r="P199" s="177">
        <f>O199*H199</f>
        <v>0</v>
      </c>
      <c r="Q199" s="177">
        <v>0</v>
      </c>
      <c r="R199" s="177">
        <f>Q199*H199</f>
        <v>0</v>
      </c>
      <c r="S199" s="177">
        <v>0</v>
      </c>
      <c r="T199" s="178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9" t="s">
        <v>256</v>
      </c>
      <c r="AT199" s="179" t="s">
        <v>177</v>
      </c>
      <c r="AU199" s="179" t="s">
        <v>86</v>
      </c>
      <c r="AY199" s="18" t="s">
        <v>175</v>
      </c>
      <c r="BE199" s="180">
        <f>IF(N199="základní",J199,0)</f>
        <v>0</v>
      </c>
      <c r="BF199" s="180">
        <f>IF(N199="snížená",J199,0)</f>
        <v>0</v>
      </c>
      <c r="BG199" s="180">
        <f>IF(N199="zákl. přenesená",J199,0)</f>
        <v>0</v>
      </c>
      <c r="BH199" s="180">
        <f>IF(N199="sníž. přenesená",J199,0)</f>
        <v>0</v>
      </c>
      <c r="BI199" s="180">
        <f>IF(N199="nulová",J199,0)</f>
        <v>0</v>
      </c>
      <c r="BJ199" s="18" t="s">
        <v>84</v>
      </c>
      <c r="BK199" s="180">
        <f>ROUND(I199*H199,2)</f>
        <v>0</v>
      </c>
      <c r="BL199" s="18" t="s">
        <v>256</v>
      </c>
      <c r="BM199" s="179" t="s">
        <v>2468</v>
      </c>
    </row>
    <row r="200" spans="1:65" s="2" customFormat="1" ht="16.5" customHeight="1">
      <c r="A200" s="33"/>
      <c r="B200" s="167"/>
      <c r="C200" s="205" t="s">
        <v>316</v>
      </c>
      <c r="D200" s="205" t="s">
        <v>276</v>
      </c>
      <c r="E200" s="206" t="s">
        <v>2469</v>
      </c>
      <c r="F200" s="207" t="s">
        <v>2470</v>
      </c>
      <c r="G200" s="208" t="s">
        <v>285</v>
      </c>
      <c r="H200" s="209">
        <v>155</v>
      </c>
      <c r="I200" s="210"/>
      <c r="J200" s="211">
        <f>ROUND(I200*H200,2)</f>
        <v>0</v>
      </c>
      <c r="K200" s="207" t="s">
        <v>181</v>
      </c>
      <c r="L200" s="212"/>
      <c r="M200" s="213" t="s">
        <v>1</v>
      </c>
      <c r="N200" s="214" t="s">
        <v>42</v>
      </c>
      <c r="O200" s="59"/>
      <c r="P200" s="177">
        <f>O200*H200</f>
        <v>0</v>
      </c>
      <c r="Q200" s="177">
        <v>8.1999999999999998E-4</v>
      </c>
      <c r="R200" s="177">
        <f>Q200*H200</f>
        <v>0.12709999999999999</v>
      </c>
      <c r="S200" s="177">
        <v>0</v>
      </c>
      <c r="T200" s="178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9" t="s">
        <v>328</v>
      </c>
      <c r="AT200" s="179" t="s">
        <v>276</v>
      </c>
      <c r="AU200" s="179" t="s">
        <v>86</v>
      </c>
      <c r="AY200" s="18" t="s">
        <v>175</v>
      </c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18" t="s">
        <v>84</v>
      </c>
      <c r="BK200" s="180">
        <f>ROUND(I200*H200,2)</f>
        <v>0</v>
      </c>
      <c r="BL200" s="18" t="s">
        <v>256</v>
      </c>
      <c r="BM200" s="179" t="s">
        <v>2471</v>
      </c>
    </row>
    <row r="201" spans="1:65" s="12" customFormat="1" ht="22.9" customHeight="1">
      <c r="B201" s="154"/>
      <c r="D201" s="155" t="s">
        <v>76</v>
      </c>
      <c r="E201" s="165" t="s">
        <v>2472</v>
      </c>
      <c r="F201" s="165" t="s">
        <v>2473</v>
      </c>
      <c r="I201" s="157"/>
      <c r="J201" s="166">
        <f>BK201</f>
        <v>0</v>
      </c>
      <c r="L201" s="154"/>
      <c r="M201" s="159"/>
      <c r="N201" s="160"/>
      <c r="O201" s="160"/>
      <c r="P201" s="161">
        <f>SUM(P202:P203)</f>
        <v>0</v>
      </c>
      <c r="Q201" s="160"/>
      <c r="R201" s="161">
        <f>SUM(R202:R203)</f>
        <v>0.35259999999999997</v>
      </c>
      <c r="S201" s="160"/>
      <c r="T201" s="162">
        <f>SUM(T202:T203)</f>
        <v>0</v>
      </c>
      <c r="AR201" s="155" t="s">
        <v>86</v>
      </c>
      <c r="AT201" s="163" t="s">
        <v>76</v>
      </c>
      <c r="AU201" s="163" t="s">
        <v>84</v>
      </c>
      <c r="AY201" s="155" t="s">
        <v>175</v>
      </c>
      <c r="BK201" s="164">
        <f>SUM(BK202:BK203)</f>
        <v>0</v>
      </c>
    </row>
    <row r="202" spans="1:65" s="2" customFormat="1" ht="24" customHeight="1">
      <c r="A202" s="33"/>
      <c r="B202" s="167"/>
      <c r="C202" s="168" t="s">
        <v>358</v>
      </c>
      <c r="D202" s="168" t="s">
        <v>177</v>
      </c>
      <c r="E202" s="169" t="s">
        <v>2474</v>
      </c>
      <c r="F202" s="170" t="s">
        <v>2475</v>
      </c>
      <c r="G202" s="171" t="s">
        <v>285</v>
      </c>
      <c r="H202" s="172">
        <v>820</v>
      </c>
      <c r="I202" s="173"/>
      <c r="J202" s="174">
        <f>ROUND(I202*H202,2)</f>
        <v>0</v>
      </c>
      <c r="K202" s="170" t="s">
        <v>181</v>
      </c>
      <c r="L202" s="34"/>
      <c r="M202" s="175" t="s">
        <v>1</v>
      </c>
      <c r="N202" s="176" t="s">
        <v>42</v>
      </c>
      <c r="O202" s="59"/>
      <c r="P202" s="177">
        <f>O202*H202</f>
        <v>0</v>
      </c>
      <c r="Q202" s="177">
        <v>0</v>
      </c>
      <c r="R202" s="177">
        <f>Q202*H202</f>
        <v>0</v>
      </c>
      <c r="S202" s="177">
        <v>0</v>
      </c>
      <c r="T202" s="178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9" t="s">
        <v>256</v>
      </c>
      <c r="AT202" s="179" t="s">
        <v>177</v>
      </c>
      <c r="AU202" s="179" t="s">
        <v>86</v>
      </c>
      <c r="AY202" s="18" t="s">
        <v>175</v>
      </c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18" t="s">
        <v>84</v>
      </c>
      <c r="BK202" s="180">
        <f>ROUND(I202*H202,2)</f>
        <v>0</v>
      </c>
      <c r="BL202" s="18" t="s">
        <v>256</v>
      </c>
      <c r="BM202" s="179" t="s">
        <v>2476</v>
      </c>
    </row>
    <row r="203" spans="1:65" s="2" customFormat="1" ht="24" customHeight="1">
      <c r="A203" s="33"/>
      <c r="B203" s="167"/>
      <c r="C203" s="205" t="s">
        <v>140</v>
      </c>
      <c r="D203" s="205" t="s">
        <v>276</v>
      </c>
      <c r="E203" s="206" t="s">
        <v>2477</v>
      </c>
      <c r="F203" s="207" t="s">
        <v>2478</v>
      </c>
      <c r="G203" s="208" t="s">
        <v>285</v>
      </c>
      <c r="H203" s="209">
        <v>820</v>
      </c>
      <c r="I203" s="210"/>
      <c r="J203" s="211">
        <f>ROUND(I203*H203,2)</f>
        <v>0</v>
      </c>
      <c r="K203" s="207" t="s">
        <v>181</v>
      </c>
      <c r="L203" s="212"/>
      <c r="M203" s="213" t="s">
        <v>1</v>
      </c>
      <c r="N203" s="214" t="s">
        <v>42</v>
      </c>
      <c r="O203" s="59"/>
      <c r="P203" s="177">
        <f>O203*H203</f>
        <v>0</v>
      </c>
      <c r="Q203" s="177">
        <v>4.2999999999999999E-4</v>
      </c>
      <c r="R203" s="177">
        <f>Q203*H203</f>
        <v>0.35259999999999997</v>
      </c>
      <c r="S203" s="177">
        <v>0</v>
      </c>
      <c r="T203" s="178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9" t="s">
        <v>328</v>
      </c>
      <c r="AT203" s="179" t="s">
        <v>276</v>
      </c>
      <c r="AU203" s="179" t="s">
        <v>86</v>
      </c>
      <c r="AY203" s="18" t="s">
        <v>175</v>
      </c>
      <c r="BE203" s="180">
        <f>IF(N203="základní",J203,0)</f>
        <v>0</v>
      </c>
      <c r="BF203" s="180">
        <f>IF(N203="snížená",J203,0)</f>
        <v>0</v>
      </c>
      <c r="BG203" s="180">
        <f>IF(N203="zákl. přenesená",J203,0)</f>
        <v>0</v>
      </c>
      <c r="BH203" s="180">
        <f>IF(N203="sníž. přenesená",J203,0)</f>
        <v>0</v>
      </c>
      <c r="BI203" s="180">
        <f>IF(N203="nulová",J203,0)</f>
        <v>0</v>
      </c>
      <c r="BJ203" s="18" t="s">
        <v>84</v>
      </c>
      <c r="BK203" s="180">
        <f>ROUND(I203*H203,2)</f>
        <v>0</v>
      </c>
      <c r="BL203" s="18" t="s">
        <v>256</v>
      </c>
      <c r="BM203" s="179" t="s">
        <v>2479</v>
      </c>
    </row>
    <row r="204" spans="1:65" s="12" customFormat="1" ht="22.9" customHeight="1">
      <c r="B204" s="154"/>
      <c r="D204" s="155" t="s">
        <v>76</v>
      </c>
      <c r="E204" s="165" t="s">
        <v>2480</v>
      </c>
      <c r="F204" s="165" t="s">
        <v>2481</v>
      </c>
      <c r="I204" s="157"/>
      <c r="J204" s="166">
        <f>BK204</f>
        <v>0</v>
      </c>
      <c r="L204" s="154"/>
      <c r="M204" s="159"/>
      <c r="N204" s="160"/>
      <c r="O204" s="160"/>
      <c r="P204" s="161">
        <f>P205</f>
        <v>0</v>
      </c>
      <c r="Q204" s="160"/>
      <c r="R204" s="161">
        <f>R205</f>
        <v>0</v>
      </c>
      <c r="S204" s="160"/>
      <c r="T204" s="162">
        <f>T205</f>
        <v>0</v>
      </c>
      <c r="AR204" s="155" t="s">
        <v>86</v>
      </c>
      <c r="AT204" s="163" t="s">
        <v>76</v>
      </c>
      <c r="AU204" s="163" t="s">
        <v>84</v>
      </c>
      <c r="AY204" s="155" t="s">
        <v>175</v>
      </c>
      <c r="BK204" s="164">
        <f>BK205</f>
        <v>0</v>
      </c>
    </row>
    <row r="205" spans="1:65" s="2" customFormat="1" ht="24" customHeight="1">
      <c r="A205" s="33"/>
      <c r="B205" s="167"/>
      <c r="C205" s="168" t="s">
        <v>320</v>
      </c>
      <c r="D205" s="168" t="s">
        <v>177</v>
      </c>
      <c r="E205" s="169" t="s">
        <v>2482</v>
      </c>
      <c r="F205" s="170" t="s">
        <v>2483</v>
      </c>
      <c r="G205" s="171" t="s">
        <v>285</v>
      </c>
      <c r="H205" s="172">
        <v>820</v>
      </c>
      <c r="I205" s="173"/>
      <c r="J205" s="174">
        <f>ROUND(I205*H205,2)</f>
        <v>0</v>
      </c>
      <c r="K205" s="170" t="s">
        <v>181</v>
      </c>
      <c r="L205" s="34"/>
      <c r="M205" s="175" t="s">
        <v>1</v>
      </c>
      <c r="N205" s="176" t="s">
        <v>42</v>
      </c>
      <c r="O205" s="59"/>
      <c r="P205" s="177">
        <f>O205*H205</f>
        <v>0</v>
      </c>
      <c r="Q205" s="177">
        <v>0</v>
      </c>
      <c r="R205" s="177">
        <f>Q205*H205</f>
        <v>0</v>
      </c>
      <c r="S205" s="177">
        <v>0</v>
      </c>
      <c r="T205" s="178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9" t="s">
        <v>256</v>
      </c>
      <c r="AT205" s="179" t="s">
        <v>177</v>
      </c>
      <c r="AU205" s="179" t="s">
        <v>86</v>
      </c>
      <c r="AY205" s="18" t="s">
        <v>175</v>
      </c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8" t="s">
        <v>84</v>
      </c>
      <c r="BK205" s="180">
        <f>ROUND(I205*H205,2)</f>
        <v>0</v>
      </c>
      <c r="BL205" s="18" t="s">
        <v>256</v>
      </c>
      <c r="BM205" s="179" t="s">
        <v>2484</v>
      </c>
    </row>
    <row r="206" spans="1:65" s="12" customFormat="1" ht="22.9" customHeight="1">
      <c r="B206" s="154"/>
      <c r="D206" s="155" t="s">
        <v>76</v>
      </c>
      <c r="E206" s="165" t="s">
        <v>2485</v>
      </c>
      <c r="F206" s="165" t="s">
        <v>2486</v>
      </c>
      <c r="I206" s="157"/>
      <c r="J206" s="166">
        <f>BK206</f>
        <v>0</v>
      </c>
      <c r="L206" s="154"/>
      <c r="M206" s="159"/>
      <c r="N206" s="160"/>
      <c r="O206" s="160"/>
      <c r="P206" s="161">
        <f>P207</f>
        <v>0</v>
      </c>
      <c r="Q206" s="160"/>
      <c r="R206" s="161">
        <f>R207</f>
        <v>0</v>
      </c>
      <c r="S206" s="160"/>
      <c r="T206" s="162">
        <f>T207</f>
        <v>0</v>
      </c>
      <c r="AR206" s="155" t="s">
        <v>86</v>
      </c>
      <c r="AT206" s="163" t="s">
        <v>76</v>
      </c>
      <c r="AU206" s="163" t="s">
        <v>84</v>
      </c>
      <c r="AY206" s="155" t="s">
        <v>175</v>
      </c>
      <c r="BK206" s="164">
        <f>BK207</f>
        <v>0</v>
      </c>
    </row>
    <row r="207" spans="1:65" s="2" customFormat="1" ht="16.5" customHeight="1">
      <c r="A207" s="33"/>
      <c r="B207" s="167"/>
      <c r="C207" s="168" t="s">
        <v>324</v>
      </c>
      <c r="D207" s="168" t="s">
        <v>177</v>
      </c>
      <c r="E207" s="169" t="s">
        <v>2487</v>
      </c>
      <c r="F207" s="170" t="s">
        <v>2488</v>
      </c>
      <c r="G207" s="171" t="s">
        <v>310</v>
      </c>
      <c r="H207" s="172">
        <v>4</v>
      </c>
      <c r="I207" s="173"/>
      <c r="J207" s="174">
        <f>ROUND(I207*H207,2)</f>
        <v>0</v>
      </c>
      <c r="K207" s="170" t="s">
        <v>1</v>
      </c>
      <c r="L207" s="34"/>
      <c r="M207" s="175" t="s">
        <v>1</v>
      </c>
      <c r="N207" s="176" t="s">
        <v>42</v>
      </c>
      <c r="O207" s="59"/>
      <c r="P207" s="177">
        <f>O207*H207</f>
        <v>0</v>
      </c>
      <c r="Q207" s="177">
        <v>0</v>
      </c>
      <c r="R207" s="177">
        <f>Q207*H207</f>
        <v>0</v>
      </c>
      <c r="S207" s="177">
        <v>0</v>
      </c>
      <c r="T207" s="178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9" t="s">
        <v>256</v>
      </c>
      <c r="AT207" s="179" t="s">
        <v>177</v>
      </c>
      <c r="AU207" s="179" t="s">
        <v>86</v>
      </c>
      <c r="AY207" s="18" t="s">
        <v>175</v>
      </c>
      <c r="BE207" s="180">
        <f>IF(N207="základní",J207,0)</f>
        <v>0</v>
      </c>
      <c r="BF207" s="180">
        <f>IF(N207="snížená",J207,0)</f>
        <v>0</v>
      </c>
      <c r="BG207" s="180">
        <f>IF(N207="zákl. přenesená",J207,0)</f>
        <v>0</v>
      </c>
      <c r="BH207" s="180">
        <f>IF(N207="sníž. přenesená",J207,0)</f>
        <v>0</v>
      </c>
      <c r="BI207" s="180">
        <f>IF(N207="nulová",J207,0)</f>
        <v>0</v>
      </c>
      <c r="BJ207" s="18" t="s">
        <v>84</v>
      </c>
      <c r="BK207" s="180">
        <f>ROUND(I207*H207,2)</f>
        <v>0</v>
      </c>
      <c r="BL207" s="18" t="s">
        <v>256</v>
      </c>
      <c r="BM207" s="179" t="s">
        <v>2489</v>
      </c>
    </row>
    <row r="208" spans="1:65" s="12" customFormat="1" ht="22.9" customHeight="1">
      <c r="B208" s="154"/>
      <c r="D208" s="155" t="s">
        <v>76</v>
      </c>
      <c r="E208" s="165" t="s">
        <v>2490</v>
      </c>
      <c r="F208" s="165" t="s">
        <v>2491</v>
      </c>
      <c r="I208" s="157"/>
      <c r="J208" s="166">
        <f>BK208</f>
        <v>0</v>
      </c>
      <c r="L208" s="154"/>
      <c r="M208" s="159"/>
      <c r="N208" s="160"/>
      <c r="O208" s="160"/>
      <c r="P208" s="161">
        <f>SUM(P209:P213)</f>
        <v>0</v>
      </c>
      <c r="Q208" s="160"/>
      <c r="R208" s="161">
        <f>SUM(R209:R213)</f>
        <v>0</v>
      </c>
      <c r="S208" s="160"/>
      <c r="T208" s="162">
        <f>SUM(T209:T213)</f>
        <v>0</v>
      </c>
      <c r="AR208" s="155" t="s">
        <v>86</v>
      </c>
      <c r="AT208" s="163" t="s">
        <v>76</v>
      </c>
      <c r="AU208" s="163" t="s">
        <v>84</v>
      </c>
      <c r="AY208" s="155" t="s">
        <v>175</v>
      </c>
      <c r="BK208" s="164">
        <f>SUM(BK209:BK213)</f>
        <v>0</v>
      </c>
    </row>
    <row r="209" spans="1:65" s="2" customFormat="1" ht="16.5" customHeight="1">
      <c r="A209" s="33"/>
      <c r="B209" s="167"/>
      <c r="C209" s="168" t="s">
        <v>352</v>
      </c>
      <c r="D209" s="168" t="s">
        <v>177</v>
      </c>
      <c r="E209" s="169" t="s">
        <v>2492</v>
      </c>
      <c r="F209" s="170" t="s">
        <v>2493</v>
      </c>
      <c r="G209" s="171" t="s">
        <v>310</v>
      </c>
      <c r="H209" s="172">
        <v>1</v>
      </c>
      <c r="I209" s="173"/>
      <c r="J209" s="174">
        <f>ROUND(I209*H209,2)</f>
        <v>0</v>
      </c>
      <c r="K209" s="170" t="s">
        <v>1</v>
      </c>
      <c r="L209" s="34"/>
      <c r="M209" s="175" t="s">
        <v>1</v>
      </c>
      <c r="N209" s="176" t="s">
        <v>42</v>
      </c>
      <c r="O209" s="59"/>
      <c r="P209" s="177">
        <f>O209*H209</f>
        <v>0</v>
      </c>
      <c r="Q209" s="177">
        <v>0</v>
      </c>
      <c r="R209" s="177">
        <f>Q209*H209</f>
        <v>0</v>
      </c>
      <c r="S209" s="177">
        <v>0</v>
      </c>
      <c r="T209" s="178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9" t="s">
        <v>256</v>
      </c>
      <c r="AT209" s="179" t="s">
        <v>177</v>
      </c>
      <c r="AU209" s="179" t="s">
        <v>86</v>
      </c>
      <c r="AY209" s="18" t="s">
        <v>175</v>
      </c>
      <c r="BE209" s="180">
        <f>IF(N209="základní",J209,0)</f>
        <v>0</v>
      </c>
      <c r="BF209" s="180">
        <f>IF(N209="snížená",J209,0)</f>
        <v>0</v>
      </c>
      <c r="BG209" s="180">
        <f>IF(N209="zákl. přenesená",J209,0)</f>
        <v>0</v>
      </c>
      <c r="BH209" s="180">
        <f>IF(N209="sníž. přenesená",J209,0)</f>
        <v>0</v>
      </c>
      <c r="BI209" s="180">
        <f>IF(N209="nulová",J209,0)</f>
        <v>0</v>
      </c>
      <c r="BJ209" s="18" t="s">
        <v>84</v>
      </c>
      <c r="BK209" s="180">
        <f>ROUND(I209*H209,2)</f>
        <v>0</v>
      </c>
      <c r="BL209" s="18" t="s">
        <v>256</v>
      </c>
      <c r="BM209" s="179" t="s">
        <v>2494</v>
      </c>
    </row>
    <row r="210" spans="1:65" s="2" customFormat="1" ht="24" customHeight="1">
      <c r="A210" s="33"/>
      <c r="B210" s="167"/>
      <c r="C210" s="168" t="s">
        <v>328</v>
      </c>
      <c r="D210" s="168" t="s">
        <v>177</v>
      </c>
      <c r="E210" s="169" t="s">
        <v>2495</v>
      </c>
      <c r="F210" s="170" t="s">
        <v>2496</v>
      </c>
      <c r="G210" s="171" t="s">
        <v>310</v>
      </c>
      <c r="H210" s="172">
        <v>5</v>
      </c>
      <c r="I210" s="173"/>
      <c r="J210" s="174">
        <f>ROUND(I210*H210,2)</f>
        <v>0</v>
      </c>
      <c r="K210" s="170" t="s">
        <v>1</v>
      </c>
      <c r="L210" s="34"/>
      <c r="M210" s="175" t="s">
        <v>1</v>
      </c>
      <c r="N210" s="176" t="s">
        <v>42</v>
      </c>
      <c r="O210" s="59"/>
      <c r="P210" s="177">
        <f>O210*H210</f>
        <v>0</v>
      </c>
      <c r="Q210" s="177">
        <v>0</v>
      </c>
      <c r="R210" s="177">
        <f>Q210*H210</f>
        <v>0</v>
      </c>
      <c r="S210" s="177">
        <v>0</v>
      </c>
      <c r="T210" s="178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9" t="s">
        <v>256</v>
      </c>
      <c r="AT210" s="179" t="s">
        <v>177</v>
      </c>
      <c r="AU210" s="179" t="s">
        <v>86</v>
      </c>
      <c r="AY210" s="18" t="s">
        <v>175</v>
      </c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18" t="s">
        <v>84</v>
      </c>
      <c r="BK210" s="180">
        <f>ROUND(I210*H210,2)</f>
        <v>0</v>
      </c>
      <c r="BL210" s="18" t="s">
        <v>256</v>
      </c>
      <c r="BM210" s="179" t="s">
        <v>2497</v>
      </c>
    </row>
    <row r="211" spans="1:65" s="2" customFormat="1" ht="24" customHeight="1">
      <c r="A211" s="33"/>
      <c r="B211" s="167"/>
      <c r="C211" s="168" t="s">
        <v>332</v>
      </c>
      <c r="D211" s="168" t="s">
        <v>177</v>
      </c>
      <c r="E211" s="169" t="s">
        <v>2498</v>
      </c>
      <c r="F211" s="170" t="s">
        <v>2499</v>
      </c>
      <c r="G211" s="171" t="s">
        <v>310</v>
      </c>
      <c r="H211" s="172">
        <v>15</v>
      </c>
      <c r="I211" s="173"/>
      <c r="J211" s="174">
        <f>ROUND(I211*H211,2)</f>
        <v>0</v>
      </c>
      <c r="K211" s="170" t="s">
        <v>1</v>
      </c>
      <c r="L211" s="34"/>
      <c r="M211" s="175" t="s">
        <v>1</v>
      </c>
      <c r="N211" s="176" t="s">
        <v>42</v>
      </c>
      <c r="O211" s="59"/>
      <c r="P211" s="177">
        <f>O211*H211</f>
        <v>0</v>
      </c>
      <c r="Q211" s="177">
        <v>0</v>
      </c>
      <c r="R211" s="177">
        <f>Q211*H211</f>
        <v>0</v>
      </c>
      <c r="S211" s="177">
        <v>0</v>
      </c>
      <c r="T211" s="178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9" t="s">
        <v>256</v>
      </c>
      <c r="AT211" s="179" t="s">
        <v>177</v>
      </c>
      <c r="AU211" s="179" t="s">
        <v>86</v>
      </c>
      <c r="AY211" s="18" t="s">
        <v>175</v>
      </c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8" t="s">
        <v>84</v>
      </c>
      <c r="BK211" s="180">
        <f>ROUND(I211*H211,2)</f>
        <v>0</v>
      </c>
      <c r="BL211" s="18" t="s">
        <v>256</v>
      </c>
      <c r="BM211" s="179" t="s">
        <v>2500</v>
      </c>
    </row>
    <row r="212" spans="1:65" s="2" customFormat="1" ht="24" customHeight="1">
      <c r="A212" s="33"/>
      <c r="B212" s="167"/>
      <c r="C212" s="168" t="s">
        <v>336</v>
      </c>
      <c r="D212" s="168" t="s">
        <v>177</v>
      </c>
      <c r="E212" s="169" t="s">
        <v>2501</v>
      </c>
      <c r="F212" s="170" t="s">
        <v>2502</v>
      </c>
      <c r="G212" s="171" t="s">
        <v>310</v>
      </c>
      <c r="H212" s="172">
        <v>19</v>
      </c>
      <c r="I212" s="173"/>
      <c r="J212" s="174">
        <f>ROUND(I212*H212,2)</f>
        <v>0</v>
      </c>
      <c r="K212" s="170" t="s">
        <v>1</v>
      </c>
      <c r="L212" s="34"/>
      <c r="M212" s="175" t="s">
        <v>1</v>
      </c>
      <c r="N212" s="176" t="s">
        <v>42</v>
      </c>
      <c r="O212" s="59"/>
      <c r="P212" s="177">
        <f>O212*H212</f>
        <v>0</v>
      </c>
      <c r="Q212" s="177">
        <v>0</v>
      </c>
      <c r="R212" s="177">
        <f>Q212*H212</f>
        <v>0</v>
      </c>
      <c r="S212" s="177">
        <v>0</v>
      </c>
      <c r="T212" s="178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9" t="s">
        <v>256</v>
      </c>
      <c r="AT212" s="179" t="s">
        <v>177</v>
      </c>
      <c r="AU212" s="179" t="s">
        <v>86</v>
      </c>
      <c r="AY212" s="18" t="s">
        <v>175</v>
      </c>
      <c r="BE212" s="180">
        <f>IF(N212="základní",J212,0)</f>
        <v>0</v>
      </c>
      <c r="BF212" s="180">
        <f>IF(N212="snížená",J212,0)</f>
        <v>0</v>
      </c>
      <c r="BG212" s="180">
        <f>IF(N212="zákl. přenesená",J212,0)</f>
        <v>0</v>
      </c>
      <c r="BH212" s="180">
        <f>IF(N212="sníž. přenesená",J212,0)</f>
        <v>0</v>
      </c>
      <c r="BI212" s="180">
        <f>IF(N212="nulová",J212,0)</f>
        <v>0</v>
      </c>
      <c r="BJ212" s="18" t="s">
        <v>84</v>
      </c>
      <c r="BK212" s="180">
        <f>ROUND(I212*H212,2)</f>
        <v>0</v>
      </c>
      <c r="BL212" s="18" t="s">
        <v>256</v>
      </c>
      <c r="BM212" s="179" t="s">
        <v>2503</v>
      </c>
    </row>
    <row r="213" spans="1:65" s="2" customFormat="1" ht="24" customHeight="1">
      <c r="A213" s="33"/>
      <c r="B213" s="167"/>
      <c r="C213" s="168" t="s">
        <v>348</v>
      </c>
      <c r="D213" s="168" t="s">
        <v>177</v>
      </c>
      <c r="E213" s="169" t="s">
        <v>2504</v>
      </c>
      <c r="F213" s="170" t="s">
        <v>2505</v>
      </c>
      <c r="G213" s="171" t="s">
        <v>310</v>
      </c>
      <c r="H213" s="172">
        <v>19</v>
      </c>
      <c r="I213" s="173"/>
      <c r="J213" s="174">
        <f>ROUND(I213*H213,2)</f>
        <v>0</v>
      </c>
      <c r="K213" s="170" t="s">
        <v>1</v>
      </c>
      <c r="L213" s="34"/>
      <c r="M213" s="175" t="s">
        <v>1</v>
      </c>
      <c r="N213" s="176" t="s">
        <v>42</v>
      </c>
      <c r="O213" s="59"/>
      <c r="P213" s="177">
        <f>O213*H213</f>
        <v>0</v>
      </c>
      <c r="Q213" s="177">
        <v>0</v>
      </c>
      <c r="R213" s="177">
        <f>Q213*H213</f>
        <v>0</v>
      </c>
      <c r="S213" s="177">
        <v>0</v>
      </c>
      <c r="T213" s="178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9" t="s">
        <v>256</v>
      </c>
      <c r="AT213" s="179" t="s">
        <v>177</v>
      </c>
      <c r="AU213" s="179" t="s">
        <v>86</v>
      </c>
      <c r="AY213" s="18" t="s">
        <v>175</v>
      </c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8" t="s">
        <v>84</v>
      </c>
      <c r="BK213" s="180">
        <f>ROUND(I213*H213,2)</f>
        <v>0</v>
      </c>
      <c r="BL213" s="18" t="s">
        <v>256</v>
      </c>
      <c r="BM213" s="179" t="s">
        <v>2506</v>
      </c>
    </row>
    <row r="214" spans="1:65" s="12" customFormat="1" ht="25.9" customHeight="1">
      <c r="B214" s="154"/>
      <c r="D214" s="155" t="s">
        <v>76</v>
      </c>
      <c r="E214" s="156" t="s">
        <v>362</v>
      </c>
      <c r="F214" s="156" t="s">
        <v>363</v>
      </c>
      <c r="I214" s="157"/>
      <c r="J214" s="158">
        <f>BK214</f>
        <v>0</v>
      </c>
      <c r="L214" s="154"/>
      <c r="M214" s="159"/>
      <c r="N214" s="160"/>
      <c r="O214" s="160"/>
      <c r="P214" s="161">
        <f>P215</f>
        <v>0</v>
      </c>
      <c r="Q214" s="160"/>
      <c r="R214" s="161">
        <f>R215</f>
        <v>0</v>
      </c>
      <c r="S214" s="160"/>
      <c r="T214" s="162">
        <f>T215</f>
        <v>0</v>
      </c>
      <c r="AR214" s="155" t="s">
        <v>201</v>
      </c>
      <c r="AT214" s="163" t="s">
        <v>76</v>
      </c>
      <c r="AU214" s="163" t="s">
        <v>77</v>
      </c>
      <c r="AY214" s="155" t="s">
        <v>175</v>
      </c>
      <c r="BK214" s="164">
        <f>BK215</f>
        <v>0</v>
      </c>
    </row>
    <row r="215" spans="1:65" s="12" customFormat="1" ht="22.9" customHeight="1">
      <c r="B215" s="154"/>
      <c r="D215" s="155" t="s">
        <v>76</v>
      </c>
      <c r="E215" s="165" t="s">
        <v>364</v>
      </c>
      <c r="F215" s="165" t="s">
        <v>365</v>
      </c>
      <c r="I215" s="157"/>
      <c r="J215" s="166">
        <f>BK215</f>
        <v>0</v>
      </c>
      <c r="L215" s="154"/>
      <c r="M215" s="159"/>
      <c r="N215" s="160"/>
      <c r="O215" s="160"/>
      <c r="P215" s="161">
        <f>SUM(P216:P217)</f>
        <v>0</v>
      </c>
      <c r="Q215" s="160"/>
      <c r="R215" s="161">
        <f>SUM(R216:R217)</f>
        <v>0</v>
      </c>
      <c r="S215" s="160"/>
      <c r="T215" s="162">
        <f>SUM(T216:T217)</f>
        <v>0</v>
      </c>
      <c r="AR215" s="155" t="s">
        <v>201</v>
      </c>
      <c r="AT215" s="163" t="s">
        <v>76</v>
      </c>
      <c r="AU215" s="163" t="s">
        <v>84</v>
      </c>
      <c r="AY215" s="155" t="s">
        <v>175</v>
      </c>
      <c r="BK215" s="164">
        <f>SUM(BK216:BK217)</f>
        <v>0</v>
      </c>
    </row>
    <row r="216" spans="1:65" s="2" customFormat="1" ht="16.5" customHeight="1">
      <c r="A216" s="33"/>
      <c r="B216" s="167"/>
      <c r="C216" s="168" t="s">
        <v>340</v>
      </c>
      <c r="D216" s="168" t="s">
        <v>177</v>
      </c>
      <c r="E216" s="169" t="s">
        <v>366</v>
      </c>
      <c r="F216" s="170" t="s">
        <v>367</v>
      </c>
      <c r="G216" s="171" t="s">
        <v>368</v>
      </c>
      <c r="H216" s="172">
        <v>1</v>
      </c>
      <c r="I216" s="173"/>
      <c r="J216" s="174">
        <f>ROUND(I216*H216,2)</f>
        <v>0</v>
      </c>
      <c r="K216" s="170" t="s">
        <v>181</v>
      </c>
      <c r="L216" s="34"/>
      <c r="M216" s="175" t="s">
        <v>1</v>
      </c>
      <c r="N216" s="176" t="s">
        <v>42</v>
      </c>
      <c r="O216" s="59"/>
      <c r="P216" s="177">
        <f>O216*H216</f>
        <v>0</v>
      </c>
      <c r="Q216" s="177">
        <v>0</v>
      </c>
      <c r="R216" s="177">
        <f>Q216*H216</f>
        <v>0</v>
      </c>
      <c r="S216" s="177">
        <v>0</v>
      </c>
      <c r="T216" s="178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9" t="s">
        <v>369</v>
      </c>
      <c r="AT216" s="179" t="s">
        <v>177</v>
      </c>
      <c r="AU216" s="179" t="s">
        <v>86</v>
      </c>
      <c r="AY216" s="18" t="s">
        <v>175</v>
      </c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18" t="s">
        <v>84</v>
      </c>
      <c r="BK216" s="180">
        <f>ROUND(I216*H216,2)</f>
        <v>0</v>
      </c>
      <c r="BL216" s="18" t="s">
        <v>369</v>
      </c>
      <c r="BM216" s="179" t="s">
        <v>2507</v>
      </c>
    </row>
    <row r="217" spans="1:65" s="2" customFormat="1" ht="16.5" customHeight="1">
      <c r="A217" s="33"/>
      <c r="B217" s="167"/>
      <c r="C217" s="168" t="s">
        <v>344</v>
      </c>
      <c r="D217" s="168" t="s">
        <v>177</v>
      </c>
      <c r="E217" s="169" t="s">
        <v>372</v>
      </c>
      <c r="F217" s="170" t="s">
        <v>373</v>
      </c>
      <c r="G217" s="171" t="s">
        <v>368</v>
      </c>
      <c r="H217" s="172">
        <v>1</v>
      </c>
      <c r="I217" s="173"/>
      <c r="J217" s="174">
        <f>ROUND(I217*H217,2)</f>
        <v>0</v>
      </c>
      <c r="K217" s="170" t="s">
        <v>181</v>
      </c>
      <c r="L217" s="34"/>
      <c r="M217" s="215" t="s">
        <v>1</v>
      </c>
      <c r="N217" s="216" t="s">
        <v>42</v>
      </c>
      <c r="O217" s="217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9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9" t="s">
        <v>369</v>
      </c>
      <c r="AT217" s="179" t="s">
        <v>177</v>
      </c>
      <c r="AU217" s="179" t="s">
        <v>86</v>
      </c>
      <c r="AY217" s="18" t="s">
        <v>175</v>
      </c>
      <c r="BE217" s="180">
        <f>IF(N217="základní",J217,0)</f>
        <v>0</v>
      </c>
      <c r="BF217" s="180">
        <f>IF(N217="snížená",J217,0)</f>
        <v>0</v>
      </c>
      <c r="BG217" s="180">
        <f>IF(N217="zákl. přenesená",J217,0)</f>
        <v>0</v>
      </c>
      <c r="BH217" s="180">
        <f>IF(N217="sníž. přenesená",J217,0)</f>
        <v>0</v>
      </c>
      <c r="BI217" s="180">
        <f>IF(N217="nulová",J217,0)</f>
        <v>0</v>
      </c>
      <c r="BJ217" s="18" t="s">
        <v>84</v>
      </c>
      <c r="BK217" s="180">
        <f>ROUND(I217*H217,2)</f>
        <v>0</v>
      </c>
      <c r="BL217" s="18" t="s">
        <v>369</v>
      </c>
      <c r="BM217" s="179" t="s">
        <v>2508</v>
      </c>
    </row>
    <row r="218" spans="1:65" s="2" customFormat="1" ht="6.95" customHeight="1">
      <c r="A218" s="33"/>
      <c r="B218" s="48"/>
      <c r="C218" s="49"/>
      <c r="D218" s="49"/>
      <c r="E218" s="49"/>
      <c r="F218" s="49"/>
      <c r="G218" s="49"/>
      <c r="H218" s="49"/>
      <c r="I218" s="127"/>
      <c r="J218" s="49"/>
      <c r="K218" s="49"/>
      <c r="L218" s="34"/>
      <c r="M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</row>
  </sheetData>
  <autoFilter ref="C130:K217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32</vt:i4>
      </vt:variant>
    </vt:vector>
  </HeadingPairs>
  <TitlesOfParts>
    <vt:vector size="48" baseType="lpstr">
      <vt:lpstr>Rekapitulace stavby</vt:lpstr>
      <vt:lpstr>01 - Posilovací hřiště D.1.1</vt:lpstr>
      <vt:lpstr>02 - Sportovní plocha D.1.1</vt:lpstr>
      <vt:lpstr>03 - Dětské hřiště D.1.7</vt:lpstr>
      <vt:lpstr>01 - Stanoviště G.1.1-1</vt:lpstr>
      <vt:lpstr>02 - Stanoviště G.1.1-2</vt:lpstr>
      <vt:lpstr>03 - Stanoviště G.1.1-3</vt:lpstr>
      <vt:lpstr>003 - SO 03 Komunikace pr...</vt:lpstr>
      <vt:lpstr>01 - C.1.7-Vybudování nov...</vt:lpstr>
      <vt:lpstr>02 - C.1.9-Vybudování nov...</vt:lpstr>
      <vt:lpstr>03 - C.1.0-Úprava stávají...</vt:lpstr>
      <vt:lpstr>005 - SO 05 Sadové úpravy</vt:lpstr>
      <vt:lpstr>006 - SO 06 Úprava a reko...</vt:lpstr>
      <vt:lpstr>008 - SO 08 Nahrazení a d...</vt:lpstr>
      <vt:lpstr>009 - SO 09 Odstraněné prvky</vt:lpstr>
      <vt:lpstr>010 - SO 10 Úprava a dopl...</vt:lpstr>
      <vt:lpstr>'003 - SO 03 Komunikace pr...'!Názvy_tisku</vt:lpstr>
      <vt:lpstr>'005 - SO 05 Sadové úpravy'!Názvy_tisku</vt:lpstr>
      <vt:lpstr>'006 - SO 06 Úprava a reko...'!Názvy_tisku</vt:lpstr>
      <vt:lpstr>'008 - SO 08 Nahrazení a d...'!Názvy_tisku</vt:lpstr>
      <vt:lpstr>'009 - SO 09 Odstraněné prvky'!Názvy_tisku</vt:lpstr>
      <vt:lpstr>'01 - C.1.7-Vybudování nov...'!Názvy_tisku</vt:lpstr>
      <vt:lpstr>'01 - Posilovací hřiště D.1.1'!Názvy_tisku</vt:lpstr>
      <vt:lpstr>'01 - Stanoviště G.1.1-1'!Názvy_tisku</vt:lpstr>
      <vt:lpstr>'010 - SO 10 Úprava a dopl...'!Názvy_tisku</vt:lpstr>
      <vt:lpstr>'02 - C.1.9-Vybudování nov...'!Názvy_tisku</vt:lpstr>
      <vt:lpstr>'02 - Sportovní plocha D.1.1'!Názvy_tisku</vt:lpstr>
      <vt:lpstr>'02 - Stanoviště G.1.1-2'!Názvy_tisku</vt:lpstr>
      <vt:lpstr>'03 - C.1.0-Úprava stávají...'!Názvy_tisku</vt:lpstr>
      <vt:lpstr>'03 - Dětské hřiště D.1.7'!Názvy_tisku</vt:lpstr>
      <vt:lpstr>'03 - Stanoviště G.1.1-3'!Názvy_tisku</vt:lpstr>
      <vt:lpstr>'Rekapitulace stavby'!Názvy_tisku</vt:lpstr>
      <vt:lpstr>'003 - SO 03 Komunikace pr...'!Oblast_tisku</vt:lpstr>
      <vt:lpstr>'005 - SO 05 Sadové úpravy'!Oblast_tisku</vt:lpstr>
      <vt:lpstr>'006 - SO 06 Úprava a reko...'!Oblast_tisku</vt:lpstr>
      <vt:lpstr>'008 - SO 08 Nahrazení a d...'!Oblast_tisku</vt:lpstr>
      <vt:lpstr>'009 - SO 09 Odstraněné prvky'!Oblast_tisku</vt:lpstr>
      <vt:lpstr>'01 - C.1.7-Vybudování nov...'!Oblast_tisku</vt:lpstr>
      <vt:lpstr>'01 - Posilovací hřiště D.1.1'!Oblast_tisku</vt:lpstr>
      <vt:lpstr>'01 - Stanoviště G.1.1-1'!Oblast_tisku</vt:lpstr>
      <vt:lpstr>'010 - SO 10 Úprava a dopl...'!Oblast_tisku</vt:lpstr>
      <vt:lpstr>'02 - C.1.9-Vybudování nov...'!Oblast_tisku</vt:lpstr>
      <vt:lpstr>'02 - Sportovní plocha D.1.1'!Oblast_tisku</vt:lpstr>
      <vt:lpstr>'02 - Stanoviště G.1.1-2'!Oblast_tisku</vt:lpstr>
      <vt:lpstr>'03 - C.1.0-Úprava stávají...'!Oblast_tisku</vt:lpstr>
      <vt:lpstr>'03 - Dětské hřiště D.1.7'!Oblast_tisku</vt:lpstr>
      <vt:lpstr>'03 - Stanoviště G.1.1-3'!Oblast_tisku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Gorduličová Janka, Mgr.</cp:lastModifiedBy>
  <dcterms:created xsi:type="dcterms:W3CDTF">2019-09-25T08:08:49Z</dcterms:created>
  <dcterms:modified xsi:type="dcterms:W3CDTF">2019-09-25T15:24:43Z</dcterms:modified>
</cp:coreProperties>
</file>