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Rekapitulace stavby" sheetId="1" r:id="rId1"/>
    <sheet name="01 - Dětské hřiště D.1.1" sheetId="2" r:id="rId2"/>
    <sheet name="02 - Sportovní hřiště D.1.1" sheetId="3" r:id="rId3"/>
    <sheet name="03 - Dětské hřiště D.1.2" sheetId="4" r:id="rId4"/>
    <sheet name="04 - Dětské hřiště D.1.3" sheetId="5" r:id="rId5"/>
    <sheet name="01 - Kontejnerové stanovi..." sheetId="6" r:id="rId6"/>
    <sheet name="02 - Kontejnerové stanovi..." sheetId="7" r:id="rId7"/>
    <sheet name="03 - Kontejnerové stanovi..." sheetId="8" r:id="rId8"/>
    <sheet name="04 - Kontejnerové stanovi..." sheetId="9" r:id="rId9"/>
    <sheet name="004 - SO 04 Parkoviště" sheetId="10" r:id="rId10"/>
    <sheet name="005 - SO 05 Sadové úpravy" sheetId="11" r:id="rId11"/>
    <sheet name="006 - SO 06 Úprava a reko..." sheetId="12" r:id="rId12"/>
    <sheet name="008 - SO 08 Nahrazení a d..." sheetId="13" r:id="rId13"/>
    <sheet name="009 - SO 09 Odstraněné prvky" sheetId="14" r:id="rId14"/>
    <sheet name="010 - SO 10 Úprava a dopl..." sheetId="15" r:id="rId15"/>
    <sheet name="011 - Vedlejší rozpočtové..." sheetId="16" r:id="rId16"/>
  </sheets>
  <definedNames>
    <definedName name="_xlnm._FilterDatabase" localSheetId="9" hidden="1">'004 - SO 04 Parkoviště'!$C$126:$K$339</definedName>
    <definedName name="_xlnm._FilterDatabase" localSheetId="10" hidden="1">'005 - SO 05 Sadové úpravy'!$C$119:$K$198</definedName>
    <definedName name="_xlnm._FilterDatabase" localSheetId="11" hidden="1">'006 - SO 06 Úprava a reko...'!$C$132:$K$494</definedName>
    <definedName name="_xlnm._FilterDatabase" localSheetId="12" hidden="1">'008 - SO 08 Nahrazení a d...'!$C$126:$K$185</definedName>
    <definedName name="_xlnm._FilterDatabase" localSheetId="13" hidden="1">'009 - SO 09 Odstraněné prvky'!$C$121:$K$172</definedName>
    <definedName name="_xlnm._FilterDatabase" localSheetId="1" hidden="1">'01 - Dětské hřiště D.1.1'!$C$131:$K$241</definedName>
    <definedName name="_xlnm._FilterDatabase" localSheetId="5" hidden="1">'01 - Kontejnerové stanovi...'!$C$132:$K$322</definedName>
    <definedName name="_xlnm._FilterDatabase" localSheetId="14" hidden="1">'010 - SO 10 Úprava a dopl...'!$C$130:$K$215</definedName>
    <definedName name="_xlnm._FilterDatabase" localSheetId="15" hidden="1">'011 - Vedlejší rozpočtové...'!$C$121:$K$174</definedName>
    <definedName name="_xlnm._FilterDatabase" localSheetId="6" hidden="1">'02 - Kontejnerové stanovi...'!$C$132:$K$296</definedName>
    <definedName name="_xlnm._FilterDatabase" localSheetId="2" hidden="1">'02 - Sportovní hřiště D.1.1'!$C$135:$K$360</definedName>
    <definedName name="_xlnm._FilterDatabase" localSheetId="3" hidden="1">'03 - Dětské hřiště D.1.2'!$C$125:$K$177</definedName>
    <definedName name="_xlnm._FilterDatabase" localSheetId="7" hidden="1">'03 - Kontejnerové stanovi...'!$C$128:$K$243</definedName>
    <definedName name="_xlnm._FilterDatabase" localSheetId="4" hidden="1">'04 - Dětské hřiště D.1.3'!$C$126:$K$171</definedName>
    <definedName name="_xlnm._FilterDatabase" localSheetId="8" hidden="1">'04 - Kontejnerové stanovi...'!$C$132:$K$296</definedName>
    <definedName name="_xlnm.Print_Area" localSheetId="9">'004 - SO 04 Parkoviště'!$C$4:$J$76,'004 - SO 04 Parkoviště'!$C$82:$J$108,'004 - SO 04 Parkoviště'!$C$114:$K$339</definedName>
    <definedName name="_xlnm.Print_Area" localSheetId="10">'005 - SO 05 Sadové úpravy'!$C$4:$J$76,'005 - SO 05 Sadové úpravy'!$C$82:$J$101,'005 - SO 05 Sadové úpravy'!$C$107:$K$198</definedName>
    <definedName name="_xlnm.Print_Area" localSheetId="11">'006 - SO 06 Úprava a reko...'!$C$4:$J$76,'006 - SO 06 Úprava a reko...'!$C$82:$J$114,'006 - SO 06 Úprava a reko...'!$C$120:$K$494</definedName>
    <definedName name="_xlnm.Print_Area" localSheetId="12">'008 - SO 08 Nahrazení a d...'!$C$4:$J$76,'008 - SO 08 Nahrazení a d...'!$C$82:$J$108,'008 - SO 08 Nahrazení a d...'!$C$114:$K$185</definedName>
    <definedName name="_xlnm.Print_Area" localSheetId="13">'009 - SO 09 Odstraněné prvky'!$C$4:$J$76,'009 - SO 09 Odstraněné prvky'!$C$82:$J$103,'009 - SO 09 Odstraněné prvky'!$C$109:$K$172</definedName>
    <definedName name="_xlnm.Print_Area" localSheetId="1">'01 - Dětské hřiště D.1.1'!$C$4:$J$76,'01 - Dětské hřiště D.1.1'!$C$82:$J$111,'01 - Dětské hřiště D.1.1'!$C$117:$K$241</definedName>
    <definedName name="_xlnm.Print_Area" localSheetId="5">'01 - Kontejnerové stanovi...'!$C$4:$J$76,'01 - Kontejnerové stanovi...'!$C$82:$J$112,'01 - Kontejnerové stanovi...'!$C$118:$K$322</definedName>
    <definedName name="_xlnm.Print_Area" localSheetId="14">'010 - SO 10 Úprava a dopl...'!$C$4:$J$76,'010 - SO 10 Úprava a dopl...'!$C$82:$J$112,'010 - SO 10 Úprava a dopl...'!$C$118:$K$215</definedName>
    <definedName name="_xlnm.Print_Area" localSheetId="15">'011 - Vedlejší rozpočtové...'!$C$4:$J$76,'011 - Vedlejší rozpočtové...'!$C$82:$J$103,'011 - Vedlejší rozpočtové...'!$C$109:$K$174</definedName>
    <definedName name="_xlnm.Print_Area" localSheetId="6">'02 - Kontejnerové stanovi...'!$C$4:$J$76,'02 - Kontejnerové stanovi...'!$C$82:$J$112,'02 - Kontejnerové stanovi...'!$C$118:$K$296</definedName>
    <definedName name="_xlnm.Print_Area" localSheetId="2">'02 - Sportovní hřiště D.1.1'!$C$4:$J$76,'02 - Sportovní hřiště D.1.1'!$C$82:$J$115,'02 - Sportovní hřiště D.1.1'!$C$121:$K$360</definedName>
    <definedName name="_xlnm.Print_Area" localSheetId="3">'03 - Dětské hřiště D.1.2'!$C$4:$J$76,'03 - Dětské hřiště D.1.2'!$C$82:$J$105,'03 - Dětské hřiště D.1.2'!$C$111:$K$177</definedName>
    <definedName name="_xlnm.Print_Area" localSheetId="7">'03 - Kontejnerové stanovi...'!$C$4:$J$76,'03 - Kontejnerové stanovi...'!$C$82:$J$108,'03 - Kontejnerové stanovi...'!$C$114:$K$243</definedName>
    <definedName name="_xlnm.Print_Area" localSheetId="4">'04 - Dětské hřiště D.1.3'!$C$4:$J$76,'04 - Dětské hřiště D.1.3'!$C$82:$J$106,'04 - Dětské hřiště D.1.3'!$C$112:$K$171</definedName>
    <definedName name="_xlnm.Print_Area" localSheetId="8">'04 - Kontejnerové stanovi...'!$C$4:$J$76,'04 - Kontejnerové stanovi...'!$C$82:$J$112,'04 - Kontejnerové stanovi...'!$C$118:$K$296</definedName>
    <definedName name="_xlnm.Print_Area" localSheetId="0">'Rekapitulace stavby'!$D$4:$AO$76,'Rekapitulace stavby'!$C$82:$AQ$112</definedName>
    <definedName name="_xlnm.Print_Titles" localSheetId="0">'Rekapitulace stavby'!$92:$92</definedName>
    <definedName name="_xlnm.Print_Titles" localSheetId="1">'01 - Dětské hřiště D.1.1'!$131:$131</definedName>
    <definedName name="_xlnm.Print_Titles" localSheetId="2">'02 - Sportovní hřiště D.1.1'!$135:$135</definedName>
    <definedName name="_xlnm.Print_Titles" localSheetId="3">'03 - Dětské hřiště D.1.2'!$125:$125</definedName>
    <definedName name="_xlnm.Print_Titles" localSheetId="4">'04 - Dětské hřiště D.1.3'!$126:$126</definedName>
    <definedName name="_xlnm.Print_Titles" localSheetId="5">'01 - Kontejnerové stanovi...'!$132:$132</definedName>
    <definedName name="_xlnm.Print_Titles" localSheetId="6">'02 - Kontejnerové stanovi...'!$132:$132</definedName>
    <definedName name="_xlnm.Print_Titles" localSheetId="7">'03 - Kontejnerové stanovi...'!$128:$128</definedName>
    <definedName name="_xlnm.Print_Titles" localSheetId="8">'04 - Kontejnerové stanovi...'!$132:$132</definedName>
    <definedName name="_xlnm.Print_Titles" localSheetId="9">'004 - SO 04 Parkoviště'!$126:$126</definedName>
    <definedName name="_xlnm.Print_Titles" localSheetId="10">'005 - SO 05 Sadové úpravy'!$119:$119</definedName>
    <definedName name="_xlnm.Print_Titles" localSheetId="11">'006 - SO 06 Úprava a reko...'!$132:$132</definedName>
    <definedName name="_xlnm.Print_Titles" localSheetId="12">'008 - SO 08 Nahrazení a d...'!$126:$126</definedName>
    <definedName name="_xlnm.Print_Titles" localSheetId="13">'009 - SO 09 Odstraněné prvky'!$121:$121</definedName>
    <definedName name="_xlnm.Print_Titles" localSheetId="14">'010 - SO 10 Úprava a dopl...'!$130:$130</definedName>
    <definedName name="_xlnm.Print_Titles" localSheetId="15">'011 - Vedlejší rozpočtové...'!$121:$121</definedName>
  </definedNames>
  <calcPr calcId="181029"/>
  <extLst/>
</workbook>
</file>

<file path=xl/sharedStrings.xml><?xml version="1.0" encoding="utf-8"?>
<sst xmlns="http://schemas.openxmlformats.org/spreadsheetml/2006/main" count="24950" uniqueCount="2530">
  <si>
    <t>Export Komplet</t>
  </si>
  <si>
    <t/>
  </si>
  <si>
    <t>2.0</t>
  </si>
  <si>
    <t>False</t>
  </si>
  <si>
    <t>{99b776db-4a53-4ebe-8996-c6306fa05be2}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</si>
  <si>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</si>
  <si>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</si>
  <si>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</si>
  <si>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</si>
  <si>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</si>
  <si>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</si>
  <si>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</si>
  <si>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</si>
  <si>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</si>
  <si>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</si>
  <si>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</si>
  <si>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panelového sídliště Vyhlídka-V.etapa lokalita ulic Havlíčkova a Zd.Fibicha</t>
  </si>
  <si>
    <t>KSO:</t>
  </si>
  <si>
    <t>CC-CZ:</t>
  </si>
  <si>
    <t>Místo:</t>
  </si>
  <si>
    <t>Valašské Meziříčí</t>
  </si>
  <si>
    <t>Datum:</t>
  </si>
  <si>
    <t>16. 1. 2019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</si>
  <si>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</si>
  <si>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</si>
  <si>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</si>
  <si>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</si>
  <si>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</si>
  <si>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</si>
  <si>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</si>
  <si>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</si>
  <si>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</si>
  <si>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</si>
  <si>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</si>
  <si>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</si>
  <si>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</si>
  <si>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</si>
  <si>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</si>
  <si>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</si>
  <si>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</si>
  <si>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</si>
  <si>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</si>
  <si>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</si>
  <si>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</si>
  <si>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</si>
  <si>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</si>
  <si>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</si>
  <si>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</si>
  <si>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</si>
  <si>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</si>
  <si>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</si>
  <si>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</si>
  <si>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</si>
  <si>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</si>
  <si>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</si>
  <si>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</si>
  <si>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</si>
  <si>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</si>
  <si>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</si>
  <si>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</si>
  <si>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</si>
  <si>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</si>
  <si>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</si>
  <si>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</si>
  <si>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</si>
  <si>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</si>
  <si>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</si>
  <si>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</si>
  <si>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</si>
  <si>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</si>
  <si>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</si>
  <si>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</si>
  <si>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</si>
  <si>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</si>
  <si>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</si>
  <si>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</si>
  <si>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</si>
  <si>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</si>
  <si>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</si>
  <si>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</si>
  <si>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SO 01 Dětská hřiště</t>
  </si>
  <si>
    <t>STA</t>
  </si>
  <si>
    <t>1</t>
  </si>
  <si>
    <t>{03dcda1f-a004-4238-a64b-5aae719458dd}</t>
  </si>
  <si>
    <t>2</t>
  </si>
  <si>
    <t>/</t>
  </si>
  <si>
    <t>01</t>
  </si>
  <si>
    <t>Dětské hřiště D.1.1</t>
  </si>
  <si>
    <t>Soupis</t>
  </si>
  <si>
    <t>{aba14550-09c6-401e-bfd3-fa53cb12c623}</t>
  </si>
  <si>
    <t>02</t>
  </si>
  <si>
    <t>Sportovní hřiště D.1.1</t>
  </si>
  <si>
    <t>{0f64f074-d15c-4f13-907e-b5aaf5e58475}</t>
  </si>
  <si>
    <t>03</t>
  </si>
  <si>
    <t>Dětské hřiště D.1.2</t>
  </si>
  <si>
    <t>{1a8d0ff8-3f79-4d44-8aad-d1f28e277b44}</t>
  </si>
  <si>
    <t>04</t>
  </si>
  <si>
    <t>Dětské hřiště D.1.3</t>
  </si>
  <si>
    <t>{37ff3a08-88f0-45c2-af99-3edd4a6682aa}</t>
  </si>
  <si>
    <t>002</t>
  </si>
  <si>
    <t>SO 02 Stanoviště pro kontejnery</t>
  </si>
  <si>
    <t>{df55b64e-689d-4a2d-b4e5-38446987f8ef}</t>
  </si>
  <si>
    <t>Kontejnerové stanoviště B.4.4-1</t>
  </si>
  <si>
    <t>{b3153d04-979c-491c-af81-0d139c9051fa}</t>
  </si>
  <si>
    <t>Kontejnerové stanoviště B.4.4-2</t>
  </si>
  <si>
    <t>{0bb93f44-917c-49b4-8bc4-02475790db22}</t>
  </si>
  <si>
    <t>Kontejnerové stanoviště B.4.4-3</t>
  </si>
  <si>
    <t>{9d8fc764-8d94-474e-a491-956de9e9cb83}</t>
  </si>
  <si>
    <t>Kontejnerové stanoviště B.4.4-4</t>
  </si>
  <si>
    <t>{10e5f0a4-7914-40cb-90ce-69170be4314b}</t>
  </si>
  <si>
    <t>004</t>
  </si>
  <si>
    <t>SO 04 Parkoviště</t>
  </si>
  <si>
    <t>{51090cf2-e76c-4c96-8a15-4b90aef14c77}</t>
  </si>
  <si>
    <t>005</t>
  </si>
  <si>
    <t>SO 05 Sadové úpravy</t>
  </si>
  <si>
    <t>{bba1a0dc-266c-4098-8c39-b58ad4bc69be}</t>
  </si>
  <si>
    <t>006</t>
  </si>
  <si>
    <t>SO 06 Úprava a rekonstrukce stávajících chodníků</t>
  </si>
  <si>
    <t>{650fa7f4-67e2-4091-9c69-caa1aece5059}</t>
  </si>
  <si>
    <t>008</t>
  </si>
  <si>
    <t>SO 08 Nahrazení a doplnění městského mobiliáře</t>
  </si>
  <si>
    <t>{6d2a3775-c6a2-4ea4-8ff3-3555d28a4e71}</t>
  </si>
  <si>
    <t>009</t>
  </si>
  <si>
    <t>SO 09 Odstraněné prvky</t>
  </si>
  <si>
    <t>{4000a575-3a3a-4b48-a52f-68f6c33db67b}</t>
  </si>
  <si>
    <t>010</t>
  </si>
  <si>
    <t>SO 10 Úprava a doplnění VO</t>
  </si>
  <si>
    <t>{1fc5d8b7-adfa-49c0-ace7-16a6c17fa392}</t>
  </si>
  <si>
    <t>011</t>
  </si>
  <si>
    <t>Vedlejší rozpočtové náklady</t>
  </si>
  <si>
    <t>{17ca1685-3d69-4f9b-bee6-dbd63e7d3ece}</t>
  </si>
  <si>
    <t>o</t>
  </si>
  <si>
    <t>1,638</t>
  </si>
  <si>
    <t>or2</t>
  </si>
  <si>
    <t>184</t>
  </si>
  <si>
    <t>KRYCÍ LIST SOUPISU PRACÍ</t>
  </si>
  <si>
    <t>s</t>
  </si>
  <si>
    <t>sut1</t>
  </si>
  <si>
    <t>145,44</t>
  </si>
  <si>
    <t>sut2</t>
  </si>
  <si>
    <t>14,738</t>
  </si>
  <si>
    <t>Objekt:</t>
  </si>
  <si>
    <t>001 - SO 01 Dětská hřiště</t>
  </si>
  <si>
    <t>Soupis:</t>
  </si>
  <si>
    <t>01 - Dětské hřiště D.1.1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</si>
  <si>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</si>
  <si>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</si>
  <si>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</si>
  <si>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</si>
  <si>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</si>
  <si>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</si>
  <si>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</si>
  <si>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</si>
  <si>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</si>
  <si>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</si>
  <si>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</si>
  <si>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</si>
  <si>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</si>
  <si>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</si>
  <si>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</si>
  <si>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</si>
  <si>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</si>
  <si>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</si>
  <si>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</si>
  <si>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</si>
  <si>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</si>
  <si>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</si>
  <si>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</si>
  <si>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</si>
  <si>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</si>
  <si>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</si>
  <si>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</si>
  <si>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</si>
  <si>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</si>
  <si>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</si>
  <si>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</si>
  <si>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</si>
  <si>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</si>
  <si>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</si>
  <si>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</si>
  <si>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</si>
  <si>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150 mm strojně pl přes 200 m2</t>
  </si>
  <si>
    <t>m2</t>
  </si>
  <si>
    <t>CS ÚRS 2019 01</t>
  </si>
  <si>
    <t>4</t>
  </si>
  <si>
    <t>407654280</t>
  </si>
  <si>
    <t>113107243</t>
  </si>
  <si>
    <t>Odstranění podkladu živičného tl 150 mm strojně pl přes 200 m2</t>
  </si>
  <si>
    <t>-962150076</t>
  </si>
  <si>
    <t>VV</t>
  </si>
  <si>
    <t>"odstranění stávající živičné plochy"   240,0</t>
  </si>
  <si>
    <t>3</t>
  </si>
  <si>
    <t>113202111</t>
  </si>
  <si>
    <t>Vytrhání obrub krajníků obrubníků stojatých</t>
  </si>
  <si>
    <t>m</t>
  </si>
  <si>
    <t>-333707491</t>
  </si>
  <si>
    <t>133202011</t>
  </si>
  <si>
    <t>Hloubení šachet ručním nebo pneum nářadím v soudržných horninách tř. 3, plocha výkopu do 4 m2</t>
  </si>
  <si>
    <t>m3</t>
  </si>
  <si>
    <t>129870619</t>
  </si>
  <si>
    <t>výkop pro patky oplocení</t>
  </si>
  <si>
    <t>0,3*0,3*0,7*26</t>
  </si>
  <si>
    <t>Součet</t>
  </si>
  <si>
    <t>5</t>
  </si>
  <si>
    <t>133202019</t>
  </si>
  <si>
    <t>Příplatek za lepivost u hloubení šachet ručním nebo pneum nářadím v horninách tř. 3</t>
  </si>
  <si>
    <t>107018715</t>
  </si>
  <si>
    <t>s*0,3</t>
  </si>
  <si>
    <t>6</t>
  </si>
  <si>
    <t>162601102</t>
  </si>
  <si>
    <t>Vodorovné přemístění do 5000 m výkopku/sypaniny z horniny tř. 1 až 4</t>
  </si>
  <si>
    <t>1759647754</t>
  </si>
  <si>
    <t>"dovoz ornice z mezideponie"   or2*0,1</t>
  </si>
  <si>
    <t>7</t>
  </si>
  <si>
    <t>162701105</t>
  </si>
  <si>
    <t>Vodorovné přemístění do 10000 m výkopku/sypaniny z horniny tř. 1 až 4</t>
  </si>
  <si>
    <t>854007211</t>
  </si>
  <si>
    <t>8</t>
  </si>
  <si>
    <t>162701109</t>
  </si>
  <si>
    <t>Příplatek k vodorovnému přemístění výkopku/sypaniny z horniny tř. 1 až 4 ZKD 1000 m přes 10000 m</t>
  </si>
  <si>
    <t>873001242</t>
  </si>
  <si>
    <t>o*5</t>
  </si>
  <si>
    <t>9</t>
  </si>
  <si>
    <t>167101101</t>
  </si>
  <si>
    <t>Nakládání výkopku z hornin tř. 1 až 4 do 100 m3</t>
  </si>
  <si>
    <t>-1820765100</t>
  </si>
  <si>
    <t>"naložení ornice pro rozprostření"   or2*0,1</t>
  </si>
  <si>
    <t>10</t>
  </si>
  <si>
    <t>171201201</t>
  </si>
  <si>
    <t>Uložení sypaniny na skládky</t>
  </si>
  <si>
    <t>-323079156</t>
  </si>
  <si>
    <t>11</t>
  </si>
  <si>
    <t>171201211</t>
  </si>
  <si>
    <t>Poplatek za uložení stavebního odpadu - zeminy a kameniva na skládce</t>
  </si>
  <si>
    <t>t</t>
  </si>
  <si>
    <t>-1720011738</t>
  </si>
  <si>
    <t>o*1,67</t>
  </si>
  <si>
    <t>12</t>
  </si>
  <si>
    <t>175101210</t>
  </si>
  <si>
    <t>Prosetí zemin schopných zúrodnění - ornice</t>
  </si>
  <si>
    <t>-664371217</t>
  </si>
  <si>
    <t>or2*0,15</t>
  </si>
  <si>
    <t>13</t>
  </si>
  <si>
    <t>181301101</t>
  </si>
  <si>
    <t>Rozprostření ornice tl vrstvy do 100 mm pl do 500 m2 v rovině nebo ve svahu do 1:5</t>
  </si>
  <si>
    <t>1942366963</t>
  </si>
  <si>
    <t>"rozprostření ornice -dopadová plocha+kolem oplocení"    123,0+61,0</t>
  </si>
  <si>
    <t>14</t>
  </si>
  <si>
    <t>181951102</t>
  </si>
  <si>
    <t>Úprava pláně v hornině tř. 1 až 4 se zhutněním</t>
  </si>
  <si>
    <t>-197294265</t>
  </si>
  <si>
    <t>183403153</t>
  </si>
  <si>
    <t>Obdělání půdy hrabáním v rovině a svahu do 1:5</t>
  </si>
  <si>
    <t>1772727193</t>
  </si>
  <si>
    <t>16</t>
  </si>
  <si>
    <t>185804515</t>
  </si>
  <si>
    <t xml:space="preserve">Mechanické odplevelení </t>
  </si>
  <si>
    <t>-499046781</t>
  </si>
  <si>
    <t>Zakládání</t>
  </si>
  <si>
    <t>17</t>
  </si>
  <si>
    <t>271572211</t>
  </si>
  <si>
    <t>Podsyp pod základové konstrukce se zhutněním z netříděného štěrkopísku</t>
  </si>
  <si>
    <t>1446716772</t>
  </si>
  <si>
    <t>patky oplocení</t>
  </si>
  <si>
    <t>0,3*0,3*0,1*26</t>
  </si>
  <si>
    <t>18</t>
  </si>
  <si>
    <t>275313711</t>
  </si>
  <si>
    <t>Základové patky z betonu tř. C 20/25</t>
  </si>
  <si>
    <t>-42561980</t>
  </si>
  <si>
    <t>0,3*0,3*0,6*26*1,035</t>
  </si>
  <si>
    <t>Svislé a kompletní konstrukce</t>
  </si>
  <si>
    <t>19</t>
  </si>
  <si>
    <t>338171111</t>
  </si>
  <si>
    <t>Osazování sloupků a vzpěr plotových ocelových v 2,00 m se zalitím MC</t>
  </si>
  <si>
    <t>kus</t>
  </si>
  <si>
    <t>CS ÚRS 2018 01</t>
  </si>
  <si>
    <t>-1633707769</t>
  </si>
  <si>
    <t>"mont+dodávka viz.zámečnické konstr."</t>
  </si>
  <si>
    <t>26</t>
  </si>
  <si>
    <t>20</t>
  </si>
  <si>
    <t>34810121R</t>
  </si>
  <si>
    <t>Osazení branky vč.dodávky kování a všech doplňků</t>
  </si>
  <si>
    <t>1424183429</t>
  </si>
  <si>
    <t>"materiál je zahrnutý v položce dodávka konstrukcí oplocení v.č.-06,  kusů branek"  1</t>
  </si>
  <si>
    <t>348181110</t>
  </si>
  <si>
    <t>Osazení +montáž plastových plotovek</t>
  </si>
  <si>
    <t>-1065311252</t>
  </si>
  <si>
    <t>"v.č.-08"</t>
  </si>
  <si>
    <t>(16,2+7,5+15,001+4,57+16,975)*1,0</t>
  </si>
  <si>
    <t>22</t>
  </si>
  <si>
    <t>M</t>
  </si>
  <si>
    <t>28318975R01</t>
  </si>
  <si>
    <t>plastové plotovky 78/21/1000mm,tmavěhnědá,rovný tvar</t>
  </si>
  <si>
    <t>1159402652</t>
  </si>
  <si>
    <t>Ostatní konstrukce a práce-bourání</t>
  </si>
  <si>
    <t>23</t>
  </si>
  <si>
    <t>919726123</t>
  </si>
  <si>
    <t>Geotextilie pro ochranu, separaci a filtraci netkaná měrná hmotnost do 500 g/m2</t>
  </si>
  <si>
    <t>465146473</t>
  </si>
  <si>
    <t>24</t>
  </si>
  <si>
    <t>936004121</t>
  </si>
  <si>
    <t>Zřízení vnitřního prostoru dětského pískoviště včetně podkladní vrstvy, dlažby a vrstvy písku</t>
  </si>
  <si>
    <t>292352960</t>
  </si>
  <si>
    <t>3,0*3,0</t>
  </si>
  <si>
    <t>25</t>
  </si>
  <si>
    <t>9360052105</t>
  </si>
  <si>
    <t xml:space="preserve">Montáž+dodávka pískoviště segmentové,čtvercové položka B vč.kotev.materiálu </t>
  </si>
  <si>
    <t>678890940</t>
  </si>
  <si>
    <t>"Pískoviště :</t>
  </si>
  <si>
    <t>lepené imprgnované hranoly se sedáky z HDPE ,konstrukce je do terénu kotvena v ocel.patkách</t>
  </si>
  <si>
    <t>pískoviště zakryto PVC plachtou,dno separační geotextilie</t>
  </si>
  <si>
    <t>"Rozměry : 3,0 x 3,0, tvar:  čtverec</t>
  </si>
  <si>
    <t>9360052106</t>
  </si>
  <si>
    <t xml:space="preserve">Montáž+dodávka věžová sestava s dvěma věžemi položka A vč.kotev.materiálu,patek,zemních prací a všech doplňků </t>
  </si>
  <si>
    <t>2007397523</t>
  </si>
  <si>
    <t>27</t>
  </si>
  <si>
    <t>9360052107</t>
  </si>
  <si>
    <t xml:space="preserve">Montáž+dodávka kolotoč se sedáky DN 1,8m  položka C vč.kotev.materiálu  a všech doplňků </t>
  </si>
  <si>
    <t>1997558440</t>
  </si>
  <si>
    <t>28</t>
  </si>
  <si>
    <t>9360052110</t>
  </si>
  <si>
    <t>Doprava herních prvků</t>
  </si>
  <si>
    <t>1719050253</t>
  </si>
  <si>
    <t>29</t>
  </si>
  <si>
    <t>936005231</t>
  </si>
  <si>
    <t>Montáž dětské houpačky pružinové jednomístné vč.patky,zemí práce</t>
  </si>
  <si>
    <t>-31596526</t>
  </si>
  <si>
    <t>"položka D"   2</t>
  </si>
  <si>
    <t>30</t>
  </si>
  <si>
    <t>74920009</t>
  </si>
  <si>
    <t>houpačka pružinová položka č.D</t>
  </si>
  <si>
    <t>1571877227</t>
  </si>
  <si>
    <t>31</t>
  </si>
  <si>
    <t>936009113</t>
  </si>
  <si>
    <t>Bezpečnostní dopadová plocha venkovní na dětském hřišti tl 30 cm z kačírku</t>
  </si>
  <si>
    <t>195562177</t>
  </si>
  <si>
    <t>24/0,3</t>
  </si>
  <si>
    <t>32</t>
  </si>
  <si>
    <t>966071711</t>
  </si>
  <si>
    <t>Bourání sloupků a vzpěr plotových ocelových do 2,5 m zabetonovaných</t>
  </si>
  <si>
    <t>1303116947</t>
  </si>
  <si>
    <t>50/2,5</t>
  </si>
  <si>
    <t>33</t>
  </si>
  <si>
    <t>966071821</t>
  </si>
  <si>
    <t>Rozebrání oplocení z drátěného pletiva se čtvercovými oky výšky do 1,6 m</t>
  </si>
  <si>
    <t>-2143085234</t>
  </si>
  <si>
    <t>997</t>
  </si>
  <si>
    <t>Přesun sutě</t>
  </si>
  <si>
    <t>34</t>
  </si>
  <si>
    <t>997013831</t>
  </si>
  <si>
    <t>Poplatek za uložení na skládce (skládkovné) stavebního odpadu směsného kód odpadu 170 904</t>
  </si>
  <si>
    <t>-756216744</t>
  </si>
  <si>
    <t>35</t>
  </si>
  <si>
    <t>997221551</t>
  </si>
  <si>
    <t>Vodorovná doprava suti ze sypkých materiálů do 1 km</t>
  </si>
  <si>
    <t>1131599342</t>
  </si>
  <si>
    <t>36</t>
  </si>
  <si>
    <t>997221559</t>
  </si>
  <si>
    <t>Příplatek ZKD 1 km u vodorovné dopravy suti ze sypkých materiálů</t>
  </si>
  <si>
    <t>-1274803428</t>
  </si>
  <si>
    <t>sut1*14</t>
  </si>
  <si>
    <t>37</t>
  </si>
  <si>
    <t>997221561</t>
  </si>
  <si>
    <t>Vodorovná doprava suti z kusových materiálů do 1 km</t>
  </si>
  <si>
    <t>-1795062833</t>
  </si>
  <si>
    <t>160,178-sut1</t>
  </si>
  <si>
    <t>38</t>
  </si>
  <si>
    <t>997221569</t>
  </si>
  <si>
    <t>Příplatek ZKD 1 km u vodorovné dopravy suti z kusových materiálů</t>
  </si>
  <si>
    <t>-1386278827</t>
  </si>
  <si>
    <t>sut2*14</t>
  </si>
  <si>
    <t>39</t>
  </si>
  <si>
    <t>997221611</t>
  </si>
  <si>
    <t>Nakládání suti na dopravní prostředky pro vodorovnou dopravu</t>
  </si>
  <si>
    <t>1375089228</t>
  </si>
  <si>
    <t>40</t>
  </si>
  <si>
    <t>997221815</t>
  </si>
  <si>
    <t>Poplatek za uložení na skládce (skládkovné) stavebního odpadu betonového kód odpadu 170 101</t>
  </si>
  <si>
    <t>398809045</t>
  </si>
  <si>
    <t>sut2-1,413</t>
  </si>
  <si>
    <t>41</t>
  </si>
  <si>
    <t>997221845</t>
  </si>
  <si>
    <t>Poplatek za uložení na skládce (skládkovné) odpadu asfaltového bez dehtu kód odpadu 170 302</t>
  </si>
  <si>
    <t>133871151</t>
  </si>
  <si>
    <t>42</t>
  </si>
  <si>
    <t>997221855</t>
  </si>
  <si>
    <t>Poplatek za uložení na skládce (skládkovné) zeminy a kameniva kód odpadu 170 504</t>
  </si>
  <si>
    <t>1029388881</t>
  </si>
  <si>
    <t>sut1-75,84</t>
  </si>
  <si>
    <t>998</t>
  </si>
  <si>
    <t>Přesun hmot</t>
  </si>
  <si>
    <t>43</t>
  </si>
  <si>
    <t>998222012</t>
  </si>
  <si>
    <t>Přesun hmot pro tělovýchovné plochy</t>
  </si>
  <si>
    <t>-1974360447</t>
  </si>
  <si>
    <t>PSV</t>
  </si>
  <si>
    <t>Práce a dodávky PSV</t>
  </si>
  <si>
    <t>767</t>
  </si>
  <si>
    <t>Konstrukce zámečnické</t>
  </si>
  <si>
    <t>44</t>
  </si>
  <si>
    <t>767995117</t>
  </si>
  <si>
    <t>Montáž atypických zámečnických konstrukcí hmotnosti do 500 kg</t>
  </si>
  <si>
    <t>kg</t>
  </si>
  <si>
    <t>-501156689</t>
  </si>
  <si>
    <t>"montáž oplocení-svařování,řezání apd.  v.č.-08"</t>
  </si>
  <si>
    <t>902,7</t>
  </si>
  <si>
    <t>45</t>
  </si>
  <si>
    <t>5531411R001</t>
  </si>
  <si>
    <t>dodávka zámečnické konstrukce</t>
  </si>
  <si>
    <t>2146417807</t>
  </si>
  <si>
    <t>46</t>
  </si>
  <si>
    <t>998767201</t>
  </si>
  <si>
    <t>Přesun hmot procentní pro zámečnické konstrukce v objektech v do 6 m</t>
  </si>
  <si>
    <t>%</t>
  </si>
  <si>
    <t>36043001</t>
  </si>
  <si>
    <t>789</t>
  </si>
  <si>
    <t>Povrchové úpravy ocelových konstrukcí a technologických zařízení</t>
  </si>
  <si>
    <t>47</t>
  </si>
  <si>
    <t>789325211</t>
  </si>
  <si>
    <t xml:space="preserve">Nátěr ocelových konstrukcí třídy I 2složkový  základní </t>
  </si>
  <si>
    <t>-1671582054</t>
  </si>
  <si>
    <t>48</t>
  </si>
  <si>
    <t>789325221</t>
  </si>
  <si>
    <t xml:space="preserve">Nátěr ocelových konstrukcí třídy I 2složkový  krycí (vrchní) </t>
  </si>
  <si>
    <t>-1504948793</t>
  </si>
  <si>
    <t>49</t>
  </si>
  <si>
    <t>789421531</t>
  </si>
  <si>
    <t xml:space="preserve">Žárové stříkání ocelových konstrukcí </t>
  </si>
  <si>
    <t>-1227273066</t>
  </si>
  <si>
    <t>"v.č.-08-oplocení"</t>
  </si>
  <si>
    <t>902,7*54*0,001</t>
  </si>
  <si>
    <t>VRN</t>
  </si>
  <si>
    <t>VRN1</t>
  </si>
  <si>
    <t>Průzkumné, geodetické a projektové práce</t>
  </si>
  <si>
    <t>50</t>
  </si>
  <si>
    <t>012103000</t>
  </si>
  <si>
    <t>Geodetické práce před výstavbou</t>
  </si>
  <si>
    <t>kpl</t>
  </si>
  <si>
    <t>1024</t>
  </si>
  <si>
    <t>1872929061</t>
  </si>
  <si>
    <t>51</t>
  </si>
  <si>
    <t>012303000</t>
  </si>
  <si>
    <t>Geodetické práce po výstavbě</t>
  </si>
  <si>
    <t>-634929006</t>
  </si>
  <si>
    <t>j</t>
  </si>
  <si>
    <t>130</t>
  </si>
  <si>
    <t>157,827</t>
  </si>
  <si>
    <t>or1</t>
  </si>
  <si>
    <t>105</t>
  </si>
  <si>
    <t>r</t>
  </si>
  <si>
    <t>15,24</t>
  </si>
  <si>
    <t>12,587</t>
  </si>
  <si>
    <t>190,89</t>
  </si>
  <si>
    <t>27,395</t>
  </si>
  <si>
    <t>02 - Sportovní hřiště D.1.1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</si>
  <si>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</si>
  <si>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</si>
  <si>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</si>
  <si>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</si>
  <si>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</si>
  <si>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>113106142</t>
  </si>
  <si>
    <t>Rozebrání dlažeb z betonových nebo kamenných dlaždic komunikací pro pěší strojně pl přes 50 m2</t>
  </si>
  <si>
    <t>104111857</t>
  </si>
  <si>
    <t>"odvodňovací žlaby"    25,0*0,8</t>
  </si>
  <si>
    <t>-50734866</t>
  </si>
  <si>
    <t>"odstranění stávající živičné plochy"   315,0</t>
  </si>
  <si>
    <t>2040156382</t>
  </si>
  <si>
    <t>-817481948</t>
  </si>
  <si>
    <t>121101101</t>
  </si>
  <si>
    <t>Sejmutí ornice s přemístěním na vzdálenost do 50 m</t>
  </si>
  <si>
    <t>502937819</t>
  </si>
  <si>
    <t>"sejmutí ornice"    90,0*0,2</t>
  </si>
  <si>
    <t>122201102</t>
  </si>
  <si>
    <t>Odkopávky a prokopávky nezapažené v hornině tř. 3 objem do 1000 m3</t>
  </si>
  <si>
    <t>-1138989068</t>
  </si>
  <si>
    <t>130,0</t>
  </si>
  <si>
    <t>122201109</t>
  </si>
  <si>
    <t>Příplatek za lepivost u odkopávek v hornině tř. 1 až 3</t>
  </si>
  <si>
    <t>-178619623</t>
  </si>
  <si>
    <t>j*0,3</t>
  </si>
  <si>
    <t>132212101</t>
  </si>
  <si>
    <t>Hloubení rýh š do 600 mm ručním nebo pneum nářadím v soudržných horninách tř. 3</t>
  </si>
  <si>
    <t>-764242235</t>
  </si>
  <si>
    <t>drenáž</t>
  </si>
  <si>
    <t>33,000*(0,3+0,5)*0,5*0,5</t>
  </si>
  <si>
    <t>dokopání pro obrubník</t>
  </si>
  <si>
    <t>136,0*0,45*0,1</t>
  </si>
  <si>
    <t>OZ</t>
  </si>
  <si>
    <t>(6+1)*0,6*1,5*0,4</t>
  </si>
  <si>
    <t>132212109</t>
  </si>
  <si>
    <t>Příplatek za lepivost u hloubení rýh š do 600 mm ručním nebo pneum nářadím v hornině tř. 3</t>
  </si>
  <si>
    <t>1454605458</t>
  </si>
  <si>
    <t>r*0,3</t>
  </si>
  <si>
    <t>-898869427</t>
  </si>
  <si>
    <t>0,5*00,5*1,1*33</t>
  </si>
  <si>
    <t>pro patky brány</t>
  </si>
  <si>
    <t>0,5*0,5*1,0*8</t>
  </si>
  <si>
    <t>pro patky sloupu na síť</t>
  </si>
  <si>
    <t>0,7*0,9*1,0*2</t>
  </si>
  <si>
    <t>přístupová plocha</t>
  </si>
  <si>
    <t>0,3*0,3*0,7*4</t>
  </si>
  <si>
    <t>1825376386</t>
  </si>
  <si>
    <t>1677934899</t>
  </si>
  <si>
    <t>"odvoz ornice na mezideponii"    or1</t>
  </si>
  <si>
    <t>"dovoz ornice z mezideponie"   or2*0,2</t>
  </si>
  <si>
    <t>-1396306883</t>
  </si>
  <si>
    <t>s+j+r</t>
  </si>
  <si>
    <t>-666386904</t>
  </si>
  <si>
    <t>-1668622851</t>
  </si>
  <si>
    <t>"naložení ornice pro rozprostření"   or2*0,2</t>
  </si>
  <si>
    <t>953101696</t>
  </si>
  <si>
    <t>1633259658</t>
  </si>
  <si>
    <t>888122523</t>
  </si>
  <si>
    <t>or2*0,2</t>
  </si>
  <si>
    <t>181301103</t>
  </si>
  <si>
    <t>Rozprostření ornice tl vrstvy do 200 mm pl do 500 m2 v rovině nebo ve svahu do 1:5</t>
  </si>
  <si>
    <t>-1944281504</t>
  </si>
  <si>
    <t>"rozprostření ornice "    105,0</t>
  </si>
  <si>
    <t>-947039558</t>
  </si>
  <si>
    <t>312+60+70</t>
  </si>
  <si>
    <t>-382299972</t>
  </si>
  <si>
    <t>253712912</t>
  </si>
  <si>
    <t>211531111</t>
  </si>
  <si>
    <t xml:space="preserve">Výplň odvodňovacích žeber nebo trativodů kamenivem hrubým drceným </t>
  </si>
  <si>
    <t>-1202827094</t>
  </si>
  <si>
    <t>211531111.2</t>
  </si>
  <si>
    <t>Drenážní vrstva - kamenivem hrubým drceným frakce 0 až 63 mm</t>
  </si>
  <si>
    <t>-1377527789</t>
  </si>
  <si>
    <t>312*(0,1+0,315)*0,5</t>
  </si>
  <si>
    <t>211971110</t>
  </si>
  <si>
    <t>Zřízení opláštění žeber nebo trativodů geotextilií v rýze nebo zářezu sklonu do 1:2</t>
  </si>
  <si>
    <t>1289107551</t>
  </si>
  <si>
    <t>33,0*1,0</t>
  </si>
  <si>
    <t>69311201</t>
  </si>
  <si>
    <t>geotextilie netkaná separační, ochranná, filtrační, drenážní  PES(70%)+PP(30%) 400g/m2</t>
  </si>
  <si>
    <t>721530691</t>
  </si>
  <si>
    <t>33,000*1,2</t>
  </si>
  <si>
    <t>212755215</t>
  </si>
  <si>
    <t>Trativody z drenážních trubek plastových flexibilních DN 120 mm bez lože</t>
  </si>
  <si>
    <t>1267298789</t>
  </si>
  <si>
    <t>-430363648</t>
  </si>
  <si>
    <t>0,5*0,5*0,1*33</t>
  </si>
  <si>
    <t>0,5*0,5*0,1*8</t>
  </si>
  <si>
    <t>0,7*0,9*0,1*2</t>
  </si>
  <si>
    <t>0,3*0,3*0,1*4</t>
  </si>
  <si>
    <t>7,0*0,6*1,5*0,25</t>
  </si>
  <si>
    <t>274313611</t>
  </si>
  <si>
    <t>Základové pásy z betonu tř. C 16/20</t>
  </si>
  <si>
    <t>-991045893</t>
  </si>
  <si>
    <t>schodiště</t>
  </si>
  <si>
    <t>1,0*0,3*0,5</t>
  </si>
  <si>
    <t>opěrná stěna</t>
  </si>
  <si>
    <t>0,6*7*(1,2+0,6)*0,5*0,25</t>
  </si>
  <si>
    <t>274351121</t>
  </si>
  <si>
    <t>Zřízení bednění základových pasů rovného</t>
  </si>
  <si>
    <t>221746490</t>
  </si>
  <si>
    <t>1,0*0,5*2</t>
  </si>
  <si>
    <t>274351122</t>
  </si>
  <si>
    <t>Odstranění bednění základových pasů rovného</t>
  </si>
  <si>
    <t>973050755</t>
  </si>
  <si>
    <t>-1659209484</t>
  </si>
  <si>
    <t>0,5*0,5*0,7*33*1,035</t>
  </si>
  <si>
    <t>0,5*0,5*0,8*8*1,035</t>
  </si>
  <si>
    <t>0,7*0,9*0,8*2*1,035</t>
  </si>
  <si>
    <t>0,3*0,3*0,7*4*1,035</t>
  </si>
  <si>
    <t>327122111</t>
  </si>
  <si>
    <t>Opěrná zeď samonosná ze ŽB dílců tvaru L 500x500x500 mm</t>
  </si>
  <si>
    <t>1285677612</t>
  </si>
  <si>
    <t>0,5*6</t>
  </si>
  <si>
    <t>327122211</t>
  </si>
  <si>
    <t>Opěrná zeď samonosná rohový dílec ze ŽB tvaru L v 600 mm</t>
  </si>
  <si>
    <t>-1494117740</t>
  </si>
  <si>
    <t>3381711R1</t>
  </si>
  <si>
    <t xml:space="preserve">Osazování sloupků a vzpěr plotových ocelových v 6,0 m </t>
  </si>
  <si>
    <t>-1451569350</t>
  </si>
  <si>
    <t>10+23</t>
  </si>
  <si>
    <t>553422572</t>
  </si>
  <si>
    <t>svařované čtyřhranné profily s předem předvrtanými montážními otvory pro připevnění pletivových panelů rozměr 100x100mm,tl.stěny 3mm,součástí sloupku zavíčkování zavařením,vč.všech doplňků</t>
  </si>
  <si>
    <t>-1705897379</t>
  </si>
  <si>
    <t>348171130</t>
  </si>
  <si>
    <t>Osazení rámového oplocení výšky do 2 m ve sklonu svahu do 15°</t>
  </si>
  <si>
    <t>-1883592671</t>
  </si>
  <si>
    <t>2,5*30</t>
  </si>
  <si>
    <t>553423141</t>
  </si>
  <si>
    <t>oplocení -svařované plotové panely v=2,0m dl.pole 2,5m povrch je pozinkovaný a poplastovaný vč.všech doplňků</t>
  </si>
  <si>
    <t>-1724010606</t>
  </si>
  <si>
    <t>Vodorovné konstrukce</t>
  </si>
  <si>
    <t>434121426</t>
  </si>
  <si>
    <t>Osazení ŽB schodišťových stupňů</t>
  </si>
  <si>
    <t>CS ÚRS 2017 01</t>
  </si>
  <si>
    <t>-658453313</t>
  </si>
  <si>
    <t>"schodiště  "  1,0*14</t>
  </si>
  <si>
    <t>593737962</t>
  </si>
  <si>
    <t>Schodišťový stupeň 350/150 dl.1000mm</t>
  </si>
  <si>
    <t>1114802165</t>
  </si>
  <si>
    <t>434351141</t>
  </si>
  <si>
    <t>Zřízení bednění stupňů přímočarých schodišť</t>
  </si>
  <si>
    <t>-1890071168</t>
  </si>
  <si>
    <t>"schod.stupě  "</t>
  </si>
  <si>
    <t>1,0*(0,3+0,15)*13</t>
  </si>
  <si>
    <t>434351142</t>
  </si>
  <si>
    <t>Odstranění bednění stupňů přímočarých schodišť</t>
  </si>
  <si>
    <t>-2010185979</t>
  </si>
  <si>
    <t>Komunikace pozemní</t>
  </si>
  <si>
    <t>564710011</t>
  </si>
  <si>
    <t>Podklad z kameniva hrubého drceného vel. 8-16 mm tl. 40 mm</t>
  </si>
  <si>
    <t>-1801856361</t>
  </si>
  <si>
    <t>564720111</t>
  </si>
  <si>
    <t>Podklad z kameniva hrubého drceného vel. 16-32 mm tl 80 mm</t>
  </si>
  <si>
    <t>-747816413</t>
  </si>
  <si>
    <t>564741111</t>
  </si>
  <si>
    <t>Podklad z kameniva hrubého drceného vel. 32-63 mm tl 120 mm</t>
  </si>
  <si>
    <t>1670630113</t>
  </si>
  <si>
    <t>564861111</t>
  </si>
  <si>
    <t>Podklad ze štěrkodrtě ŠD tl 200 mm   0-32mm</t>
  </si>
  <si>
    <t>1396129200</t>
  </si>
  <si>
    <t>57922122R</t>
  </si>
  <si>
    <t>Polyuretanový povrch EPDM,propustný na podkl.vrstvě ze syntet.betonu vč.lajnování na minikopanou,basket a volejbal</t>
  </si>
  <si>
    <t>-744888399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</si>
  <si>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</si>
  <si>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 pro plochy do 100m2</t>
  </si>
  <si>
    <t>-572408586</t>
  </si>
  <si>
    <t>59245018</t>
  </si>
  <si>
    <t>dlažba skladebná betonová 200x100x60mm přírodní</t>
  </si>
  <si>
    <t>-884366088</t>
  </si>
  <si>
    <t>60,000*1,05</t>
  </si>
  <si>
    <t>Úpravy povrchů, podlahy a osazování výplní</t>
  </si>
  <si>
    <t>631311136</t>
  </si>
  <si>
    <t>Mazanina tl do 240 mm z betonu prostého bez zvýšených nároků na prostředí tř. C 25/30</t>
  </si>
  <si>
    <t>1725413523</t>
  </si>
  <si>
    <t>"betonová mazanina-deska schodišť.stupňů  "</t>
  </si>
  <si>
    <t>"schodiště  "  1,0*4,541*0,15</t>
  </si>
  <si>
    <t>1,0*0,3*0,15*0,5*13</t>
  </si>
  <si>
    <t>631319175</t>
  </si>
  <si>
    <t>Příplatek k mazanině tl do 240 mm za stržení povrchu spodní vrstvy před vložením výztuže</t>
  </si>
  <si>
    <t>-1881862026</t>
  </si>
  <si>
    <t>52</t>
  </si>
  <si>
    <t>631351101</t>
  </si>
  <si>
    <t>Zřízení bednění rýh a hran v podlahách</t>
  </si>
  <si>
    <t>1898369957</t>
  </si>
  <si>
    <t>"schodiště  "  1,0*0,2*2+4,541*0,2*2</t>
  </si>
  <si>
    <t>53</t>
  </si>
  <si>
    <t>631351102</t>
  </si>
  <si>
    <t>Odstranění bednění rýh a hran v podlahách</t>
  </si>
  <si>
    <t>1372329628</t>
  </si>
  <si>
    <t>54</t>
  </si>
  <si>
    <t>631362021</t>
  </si>
  <si>
    <t>Výztuž mazanin svařovanými sítěmi Kari</t>
  </si>
  <si>
    <t>695511647</t>
  </si>
  <si>
    <t>0,974/0,15*4,335*1,15*0,001</t>
  </si>
  <si>
    <t>55</t>
  </si>
  <si>
    <t>635111241</t>
  </si>
  <si>
    <t>Násyp pod podlahy z hrubého kameniva 8-16 se zhutněním</t>
  </si>
  <si>
    <t>1335171036</t>
  </si>
  <si>
    <t>Trubní vedení</t>
  </si>
  <si>
    <t>56</t>
  </si>
  <si>
    <t>837274111.1</t>
  </si>
  <si>
    <t>Napojení drenáže DN 125 na stávající kanalizaci</t>
  </si>
  <si>
    <t>176243264</t>
  </si>
  <si>
    <t>Ostatní konstrukce a práce, bourání</t>
  </si>
  <si>
    <t>57</t>
  </si>
  <si>
    <t>911121111</t>
  </si>
  <si>
    <t>Osazení zábradlí ocelového přichyceného vruty do betonového podkladu</t>
  </si>
  <si>
    <t>-1374301776</t>
  </si>
  <si>
    <t>"schodiště  "   4,025</t>
  </si>
  <si>
    <t>"přístupová plocha"   4,5</t>
  </si>
  <si>
    <t>58</t>
  </si>
  <si>
    <t>5531411R004</t>
  </si>
  <si>
    <t>dodávka nerezový materiál</t>
  </si>
  <si>
    <t>-1155221911</t>
  </si>
  <si>
    <t>63,0+53,0</t>
  </si>
  <si>
    <t>59</t>
  </si>
  <si>
    <t>916231113</t>
  </si>
  <si>
    <t>Osazení chodníkového obrubníku betonového ležatého s boční opěrou do lože z betonu prostého</t>
  </si>
  <si>
    <t>-2144151916</t>
  </si>
  <si>
    <t>"přídlažba"    78,0</t>
  </si>
  <si>
    <t>60</t>
  </si>
  <si>
    <t>59218002</t>
  </si>
  <si>
    <t>krajník betonový silniční 500x250x100mm</t>
  </si>
  <si>
    <t>1665069384</t>
  </si>
  <si>
    <t>78,000*2*1,05</t>
  </si>
  <si>
    <t>61</t>
  </si>
  <si>
    <t>916231213</t>
  </si>
  <si>
    <t>Osazení chodníkového obrubníku betonového stojatého s boční opěrou do lože z betonu prostého</t>
  </si>
  <si>
    <t>-365783278</t>
  </si>
  <si>
    <t>62</t>
  </si>
  <si>
    <t>59217017</t>
  </si>
  <si>
    <t>obrubník betonový chodníkový 1000x100x250mm</t>
  </si>
  <si>
    <t>-1211766154</t>
  </si>
  <si>
    <t>136,000*1,05</t>
  </si>
  <si>
    <t>63</t>
  </si>
  <si>
    <t>916991121</t>
  </si>
  <si>
    <t>Lože pod obrubníky, krajníky nebo obruby z dlažebních kostek z betonu prostého</t>
  </si>
  <si>
    <t>810689188</t>
  </si>
  <si>
    <t>obrubníky</t>
  </si>
  <si>
    <t>0,45*0,15*136,0</t>
  </si>
  <si>
    <t>žlaby</t>
  </si>
  <si>
    <t>0,85*0,15*45*0,5</t>
  </si>
  <si>
    <t>64</t>
  </si>
  <si>
    <t>935112111</t>
  </si>
  <si>
    <t>Osazení příkopového žlabu do betonu tl 100 mm z betonových tvárnic š 500 mm</t>
  </si>
  <si>
    <t>1708977869</t>
  </si>
  <si>
    <t>0,5*45</t>
  </si>
  <si>
    <t>65</t>
  </si>
  <si>
    <t>59227051.1</t>
  </si>
  <si>
    <t>žlabovka betonová 500x500x130mm</t>
  </si>
  <si>
    <t>-1679341098</t>
  </si>
  <si>
    <t>22,500*1,05</t>
  </si>
  <si>
    <t>66</t>
  </si>
  <si>
    <t>935932128</t>
  </si>
  <si>
    <t>Betonový žlab 500/1000mm- s mřířovým roštem pozinkovaným vč.osazení do beton.lože</t>
  </si>
  <si>
    <t>1134498885</t>
  </si>
  <si>
    <t>1,0*4</t>
  </si>
  <si>
    <t>67</t>
  </si>
  <si>
    <t>9361R001</t>
  </si>
  <si>
    <t>Mont+dod branky s integrovaným košem na basketbal,žárově pozinkováno vč. všech doplňků, viz.podrobný technická zpráva</t>
  </si>
  <si>
    <t>-876516215</t>
  </si>
  <si>
    <t>68</t>
  </si>
  <si>
    <t>9361R002</t>
  </si>
  <si>
    <t>Mont+dod sestava univerzál.sloupků pro síť na volejbal a nohejbal(2ks) vč.výstroje,univerzální hrací sítě a všech doplňků, viz.podrobný technická zpráva</t>
  </si>
  <si>
    <t>-600949672</t>
  </si>
  <si>
    <t>69</t>
  </si>
  <si>
    <t>9361R003</t>
  </si>
  <si>
    <t>Mont+dod ochranná síť z PVC výška 3,0, vč. všech doplňků, viz.podrobný technická zpráva</t>
  </si>
  <si>
    <t>1270843146</t>
  </si>
  <si>
    <t>70</t>
  </si>
  <si>
    <t>9361R004</t>
  </si>
  <si>
    <t>Mont+dod tlumící síť z PVC výška 2,5, vč. všech doplňků, viz.podrobný technická zpráva</t>
  </si>
  <si>
    <t>1802165834</t>
  </si>
  <si>
    <t>71</t>
  </si>
  <si>
    <t>949101112</t>
  </si>
  <si>
    <t>Lešení pomocné pro objekty pozemních staveb s lešeňovou podlahou v do 3,5 m zatížení do 150 kg/m2</t>
  </si>
  <si>
    <t>543289602</t>
  </si>
  <si>
    <t>pro montáž oplocení</t>
  </si>
  <si>
    <t>72</t>
  </si>
  <si>
    <t>953943121</t>
  </si>
  <si>
    <t>Osazování výrobků do 1 kg/kus do betonu bez jejich dodání</t>
  </si>
  <si>
    <t>-1185775063</t>
  </si>
  <si>
    <t>kotevní desky do betonu</t>
  </si>
  <si>
    <t>73</t>
  </si>
  <si>
    <t>5531R001</t>
  </si>
  <si>
    <t>zámečnické konstrukce</t>
  </si>
  <si>
    <t>1162105822</t>
  </si>
  <si>
    <t>74</t>
  </si>
  <si>
    <t>953961213</t>
  </si>
  <si>
    <t>Kotvy chemickou patronou M 12 hl 110 mm do betonu, ŽB nebo kamene s vyvrtáním otvoru</t>
  </si>
  <si>
    <t>1553286038</t>
  </si>
  <si>
    <t>4*2</t>
  </si>
  <si>
    <t>75</t>
  </si>
  <si>
    <t>966071711.1</t>
  </si>
  <si>
    <t>Bourání sloupků a vzpěr plotových ocelových 3,5m zabetonovaných</t>
  </si>
  <si>
    <t>2066773953</t>
  </si>
  <si>
    <t>76</t>
  </si>
  <si>
    <t>966071823</t>
  </si>
  <si>
    <t>Rozebrání oplocení z drátěného pletiva se čtvercovými oky výšky přes 2,0 m</t>
  </si>
  <si>
    <t>-1774820896</t>
  </si>
  <si>
    <t>77</t>
  </si>
  <si>
    <t>-1427914489</t>
  </si>
  <si>
    <t>78</t>
  </si>
  <si>
    <t>1679512718</t>
  </si>
  <si>
    <t>79</t>
  </si>
  <si>
    <t>2126713155</t>
  </si>
  <si>
    <t>218,285-sut1</t>
  </si>
  <si>
    <t>80</t>
  </si>
  <si>
    <t>673339813</t>
  </si>
  <si>
    <t>81</t>
  </si>
  <si>
    <t>1619996598</t>
  </si>
  <si>
    <t>82</t>
  </si>
  <si>
    <t>997221825</t>
  </si>
  <si>
    <t>Poplatek za uložení na skládce (skládkovné) stavebního odpadu železobetonového kód odpadu 170 101</t>
  </si>
  <si>
    <t>-56478906</t>
  </si>
  <si>
    <t>83</t>
  </si>
  <si>
    <t>1398007573</t>
  </si>
  <si>
    <t>sut1-99,54</t>
  </si>
  <si>
    <t>84</t>
  </si>
  <si>
    <t>1411358435</t>
  </si>
  <si>
    <t>85</t>
  </si>
  <si>
    <t>-1748056572</t>
  </si>
  <si>
    <t>86</t>
  </si>
  <si>
    <t>767995111</t>
  </si>
  <si>
    <t>Montáž atypických zámečnických konstrukcí hmotnosti do 5 kg</t>
  </si>
  <si>
    <t>145870499</t>
  </si>
  <si>
    <t>vodorovná příčle pro uchycení ochranné sítě L40/40/5</t>
  </si>
  <si>
    <t>230,0*2,97</t>
  </si>
  <si>
    <t>87</t>
  </si>
  <si>
    <t>13010416</t>
  </si>
  <si>
    <t>úhelník ocelový rovnostranný jakost 11 375 40x40x5mm</t>
  </si>
  <si>
    <t>323895320</t>
  </si>
  <si>
    <t>88</t>
  </si>
  <si>
    <t>-648782443</t>
  </si>
  <si>
    <t>89</t>
  </si>
  <si>
    <t>1374664371</t>
  </si>
  <si>
    <t>90</t>
  </si>
  <si>
    <t>-1189314528</t>
  </si>
  <si>
    <t>91</t>
  </si>
  <si>
    <t>Žárové stříkání ocelových konstrukcí</t>
  </si>
  <si>
    <t>-282243187</t>
  </si>
  <si>
    <t>0,1*4*6,0*33</t>
  </si>
  <si>
    <t>0,04*4*230,0</t>
  </si>
  <si>
    <t>Mezisoučet</t>
  </si>
  <si>
    <t>n</t>
  </si>
  <si>
    <t>116*1,1</t>
  </si>
  <si>
    <t>92</t>
  </si>
  <si>
    <t>-1968349338</t>
  </si>
  <si>
    <t>93</t>
  </si>
  <si>
    <t>1843303952</t>
  </si>
  <si>
    <t>7,5</t>
  </si>
  <si>
    <t>03 - Dětské hřiště D.1.2</t>
  </si>
  <si>
    <t>-389511984</t>
  </si>
  <si>
    <t>75,0*0,2</t>
  </si>
  <si>
    <t>131201101</t>
  </si>
  <si>
    <t>Hloubení jam nezapažených v hornině tř. 3 objemu do 100 m3</t>
  </si>
  <si>
    <t>-1812779444</t>
  </si>
  <si>
    <t>131201109</t>
  </si>
  <si>
    <t>Příplatek za lepivost u hloubení jam nezapažených v hornině tř. 3</t>
  </si>
  <si>
    <t>-613478063</t>
  </si>
  <si>
    <t>1125285870</t>
  </si>
  <si>
    <t>"dvoz ornice na mezideponii"     or1</t>
  </si>
  <si>
    <t>215491151</t>
  </si>
  <si>
    <t>-2122473823</t>
  </si>
  <si>
    <t>j*5</t>
  </si>
  <si>
    <t>-494042134</t>
  </si>
  <si>
    <t>1425753101</t>
  </si>
  <si>
    <t>-442784868</t>
  </si>
  <si>
    <t>j*1,67</t>
  </si>
  <si>
    <t>-1763073138</t>
  </si>
  <si>
    <t>or2*0,1</t>
  </si>
  <si>
    <t>-1936752317</t>
  </si>
  <si>
    <t>"rozprostření ornice -dopadová plocha"   60,0</t>
  </si>
  <si>
    <t>753051475</t>
  </si>
  <si>
    <t>-790046669</t>
  </si>
  <si>
    <t>-232445141</t>
  </si>
  <si>
    <t>710484706</t>
  </si>
  <si>
    <t>-402735461</t>
  </si>
  <si>
    <t xml:space="preserve">Montáž+dodávka pískoviště segmentové,čtvercové položka F vč.kotev.materiálu </t>
  </si>
  <si>
    <t>-1803975681</t>
  </si>
  <si>
    <t xml:space="preserve">Montáž+dodávka čtyřboká věž se stanovou střechou položka E vč.kotev.materiálu,patek,výkopů pro základ.patky a všech doplňků </t>
  </si>
  <si>
    <t>-2065375513</t>
  </si>
  <si>
    <t>9360052108</t>
  </si>
  <si>
    <t xml:space="preserve">Montáž+dodávka dvojitá zavěšená houpačka položka G vč.kotev.materiálu,patek,výkopů pro základ.patky a všech doplňků </t>
  </si>
  <si>
    <t>-922517737</t>
  </si>
  <si>
    <t>1255691973</t>
  </si>
  <si>
    <t>22,5/0,3</t>
  </si>
  <si>
    <t>422375528</t>
  </si>
  <si>
    <t>319192306</t>
  </si>
  <si>
    <t>1470795144</t>
  </si>
  <si>
    <t>25,45</t>
  </si>
  <si>
    <t>04 - Dětské hřiště D.1.3</t>
  </si>
  <si>
    <t>113107322</t>
  </si>
  <si>
    <t>Odstranění podkladu z kameniva drceného tl 200 mm strojně pl do 50 m2</t>
  </si>
  <si>
    <t>1201691901</t>
  </si>
  <si>
    <t>113107336</t>
  </si>
  <si>
    <t>Odstranění podkladu z betonu vyztuženého sítěmi tl 150 mm strojně pl do 50 m2</t>
  </si>
  <si>
    <t>356831317</t>
  </si>
  <si>
    <t>-1023400589</t>
  </si>
  <si>
    <t>-638624724</t>
  </si>
  <si>
    <t>-457597638</t>
  </si>
  <si>
    <t>-2115987419</t>
  </si>
  <si>
    <t>1965460095</t>
  </si>
  <si>
    <t>"rozprostření ornice -mimo dopadové plochy"   35,0</t>
  </si>
  <si>
    <t>-848696159</t>
  </si>
  <si>
    <t>401848786</t>
  </si>
  <si>
    <t>-425358865</t>
  </si>
  <si>
    <t>-910087864</t>
  </si>
  <si>
    <t xml:space="preserve">Montáž+dodávka pískoviště segmentové,čtvercové položka E vč.kotev.materiálu </t>
  </si>
  <si>
    <t>-1166245192</t>
  </si>
  <si>
    <t>-1298931571</t>
  </si>
  <si>
    <t>-1441878556</t>
  </si>
  <si>
    <t>4,35*14</t>
  </si>
  <si>
    <t>-1192420929</t>
  </si>
  <si>
    <t>29,8-4,35</t>
  </si>
  <si>
    <t>-1337991618</t>
  </si>
  <si>
    <t>57191718</t>
  </si>
  <si>
    <t>-589750783</t>
  </si>
  <si>
    <t>-1934696198</t>
  </si>
  <si>
    <t>1333566174</t>
  </si>
  <si>
    <t>-1811048728</t>
  </si>
  <si>
    <t>-1246211077</t>
  </si>
  <si>
    <t>dl2</t>
  </si>
  <si>
    <t>85,584</t>
  </si>
  <si>
    <t>j1</t>
  </si>
  <si>
    <t>123,547</t>
  </si>
  <si>
    <t>37,963</t>
  </si>
  <si>
    <t>002 - SO 02 Stanoviště pro kontejnery</t>
  </si>
  <si>
    <t>32,452</t>
  </si>
  <si>
    <t>12,407</t>
  </si>
  <si>
    <t>01 - Kontejnerové stanoviště B.4.4-1</t>
  </si>
  <si>
    <t>z</t>
  </si>
  <si>
    <t>71,606</t>
  </si>
  <si>
    <t xml:space="preserve">    711 - Izolace proti vodě, vlhkosti a plynům</t>
  </si>
  <si>
    <t>113107323</t>
  </si>
  <si>
    <t>Odstranění podkladu z kameniva drceného tl 300 mm strojně pl do 50 m2</t>
  </si>
  <si>
    <t>-67511570</t>
  </si>
  <si>
    <t>113107345</t>
  </si>
  <si>
    <t>Odstranění podkladu živičného tl 250 mm strojně pl do 50 m2</t>
  </si>
  <si>
    <t>-698137384</t>
  </si>
  <si>
    <t>"odstranění stávající živičné plochy"   30,0</t>
  </si>
  <si>
    <t>113154113</t>
  </si>
  <si>
    <t>Frézování živičného krytu tl 50 mm pruh š 0,5 m pl do 500 m2 bez překážek v trase</t>
  </si>
  <si>
    <t>-1000665514</t>
  </si>
  <si>
    <t>"pás živice"      14,0</t>
  </si>
  <si>
    <t>-1907075482</t>
  </si>
  <si>
    <t>-888325232</t>
  </si>
  <si>
    <t>20,0*0,15</t>
  </si>
  <si>
    <t>-472707773</t>
  </si>
  <si>
    <t>"výkop pro kontejner"</t>
  </si>
  <si>
    <t>82,0</t>
  </si>
  <si>
    <t>"dokopání pro podsyp"</t>
  </si>
  <si>
    <t>(1,5+0,3*2)*(1,5+0,3*2)*0,15*4</t>
  </si>
  <si>
    <t>(1,9+0,3*2)*(1,9+0,3*2)*0,15</t>
  </si>
  <si>
    <t>1563492835</t>
  </si>
  <si>
    <t>pro OZ</t>
  </si>
  <si>
    <t>25,0*(1,3+0,9)*0,5*1,0</t>
  </si>
  <si>
    <t>25,0*0,6*0,6</t>
  </si>
  <si>
    <t>dokopání pro obrubníky</t>
  </si>
  <si>
    <t>0,45*0,15*(2,0+1,0)</t>
  </si>
  <si>
    <t>0,4*0,15*19,0</t>
  </si>
  <si>
    <t>0,3*0,1*4,0</t>
  </si>
  <si>
    <t>-95220527</t>
  </si>
  <si>
    <t>-991680175</t>
  </si>
  <si>
    <t>"odvoz na mezideponíí"            or1</t>
  </si>
  <si>
    <t>"dovoz ornice z mezideponie"   or2*0,15</t>
  </si>
  <si>
    <t>500018259</t>
  </si>
  <si>
    <t>odvoz přebytečné zeminy</t>
  </si>
  <si>
    <t>j+r</t>
  </si>
  <si>
    <t>-1429388644</t>
  </si>
  <si>
    <t>-428527351</t>
  </si>
  <si>
    <t>"naložení ornice pro rozprostření"   or2*0,15</t>
  </si>
  <si>
    <t>-88142543</t>
  </si>
  <si>
    <t>1427659495</t>
  </si>
  <si>
    <t>174101101</t>
  </si>
  <si>
    <t>Zásyp jam, šachet rýh nebo kolem objektů sypaninou se zhutněním</t>
  </si>
  <si>
    <t>-1232232256</t>
  </si>
  <si>
    <t xml:space="preserve">"zásyp kontejnerů štěrkem "   </t>
  </si>
  <si>
    <t>-3,14*0,75*0,75*1,05*4</t>
  </si>
  <si>
    <t>-3,14*0,95*0,95*1,05</t>
  </si>
  <si>
    <t>58344197</t>
  </si>
  <si>
    <t>štěrkodrť frakce 0/63</t>
  </si>
  <si>
    <t>397878158</t>
  </si>
  <si>
    <t>z*2,0</t>
  </si>
  <si>
    <t>-1520470161</t>
  </si>
  <si>
    <t>181301102</t>
  </si>
  <si>
    <t>Rozprostření ornice tl vrstvy do 150 mm pl do 500 m2 v rovině nebo ve svahu do 1:5</t>
  </si>
  <si>
    <t>1124935626</t>
  </si>
  <si>
    <t>"rozprostření ornice "    22,0</t>
  </si>
  <si>
    <t>2100482664</t>
  </si>
  <si>
    <t>529422709</t>
  </si>
  <si>
    <t>1594311497</t>
  </si>
  <si>
    <t>212755216</t>
  </si>
  <si>
    <t>Trativody z drenážních trubek plastových flexibilních D 160 mm bez lože</t>
  </si>
  <si>
    <t>-1928108249</t>
  </si>
  <si>
    <t>212972113</t>
  </si>
  <si>
    <t>Opláštění drenážních trub filtrační textilií DN 160</t>
  </si>
  <si>
    <t>124421701</t>
  </si>
  <si>
    <t>327323127</t>
  </si>
  <si>
    <t>Opěrné zdi a valy ze ŽB tř. C 25/30</t>
  </si>
  <si>
    <t>781590047</t>
  </si>
  <si>
    <t>"B.4.4-1"</t>
  </si>
  <si>
    <t>0,6*0,6*(4,9+5,75+0,175*2+4,9+0,7)</t>
  </si>
  <si>
    <t>0,6*0,6*(2,5+1,3+5,5)</t>
  </si>
  <si>
    <t>327324127.1</t>
  </si>
  <si>
    <t>Opěrné zdi a valy ze ŽB  tř. C 25/30-pohledový</t>
  </si>
  <si>
    <t>-955951095</t>
  </si>
  <si>
    <t>4,9*(0,45+0,9)*0,5*0,25</t>
  </si>
  <si>
    <t>5,75*(0,9+1,3)*0,5*0,25</t>
  </si>
  <si>
    <t>4,9*(1,3+0,4)*0,5*0,25</t>
  </si>
  <si>
    <t>5,4755*(0,6+1,3)*0,5*0,25</t>
  </si>
  <si>
    <t>1,253*1,3*0,25</t>
  </si>
  <si>
    <t>2,41*(1,3+0,4)*0,5*0,25</t>
  </si>
  <si>
    <t>5,7</t>
  </si>
  <si>
    <t>327351211</t>
  </si>
  <si>
    <t>Bednění opěrných zdí a valů svislých i skloněných zřízení</t>
  </si>
  <si>
    <t>-724831582</t>
  </si>
  <si>
    <t>4,9*(0,45+0,9)*0,5*2</t>
  </si>
  <si>
    <t>5,75*(0,9+1,3)*0,5*2</t>
  </si>
  <si>
    <t>4,9*(1,3+0,4)*0,5*2</t>
  </si>
  <si>
    <t>5,4755*(0,6+1,3)*0,5*2</t>
  </si>
  <si>
    <t>1,253*1,3*2</t>
  </si>
  <si>
    <t>2,41*(1,3+0,4)*0,5*2</t>
  </si>
  <si>
    <t>0,25*0,4*2</t>
  </si>
  <si>
    <t>0,25*0,6*2</t>
  </si>
  <si>
    <t>0,6*2*(4,9+5,75+0,175*2+4,9+0,7)</t>
  </si>
  <si>
    <t>0,6*2*(2,5+1,3+5,5)</t>
  </si>
  <si>
    <t>0,6*0,6*4</t>
  </si>
  <si>
    <t>327351221</t>
  </si>
  <si>
    <t>Bednění opěrných zdí a valů svislých i skloněných odstranění</t>
  </si>
  <si>
    <t>1757828396</t>
  </si>
  <si>
    <t>327361040</t>
  </si>
  <si>
    <t>Výztuž opěrných zdí a valů ze svařovaných sítí</t>
  </si>
  <si>
    <t>1391966990</t>
  </si>
  <si>
    <t>551,7*0,001</t>
  </si>
  <si>
    <t>327501111</t>
  </si>
  <si>
    <t>Výplň za opěrami a protimrazové klíny z kameniva drceného nebo těženého</t>
  </si>
  <si>
    <t>1490283140</t>
  </si>
  <si>
    <t>z1</t>
  </si>
  <si>
    <t>25*(1,3+0,6)*0,5*1,0</t>
  </si>
  <si>
    <t>348171111</t>
  </si>
  <si>
    <t>Osazení mostního ocelového zábradlí nesnímatelného do betonu vč.kotvení</t>
  </si>
  <si>
    <t>944798928</t>
  </si>
  <si>
    <t>opěrná zídka B.4.4-1</t>
  </si>
  <si>
    <t>9,0</t>
  </si>
  <si>
    <t>5531R002</t>
  </si>
  <si>
    <t>zámečnické konstrukce - nerez</t>
  </si>
  <si>
    <t>-1695847947</t>
  </si>
  <si>
    <t>564972111</t>
  </si>
  <si>
    <t>Podklad z mechanicky zpevněného kameniva MZK tl 250 mm</t>
  </si>
  <si>
    <t>-117852878</t>
  </si>
  <si>
    <t>573211112</t>
  </si>
  <si>
    <t>Postřik živičný spojovací z asfaltu v množství 0,70 kg/m2</t>
  </si>
  <si>
    <t>219256182</t>
  </si>
  <si>
    <t>24*2</t>
  </si>
  <si>
    <t>577134111</t>
  </si>
  <si>
    <t>Asfaltový beton vrstva obrusná ACO 11 (ABS) tř. I tl 40 mm š do 3 m z nemodifikovaného asfaltu</t>
  </si>
  <si>
    <t>-1894973501</t>
  </si>
  <si>
    <t>"v pásu podél obruby"    14,0+20,0*0,5</t>
  </si>
  <si>
    <t>577155112</t>
  </si>
  <si>
    <t>Asfaltový beton vrstva ložní ACL 16 (ABH) tl 60 mm š do 3 m z nemodifikovaného asfaltu</t>
  </si>
  <si>
    <t>-1988299803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</si>
  <si>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</si>
  <si>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mm, pro plochy do 50m2</t>
  </si>
  <si>
    <t>1612347151</t>
  </si>
  <si>
    <t>32,0+5,3+2,7</t>
  </si>
  <si>
    <t>59245020</t>
  </si>
  <si>
    <t>dlažba skladebná betonová 200x100x80mm přírodní</t>
  </si>
  <si>
    <t>-306957669</t>
  </si>
  <si>
    <t>32,0*1,05</t>
  </si>
  <si>
    <t>BET592450</t>
  </si>
  <si>
    <t>dlažba  pro nevidomé 20 x 10 x 8 cm barevná</t>
  </si>
  <si>
    <t>-1450132822</t>
  </si>
  <si>
    <t>5,3*1,05</t>
  </si>
  <si>
    <t>59245004.1</t>
  </si>
  <si>
    <t xml:space="preserve">rovinná dlažba bez sražené hrany betonová 200x200x80mm </t>
  </si>
  <si>
    <t>-1403838126</t>
  </si>
  <si>
    <t>2,7*1,05</t>
  </si>
  <si>
    <t>596212214</t>
  </si>
  <si>
    <t>Příplatek za kombinaci dvou barev u betonových dlažeb pozemních komunikací tl 80 mm skupiny A</t>
  </si>
  <si>
    <t>846934301</t>
  </si>
  <si>
    <t>5,3+2,7</t>
  </si>
  <si>
    <t>599141111</t>
  </si>
  <si>
    <t>Vyplnění spár mezi silničními dílci živičnou zálivkou</t>
  </si>
  <si>
    <t>1145148531</t>
  </si>
  <si>
    <t>635111215</t>
  </si>
  <si>
    <t>Násyp pod podlahy ze štěrkopísku se zhutněním</t>
  </si>
  <si>
    <t>1968171477</t>
  </si>
  <si>
    <t>pod kontejnery</t>
  </si>
  <si>
    <t>6,0</t>
  </si>
  <si>
    <t>915231116</t>
  </si>
  <si>
    <t>Vodorovné dopravní značení přechody pro chodce, šipky, symboly retroreflexní žlutý plast</t>
  </si>
  <si>
    <t>747046664</t>
  </si>
  <si>
    <t>"V12a"          3,2</t>
  </si>
  <si>
    <t>915621111</t>
  </si>
  <si>
    <t>Předznačení vodorovného plošného značení</t>
  </si>
  <si>
    <t>716473087</t>
  </si>
  <si>
    <t>916131213</t>
  </si>
  <si>
    <t>Osazení silničního obrubníku betonového stojatého s boční opěrou do lože z betonu prostého</t>
  </si>
  <si>
    <t>2011709895</t>
  </si>
  <si>
    <t>"silniční"             2,0</t>
  </si>
  <si>
    <t>"nájezdový"      19,0</t>
  </si>
  <si>
    <t>"přechodový"   1,0</t>
  </si>
  <si>
    <t>59217031</t>
  </si>
  <si>
    <t>obrubník betonový silniční 1000x150x250mm</t>
  </si>
  <si>
    <t>62778801</t>
  </si>
  <si>
    <t>59217029</t>
  </si>
  <si>
    <t>obrubník betonový silniční nájezdový 1000x150x150mm</t>
  </si>
  <si>
    <t>-546943472</t>
  </si>
  <si>
    <t>19*1,05</t>
  </si>
  <si>
    <t>59217030</t>
  </si>
  <si>
    <t>obrubník betonový silniční přechodový 1000x150x150-250mm</t>
  </si>
  <si>
    <t>-1917096657</t>
  </si>
  <si>
    <t>-1053405345</t>
  </si>
  <si>
    <t>344035548</t>
  </si>
  <si>
    <t>4,000*1,05</t>
  </si>
  <si>
    <t>-1277529318</t>
  </si>
  <si>
    <t>919735112</t>
  </si>
  <si>
    <t>Řezání stávajícího živičného krytu hl do 100 mm</t>
  </si>
  <si>
    <t>-1592500787</t>
  </si>
  <si>
    <t>939326R1</t>
  </si>
  <si>
    <t>D + M kontejneru 5m3, vč.osazení vhozu,obkladu,kompletace</t>
  </si>
  <si>
    <t>-1107204416</t>
  </si>
  <si>
    <t>939326R2</t>
  </si>
  <si>
    <t>D + M kontejneru 3m3, vč.osazení vhozu,obkladu,kompletace</t>
  </si>
  <si>
    <t>911959971</t>
  </si>
  <si>
    <t>939326R4</t>
  </si>
  <si>
    <t xml:space="preserve">M+D Plastový kontejener na bio odpad  660 l-770l,volně stojící  </t>
  </si>
  <si>
    <t>-1724641095</t>
  </si>
  <si>
    <t>939326R6</t>
  </si>
  <si>
    <t xml:space="preserve">M+D  Plastový kontejner 1100 l tetrapack bez zámku,volně stojící  </t>
  </si>
  <si>
    <t>417166731</t>
  </si>
  <si>
    <t>-515316583</t>
  </si>
  <si>
    <t>2*13</t>
  </si>
  <si>
    <t>962052210</t>
  </si>
  <si>
    <t>Bourání zdiva nadzákladového ze ŽB do 1 m3</t>
  </si>
  <si>
    <t>-1669594058</t>
  </si>
  <si>
    <t>"bourání betonové zídky"   3,0</t>
  </si>
  <si>
    <t>966006132</t>
  </si>
  <si>
    <t>Odstranění značek dopravních nebo orientačních se sloupky s betonovými patkami</t>
  </si>
  <si>
    <t>-1780559830</t>
  </si>
  <si>
    <t>-1112341135</t>
  </si>
  <si>
    <t>-18327042</t>
  </si>
  <si>
    <t>-28464266</t>
  </si>
  <si>
    <t>44,859-sut1</t>
  </si>
  <si>
    <t>-678054916</t>
  </si>
  <si>
    <t>807938505</t>
  </si>
  <si>
    <t>1054225305</t>
  </si>
  <si>
    <t>-402791193</t>
  </si>
  <si>
    <t>-1906253592</t>
  </si>
  <si>
    <t>998223011</t>
  </si>
  <si>
    <t>Přesun hmot pro pozemní komunikace s krytem dlážděným</t>
  </si>
  <si>
    <t>763786723</t>
  </si>
  <si>
    <t>711</t>
  </si>
  <si>
    <t>Izolace proti vodě, vlhkosti a plynům</t>
  </si>
  <si>
    <t>711113127</t>
  </si>
  <si>
    <t xml:space="preserve">Izolace proti vlhkosti svislá za studena těsnicí stěrkou </t>
  </si>
  <si>
    <t>348405239</t>
  </si>
  <si>
    <t>4,9*(0,45+0,9)*0,5</t>
  </si>
  <si>
    <t>5,75*(0,9+1,3)*0,5</t>
  </si>
  <si>
    <t>4,9*(1,3+0,4)*0,5</t>
  </si>
  <si>
    <t>5,4755*(0,6+1,3)*0,5</t>
  </si>
  <si>
    <t>1,253*1,3</t>
  </si>
  <si>
    <t>2,41*(1,3+0,4)*0,5</t>
  </si>
  <si>
    <t>(4,9+5,26+4,9)*0,2</t>
  </si>
  <si>
    <t>(5,477+1,253+2,41)*0,2</t>
  </si>
  <si>
    <t>711161212</t>
  </si>
  <si>
    <t>Izolace proti zemní vlhkosti nopovou fólií svislá</t>
  </si>
  <si>
    <t>-695283064</t>
  </si>
  <si>
    <t>998711201</t>
  </si>
  <si>
    <t>Přesun hmot procentní pro izolace proti vodě, vlhkosti a plynům v objektech v do 6 m</t>
  </si>
  <si>
    <t>1184926570</t>
  </si>
  <si>
    <t>-600460766</t>
  </si>
  <si>
    <t>-595266095</t>
  </si>
  <si>
    <t>77,584</t>
  </si>
  <si>
    <t>98,459</t>
  </si>
  <si>
    <t>5,25</t>
  </si>
  <si>
    <t>20,875</t>
  </si>
  <si>
    <t>11,03</t>
  </si>
  <si>
    <t>27,615</t>
  </si>
  <si>
    <t>02 - Kontejnerové stanoviště B.4.4-2</t>
  </si>
  <si>
    <t>63,606</t>
  </si>
  <si>
    <t>113106132</t>
  </si>
  <si>
    <t>Rozebrání dlažeb z betonových nebo kamenných dlaždic komunikací pro pěší strojně pl do 50 m2</t>
  </si>
  <si>
    <t>724400787</t>
  </si>
  <si>
    <t>"zatravňovací tvárnice"    15,0</t>
  </si>
  <si>
    <t>113107321</t>
  </si>
  <si>
    <t>Odstranění podkladu z kameniva drceného tl 100 mm strojně pl do 50 m2</t>
  </si>
  <si>
    <t>-1121375914</t>
  </si>
  <si>
    <t>-1816378985</t>
  </si>
  <si>
    <t>113107337</t>
  </si>
  <si>
    <t>Odstranění podkladu z betonu vyztuženého sítěmi tl 200 mm strojně pl do 50 m2</t>
  </si>
  <si>
    <t>776210857</t>
  </si>
  <si>
    <t>"pás živice"      15,0</t>
  </si>
  <si>
    <t>35,0*0,15</t>
  </si>
  <si>
    <t>74,0</t>
  </si>
  <si>
    <t>16,0*(1,1+0,6)*0,5*1,0</t>
  </si>
  <si>
    <t>16,0*0,6*0,6</t>
  </si>
  <si>
    <t>0,45*0,15*18,0</t>
  </si>
  <si>
    <t>0,4*0,15*4,0</t>
  </si>
  <si>
    <t>0,3*0,1*2,0</t>
  </si>
  <si>
    <t>"rozprostření ornice "    20,0</t>
  </si>
  <si>
    <t>"B.4.4-2"</t>
  </si>
  <si>
    <t>0,6*0,6*(1,5+12,25+0,175*2+1,5)</t>
  </si>
  <si>
    <t>12,25*1,1*0,25</t>
  </si>
  <si>
    <t>1,5*(1,1+0,6)*0,5*0,25*2</t>
  </si>
  <si>
    <t>12,25*1,1*2</t>
  </si>
  <si>
    <t>1,5*(1,1+0,6)*0,5*2*2</t>
  </si>
  <si>
    <t>0,6*2*(1,5+12,25+0,175*2+1,5)</t>
  </si>
  <si>
    <t>379,7*0,001</t>
  </si>
  <si>
    <t>16*(1,1+0,6)*0,5*1,0</t>
  </si>
  <si>
    <t>15*2+20,0*0,5*2</t>
  </si>
  <si>
    <t>"v pásu podél obruby"    15,0+20,0*0,5</t>
  </si>
  <si>
    <t>42,0+1,0+1,0</t>
  </si>
  <si>
    <t>42,0*1,05</t>
  </si>
  <si>
    <t>1*1,05</t>
  </si>
  <si>
    <t>1,0*1,05</t>
  </si>
  <si>
    <t>824882625</t>
  </si>
  <si>
    <t>5964111R1</t>
  </si>
  <si>
    <t>Předláždění stávající plochy ze zatrav.dlažby,doplnění podkl.vrstvy,osetí a vč.všech doplňků</t>
  </si>
  <si>
    <t>-1334076036</t>
  </si>
  <si>
    <t>"V12a"          2,6</t>
  </si>
  <si>
    <t>"silniční"             12,0</t>
  </si>
  <si>
    <t>"nájezdový"       4,0</t>
  </si>
  <si>
    <t>"přechodový"   4,0</t>
  </si>
  <si>
    <t>"obloukový"     2,0</t>
  </si>
  <si>
    <t>12*1,05</t>
  </si>
  <si>
    <t>59217035</t>
  </si>
  <si>
    <t>obrubník betonový obloukový vnější 780x150x250mm</t>
  </si>
  <si>
    <t>757037794</t>
  </si>
  <si>
    <t>38,645-sut1</t>
  </si>
  <si>
    <t>-1794715829</t>
  </si>
  <si>
    <t>sut1-1,92</t>
  </si>
  <si>
    <t>12,25*1,1</t>
  </si>
  <si>
    <t>1,5*(1,1+0,6)*0,5*2</t>
  </si>
  <si>
    <t>21,938</t>
  </si>
  <si>
    <t>23,423</t>
  </si>
  <si>
    <t>4,5</t>
  </si>
  <si>
    <t>1,485</t>
  </si>
  <si>
    <t>6,338</t>
  </si>
  <si>
    <t>7,615</t>
  </si>
  <si>
    <t>03 - Kontejnerové stanoviště B.4.4-3</t>
  </si>
  <si>
    <t>18,024</t>
  </si>
  <si>
    <t>-668937135</t>
  </si>
  <si>
    <t>"zatravňovací tvárnice"    17,0</t>
  </si>
  <si>
    <t>-1402138538</t>
  </si>
  <si>
    <t>-816773732</t>
  </si>
  <si>
    <t>"pás živice"      11,0</t>
  </si>
  <si>
    <t>875307983</t>
  </si>
  <si>
    <t>-734570779</t>
  </si>
  <si>
    <t>30,0*0,15</t>
  </si>
  <si>
    <t>-868011718</t>
  </si>
  <si>
    <t>21,0</t>
  </si>
  <si>
    <t>-1513393381</t>
  </si>
  <si>
    <t>0,45*0,15*(16+2)</t>
  </si>
  <si>
    <t>0,3*0,1*9,0</t>
  </si>
  <si>
    <t>-1450078221</t>
  </si>
  <si>
    <t>2003324990</t>
  </si>
  <si>
    <t>-568718395</t>
  </si>
  <si>
    <t>1898043814</t>
  </si>
  <si>
    <t>673905265</t>
  </si>
  <si>
    <t>-1499690164</t>
  </si>
  <si>
    <t>1298473102</t>
  </si>
  <si>
    <t>-515087742</t>
  </si>
  <si>
    <t>2140761698</t>
  </si>
  <si>
    <t>1750332135</t>
  </si>
  <si>
    <t>2125911356</t>
  </si>
  <si>
    <t>"rozprostření ornice "    8,0</t>
  </si>
  <si>
    <t>-1596366330</t>
  </si>
  <si>
    <t>620867912</t>
  </si>
  <si>
    <t>560247275</t>
  </si>
  <si>
    <t>-1288290889</t>
  </si>
  <si>
    <t>-1767104889</t>
  </si>
  <si>
    <t>18,0*2</t>
  </si>
  <si>
    <t>-915928117</t>
  </si>
  <si>
    <t>"v pásu podél obruby"    11,0+14,0*0,5</t>
  </si>
  <si>
    <t>1340259007</t>
  </si>
  <si>
    <t>-795581934</t>
  </si>
  <si>
    <t>40,0</t>
  </si>
  <si>
    <t>11260022</t>
  </si>
  <si>
    <t>40,0*1,05</t>
  </si>
  <si>
    <t>546756819</t>
  </si>
  <si>
    <t>-187797527</t>
  </si>
  <si>
    <t>-190298416</t>
  </si>
  <si>
    <t>1,5</t>
  </si>
  <si>
    <t>9141111R01</t>
  </si>
  <si>
    <t>Přemístění stávajícího dopravního značení vč.nového základu</t>
  </si>
  <si>
    <t>1969536496</t>
  </si>
  <si>
    <t>235265736</t>
  </si>
  <si>
    <t>1113239347</t>
  </si>
  <si>
    <t>-458994169</t>
  </si>
  <si>
    <t>"silniční"             16,0</t>
  </si>
  <si>
    <t>687621760</t>
  </si>
  <si>
    <t>16*1,05</t>
  </si>
  <si>
    <t>1989226376</t>
  </si>
  <si>
    <t>-1063809829</t>
  </si>
  <si>
    <t>-1263069067</t>
  </si>
  <si>
    <t>1147105576</t>
  </si>
  <si>
    <t>1518508186</t>
  </si>
  <si>
    <t>320710342</t>
  </si>
  <si>
    <t>-381428142</t>
  </si>
  <si>
    <t>2090075650</t>
  </si>
  <si>
    <t>446100783</t>
  </si>
  <si>
    <t>914755348</t>
  </si>
  <si>
    <t>-1887676211</t>
  </si>
  <si>
    <t>13,953-sut1</t>
  </si>
  <si>
    <t>-1215434724</t>
  </si>
  <si>
    <t>-1554289944</t>
  </si>
  <si>
    <t>1400093679</t>
  </si>
  <si>
    <t>-1191570570</t>
  </si>
  <si>
    <t>-232416529</t>
  </si>
  <si>
    <t>sut1-1,408</t>
  </si>
  <si>
    <t>-411853081</t>
  </si>
  <si>
    <t>-139045320</t>
  </si>
  <si>
    <t>391145776</t>
  </si>
  <si>
    <t>93,521</t>
  </si>
  <si>
    <t>109,084</t>
  </si>
  <si>
    <t>1,35</t>
  </si>
  <si>
    <t>15,563</t>
  </si>
  <si>
    <t>04 - Kontejnerové stanoviště B.4.4-4</t>
  </si>
  <si>
    <t>75,631</t>
  </si>
  <si>
    <t>315167021</t>
  </si>
  <si>
    <t>893839503</t>
  </si>
  <si>
    <t>"odstranění stávající živičné plochy"   42,0</t>
  </si>
  <si>
    <t>1672226339</t>
  </si>
  <si>
    <t>"pás živice"      5,0</t>
  </si>
  <si>
    <t>364394703</t>
  </si>
  <si>
    <t>-1821992791</t>
  </si>
  <si>
    <t>9,0*0,15</t>
  </si>
  <si>
    <t>112447391</t>
  </si>
  <si>
    <t>89,0</t>
  </si>
  <si>
    <t>(1,9+0,3*2)*(1,9+0,3*2)*0,15*2</t>
  </si>
  <si>
    <t>1664377976</t>
  </si>
  <si>
    <t>12,0*(1,1+0,6)*0,5*1,0</t>
  </si>
  <si>
    <t>11,0*0,6*0,6</t>
  </si>
  <si>
    <t>0,45*0,15*(15+2+2)</t>
  </si>
  <si>
    <t>0,4*0,15*2</t>
  </si>
  <si>
    <t>-346129070</t>
  </si>
  <si>
    <t>-1683380834</t>
  </si>
  <si>
    <t>-1408452423</t>
  </si>
  <si>
    <t>-1362170487</t>
  </si>
  <si>
    <t>-1238299697</t>
  </si>
  <si>
    <t>-1859133281</t>
  </si>
  <si>
    <t>2049853403</t>
  </si>
  <si>
    <t>-1303410266</t>
  </si>
  <si>
    <t>-3,14*0,95*0,95*1,05*2</t>
  </si>
  <si>
    <t>-929165883</t>
  </si>
  <si>
    <t>1218211080</t>
  </si>
  <si>
    <t>-1830424740</t>
  </si>
  <si>
    <t>1850510930</t>
  </si>
  <si>
    <t>-922031801</t>
  </si>
  <si>
    <t>-1617143826</t>
  </si>
  <si>
    <t>358454247</t>
  </si>
  <si>
    <t>-1780348975</t>
  </si>
  <si>
    <t>-3827717</t>
  </si>
  <si>
    <t>"B.4.4-4"</t>
  </si>
  <si>
    <t>0,6*0,6*(3,4+8,5+0,2)</t>
  </si>
  <si>
    <t>789552315</t>
  </si>
  <si>
    <t>3,4*(0,7+1,1)*0,5*0,25</t>
  </si>
  <si>
    <t>8,48*(1,1+0,6)*0,5*0,25</t>
  </si>
  <si>
    <t>-2085744268</t>
  </si>
  <si>
    <t>3,4*(0,7+1,1)*0,5*2</t>
  </si>
  <si>
    <t>8,48*(1,1+0,6)*0,5*2</t>
  </si>
  <si>
    <t>0,6*2*(3,4+8,5+0,2)</t>
  </si>
  <si>
    <t>0,6*0,6*2</t>
  </si>
  <si>
    <t>0,7*0,25</t>
  </si>
  <si>
    <t>0,6*0,25</t>
  </si>
  <si>
    <t>217799942</t>
  </si>
  <si>
    <t>-1409615132</t>
  </si>
  <si>
    <t>255,1*0,001</t>
  </si>
  <si>
    <t>527880111</t>
  </si>
  <si>
    <t>12*(1,1+0,6)*0,5*1,0</t>
  </si>
  <si>
    <t>-798905536</t>
  </si>
  <si>
    <t>opěrná zídka B.4.4-4</t>
  </si>
  <si>
    <t>8,5</t>
  </si>
  <si>
    <t>-1751052011</t>
  </si>
  <si>
    <t>-246457473</t>
  </si>
  <si>
    <t>-1664415581</t>
  </si>
  <si>
    <t>10*2</t>
  </si>
  <si>
    <t>-977626777</t>
  </si>
  <si>
    <t>"v pásu podél obruby"    5,0+10,0*0,5</t>
  </si>
  <si>
    <t>-2109911374</t>
  </si>
  <si>
    <t>-1023613374</t>
  </si>
  <si>
    <t>40,0+1,0+1,0</t>
  </si>
  <si>
    <t>-2078257782</t>
  </si>
  <si>
    <t>912404911</t>
  </si>
  <si>
    <t>-581236928</t>
  </si>
  <si>
    <t>1524637567</t>
  </si>
  <si>
    <t>407464109</t>
  </si>
  <si>
    <t>-71599377</t>
  </si>
  <si>
    <t>-1512303043</t>
  </si>
  <si>
    <t>7,0</t>
  </si>
  <si>
    <t>-1784437771</t>
  </si>
  <si>
    <t>"V12a"          2,1</t>
  </si>
  <si>
    <t>1519282790</t>
  </si>
  <si>
    <t>464942803</t>
  </si>
  <si>
    <t>"silniční"             15,0</t>
  </si>
  <si>
    <t>"nájezdový"      2,0</t>
  </si>
  <si>
    <t>"přechodový"   2,0</t>
  </si>
  <si>
    <t>-1029817008</t>
  </si>
  <si>
    <t>15*1,05</t>
  </si>
  <si>
    <t>-1053078015</t>
  </si>
  <si>
    <t>677341921</t>
  </si>
  <si>
    <t>1026838978</t>
  </si>
  <si>
    <t>822988053</t>
  </si>
  <si>
    <t>0,45*0,15*(15,0+2,0+2,0)</t>
  </si>
  <si>
    <t>0,4*0,15*2,0</t>
  </si>
  <si>
    <t>1529878538</t>
  </si>
  <si>
    <t>-2013379847</t>
  </si>
  <si>
    <t>-750337147</t>
  </si>
  <si>
    <t>-503370152</t>
  </si>
  <si>
    <t>142391648</t>
  </si>
  <si>
    <t>-2120502151</t>
  </si>
  <si>
    <t>217021547</t>
  </si>
  <si>
    <t>-1115484008</t>
  </si>
  <si>
    <t>1943854280</t>
  </si>
  <si>
    <t>-713288494</t>
  </si>
  <si>
    <t>800224606</t>
  </si>
  <si>
    <t>1095301308</t>
  </si>
  <si>
    <t>-222755023</t>
  </si>
  <si>
    <t>-1202399252</t>
  </si>
  <si>
    <t>1820887116</t>
  </si>
  <si>
    <t>-250811890</t>
  </si>
  <si>
    <t>3,4*(0,7+1,1)*0,5</t>
  </si>
  <si>
    <t>8,48*(1,1+0,6)*0,5</t>
  </si>
  <si>
    <t>200831545</t>
  </si>
  <si>
    <t>-1060597636</t>
  </si>
  <si>
    <t>236887382</t>
  </si>
  <si>
    <t>1561481638</t>
  </si>
  <si>
    <t>k1</t>
  </si>
  <si>
    <t>127,5</t>
  </si>
  <si>
    <t>k2</t>
  </si>
  <si>
    <t>k3</t>
  </si>
  <si>
    <t>620</t>
  </si>
  <si>
    <t>93,653</t>
  </si>
  <si>
    <t>004 - SO 04 Parkoviště</t>
  </si>
  <si>
    <t>180</t>
  </si>
  <si>
    <t>p1</t>
  </si>
  <si>
    <t>2,7</t>
  </si>
  <si>
    <t>p2</t>
  </si>
  <si>
    <t>0,6</t>
  </si>
  <si>
    <t>r1</t>
  </si>
  <si>
    <t>10,8</t>
  </si>
  <si>
    <t>r2</t>
  </si>
  <si>
    <t>27,938</t>
  </si>
  <si>
    <t>8,64</t>
  </si>
  <si>
    <t>388,245</t>
  </si>
  <si>
    <t>159,063</t>
  </si>
  <si>
    <t>14,925</t>
  </si>
  <si>
    <t xml:space="preserve">    5 - Komunikace</t>
  </si>
  <si>
    <t xml:space="preserve">    VRN7 - Provozní vlivy</t>
  </si>
  <si>
    <t>113106242</t>
  </si>
  <si>
    <t>Rozebrání vozovek ze silničních dílců se spárami zalitými cementovou maltou strojně pl přes 200 m2</t>
  </si>
  <si>
    <t>-430679178</t>
  </si>
  <si>
    <t>"zatrav.tvárnice"   210</t>
  </si>
  <si>
    <t>113107164</t>
  </si>
  <si>
    <t>Odstranění podkladu z kameniva drceného tl 400 mm strojně pl přes 50 do 200 m2</t>
  </si>
  <si>
    <t>-2135635555</t>
  </si>
  <si>
    <t>113107184</t>
  </si>
  <si>
    <t>Odstranění podkladu živičného tl 200 mm strojně pl přes 50 do 200 m2</t>
  </si>
  <si>
    <t>801147076</t>
  </si>
  <si>
    <t>"podél obrub"   255,0*0,5</t>
  </si>
  <si>
    <t>113107223</t>
  </si>
  <si>
    <t>Odstranění podkladu z kameniva drceného tl 300 mm strojně pl přes 200 m2</t>
  </si>
  <si>
    <t>-1743839270</t>
  </si>
  <si>
    <t>-1607763065</t>
  </si>
  <si>
    <t>1381420361</t>
  </si>
  <si>
    <t>113154224</t>
  </si>
  <si>
    <t>Frézování živičného krytu tl 100 mm pruh š 1 m pl do 1000 m2 bez překážek v trase</t>
  </si>
  <si>
    <t>241505125</t>
  </si>
  <si>
    <t>1083179986</t>
  </si>
  <si>
    <t>1804450721</t>
  </si>
  <si>
    <t>180,0*0,15</t>
  </si>
  <si>
    <t>122202201</t>
  </si>
  <si>
    <t>Odkopávky a prokopávky nezapažené pro silnice objemu do 100 m3 v hornině tř. 3</t>
  </si>
  <si>
    <t>621601939</t>
  </si>
  <si>
    <t>"pro konstr.vozovky a parkoviště"  92,0</t>
  </si>
  <si>
    <t>122202209</t>
  </si>
  <si>
    <t>Příplatek k odkopávkám a prokopávkám pro silnice v hornině tř. 3 za lepivost</t>
  </si>
  <si>
    <t>314486900</t>
  </si>
  <si>
    <t>-680310551</t>
  </si>
  <si>
    <t>0,45*0,15*(158+2+3+18)</t>
  </si>
  <si>
    <t>0,4*0,15*82,0</t>
  </si>
  <si>
    <t>výkop pro připoj.potrubí</t>
  </si>
  <si>
    <t>0,6*1,8*10,0</t>
  </si>
  <si>
    <t>466793472</t>
  </si>
  <si>
    <t>r2*0,3</t>
  </si>
  <si>
    <t>517402096</t>
  </si>
  <si>
    <t>výkop pro UV</t>
  </si>
  <si>
    <t>1,2*1,2*1,5*4</t>
  </si>
  <si>
    <t>875653872</t>
  </si>
  <si>
    <t>151101101</t>
  </si>
  <si>
    <t>Zřízení příložného pažení a rozepření stěn rýh hl do 2 m</t>
  </si>
  <si>
    <t>399608730</t>
  </si>
  <si>
    <t>151101111</t>
  </si>
  <si>
    <t>Odstranění příložného pažení a rozepření stěn rýh hl do 2 m</t>
  </si>
  <si>
    <t>-218884521</t>
  </si>
  <si>
    <t>r1/0,6*2</t>
  </si>
  <si>
    <t>151101201</t>
  </si>
  <si>
    <t>Zřízení příložného pažení stěn výkopu hl do 4 m</t>
  </si>
  <si>
    <t>1883537121</t>
  </si>
  <si>
    <t>1,2*4*1,5*4</t>
  </si>
  <si>
    <t>151101211</t>
  </si>
  <si>
    <t>Odstranění příložného pažení stěn hl do 4 m</t>
  </si>
  <si>
    <t>-1267523282</t>
  </si>
  <si>
    <t>161101101</t>
  </si>
  <si>
    <t>Svislé přemístění výkopku z horniny tř. 1 až 4 hl výkopu do 2,5 m</t>
  </si>
  <si>
    <t>2111993692</t>
  </si>
  <si>
    <t>s+r1</t>
  </si>
  <si>
    <t>-393713639</t>
  </si>
  <si>
    <t>"odvoz zeminy pro násypy a zásypy"         n+z</t>
  </si>
  <si>
    <t>"dovoz zeminy pro násypy a zásypy"         n+z</t>
  </si>
  <si>
    <t>1464594080</t>
  </si>
  <si>
    <t>j+r2+s</t>
  </si>
  <si>
    <t>-z-n</t>
  </si>
  <si>
    <t>1890875174</t>
  </si>
  <si>
    <t>262188115</t>
  </si>
  <si>
    <t>171101141</t>
  </si>
  <si>
    <t>Uložení sypaniny do 0,75 m3 násypu na 1 m silnice nebo železnice</t>
  </si>
  <si>
    <t>1725331686</t>
  </si>
  <si>
    <t>"podél obrubníků"   20,0</t>
  </si>
  <si>
    <t>228503891</t>
  </si>
  <si>
    <t>1193153712</t>
  </si>
  <si>
    <t>-1865397480</t>
  </si>
  <si>
    <t>r1+s</t>
  </si>
  <si>
    <t>-p1-p2</t>
  </si>
  <si>
    <t>-0,45*0,45*1,5*4</t>
  </si>
  <si>
    <t>286005407</t>
  </si>
  <si>
    <t>175111101</t>
  </si>
  <si>
    <t>Obsypání potrubí ručně sypaninou bez prohození sítem, uloženou do 3 m</t>
  </si>
  <si>
    <t>-1011905370</t>
  </si>
  <si>
    <t>0,6*0,45*10,0</t>
  </si>
  <si>
    <t>58344155</t>
  </si>
  <si>
    <t>štěrkodrť frakce 0/22</t>
  </si>
  <si>
    <t>-1609214092</t>
  </si>
  <si>
    <t>2,7*2 'Přepočtené koeficientem množství</t>
  </si>
  <si>
    <t>180405114</t>
  </si>
  <si>
    <t>Založení trávníku ve vegetačních prefabrikátech výsevem směsi semene v rovině a ve svahu do 1:5</t>
  </si>
  <si>
    <t>-216612014</t>
  </si>
  <si>
    <t>10371500</t>
  </si>
  <si>
    <t>substrát pro trávníky VL</t>
  </si>
  <si>
    <t>756486284</t>
  </si>
  <si>
    <t>18*0,015 'Přepočtené koeficientem množství</t>
  </si>
  <si>
    <t>819126665</t>
  </si>
  <si>
    <t>"rozprostření ornice "    180,0</t>
  </si>
  <si>
    <t>33589128</t>
  </si>
  <si>
    <t>18+210+20</t>
  </si>
  <si>
    <t>1163738145</t>
  </si>
  <si>
    <t>849445320</t>
  </si>
  <si>
    <t>451572111</t>
  </si>
  <si>
    <t>Lože pod potrubí otevřený výkop z kameniva drobného těženého</t>
  </si>
  <si>
    <t>-622177798</t>
  </si>
  <si>
    <t>0,6*0,1*10,0</t>
  </si>
  <si>
    <t>Komunikace</t>
  </si>
  <si>
    <t>564751115</t>
  </si>
  <si>
    <t>Podklad z kameniva hrubého drceného vel. 32-63 mm tl 190 mm</t>
  </si>
  <si>
    <t>136106210</t>
  </si>
  <si>
    <t>564761111</t>
  </si>
  <si>
    <t>Podklad z kameniva hrubého drceného vel. 32-63 mm tl 200 mm</t>
  </si>
  <si>
    <t>-171314721</t>
  </si>
  <si>
    <t>289968639</t>
  </si>
  <si>
    <t>564952111</t>
  </si>
  <si>
    <t>Podklad z mechanicky zpevněného kameniva MZK tl 150 mm</t>
  </si>
  <si>
    <t>-627850510</t>
  </si>
  <si>
    <t>564952113</t>
  </si>
  <si>
    <t>Podklad z mechanicky zpevněného kameniva MZK tl 170 mm</t>
  </si>
  <si>
    <t>-277083483</t>
  </si>
  <si>
    <t>"ve spádu tl.150-190mm=170mm"</t>
  </si>
  <si>
    <t>564962111</t>
  </si>
  <si>
    <t>Podklad z mechanicky zpevněného kameniva MZK tl 200 mm</t>
  </si>
  <si>
    <t>1332483410</t>
  </si>
  <si>
    <t>564982111</t>
  </si>
  <si>
    <t>Podklad z mechanicky zpevněného kameniva MZK tl 350 mm</t>
  </si>
  <si>
    <t>367220376</t>
  </si>
  <si>
    <t>565165112</t>
  </si>
  <si>
    <t>Asfaltový beton vrstva podkladní ACP 16 (obalované kamenivo OKS) tl 90 mm š do 3 m</t>
  </si>
  <si>
    <t>-2094088591</t>
  </si>
  <si>
    <t>565165122</t>
  </si>
  <si>
    <t>Asfaltový beton vrstva podkladní ACP 16 (obalované kamenivo OKS) tl 90 mm š přes 3 m</t>
  </si>
  <si>
    <t>-1127300944</t>
  </si>
  <si>
    <t>205292891</t>
  </si>
  <si>
    <t>k1*2</t>
  </si>
  <si>
    <t>-1590444333</t>
  </si>
  <si>
    <t>k2*2</t>
  </si>
  <si>
    <t>1611108752</t>
  </si>
  <si>
    <t>k3*2</t>
  </si>
  <si>
    <t>1662175384</t>
  </si>
  <si>
    <t>"v pásu podél obruby"    255,0*0,5</t>
  </si>
  <si>
    <t>577134121</t>
  </si>
  <si>
    <t>Asfaltový beton vrstva obrusná ACO 11 (ABS) tř. I tl 40 mm š přes 3 m z nemodifikovaného asfaltu</t>
  </si>
  <si>
    <t>-738139580</t>
  </si>
  <si>
    <t>-1624130992</t>
  </si>
  <si>
    <t>"oprava povrchu živičné komunikace"    620,0</t>
  </si>
  <si>
    <t>1759088212</t>
  </si>
  <si>
    <t>577155122</t>
  </si>
  <si>
    <t>Asfaltový beton vrstva ložní ACL 16 (ABH) tl 60 mm š přes 3 m z nemodifikovaného asfaltu</t>
  </si>
  <si>
    <t>-511981641</t>
  </si>
  <si>
    <t>866388897</t>
  </si>
  <si>
    <t>596411113</t>
  </si>
  <si>
    <t>Kladení dlažby z vegetačních tvárnic komunikací pro pěší tl 80 mm pl do 300 m2 + vsyp ŠD fr 4-8mm+kladecí vrstva ŠD tl.40mm</t>
  </si>
  <si>
    <t>5443958</t>
  </si>
  <si>
    <t>"drenážní dlažba"    210,0</t>
  </si>
  <si>
    <t>5922810R1</t>
  </si>
  <si>
    <t>tvárnice betonová drenážní 200x200x80mm</t>
  </si>
  <si>
    <t>395513934</t>
  </si>
  <si>
    <t>210*1,05</t>
  </si>
  <si>
    <t>596412312</t>
  </si>
  <si>
    <t>Kladení dlažby z vegetačních tvárnic pozemních komunikací tl 100 mm do 300 m2</t>
  </si>
  <si>
    <t>-35342459</t>
  </si>
  <si>
    <t>59245031</t>
  </si>
  <si>
    <t>dlažba plošná betonová vegetační 600x400x100mm</t>
  </si>
  <si>
    <t>-1893490345</t>
  </si>
  <si>
    <t>18,000*1,05</t>
  </si>
  <si>
    <t>-314163744</t>
  </si>
  <si>
    <t>83731411R</t>
  </si>
  <si>
    <t>Napojení na stáv.kanalizaci</t>
  </si>
  <si>
    <t>-2099485880</t>
  </si>
  <si>
    <t>871315221</t>
  </si>
  <si>
    <t>Kanalizační potrubí z tvrdého PVC jednovrstvé tuhost třídy SN8 DN 160</t>
  </si>
  <si>
    <t>1033268768</t>
  </si>
  <si>
    <t>890411851</t>
  </si>
  <si>
    <t>Bourání šachet z prefabrikovaných skruží strojně obestavěného prostoru do 1,5 m3</t>
  </si>
  <si>
    <t>1542913559</t>
  </si>
  <si>
    <t>UV</t>
  </si>
  <si>
    <t>0,6*0,6*1,8*3</t>
  </si>
  <si>
    <t>895941111</t>
  </si>
  <si>
    <t>Zřízení vpusti kanalizační uliční z betonových dílců typ UV-50 normální</t>
  </si>
  <si>
    <t>-815280231</t>
  </si>
  <si>
    <t>59223852</t>
  </si>
  <si>
    <t>dno pro uliční vpusť s kalovou prohlubní betonové 450x300x50mm</t>
  </si>
  <si>
    <t>371006884</t>
  </si>
  <si>
    <t>59223854</t>
  </si>
  <si>
    <t>skruž pro uliční vpusť s výtokovým otvorem PVC betonová 450x350x50mm</t>
  </si>
  <si>
    <t>421325153</t>
  </si>
  <si>
    <t>59223862</t>
  </si>
  <si>
    <t>skruž pro uliční vpusť středová betonová 450x295x50mm</t>
  </si>
  <si>
    <t>1958919260</t>
  </si>
  <si>
    <t>59223860</t>
  </si>
  <si>
    <t>skruž pro uliční vpusť středová betonová 450x195x50mm</t>
  </si>
  <si>
    <t>1287557515</t>
  </si>
  <si>
    <t>59223858</t>
  </si>
  <si>
    <t>skruž pro uliční vpusť horní betonová 450x570x50mm</t>
  </si>
  <si>
    <t>1468658773</t>
  </si>
  <si>
    <t>59223864</t>
  </si>
  <si>
    <t>prstenec pro uliční vpusť vyrovnávací betonový 390x60x130mm</t>
  </si>
  <si>
    <t>1693717907</t>
  </si>
  <si>
    <t>899131113.1</t>
  </si>
  <si>
    <t>Úprava nivelety poklopu stáv.revizní šachty-dodávka nového poklopu DN 600,tř.400+vyrovnávací prstenec</t>
  </si>
  <si>
    <t>-1211965208</t>
  </si>
  <si>
    <t>899204112</t>
  </si>
  <si>
    <t>Osazení mříží litinových včetně rámů a košů na bahno pro třídu zatížení D400, E600</t>
  </si>
  <si>
    <t>-1452657495</t>
  </si>
  <si>
    <t>55242320</t>
  </si>
  <si>
    <t>mříž vtoková litinová plochá 500x500mm</t>
  </si>
  <si>
    <t>1879048704</t>
  </si>
  <si>
    <t>59223871</t>
  </si>
  <si>
    <t>koš vysoký pro uliční vpusti žárově Pz plech pro rám 500/500mm</t>
  </si>
  <si>
    <t>-792898150</t>
  </si>
  <si>
    <t>899204211</t>
  </si>
  <si>
    <t>Demontáž mříží litinových včetně rámů hmotnosti přes 150 kg</t>
  </si>
  <si>
    <t>1868431948</t>
  </si>
  <si>
    <t>899431111</t>
  </si>
  <si>
    <t>Výšková úprava uličního vstupu nebo vpusti do 200 mm zvýšením krycího hrnce, šoupěte nebo hydrantu</t>
  </si>
  <si>
    <t>-179870538</t>
  </si>
  <si>
    <t>914111111</t>
  </si>
  <si>
    <t>Montáž svislé dopravní značky do velikosti 1 m2 objímkami na sloupek nebo konzolu</t>
  </si>
  <si>
    <t>654815347</t>
  </si>
  <si>
    <t>40445555</t>
  </si>
  <si>
    <t>značka dopravní svislá</t>
  </si>
  <si>
    <t>1413301761</t>
  </si>
  <si>
    <t>-1720639589</t>
  </si>
  <si>
    <t>914511112</t>
  </si>
  <si>
    <t>Montáž sloupku dopravních značek délky do 3,5 m s betonovým základem a patkou</t>
  </si>
  <si>
    <t>366556975</t>
  </si>
  <si>
    <t>40445230</t>
  </si>
  <si>
    <t>sloupek pro dopravní značku Zn D 70mm v 3,5m</t>
  </si>
  <si>
    <t>1473355120</t>
  </si>
  <si>
    <t>40445254</t>
  </si>
  <si>
    <t>víčko plastové na sloupek D 70mm</t>
  </si>
  <si>
    <t>126866887</t>
  </si>
  <si>
    <t>40445257</t>
  </si>
  <si>
    <t>svorka upínací na sloupek D 70mm</t>
  </si>
  <si>
    <t>-1926292806</t>
  </si>
  <si>
    <t>40445241</t>
  </si>
  <si>
    <t>patka pro sloupek Al D 70mm</t>
  </si>
  <si>
    <t>-309944799</t>
  </si>
  <si>
    <t>915211112</t>
  </si>
  <si>
    <t>Vodorovné dopravní značení dělící čáry souvislé š 125 mm retroreflexní bílý plast</t>
  </si>
  <si>
    <t>1603992382</t>
  </si>
  <si>
    <t>"kolmé stání"   75,0</t>
  </si>
  <si>
    <t>915231112</t>
  </si>
  <si>
    <t>Vodorovné dopravní značení přechody pro chodce, šipky, symboly retroreflexní bílý plast</t>
  </si>
  <si>
    <t>-548893680</t>
  </si>
  <si>
    <t>"V10f"    2,5</t>
  </si>
  <si>
    <t>915611111</t>
  </si>
  <si>
    <t>Předznačení vodorovného liniového značení</t>
  </si>
  <si>
    <t>-2132412600</t>
  </si>
  <si>
    <t>1727264248</t>
  </si>
  <si>
    <t>1707101395</t>
  </si>
  <si>
    <t>"silniční"             158,0</t>
  </si>
  <si>
    <t>"nájezdový"      82,0</t>
  </si>
  <si>
    <t>"přechodový"   18,0</t>
  </si>
  <si>
    <t>"obloukový"    2+3</t>
  </si>
  <si>
    <t>-1734648959</t>
  </si>
  <si>
    <t>158*1,05</t>
  </si>
  <si>
    <t>-57228300</t>
  </si>
  <si>
    <t>82*1,05</t>
  </si>
  <si>
    <t>939278897</t>
  </si>
  <si>
    <t>94</t>
  </si>
  <si>
    <t>-355869323</t>
  </si>
  <si>
    <t>2+3</t>
  </si>
  <si>
    <t>95</t>
  </si>
  <si>
    <t>-1142956000</t>
  </si>
  <si>
    <t>96</t>
  </si>
  <si>
    <t>-404040824</t>
  </si>
  <si>
    <t>210,000+18</t>
  </si>
  <si>
    <t>97</t>
  </si>
  <si>
    <t>1946915228</t>
  </si>
  <si>
    <t>98</t>
  </si>
  <si>
    <t>977151124</t>
  </si>
  <si>
    <t>Jádrové vrty diamantovými korunkami do D 180 mm do stavebních materiálů</t>
  </si>
  <si>
    <t>1593122937</t>
  </si>
  <si>
    <t>napojení na stávající kanalizaci</t>
  </si>
  <si>
    <t>0,2*4</t>
  </si>
  <si>
    <t>99</t>
  </si>
  <si>
    <t>-1217575334</t>
  </si>
  <si>
    <t>100</t>
  </si>
  <si>
    <t>-440026249</t>
  </si>
  <si>
    <t>101</t>
  </si>
  <si>
    <t>-392976671</t>
  </si>
  <si>
    <t>547,308-sut1</t>
  </si>
  <si>
    <t>102</t>
  </si>
  <si>
    <t>-2126373876</t>
  </si>
  <si>
    <t>103</t>
  </si>
  <si>
    <t>2001754566</t>
  </si>
  <si>
    <t>104</t>
  </si>
  <si>
    <t>82711698</t>
  </si>
  <si>
    <t>-1293200610</t>
  </si>
  <si>
    <t>106</t>
  </si>
  <si>
    <t>73303487</t>
  </si>
  <si>
    <t>sut1-216,095</t>
  </si>
  <si>
    <t>107</t>
  </si>
  <si>
    <t>998225111</t>
  </si>
  <si>
    <t>Přesun hmot pro pozemní komunikace s krytem z kamene, monolitickým betonovým nebo živičným</t>
  </si>
  <si>
    <t>-572191393</t>
  </si>
  <si>
    <t>108</t>
  </si>
  <si>
    <t>1332543237</t>
  </si>
  <si>
    <t>109</t>
  </si>
  <si>
    <t>-782673681</t>
  </si>
  <si>
    <t>VRN7</t>
  </si>
  <si>
    <t>Provozní vlivy</t>
  </si>
  <si>
    <t>110</t>
  </si>
  <si>
    <t>070001000</t>
  </si>
  <si>
    <t>168859672</t>
  </si>
  <si>
    <t>111</t>
  </si>
  <si>
    <t>072002000</t>
  </si>
  <si>
    <t>Silniční provoz - dočasné dopravní značení</t>
  </si>
  <si>
    <t>1318223914</t>
  </si>
  <si>
    <t>or</t>
  </si>
  <si>
    <t>12,3</t>
  </si>
  <si>
    <t>005 - SO 05 Sadové úpravy</t>
  </si>
  <si>
    <t xml:space="preserve">    1104 - Výsadba stromů</t>
  </si>
  <si>
    <t xml:space="preserve">    1107 - Vegetační povrchy - trávníky</t>
  </si>
  <si>
    <t>111111314</t>
  </si>
  <si>
    <t>Úklid po pokácených stromech a keřích</t>
  </si>
  <si>
    <t>-1377299957</t>
  </si>
  <si>
    <t>100+4,0</t>
  </si>
  <si>
    <t>111201101</t>
  </si>
  <si>
    <t>Odstranění křovin a stromů průměru kmene do 100 mm i s kořeny z celkové plochy do 1000 m2</t>
  </si>
  <si>
    <t>2013513885</t>
  </si>
  <si>
    <t>"keřové porosty"</t>
  </si>
  <si>
    <t>100,0</t>
  </si>
  <si>
    <t>111201401</t>
  </si>
  <si>
    <t>Spálení křovin a stromů průměru kmene do 100 mm</t>
  </si>
  <si>
    <t>725534705</t>
  </si>
  <si>
    <t>111211112</t>
  </si>
  <si>
    <t>Spálení jehličnatého klestu se snášením D přes 30 cm ve svahu do 1:3</t>
  </si>
  <si>
    <t>-333683016</t>
  </si>
  <si>
    <t>111211131</t>
  </si>
  <si>
    <t>Spálení listnatého klestu se snášením D do 30 cm ve svahu do 1:3</t>
  </si>
  <si>
    <t>1924141212</t>
  </si>
  <si>
    <t>111211132</t>
  </si>
  <si>
    <t>Spálení listnatého klestu se snášením D přes 30 cm ve svahu do 1:3</t>
  </si>
  <si>
    <t>1363103781</t>
  </si>
  <si>
    <t>112151011</t>
  </si>
  <si>
    <t>Volné kácení stromů s rozřezáním a odvětvením D kmene do 200 mm</t>
  </si>
  <si>
    <t>466194722</t>
  </si>
  <si>
    <t>112151013</t>
  </si>
  <si>
    <t>Volné kácení stromů s rozřezáním a odvětvením D kmene do 400 mm</t>
  </si>
  <si>
    <t>11217459</t>
  </si>
  <si>
    <t>112251221</t>
  </si>
  <si>
    <t>Odstranění pařezů rovině nebo na svahu do 1:5 odfrézováním do hloubky 0,5 m</t>
  </si>
  <si>
    <t>-734541527</t>
  </si>
  <si>
    <t>1,0*3+0,7</t>
  </si>
  <si>
    <t>122911121</t>
  </si>
  <si>
    <t>Odstranění vyfrézované dřevní hmoty hloubky do 0,5 m v rovině nebo na svahu do 1:5</t>
  </si>
  <si>
    <t>-1918811572</t>
  </si>
  <si>
    <t>162301401</t>
  </si>
  <si>
    <t>Vodorovné přemístění větví stromů listnatých do 5 km D kmene do 300 mm</t>
  </si>
  <si>
    <t>-2136880317</t>
  </si>
  <si>
    <t>162301402</t>
  </si>
  <si>
    <t>Vodorovné přemístění větví stromů listnatých do 5 km D kmene do 500 mm</t>
  </si>
  <si>
    <t>-399698955</t>
  </si>
  <si>
    <t>162301406</t>
  </si>
  <si>
    <t>Vodorovné přemístění větví stromů jehličnatých do 5 km D kmene do 500 mm</t>
  </si>
  <si>
    <t>711681495</t>
  </si>
  <si>
    <t>162301411</t>
  </si>
  <si>
    <t>Vodorovné přemístění kmenů stromů listnatých do 5 km D kmene do 300 mm</t>
  </si>
  <si>
    <t>600272772</t>
  </si>
  <si>
    <t>162301412</t>
  </si>
  <si>
    <t>Vodorovné přemístění kmenů stromů listnatých do 5 km D kmene do 500 mm</t>
  </si>
  <si>
    <t>1248345078</t>
  </si>
  <si>
    <t>162301416</t>
  </si>
  <si>
    <t>Vodorovné přemístění kmenů stromů jehličnatých do 5 km D kmene do 500 mm</t>
  </si>
  <si>
    <t>1992176599</t>
  </si>
  <si>
    <t>162301501</t>
  </si>
  <si>
    <t>Vodorovné přemístění křovin do 5 km D kmene do 100 mm</t>
  </si>
  <si>
    <t>192832146</t>
  </si>
  <si>
    <t>-1835291671</t>
  </si>
  <si>
    <t>"dovoz chybějící ornice "</t>
  </si>
  <si>
    <t>59,4-47,1</t>
  </si>
  <si>
    <t>167101102</t>
  </si>
  <si>
    <t>Nakládání výkopku z hornin tř. 1 až 4 přes 100 m3</t>
  </si>
  <si>
    <t>900763923</t>
  </si>
  <si>
    <t>"naložení ornice z mezideponie"  or</t>
  </si>
  <si>
    <t>-346629700</t>
  </si>
  <si>
    <t>"uložení ornice-poplatek nepočítat,pozemek pro uložení určí investor"  or</t>
  </si>
  <si>
    <t>174111121</t>
  </si>
  <si>
    <t>Zásyp jam po vyfrézovaných pařezech hloubky do 0,5 m v rovině nebo na svahu do 1:5</t>
  </si>
  <si>
    <t>-1744639751</t>
  </si>
  <si>
    <t>0,7+1,0*3</t>
  </si>
  <si>
    <t>58331200</t>
  </si>
  <si>
    <t>štěrkopísek netříděný zásypový</t>
  </si>
  <si>
    <t>1045850694</t>
  </si>
  <si>
    <t>1841105646</t>
  </si>
  <si>
    <t>-583223632</t>
  </si>
  <si>
    <t>12,3/0,15</t>
  </si>
  <si>
    <t>184911311</t>
  </si>
  <si>
    <t>Položení mulčovací textilie v rovině a svahu do 1:5</t>
  </si>
  <si>
    <t>-1348491857</t>
  </si>
  <si>
    <t>JTA.0013424.URS</t>
  </si>
  <si>
    <t>geotextilieA PP  šíře 650 cm, 300 g/m2</t>
  </si>
  <si>
    <t>1094934419</t>
  </si>
  <si>
    <t>916324603</t>
  </si>
  <si>
    <t>1104</t>
  </si>
  <si>
    <t>Výsadba stromů</t>
  </si>
  <si>
    <t>183101215</t>
  </si>
  <si>
    <t>Jamky pro výsadbu s výměnou 50 % půdy zeminy tř 1 až 4 objem do 0,4 m3 v rovině a svahu do 1:5</t>
  </si>
  <si>
    <t>1801768838</t>
  </si>
  <si>
    <t>10321100</t>
  </si>
  <si>
    <t>zahradní substrát pro výsadbu VL</t>
  </si>
  <si>
    <t>363851403</t>
  </si>
  <si>
    <t>3,000*0,5*1,03</t>
  </si>
  <si>
    <t>184102116</t>
  </si>
  <si>
    <t>Výsadba dřeviny s balem D do 0,8 m do jamky se zalitím v rovině a svahu do 1:5</t>
  </si>
  <si>
    <t>-93534071</t>
  </si>
  <si>
    <t>026504050</t>
  </si>
  <si>
    <t xml:space="preserve">Javor mleč /Acer platanoides/ </t>
  </si>
  <si>
    <t>467656178</t>
  </si>
  <si>
    <t>026504051</t>
  </si>
  <si>
    <t>Třešeň pilovitá / Prunus serrulata Kanzan/</t>
  </si>
  <si>
    <t>-1575441663</t>
  </si>
  <si>
    <t>184215133</t>
  </si>
  <si>
    <t>Ukotvení kmene dřevin třemi kůly D do 0,1 m délky do 3 m</t>
  </si>
  <si>
    <t>1130087481</t>
  </si>
  <si>
    <t>052172100</t>
  </si>
  <si>
    <t>kůl na ukotvení  stromů, kůl,frézovaný s  fazetou a špicí, pr. 9cm, délka 3m, 3ks/1strom</t>
  </si>
  <si>
    <t>CS ÚRS 2013 01</t>
  </si>
  <si>
    <t>-1319271878</t>
  </si>
  <si>
    <t>3*3*1,01</t>
  </si>
  <si>
    <t>052172101</t>
  </si>
  <si>
    <t>příčka z půlené frézované kulatiny pr. 9cm, délka 60cm, 3ks/1strom</t>
  </si>
  <si>
    <t>-922389137</t>
  </si>
  <si>
    <t>184501121</t>
  </si>
  <si>
    <t>Zhotovení obalu z juty v jedné vrstvě v rovině a svahu do 1:5</t>
  </si>
  <si>
    <t>2107375465</t>
  </si>
  <si>
    <t>283293091</t>
  </si>
  <si>
    <t>juta na obalení kmene cca 4m/1strom</t>
  </si>
  <si>
    <t>1688432235</t>
  </si>
  <si>
    <t>283293092</t>
  </si>
  <si>
    <t>úvazek (2m/ks)</t>
  </si>
  <si>
    <t>-1241618642</t>
  </si>
  <si>
    <t>184806113</t>
  </si>
  <si>
    <t>Řez stromů netrnitých průklestem D koruny do 6 m</t>
  </si>
  <si>
    <t>-1990400513</t>
  </si>
  <si>
    <t>184911421</t>
  </si>
  <si>
    <t>Mulčování rostlin kůrou tl. do 0,1 m v rovině a svahu do 1:5</t>
  </si>
  <si>
    <t>-1465172177</t>
  </si>
  <si>
    <t>103911000</t>
  </si>
  <si>
    <t>kůra mulčovací VL</t>
  </si>
  <si>
    <t>1228901630</t>
  </si>
  <si>
    <t>185802114</t>
  </si>
  <si>
    <t>Hnojení půdy umělým hnojivem k jednotlivým rostlinám v rovině a svahu do 1:5</t>
  </si>
  <si>
    <t>1545381062</t>
  </si>
  <si>
    <t>251911551</t>
  </si>
  <si>
    <t xml:space="preserve">umělé hnojivo Silvamix tablety,  4x10g/ks, </t>
  </si>
  <si>
    <t>683078645</t>
  </si>
  <si>
    <t>3,000*4</t>
  </si>
  <si>
    <t>185804311</t>
  </si>
  <si>
    <t>Zalití rostlin vodou plocha do 20 m2</t>
  </si>
  <si>
    <t>565444752</t>
  </si>
  <si>
    <t>3*0,1</t>
  </si>
  <si>
    <t>08211321</t>
  </si>
  <si>
    <t>voda pitná pro ostatní odběratele</t>
  </si>
  <si>
    <t>1300457148</t>
  </si>
  <si>
    <t>185851121</t>
  </si>
  <si>
    <t>Dovoz vody pro zálivku rostlin za vzdálenost do 1000 m</t>
  </si>
  <si>
    <t>-1321048150</t>
  </si>
  <si>
    <t>1107</t>
  </si>
  <si>
    <t>Vegetační povrchy - trávníky</t>
  </si>
  <si>
    <t>111151121</t>
  </si>
  <si>
    <t>Pokosení trávníku parkového plochy do 1000 m2 s odvozem do 20 km v rovině a svahu do 1:5</t>
  </si>
  <si>
    <t>553521093</t>
  </si>
  <si>
    <t>4000*4</t>
  </si>
  <si>
    <t>181411131</t>
  </si>
  <si>
    <t>Založení parkového trávníku výsevem plochy do 1000 m2 v rovině a ve svahu do 1:5</t>
  </si>
  <si>
    <t>1592928639</t>
  </si>
  <si>
    <t>"výkaz dle tech.zprávy "</t>
  </si>
  <si>
    <t>4000</t>
  </si>
  <si>
    <t>00572410</t>
  </si>
  <si>
    <t>osivo směs travní parková</t>
  </si>
  <si>
    <t>703215356</t>
  </si>
  <si>
    <t>4000,0*0,03*1,05</t>
  </si>
  <si>
    <t>183403113</t>
  </si>
  <si>
    <t>Obdělání půdy frézováním v rovině a svahu do 1:5</t>
  </si>
  <si>
    <t>-1703987175</t>
  </si>
  <si>
    <t>1908625693</t>
  </si>
  <si>
    <t>4000*2</t>
  </si>
  <si>
    <t>183403161</t>
  </si>
  <si>
    <t>Obdělání půdy válením v rovině a svahu do 1:5</t>
  </si>
  <si>
    <t>1638767903</t>
  </si>
  <si>
    <t>184802111</t>
  </si>
  <si>
    <t>Chemické odplevelení před založením kultury nad 20 m2 postřikem na široko v rovině a svahu do 1:5</t>
  </si>
  <si>
    <t>-2007315129</t>
  </si>
  <si>
    <t>116,587</t>
  </si>
  <si>
    <t>382,5</t>
  </si>
  <si>
    <t>2550</t>
  </si>
  <si>
    <t>113,46</t>
  </si>
  <si>
    <t>8,568</t>
  </si>
  <si>
    <t>1377,66</t>
  </si>
  <si>
    <t>1442,694</t>
  </si>
  <si>
    <t>006 - SO 06 Úprava a rekonstrukce stávajících chodníků</t>
  </si>
  <si>
    <t>5,441</t>
  </si>
  <si>
    <t xml:space="preserve">    VRN4 - Inženýrská činnost</t>
  </si>
  <si>
    <t>859708108</t>
  </si>
  <si>
    <t>"odvodňovací žlab"   115,0</t>
  </si>
  <si>
    <t>-1384960173</t>
  </si>
  <si>
    <t>113107162</t>
  </si>
  <si>
    <t>Odstranění podkladu z kameniva drceného tl 150 mm strojně pl přes 50 do 200 m2</t>
  </si>
  <si>
    <t>1558866063</t>
  </si>
  <si>
    <t>"podél obrubníků"     110,0</t>
  </si>
  <si>
    <t>Odstranění podkladu z kameniva drceného tl 260 mm strojně pl přes 200 m2</t>
  </si>
  <si>
    <t>-993439199</t>
  </si>
  <si>
    <t>113107242</t>
  </si>
  <si>
    <t>Odstranění podkladu živičného tl 100 mm strojně pl přes 200 m2</t>
  </si>
  <si>
    <t>833174810</t>
  </si>
  <si>
    <t>"podél obrubníků"     220,0</t>
  </si>
  <si>
    <t>Odstranění podkladu z kameniva drceného tl 150 mm strojně pl do 50 m2</t>
  </si>
  <si>
    <t>-1598012215</t>
  </si>
  <si>
    <t>-1862569760</t>
  </si>
  <si>
    <t>113154114</t>
  </si>
  <si>
    <t>Frézování živičného krytu tl 100 mm pruh š 0,5 m pl do 500 m2 bez překážek v trase</t>
  </si>
  <si>
    <t>1363669255</t>
  </si>
  <si>
    <t>-1822380308</t>
  </si>
  <si>
    <t>119003131</t>
  </si>
  <si>
    <t>Výstražná páska pro zabezpečení výkopu zřízení</t>
  </si>
  <si>
    <t>1090598370</t>
  </si>
  <si>
    <t>119003132</t>
  </si>
  <si>
    <t>Výstražná páska pro zabezpečení výkopu odstranění</t>
  </si>
  <si>
    <t>-638665919</t>
  </si>
  <si>
    <t>-1495618161</t>
  </si>
  <si>
    <t>2550,0*0,15</t>
  </si>
  <si>
    <t>1409883019</t>
  </si>
  <si>
    <t>0,45*0,15*(400,0+16,0)</t>
  </si>
  <si>
    <t>0,4*0,15*20,0</t>
  </si>
  <si>
    <t>0,3*0,1*2550,0</t>
  </si>
  <si>
    <t>"základ schodiště"</t>
  </si>
  <si>
    <t>"schodiště 1 "  1,5*0,3*0,5*2</t>
  </si>
  <si>
    <t>"schodiště 2 "  2,0*0,3*0,5*2</t>
  </si>
  <si>
    <t>"schodiště 3"   2,0*0,3*0,5*2</t>
  </si>
  <si>
    <t>"schodiště 4"   1,5*0,3*0,5*4</t>
  </si>
  <si>
    <t>"schodiště 5"   2,0*0,3*0,5</t>
  </si>
  <si>
    <t>"schodiště 6"   2,0*0,7*0,3*2</t>
  </si>
  <si>
    <t>"schodiště 7"   2,0*0,7*0,3*2</t>
  </si>
  <si>
    <t>žlabovky</t>
  </si>
  <si>
    <t>0,7*0,15*30,0</t>
  </si>
  <si>
    <t>765434495</t>
  </si>
  <si>
    <t>1048917292</t>
  </si>
  <si>
    <t>horská vpusť</t>
  </si>
  <si>
    <t>(0,9+0,6*2)*(0,9+0,6*2)*1,5</t>
  </si>
  <si>
    <t>patky pro nerez.zábradlí schod.S4-S7</t>
  </si>
  <si>
    <t>0,3*0,3*0,7*12</t>
  </si>
  <si>
    <t>0,3*0,3*0,7*7</t>
  </si>
  <si>
    <t>0,3*0,3*0,7*8</t>
  </si>
  <si>
    <t>1508379716</t>
  </si>
  <si>
    <t>-1075278337</t>
  </si>
  <si>
    <t>"odvoz zeminy pro zásyp na mezideponii"  z</t>
  </si>
  <si>
    <t>"dovoz zeminy pro zásyp z mezideponie"  z</t>
  </si>
  <si>
    <t>-1980397047</t>
  </si>
  <si>
    <t>r+s</t>
  </si>
  <si>
    <t>-z</t>
  </si>
  <si>
    <t>-1495122801</t>
  </si>
  <si>
    <t>-548021601</t>
  </si>
  <si>
    <t>1095015966</t>
  </si>
  <si>
    <t>1662923282</t>
  </si>
  <si>
    <t>2093971192</t>
  </si>
  <si>
    <t>-0,9*0,9*1,3</t>
  </si>
  <si>
    <t>-1,1*1,1*0,1</t>
  </si>
  <si>
    <t>258221861</t>
  </si>
  <si>
    <t>-1089338153</t>
  </si>
  <si>
    <t>"rozprostření ornice "    2550,0</t>
  </si>
  <si>
    <t>1548943406</t>
  </si>
  <si>
    <t>2530,0+600,0+200+220+125</t>
  </si>
  <si>
    <t>-302172246</t>
  </si>
  <si>
    <t>1058148405</t>
  </si>
  <si>
    <t>84512623</t>
  </si>
  <si>
    <t>"schodiště 1 "  1,5*0,3*0,1*2</t>
  </si>
  <si>
    <t>"schodiště 2 "  2,0*0,3*0,1*2</t>
  </si>
  <si>
    <t>"schodiště 3"   2,0*0,3*0,1*2</t>
  </si>
  <si>
    <t>"schodiště 4"   1,5*0,3*0,1*4</t>
  </si>
  <si>
    <t>"schodiště 5"   2,0*0,3*0,1</t>
  </si>
  <si>
    <t>"schodiště 6"   2,0*0,7*0,1*2</t>
  </si>
  <si>
    <t>"schodiště 7"   2,0*0,7*0,1*2</t>
  </si>
  <si>
    <t>0,3*0,3*0,1*31</t>
  </si>
  <si>
    <t>274313811</t>
  </si>
  <si>
    <t>Základové pásy z betonu tř. C 25/30</t>
  </si>
  <si>
    <t>-1039907375</t>
  </si>
  <si>
    <t>-1735201147</t>
  </si>
  <si>
    <t>"schodiště 1 "  1,5*2*0,5*2</t>
  </si>
  <si>
    <t>"schodiště 2 "  2,0*2*0,5*2</t>
  </si>
  <si>
    <t>"schodiště 3"   2,0*2*0,5*2</t>
  </si>
  <si>
    <t>"schodiště 4"   1,5*2*0,5*4</t>
  </si>
  <si>
    <t>"schodiště 5"   2,0*2*0,5</t>
  </si>
  <si>
    <t>"schodiště 6"   2,0*2*0,3*2</t>
  </si>
  <si>
    <t>"schodiště 7"   2,0*2*0,3*2</t>
  </si>
  <si>
    <t>-709820616</t>
  </si>
  <si>
    <t>-516800978</t>
  </si>
  <si>
    <t>1,953*1,035</t>
  </si>
  <si>
    <t>-512830040</t>
  </si>
  <si>
    <t>2,150*0,6*0,6*2</t>
  </si>
  <si>
    <t>327324127</t>
  </si>
  <si>
    <t>Opěrné zdi a valy ze ŽB pohledový tř. C 25/30</t>
  </si>
  <si>
    <t>-458446568</t>
  </si>
  <si>
    <t>schodiště S5</t>
  </si>
  <si>
    <t>2,15*0,9*0,25</t>
  </si>
  <si>
    <t>-114113385</t>
  </si>
  <si>
    <t>2,15*0,9*2*2</t>
  </si>
  <si>
    <t>0,9*0,25*2*2</t>
  </si>
  <si>
    <t>-174392755</t>
  </si>
  <si>
    <t>-927788782</t>
  </si>
  <si>
    <t>2,15*0,9*2*4,335*1,15*0,001*2</t>
  </si>
  <si>
    <t>2,15*0,6*2*4,335*1,15*0,001*2</t>
  </si>
  <si>
    <t>-2113809361</t>
  </si>
  <si>
    <t>"schodiště 1 "  1,5*16</t>
  </si>
  <si>
    <t>"schodiště 2 "  2,0*19</t>
  </si>
  <si>
    <t>"schodiště 3"   2,0*15</t>
  </si>
  <si>
    <t>"schodiště 4"   1,5*33</t>
  </si>
  <si>
    <t>"schodiště 5"   2,0*20</t>
  </si>
  <si>
    <t>"schodiště 6"   2,0*22</t>
  </si>
  <si>
    <t>"schodiště 7"   2,0*12</t>
  </si>
  <si>
    <t>593737963</t>
  </si>
  <si>
    <t>Schodišťový stupeň 350/150 dl.1000mm - nájezdový</t>
  </si>
  <si>
    <t>-1050334267</t>
  </si>
  <si>
    <t xml:space="preserve">"schodiště S2,S3,S6,S7-nájezdové "   </t>
  </si>
  <si>
    <t>19+15+22+12</t>
  </si>
  <si>
    <t>593737964</t>
  </si>
  <si>
    <t xml:space="preserve">Schodišťový stupeň 350/150 dl.500mm </t>
  </si>
  <si>
    <t>-1226248938</t>
  </si>
  <si>
    <t>16+33</t>
  </si>
  <si>
    <t>-1223466888</t>
  </si>
  <si>
    <t>16+19+15+33+20*2+22+12</t>
  </si>
  <si>
    <t>-1798258720</t>
  </si>
  <si>
    <t>"schod.stupě  v.č.-06,07,08,09,10"</t>
  </si>
  <si>
    <t>1,5*(0,3+0,15)*16</t>
  </si>
  <si>
    <t>2,0*(0,3+0,15)*19</t>
  </si>
  <si>
    <t>2,0*(0,3+0,15)*15</t>
  </si>
  <si>
    <t>1,5*(0,3+0,15)*33</t>
  </si>
  <si>
    <t>2,0*(0,3+0,15)*20</t>
  </si>
  <si>
    <t>2,0*(0,3+0,15)*22</t>
  </si>
  <si>
    <t>2,0*(0,3+0,15)*12</t>
  </si>
  <si>
    <t>640305849</t>
  </si>
  <si>
    <t>452311141</t>
  </si>
  <si>
    <t>Podkladní desky z betonu prostého tř. C 16/20 otevřený výkop</t>
  </si>
  <si>
    <t>2095262862</t>
  </si>
  <si>
    <t>"HV"</t>
  </si>
  <si>
    <t>1,1*1,1*0,1</t>
  </si>
  <si>
    <t>452351101</t>
  </si>
  <si>
    <t>Bednění podkladních desek nebo bloků nebo sedlového lože otevřený výkop</t>
  </si>
  <si>
    <t>97176925</t>
  </si>
  <si>
    <t>1,1*4*0,1</t>
  </si>
  <si>
    <t>155630836</t>
  </si>
  <si>
    <t>-936679837</t>
  </si>
  <si>
    <t>600</t>
  </si>
  <si>
    <t>465723245</t>
  </si>
  <si>
    <t>220,0*2</t>
  </si>
  <si>
    <t>1033491424</t>
  </si>
  <si>
    <t>"v pásu podél obruby"    220</t>
  </si>
  <si>
    <t>-1454013170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</si>
  <si>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</si>
  <si>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 pro plochy přes 300m2</t>
  </si>
  <si>
    <t>106989510</t>
  </si>
  <si>
    <t>-1149478998</t>
  </si>
  <si>
    <t>2200,000*1,05</t>
  </si>
  <si>
    <t>596211130.1</t>
  </si>
  <si>
    <t>Kladení zámkové dlažby komunikací pro pěší tl 60 mm do betonu-podesty schodiště</t>
  </si>
  <si>
    <t>537743962</t>
  </si>
  <si>
    <t>1,5*(0,6*10+0,5)</t>
  </si>
  <si>
    <t>2,0*0,4*10</t>
  </si>
  <si>
    <t>2,0*0,6</t>
  </si>
  <si>
    <t>2,0*0,4*5</t>
  </si>
  <si>
    <t>59245021</t>
  </si>
  <si>
    <t>dlažba skladebná betonová 200x200x60mm přírodní</t>
  </si>
  <si>
    <t>-1055731925</t>
  </si>
  <si>
    <t>23,000*1,05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</si>
  <si>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</si>
  <si>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mm, pro plochy  přes 300m2</t>
  </si>
  <si>
    <t>-1353893454</t>
  </si>
  <si>
    <t>550,0+16,0+8,0</t>
  </si>
  <si>
    <t>1681242075</t>
  </si>
  <si>
    <t>550,0*1,05</t>
  </si>
  <si>
    <t>1473229643</t>
  </si>
  <si>
    <t>16,0*1,05</t>
  </si>
  <si>
    <t>-556271309</t>
  </si>
  <si>
    <t>8,0*1,05</t>
  </si>
  <si>
    <t>-905746040</t>
  </si>
  <si>
    <t>16+8</t>
  </si>
  <si>
    <t>1286473975</t>
  </si>
  <si>
    <t>472389169</t>
  </si>
  <si>
    <t>110/0,25</t>
  </si>
  <si>
    <t>-827665642</t>
  </si>
  <si>
    <t>"betonová mazanina-deska schodišť.stupňů  v.č.-06,07,08,09,10"</t>
  </si>
  <si>
    <t>"schodiště 1 "  1,5*(2,103+0,955+2,304+0,3*2)*0,15</t>
  </si>
  <si>
    <t>"schodiště 2 "  2,0*(3,777+0,964+1,633+0,3*2)*0,15</t>
  </si>
  <si>
    <t>"schodiště 3"   2,0*(4,422+0,3*2)*0,15</t>
  </si>
  <si>
    <t>"schodiště 4"   1,5*16,45*1,1*0,15</t>
  </si>
  <si>
    <t>"schodiště 5"   2,0*(9,2+2,5)*1,1*0,15</t>
  </si>
  <si>
    <t>"schodiště 6"   2,0*11,15*1,1*0,15</t>
  </si>
  <si>
    <t>"schodiště 7"   2,0*5,9*1,1*0,15</t>
  </si>
  <si>
    <t>1,5*0,3*0,15*0,5*16</t>
  </si>
  <si>
    <t>2,0*0,3*0,15*0,5*19</t>
  </si>
  <si>
    <t>2,0*0,3*0,15*0,5*15</t>
  </si>
  <si>
    <t>1,5*0,3*0,15*0,5*33</t>
  </si>
  <si>
    <t>2,0*0,3*0,15*0,5*20</t>
  </si>
  <si>
    <t>2,0*0,3*0,15*0,5*22</t>
  </si>
  <si>
    <t>2,0*0,3*0,15*0,5*12</t>
  </si>
  <si>
    <t>-1259874691</t>
  </si>
  <si>
    <t>-116701428</t>
  </si>
  <si>
    <t>"schodiště 1 "  (1,5*2+(2,103+0,955+2,304+0,3*2)*2)*0,2</t>
  </si>
  <si>
    <t>"schodiště 2 " ( 2,0*2+(3,777+0,964+1,633+0,3*2)*2)*0,2</t>
  </si>
  <si>
    <t>"schodiště 3"  ( 2,0*2+(4,422+0,3*2)*2)*0,2</t>
  </si>
  <si>
    <t>"schodiště 4"  ( 1,5*2+16,45*1,1*2)*0,2</t>
  </si>
  <si>
    <t>"schodiště 5"  ( 2,0*2+9,2*1,1*2)*0,2</t>
  </si>
  <si>
    <t>"schodiště 6"  ( 2,0*2+11,15*1,1*2)*0,2</t>
  </si>
  <si>
    <t>"schodiště 7" (  2,0*2+5,9*1,1*2)*0,2</t>
  </si>
  <si>
    <t>1071391937</t>
  </si>
  <si>
    <t>-873420447</t>
  </si>
  <si>
    <t>18,5/0,15*4,335*1,15*0,001</t>
  </si>
  <si>
    <t>-377100557</t>
  </si>
  <si>
    <t>"pod desku-schodišť.stupňů  v.č.-06,07,08,09,10"</t>
  </si>
  <si>
    <t>8959311R1</t>
  </si>
  <si>
    <t>Osazení horské vpusti</t>
  </si>
  <si>
    <t>-1218202933</t>
  </si>
  <si>
    <t>59223R01</t>
  </si>
  <si>
    <t>Horská vpusť prefabrikovaná - dno vpusti TZV 90/90/115</t>
  </si>
  <si>
    <t>1695111538</t>
  </si>
  <si>
    <t>59223R02</t>
  </si>
  <si>
    <t>Horská vpusť prefabrikovaná - zákrytová deska i TZV 90/90/15 vč.mříže 600x600mm</t>
  </si>
  <si>
    <t>1560061979</t>
  </si>
  <si>
    <t>59223R03</t>
  </si>
  <si>
    <t>Horská vpusť prefabrikovaná - prstenec TZV 90/90/30</t>
  </si>
  <si>
    <t>-1485708736</t>
  </si>
  <si>
    <t>899331111</t>
  </si>
  <si>
    <t>Výšková úprava uličního vstupu nebo vpusti do 200 mm zvýšením poklopu</t>
  </si>
  <si>
    <t>1582655881</t>
  </si>
  <si>
    <t>9111111R2</t>
  </si>
  <si>
    <t>Mont+dod nerezové zábradlí podél chodníků nadzemní v=1,0m vč.patek,zemních prací a všech doplňků</t>
  </si>
  <si>
    <t>-2056946997</t>
  </si>
  <si>
    <t>-1722487302</t>
  </si>
  <si>
    <t>"schodiště 1 "  (1,7+1,2+2,4)*2</t>
  </si>
  <si>
    <t>"schodiště 2 "  (3,4+1,2+1,7)*2</t>
  </si>
  <si>
    <t>"schodiště 3"   4,4*2</t>
  </si>
  <si>
    <t>"schodiště 4"   17,435</t>
  </si>
  <si>
    <t>"schodiště 5"   9,078</t>
  </si>
  <si>
    <t>"schodiště 6"   4,0226+24,5</t>
  </si>
  <si>
    <t>"schodiště 7"   6,382</t>
  </si>
  <si>
    <t>786556698</t>
  </si>
  <si>
    <t>"schodiště 1 "  146,0*2</t>
  </si>
  <si>
    <t>"schodiště 2 "  175*2</t>
  </si>
  <si>
    <t>"schodiště 3"   117*2</t>
  </si>
  <si>
    <t>"schodiště 4"   225,0</t>
  </si>
  <si>
    <t>"schodiště 5"   125,0</t>
  </si>
  <si>
    <t>"schodiště 6"   336,0</t>
  </si>
  <si>
    <t>"schodiště 7"   83,4</t>
  </si>
  <si>
    <t>1345257354</t>
  </si>
  <si>
    <t>"silniční"             400,0</t>
  </si>
  <si>
    <t>"nájezdový"         20,0</t>
  </si>
  <si>
    <t>"přechodový"   16,0</t>
  </si>
  <si>
    <t>-290291563</t>
  </si>
  <si>
    <t>400,0*1,05</t>
  </si>
  <si>
    <t>-1033821044</t>
  </si>
  <si>
    <t>20*1,05</t>
  </si>
  <si>
    <t>-1470341114</t>
  </si>
  <si>
    <t>834098036</t>
  </si>
  <si>
    <t>-523320830</t>
  </si>
  <si>
    <t>-1995363231</t>
  </si>
  <si>
    <t>2137470564</t>
  </si>
  <si>
    <t>491617359</t>
  </si>
  <si>
    <t>935111211</t>
  </si>
  <si>
    <t>Osazení příkopového žlabu do štěrkopísku tl 100 mm z betonových tvárnic š 800 mm</t>
  </si>
  <si>
    <t>815877723</t>
  </si>
  <si>
    <t>"výměna poškozených stávajících cca 40%"      115,0</t>
  </si>
  <si>
    <t>592274960</t>
  </si>
  <si>
    <t>žlabovka betonová  33x59x8 cm</t>
  </si>
  <si>
    <t>-416667427</t>
  </si>
  <si>
    <t>115*0,4/0,3*1,05</t>
  </si>
  <si>
    <t>161</t>
  </si>
  <si>
    <t>-1889293958</t>
  </si>
  <si>
    <t>nové prefa žlaby</t>
  </si>
  <si>
    <t>1733086430</t>
  </si>
  <si>
    <t>30/0,3*1,05</t>
  </si>
  <si>
    <t>Betonový žlab s pororoštem vč.osazení do beton.lože</t>
  </si>
  <si>
    <t>393566640</t>
  </si>
  <si>
    <t>938902322</t>
  </si>
  <si>
    <t>Čištění stávajících žlabů ručně při tl. nánosu do 100 mm</t>
  </si>
  <si>
    <t>-1069312559</t>
  </si>
  <si>
    <t>930386497</t>
  </si>
  <si>
    <t>12+14+10</t>
  </si>
  <si>
    <t>-895769667</t>
  </si>
  <si>
    <t>kotevní desky S1-S3</t>
  </si>
  <si>
    <t>7,56+8,82+6,3</t>
  </si>
  <si>
    <t>1016240445</t>
  </si>
  <si>
    <t>(12+14+10)*2</t>
  </si>
  <si>
    <t>963042819</t>
  </si>
  <si>
    <t>Bourání schodišťových stupňů betonových zhotovených na místě</t>
  </si>
  <si>
    <t>-1498761546</t>
  </si>
  <si>
    <t>965042221</t>
  </si>
  <si>
    <t>Bourání podkladní vrstvy pod schody</t>
  </si>
  <si>
    <t>-1941384269</t>
  </si>
  <si>
    <t>24,113</t>
  </si>
  <si>
    <t>966005111</t>
  </si>
  <si>
    <t>Rozebrání a odstranění  zábradlí se sloupky osazenými s betonovými patkami</t>
  </si>
  <si>
    <t>1481953340</t>
  </si>
  <si>
    <t>979051111</t>
  </si>
  <si>
    <t>Očištění desek nebo dlaždic se spárováním z kameniva těženého při překopech inženýrských sítí</t>
  </si>
  <si>
    <t>609652880</t>
  </si>
  <si>
    <t>115,000*0,5</t>
  </si>
  <si>
    <t>1467836442</t>
  </si>
  <si>
    <t>sut2-1419,594</t>
  </si>
  <si>
    <t>1470291876</t>
  </si>
  <si>
    <t>-1395622761</t>
  </si>
  <si>
    <t>695406223</t>
  </si>
  <si>
    <t>2820,354-sut1</t>
  </si>
  <si>
    <t>808272746</t>
  </si>
  <si>
    <t>1053098100</t>
  </si>
  <si>
    <t>-235197240</t>
  </si>
  <si>
    <t>-2095702475</t>
  </si>
  <si>
    <t>-579267671</t>
  </si>
  <si>
    <t>sut1-104,72</t>
  </si>
  <si>
    <t>-621607452</t>
  </si>
  <si>
    <t>Izolace proti zemní vlhkosti nopovou fólií svislá, nopek v 8,0 mm, tl do 0,6 mm</t>
  </si>
  <si>
    <t>-1929800029</t>
  </si>
  <si>
    <t>136570399</t>
  </si>
  <si>
    <t>-781819785</t>
  </si>
  <si>
    <t>VRN4</t>
  </si>
  <si>
    <t>Inženýrská činnost</t>
  </si>
  <si>
    <t>112</t>
  </si>
  <si>
    <t>043134000</t>
  </si>
  <si>
    <t>Zkoušky hutnění pláně</t>
  </si>
  <si>
    <t>-1169059495</t>
  </si>
  <si>
    <t>113</t>
  </si>
  <si>
    <t>373235984</t>
  </si>
  <si>
    <t>114</t>
  </si>
  <si>
    <t>1154254966</t>
  </si>
  <si>
    <t>3,3</t>
  </si>
  <si>
    <t>008 - SO 08 Nahrazení a doplnění městského mobiliáře</t>
  </si>
  <si>
    <t>139711101</t>
  </si>
  <si>
    <t>Vykopávky v uzavřených prostorách v hornině tř. 1 až 4-ruční výkop</t>
  </si>
  <si>
    <t>1843940811</t>
  </si>
  <si>
    <t>"pro základ.patky košů"     0,4*0,4*0,6*10</t>
  </si>
  <si>
    <t>"pro základ.patky laviček"         0,2*0,6*0,6*2*11</t>
  </si>
  <si>
    <t>"pro základ.patky sušák na prádlo"         0,3*0,3*0,6*2*7</t>
  </si>
  <si>
    <t>-1646893067</t>
  </si>
  <si>
    <t>-1628329258</t>
  </si>
  <si>
    <t>r*5</t>
  </si>
  <si>
    <t>-245413496</t>
  </si>
  <si>
    <t>1228521584</t>
  </si>
  <si>
    <t>r*1,67</t>
  </si>
  <si>
    <t>48779808</t>
  </si>
  <si>
    <t>"patky odpad.koše"</t>
  </si>
  <si>
    <t>0,4*0,4*0,6*10*1,035</t>
  </si>
  <si>
    <t>"kotvení lavičky"</t>
  </si>
  <si>
    <t>0,6*0,2*0,6*2*11*1,035</t>
  </si>
  <si>
    <t>"pro základ.patky sušák na prádlo"         0,3*0,3*0,6*2*7*1,035</t>
  </si>
  <si>
    <t>637121111</t>
  </si>
  <si>
    <t>zásyp drtí nebo oblázky  tl 100 mm s udusáním</t>
  </si>
  <si>
    <t>435164088</t>
  </si>
  <si>
    <t>1,5*11</t>
  </si>
  <si>
    <t>936104211</t>
  </si>
  <si>
    <t>Montáž odpadkového koše do betonové patky</t>
  </si>
  <si>
    <t>-289887628</t>
  </si>
  <si>
    <t>74910121</t>
  </si>
  <si>
    <t>koš odpadkový plastový (možnost upevnění) v 811mm ovál š 480mm obsah 50L</t>
  </si>
  <si>
    <t>975884725</t>
  </si>
  <si>
    <t>936124113</t>
  </si>
  <si>
    <t>Montáž lavičky stabilní kotvené šrouby na pevný podklad</t>
  </si>
  <si>
    <t>1601190161</t>
  </si>
  <si>
    <t>74910106</t>
  </si>
  <si>
    <t>lavička s opěradlem (kotvená) 180 x 60 x 80 cm  konstrukce - litina, sedák - dřevo</t>
  </si>
  <si>
    <t>-1770307594</t>
  </si>
  <si>
    <t>93617431R01</t>
  </si>
  <si>
    <t>Stojan na kola betonový prefabrikovaný tryskaný (pro 3 stání),volně položený s kotev.oky pro zámek kola osazení+dodávka vč.dopravy</t>
  </si>
  <si>
    <t>-1863709641</t>
  </si>
  <si>
    <t>93617431R02</t>
  </si>
  <si>
    <t>lavička se šlapadlemCE 13L osazení+dodávka vč. základových patek,výkopů, dopravy a všech doplňků</t>
  </si>
  <si>
    <t>-1548931727</t>
  </si>
  <si>
    <t>998231311</t>
  </si>
  <si>
    <t>Přesun hmot pro sadovnické a krajinářské úpravy vodorovně do 5000 m</t>
  </si>
  <si>
    <t>2136077119</t>
  </si>
  <si>
    <t>-749424903</t>
  </si>
  <si>
    <t>"sloupky pro odpad.koše"</t>
  </si>
  <si>
    <t>3,8*10</t>
  </si>
  <si>
    <t>sušáky na prádlo</t>
  </si>
  <si>
    <t>525,0</t>
  </si>
  <si>
    <t>553001</t>
  </si>
  <si>
    <t>1374434889</t>
  </si>
  <si>
    <t>1070776455</t>
  </si>
  <si>
    <t>-85005017</t>
  </si>
  <si>
    <t>1591347048</t>
  </si>
  <si>
    <t>-2069093588</t>
  </si>
  <si>
    <t>38,0*54*0,001</t>
  </si>
  <si>
    <t>525,0*54*0,001</t>
  </si>
  <si>
    <t>-1815817182</t>
  </si>
  <si>
    <t>967853944</t>
  </si>
  <si>
    <t>157,16</t>
  </si>
  <si>
    <t>88,812</t>
  </si>
  <si>
    <t>009 - SO 09 Odstraněné prvky</t>
  </si>
  <si>
    <t>887249843</t>
  </si>
  <si>
    <t>"beton.žlaby"   15,0</t>
  </si>
  <si>
    <t>113107163</t>
  </si>
  <si>
    <t>Odstranění podkladu z kameniva drceného tl 300 mm strojně pl přes 50 do 200 m2</t>
  </si>
  <si>
    <t>-394972881</t>
  </si>
  <si>
    <t>113107185</t>
  </si>
  <si>
    <t>Odstranění podkladu živičného tl 250 mm strojně pl přes 50 do 200 m2</t>
  </si>
  <si>
    <t>768494401</t>
  </si>
  <si>
    <t>"asf.plochy"    140,0</t>
  </si>
  <si>
    <t>-1315519705</t>
  </si>
  <si>
    <t>Odstranění podkladu z betonu vyztuženého sítěmi tl 300 mm strojně pl do 50 m2</t>
  </si>
  <si>
    <t>823771790</t>
  </si>
  <si>
    <t>"beton.plocha"   32,0</t>
  </si>
  <si>
    <t>-805942628</t>
  </si>
  <si>
    <t>-24518875</t>
  </si>
  <si>
    <t>"dovoz z mezideponie"</t>
  </si>
  <si>
    <t>"zemina na zásyp po patkách"   1,2</t>
  </si>
  <si>
    <t>-1967094675</t>
  </si>
  <si>
    <t>-715916391</t>
  </si>
  <si>
    <t>"po odstraněných patkách"   1,2</t>
  </si>
  <si>
    <t>9360042R1</t>
  </si>
  <si>
    <t>Likvidace písku z pískoviště</t>
  </si>
  <si>
    <t>1509283154</t>
  </si>
  <si>
    <t>4*5</t>
  </si>
  <si>
    <t>961044111</t>
  </si>
  <si>
    <t>Bourání základů z betonu prostého</t>
  </si>
  <si>
    <t>-1037828293</t>
  </si>
  <si>
    <t>"odstranění základ.patek"</t>
  </si>
  <si>
    <t>0,3*0,3*0,8*8*2</t>
  </si>
  <si>
    <t>966001211</t>
  </si>
  <si>
    <t>Odstranění lavičky stabilní zabetonované</t>
  </si>
  <si>
    <t>1279402028</t>
  </si>
  <si>
    <t>9815111R</t>
  </si>
  <si>
    <t>Demontáž nefunkčního teplovodu vč.demontáže potrubí,zásypu,dovoz zeminy,odvoz a likvidace suti</t>
  </si>
  <si>
    <t>-992456267</t>
  </si>
  <si>
    <t>1102011986</t>
  </si>
  <si>
    <t>sut2-50,635</t>
  </si>
  <si>
    <t>-1693735142</t>
  </si>
  <si>
    <t>-329370121</t>
  </si>
  <si>
    <t>-124485607</t>
  </si>
  <si>
    <t>245,972-sut1</t>
  </si>
  <si>
    <t>793577383</t>
  </si>
  <si>
    <t>1165974560</t>
  </si>
  <si>
    <t>-391765674</t>
  </si>
  <si>
    <t>977643991</t>
  </si>
  <si>
    <t>-1223529997</t>
  </si>
  <si>
    <t>sut1-81,48</t>
  </si>
  <si>
    <t>767996701</t>
  </si>
  <si>
    <t>Demontáž atypických zámečnických konstrukcí řezáním hmotnosti jednotlivých dílů do 50 kg</t>
  </si>
  <si>
    <t>-1595819307</t>
  </si>
  <si>
    <t>"odstranění sušáku na prádlo"   50,0*7</t>
  </si>
  <si>
    <t>767996702</t>
  </si>
  <si>
    <t>Demontáž atypických zámečnických konstrukcí řezáním hmotnosti jednotlivých dílů do 100 kg</t>
  </si>
  <si>
    <t>972283566</t>
  </si>
  <si>
    <t>"demontáž ocel.klepáčů 55,0kg/kus"    55,0*1</t>
  </si>
  <si>
    <t>"demontáž OK průlezačky  70,0kg/kus"    70,0*2</t>
  </si>
  <si>
    <t>247,788</t>
  </si>
  <si>
    <t>200</t>
  </si>
  <si>
    <t>159</t>
  </si>
  <si>
    <t>79,5</t>
  </si>
  <si>
    <t>636</t>
  </si>
  <si>
    <t>9,288</t>
  </si>
  <si>
    <t>010 - SO 10 Úprava a doplnění VO</t>
  </si>
  <si>
    <t xml:space="preserve">    740 - Elektromontáže - zkoušky a revize</t>
  </si>
  <si>
    <t xml:space="preserve">    741 - Elektroinstalace - silnoproud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</si>
  <si>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</si>
  <si>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</si>
  <si>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</si>
  <si>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</si>
  <si>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-310954811</t>
  </si>
  <si>
    <t>200,0*1,0*0,15</t>
  </si>
  <si>
    <t>132201102</t>
  </si>
  <si>
    <t>Hloubení rýh š do 600 mm v hornině tř. 3 objemu přes 100 m3</t>
  </si>
  <si>
    <t>-751205423</t>
  </si>
  <si>
    <t>"výkop v místě chráničky"</t>
  </si>
  <si>
    <t>0,5*1,2*1060,0</t>
  </si>
  <si>
    <t>132201109</t>
  </si>
  <si>
    <t>Příplatek za lepivost k hloubení rýh š do 600 mm v hornině tř. 3</t>
  </si>
  <si>
    <t>-1782671570</t>
  </si>
  <si>
    <t>1530088472</t>
  </si>
  <si>
    <t>"výkop pro patky osvětlení"</t>
  </si>
  <si>
    <t>0,5*0,5*0,9*24+0,6*0,6*1,2*9</t>
  </si>
  <si>
    <t>-1076522984</t>
  </si>
  <si>
    <t>823167258</t>
  </si>
  <si>
    <t>-571967347</t>
  </si>
  <si>
    <t>p1+s+p2</t>
  </si>
  <si>
    <t>317615650</t>
  </si>
  <si>
    <t>-8631593</t>
  </si>
  <si>
    <t>2139030337</t>
  </si>
  <si>
    <t>Poplatek za uložení odpadu ze sypaniny na skládce (skládkovné)</t>
  </si>
  <si>
    <t>-1444129018</t>
  </si>
  <si>
    <t>-1178170556</t>
  </si>
  <si>
    <t>r-p1-p2</t>
  </si>
  <si>
    <t>572298675</t>
  </si>
  <si>
    <t>175151101</t>
  </si>
  <si>
    <t>Obsypání potrubí strojně sypaninou bez prohození, uloženou do 3 m</t>
  </si>
  <si>
    <t>194189735</t>
  </si>
  <si>
    <t>"obsyp kabelů"</t>
  </si>
  <si>
    <t>0,5*0,3*1060,0</t>
  </si>
  <si>
    <t>58331351</t>
  </si>
  <si>
    <t>kamenivo těžené drobné frakce 0/4</t>
  </si>
  <si>
    <t>-2011872733</t>
  </si>
  <si>
    <t>159*2 'Přepočtené koeficientem množství</t>
  </si>
  <si>
    <t>843214248</t>
  </si>
  <si>
    <t>"rozprostření ornice "    200</t>
  </si>
  <si>
    <t>-1667542436</t>
  </si>
  <si>
    <t>732720748</t>
  </si>
  <si>
    <t>-1184388671</t>
  </si>
  <si>
    <t>"patky pro stožár"</t>
  </si>
  <si>
    <t>0,5*0,5*0,9*24*1,035</t>
  </si>
  <si>
    <t>0,6*0,6*1,2*9*1,035</t>
  </si>
  <si>
    <t>-1322829487</t>
  </si>
  <si>
    <t>"pískové lože pod kabely"</t>
  </si>
  <si>
    <t>0,5*0,15*1060,0</t>
  </si>
  <si>
    <t>899721111</t>
  </si>
  <si>
    <t>Zemnící vodič  Fe-Zn 8mm</t>
  </si>
  <si>
    <t>721581320</t>
  </si>
  <si>
    <t>899722112</t>
  </si>
  <si>
    <t>Krytí  výstražnou fólií z PVC 25 cm</t>
  </si>
  <si>
    <t>-361579834</t>
  </si>
  <si>
    <t>-1538502919</t>
  </si>
  <si>
    <t>740</t>
  </si>
  <si>
    <t>Elektromontáže - zkoušky a revize</t>
  </si>
  <si>
    <t>740991300</t>
  </si>
  <si>
    <t>Celková prohlídka elektrického rozvodu a zařízení do 1 milionu Kč</t>
  </si>
  <si>
    <t>-204504620</t>
  </si>
  <si>
    <t>740991910</t>
  </si>
  <si>
    <t>Příplatek k celkové prohlídce za každých dalších 500 000,- Kč</t>
  </si>
  <si>
    <t>144144450</t>
  </si>
  <si>
    <t>741</t>
  </si>
  <si>
    <t>Elektroinstalace - silnoproud</t>
  </si>
  <si>
    <t>741123224</t>
  </si>
  <si>
    <t>Montáž kabel Al plný nebo laněný kulatý žíla 4x16 mm2 uložený volně (AYKY)</t>
  </si>
  <si>
    <t>1052214794</t>
  </si>
  <si>
    <t>34112316</t>
  </si>
  <si>
    <t>kabel silový s Al jádrem 1 kV 4x16mm2</t>
  </si>
  <si>
    <t>-1530563641</t>
  </si>
  <si>
    <t>741123225</t>
  </si>
  <si>
    <t>Montáž kabel Al plný nebo laněný kulatý žíla 4x25 mm2 uložený volně (AYKY)</t>
  </si>
  <si>
    <t>-636497919</t>
  </si>
  <si>
    <t>34113120</t>
  </si>
  <si>
    <t>kabel silový s Al jádrem 1 kV  4x25mm2</t>
  </si>
  <si>
    <t>1808877186</t>
  </si>
  <si>
    <t>743</t>
  </si>
  <si>
    <t>Elektromontáže - hrubá montáž</t>
  </si>
  <si>
    <t>743131216</t>
  </si>
  <si>
    <t>Montáž trubka ochranná do krabic plastová tuhá D do 75 mm uložená volně</t>
  </si>
  <si>
    <t>CS ÚRS 2016 01</t>
  </si>
  <si>
    <t>-1981749871</t>
  </si>
  <si>
    <t>34571353</t>
  </si>
  <si>
    <t>trubka elektroinstalační ohebná dvouplášťová korugovaná D 61/75 mm, HDPE+LDPE</t>
  </si>
  <si>
    <t>1411232946</t>
  </si>
  <si>
    <t>744</t>
  </si>
  <si>
    <t>Elektromontáže - rozvody vodičů měděných</t>
  </si>
  <si>
    <t>744991110</t>
  </si>
  <si>
    <t>Zkouška izolační vodiče do 1 kV průřezu žíly 300 až 800 mm2</t>
  </si>
  <si>
    <t>802025859</t>
  </si>
  <si>
    <t>747</t>
  </si>
  <si>
    <t>Elektromontáže - kompletace rozvodů</t>
  </si>
  <si>
    <t>7477414R01</t>
  </si>
  <si>
    <t>Napojení na stávající VO</t>
  </si>
  <si>
    <t>556717176</t>
  </si>
  <si>
    <t>748</t>
  </si>
  <si>
    <t>Elektromontáže - osvětlovací zařízení a svítidla</t>
  </si>
  <si>
    <t>7481323R003</t>
  </si>
  <si>
    <t>Mont+dod silniční ocel.bezpaticový stožár s výložníkem 2,0m metalizovaný výšky 8m svítidlo hliník/sklo  LED  vč. všech doplňků</t>
  </si>
  <si>
    <t>1276755349</t>
  </si>
  <si>
    <t>7481323R004</t>
  </si>
  <si>
    <t>Mont+dod parkový ocel.bezpaticový stožár metalizovaný výšky 5m svítidlo hliník/sklo  LED  vč. všech doplňků</t>
  </si>
  <si>
    <t>-644756258</t>
  </si>
  <si>
    <t>7481323R005</t>
  </si>
  <si>
    <t>demontáž stávajících světel vč.stožárů a základu vč.odvozu a likvidace</t>
  </si>
  <si>
    <t>-261477529</t>
  </si>
  <si>
    <t>-1913168307</t>
  </si>
  <si>
    <t>157537865</t>
  </si>
  <si>
    <t>011 - Vedlejší rozpočtové náklady</t>
  </si>
  <si>
    <t xml:space="preserve">    VRN3 - Zařízení staveniště</t>
  </si>
  <si>
    <t xml:space="preserve">    VRN9 - Ostatní náklady</t>
  </si>
  <si>
    <t>vytyčení IS a seznámení pracovníků</t>
  </si>
  <si>
    <t>Kč</t>
  </si>
  <si>
    <t>1258322213</t>
  </si>
  <si>
    <t>"vytýčení inženýrských sítí a seznámení pracovníků</t>
  </si>
  <si>
    <t>"vytýčení stavby</t>
  </si>
  <si>
    <t>zaměření skutečného provedení stavby na podkladě aktuální katastrální mapy, 4x v tištěné podobě a 2x v digitální podobě PDF včetně protokolu o akcepraci zakázky</t>
  </si>
  <si>
    <t>-1969539494</t>
  </si>
  <si>
    <t>Náklady na provedení skutečného zaměření stavby v rozsahu nezbytném pro zápis změny do katastru nemovitostí. Zaměření skutečného</t>
  </si>
  <si>
    <t>provedení stavby na podkladě aktuální katastrální mapy – 4x v tištěné podobě a 2x v digitální podobě včetně protokolu o akceptaci zakázky.</t>
  </si>
  <si>
    <t>Geometrický plán dokončené stavby, GPL pro vymezení rozsahu věcného břemene a GPL pro rozdělení pozemků, apod., v tištěné podobě dle</t>
  </si>
  <si>
    <t>potřeby, min. však 6x</t>
  </si>
  <si>
    <t>"Doklad o vytyčení stavby</t>
  </si>
  <si>
    <t>012403000</t>
  </si>
  <si>
    <t>Vytýčení hranic sousedních pozemků</t>
  </si>
  <si>
    <t>888310413</t>
  </si>
  <si>
    <t>013254000</t>
  </si>
  <si>
    <t>Dokumentace skutečného provedení stavby náklady na vyhotovení dokumentace skuteč.provedení stavby a její předání objednateli v požadované formě a požadovaném počtu.  Dokumentace skutečného provedení stavby - 4x v tištěné podobě a 2x v digitální podobě</t>
  </si>
  <si>
    <t>1116032629</t>
  </si>
  <si>
    <t>VRN3</t>
  </si>
  <si>
    <t>Zařízení staveniště</t>
  </si>
  <si>
    <t>031002000</t>
  </si>
  <si>
    <t>Související práce pro zařízení staveniště</t>
  </si>
  <si>
    <t>1579453494</t>
  </si>
  <si>
    <t>032002000</t>
  </si>
  <si>
    <t>Vybavení staveniště</t>
  </si>
  <si>
    <t>232303067</t>
  </si>
  <si>
    <t>034002000</t>
  </si>
  <si>
    <t>Bezpečnostní a hygienická opatření na staveništi</t>
  </si>
  <si>
    <t>1309501516</t>
  </si>
  <si>
    <t>Náklady na ochranu staveniště před vstupem nepovolaných osob, včetně příslušného značení, náklady na oplocení staveniště či na jeho osvětlení</t>
  </si>
  <si>
    <t xml:space="preserve">náklady na vypracování potřebné dokumentace pro provoz staveniště z hlediska požární ochrany (požární řád a poplachová směrnice) a z </t>
  </si>
  <si>
    <t>hlediska provozu staveniště (provozně dopravní řád).Dodržování ekologických předpisů o ochraně životního prostředí</t>
  </si>
  <si>
    <t>039002000</t>
  </si>
  <si>
    <t>Zrušení zařízení staveniště</t>
  </si>
  <si>
    <t>-286969461</t>
  </si>
  <si>
    <t>043194004</t>
  </si>
  <si>
    <t>Užívání veřejných ploch a prostranství</t>
  </si>
  <si>
    <t>949091461</t>
  </si>
  <si>
    <t>Náklady a poplatky spojené s užíváním veřejných ploch a prostranství, pokud jsou stavebními pracemi nebo souvisejícími činnostmi dotčeny, a to</t>
  </si>
  <si>
    <t>včetně užívání ploch v souvislosti s uložením stavebního materiálu nebo stavebního odpadu.</t>
  </si>
  <si>
    <t>Silniční provoz-dočasné dopravní značení</t>
  </si>
  <si>
    <t>-369729071</t>
  </si>
  <si>
    <t>Náklady na vyhotovení návrhu dočasného dopravního značení, jeho projednání s dotčenými orgány a organizacemi, dodání dopravních značek a</t>
  </si>
  <si>
    <t>světelné signalizace, jejich rozmístění a přemísťování a jejich údržba v průběhu výstavby včetně následného odstranění po ukončení stavebních prací.</t>
  </si>
  <si>
    <t>079002000</t>
  </si>
  <si>
    <t>Ostatní provozní vlivy</t>
  </si>
  <si>
    <t>122351415</t>
  </si>
  <si>
    <t>VRN9</t>
  </si>
  <si>
    <t>Ostatní náklady</t>
  </si>
  <si>
    <t>09170400R2</t>
  </si>
  <si>
    <t>Propagace -náklady spojené s povinnou publicitou, pokud ji objednatel požaduje. Zahrnuje zejména náklady na propagační a informační billboardy, tabule, internetovou propagaci, tiskoviny apod.  Výroba a osazení informační tabule v místě stavby</t>
  </si>
  <si>
    <t>885847794</t>
  </si>
  <si>
    <t xml:space="preserve"> s informací o termínu, kontakty na zodpovědné osoby, logo Města.</t>
  </si>
  <si>
    <t>09170400R5</t>
  </si>
  <si>
    <t>GP dokončené stavby, GP pro vymezení rozsahu věcného břemene, GP pro rozdělení pozemků, v tištěné podobě dle potřeby, min. však 6x</t>
  </si>
  <si>
    <t>414885766</t>
  </si>
  <si>
    <t>"Po dokončení stavby předávací protokol o předání a převzetí dotčených pozemků třetích osob.</t>
  </si>
  <si>
    <t>"Certifikáty a prohlášení o shodě použitých materiálů a výrobků.</t>
  </si>
  <si>
    <t>"Protokol o řádném provedení stavby dle schválené projektové dokumentace.</t>
  </si>
  <si>
    <t>"Doklad o nakládání s odpady.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</si>
</sst>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4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6" fillId="0" borderId="10" xfId="0" applyNumberFormat="1" applyFont="1" applyBorder="1" applyAlignment="1">
      <alignment/>
    </xf>
    <xf numFmtId="166" fontId="36" fillId="0" borderId="11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abSelected="1" workbookViewId="0" topLeftCell="A1">
      <selection activeCell="AI11" sqref="AI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0" t="s">
        <v>5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R5" s="21"/>
      <c r="BE5" s="270" t="s">
        <v>14</v>
      </c>
      <c r="BS5" s="18" t="s">
        <v>6</v>
      </c>
    </row>
    <row r="6" spans="2:71" s="1" customFormat="1" ht="36.95" customHeight="1">
      <c r="B6" s="21"/>
      <c r="D6" s="27" t="s">
        <v>15</v>
      </c>
      <c r="K6" s="262" t="s">
        <v>16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R6" s="21"/>
      <c r="BE6" s="271"/>
      <c r="BS6" s="18" t="s">
        <v>6</v>
      </c>
    </row>
    <row r="7" spans="2:71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71"/>
      <c r="BS7" s="18" t="s">
        <v>6</v>
      </c>
    </row>
    <row r="8" spans="2:71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71"/>
      <c r="BS8" s="18" t="s">
        <v>6</v>
      </c>
    </row>
    <row r="9" spans="2:71" s="1" customFormat="1" ht="14.45" customHeight="1">
      <c r="B9" s="21"/>
      <c r="AR9" s="21"/>
      <c r="BE9" s="271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71"/>
      <c r="BS10" s="18" t="s">
        <v>6</v>
      </c>
    </row>
    <row r="11" spans="2:71" s="1" customFormat="1" ht="18.4" customHeight="1">
      <c r="B11" s="21"/>
      <c r="E11" s="26" t="s">
        <v>25</v>
      </c>
      <c r="AK11" s="28" t="s">
        <v>26</v>
      </c>
      <c r="AN11" s="26" t="s">
        <v>1</v>
      </c>
      <c r="AR11" s="21"/>
      <c r="BE11" s="271"/>
      <c r="BS11" s="18" t="s">
        <v>6</v>
      </c>
    </row>
    <row r="12" spans="2:71" s="1" customFormat="1" ht="6.95" customHeight="1">
      <c r="B12" s="21"/>
      <c r="AR12" s="21"/>
      <c r="BE12" s="271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71"/>
      <c r="BS13" s="18" t="s">
        <v>6</v>
      </c>
    </row>
    <row r="14" spans="2:71" ht="12.75">
      <c r="B14" s="21"/>
      <c r="E14" s="263" t="s">
        <v>28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8" t="s">
        <v>26</v>
      </c>
      <c r="AN14" s="30" t="s">
        <v>28</v>
      </c>
      <c r="AR14" s="21"/>
      <c r="BE14" s="271"/>
      <c r="BS14" s="18" t="s">
        <v>6</v>
      </c>
    </row>
    <row r="15" spans="2:71" s="1" customFormat="1" ht="6.95" customHeight="1">
      <c r="B15" s="21"/>
      <c r="AR15" s="21"/>
      <c r="BE15" s="271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71"/>
      <c r="BS16" s="18" t="s">
        <v>3</v>
      </c>
    </row>
    <row r="17" spans="2:71" s="1" customFormat="1" ht="18.4" customHeight="1">
      <c r="B17" s="21"/>
      <c r="E17" s="26" t="s">
        <v>30</v>
      </c>
      <c r="AK17" s="28" t="s">
        <v>26</v>
      </c>
      <c r="AN17" s="26" t="s">
        <v>1</v>
      </c>
      <c r="AR17" s="21"/>
      <c r="BE17" s="271"/>
      <c r="BS17" s="18" t="s">
        <v>31</v>
      </c>
    </row>
    <row r="18" spans="2:71" s="1" customFormat="1" ht="6.95" customHeight="1">
      <c r="B18" s="21"/>
      <c r="AR18" s="21"/>
      <c r="BE18" s="271"/>
      <c r="BS18" s="18" t="s">
        <v>6</v>
      </c>
    </row>
    <row r="19" spans="2:71" s="1" customFormat="1" ht="12" customHeight="1">
      <c r="B19" s="21"/>
      <c r="D19" s="28" t="s">
        <v>32</v>
      </c>
      <c r="AK19" s="28" t="s">
        <v>24</v>
      </c>
      <c r="AN19" s="26" t="s">
        <v>1</v>
      </c>
      <c r="AR19" s="21"/>
      <c r="BE19" s="271"/>
      <c r="BS19" s="18" t="s">
        <v>6</v>
      </c>
    </row>
    <row r="20" spans="2:71" s="1" customFormat="1" ht="18.4" customHeight="1">
      <c r="B20" s="21"/>
      <c r="E20" s="26" t="s">
        <v>33</v>
      </c>
      <c r="AK20" s="28" t="s">
        <v>26</v>
      </c>
      <c r="AN20" s="26" t="s">
        <v>1</v>
      </c>
      <c r="AR20" s="21"/>
      <c r="BE20" s="271"/>
      <c r="BS20" s="18" t="s">
        <v>31</v>
      </c>
    </row>
    <row r="21" spans="2:57" s="1" customFormat="1" ht="6.95" customHeight="1">
      <c r="B21" s="21"/>
      <c r="AR21" s="21"/>
      <c r="BE21" s="271"/>
    </row>
    <row r="22" spans="2:57" s="1" customFormat="1" ht="12" customHeight="1">
      <c r="B22" s="21"/>
      <c r="D22" s="28" t="s">
        <v>34</v>
      </c>
      <c r="AR22" s="21"/>
      <c r="BE22" s="271"/>
    </row>
    <row r="23" spans="2:57" s="1" customFormat="1" ht="16.5" customHeight="1">
      <c r="B23" s="21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R23" s="21"/>
      <c r="BE23" s="271"/>
    </row>
    <row r="24" spans="2:57" s="1" customFormat="1" ht="6.95" customHeight="1">
      <c r="B24" s="21"/>
      <c r="AR24" s="21"/>
      <c r="BE24" s="271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1"/>
    </row>
    <row r="26" spans="1:57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3">
        <f>ROUND(AG94,2)</f>
        <v>0</v>
      </c>
      <c r="AL26" s="274"/>
      <c r="AM26" s="274"/>
      <c r="AN26" s="274"/>
      <c r="AO26" s="274"/>
      <c r="AP26" s="33"/>
      <c r="AQ26" s="33"/>
      <c r="AR26" s="34"/>
      <c r="BE26" s="271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1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36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37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38</v>
      </c>
      <c r="AL28" s="266"/>
      <c r="AM28" s="266"/>
      <c r="AN28" s="266"/>
      <c r="AO28" s="266"/>
      <c r="AP28" s="33"/>
      <c r="AQ28" s="33"/>
      <c r="AR28" s="34"/>
      <c r="BE28" s="271"/>
    </row>
    <row r="29" spans="2:57" s="3" customFormat="1" ht="14.45" customHeight="1">
      <c r="B29" s="38"/>
      <c r="D29" s="28" t="s">
        <v>39</v>
      </c>
      <c r="F29" s="28" t="s">
        <v>40</v>
      </c>
      <c r="L29" s="267">
        <v>0.21</v>
      </c>
      <c r="M29" s="268"/>
      <c r="N29" s="268"/>
      <c r="O29" s="268"/>
      <c r="P29" s="268"/>
      <c r="W29" s="269">
        <f>ROUND(AZ94,2)</f>
        <v>0</v>
      </c>
      <c r="X29" s="268"/>
      <c r="Y29" s="268"/>
      <c r="Z29" s="268"/>
      <c r="AA29" s="268"/>
      <c r="AB29" s="268"/>
      <c r="AC29" s="268"/>
      <c r="AD29" s="268"/>
      <c r="AE29" s="268"/>
      <c r="AK29" s="269">
        <f>ROUND(AV94,2)</f>
        <v>0</v>
      </c>
      <c r="AL29" s="268"/>
      <c r="AM29" s="268"/>
      <c r="AN29" s="268"/>
      <c r="AO29" s="268"/>
      <c r="AR29" s="38"/>
      <c r="BE29" s="272"/>
    </row>
    <row r="30" spans="2:57" s="3" customFormat="1" ht="14.45" customHeight="1">
      <c r="B30" s="38"/>
      <c r="F30" s="28" t="s">
        <v>41</v>
      </c>
      <c r="L30" s="267">
        <v>0.15</v>
      </c>
      <c r="M30" s="268"/>
      <c r="N30" s="268"/>
      <c r="O30" s="268"/>
      <c r="P30" s="268"/>
      <c r="W30" s="269">
        <f>ROUND(BA94,2)</f>
        <v>0</v>
      </c>
      <c r="X30" s="268"/>
      <c r="Y30" s="268"/>
      <c r="Z30" s="268"/>
      <c r="AA30" s="268"/>
      <c r="AB30" s="268"/>
      <c r="AC30" s="268"/>
      <c r="AD30" s="268"/>
      <c r="AE30" s="268"/>
      <c r="AK30" s="269">
        <f>ROUND(AW94,2)</f>
        <v>0</v>
      </c>
      <c r="AL30" s="268"/>
      <c r="AM30" s="268"/>
      <c r="AN30" s="268"/>
      <c r="AO30" s="268"/>
      <c r="AR30" s="38"/>
      <c r="BE30" s="272"/>
    </row>
    <row r="31" spans="2:57" s="3" customFormat="1" ht="14.45" customHeight="1" hidden="1">
      <c r="B31" s="38"/>
      <c r="F31" s="28" t="s">
        <v>42</v>
      </c>
      <c r="L31" s="267">
        <v>0.21</v>
      </c>
      <c r="M31" s="268"/>
      <c r="N31" s="268"/>
      <c r="O31" s="268"/>
      <c r="P31" s="268"/>
      <c r="W31" s="269">
        <f>ROUND(BB94,2)</f>
        <v>0</v>
      </c>
      <c r="X31" s="268"/>
      <c r="Y31" s="268"/>
      <c r="Z31" s="268"/>
      <c r="AA31" s="268"/>
      <c r="AB31" s="268"/>
      <c r="AC31" s="268"/>
      <c r="AD31" s="268"/>
      <c r="AE31" s="268"/>
      <c r="AK31" s="269">
        <v>0</v>
      </c>
      <c r="AL31" s="268"/>
      <c r="AM31" s="268"/>
      <c r="AN31" s="268"/>
      <c r="AO31" s="268"/>
      <c r="AR31" s="38"/>
      <c r="BE31" s="272"/>
    </row>
    <row r="32" spans="2:57" s="3" customFormat="1" ht="14.45" customHeight="1" hidden="1">
      <c r="B32" s="38"/>
      <c r="F32" s="28" t="s">
        <v>43</v>
      </c>
      <c r="L32" s="267">
        <v>0.15</v>
      </c>
      <c r="M32" s="268"/>
      <c r="N32" s="268"/>
      <c r="O32" s="268"/>
      <c r="P32" s="268"/>
      <c r="W32" s="269">
        <f>ROUND(BC94,2)</f>
        <v>0</v>
      </c>
      <c r="X32" s="268"/>
      <c r="Y32" s="268"/>
      <c r="Z32" s="268"/>
      <c r="AA32" s="268"/>
      <c r="AB32" s="268"/>
      <c r="AC32" s="268"/>
      <c r="AD32" s="268"/>
      <c r="AE32" s="268"/>
      <c r="AK32" s="269">
        <v>0</v>
      </c>
      <c r="AL32" s="268"/>
      <c r="AM32" s="268"/>
      <c r="AN32" s="268"/>
      <c r="AO32" s="268"/>
      <c r="AR32" s="38"/>
      <c r="BE32" s="272"/>
    </row>
    <row r="33" spans="2:57" s="3" customFormat="1" ht="14.45" customHeight="1" hidden="1">
      <c r="B33" s="38"/>
      <c r="F33" s="28" t="s">
        <v>44</v>
      </c>
      <c r="L33" s="267">
        <v>0</v>
      </c>
      <c r="M33" s="268"/>
      <c r="N33" s="268"/>
      <c r="O33" s="268"/>
      <c r="P33" s="268"/>
      <c r="W33" s="269">
        <f>ROUND(BD94,2)</f>
        <v>0</v>
      </c>
      <c r="X33" s="268"/>
      <c r="Y33" s="268"/>
      <c r="Z33" s="268"/>
      <c r="AA33" s="268"/>
      <c r="AB33" s="268"/>
      <c r="AC33" s="268"/>
      <c r="AD33" s="268"/>
      <c r="AE33" s="268"/>
      <c r="AK33" s="269">
        <v>0</v>
      </c>
      <c r="AL33" s="268"/>
      <c r="AM33" s="268"/>
      <c r="AN33" s="268"/>
      <c r="AO33" s="268"/>
      <c r="AR33" s="38"/>
      <c r="BE33" s="272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71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46" t="s">
        <v>47</v>
      </c>
      <c r="Y35" s="247"/>
      <c r="Z35" s="247"/>
      <c r="AA35" s="247"/>
      <c r="AB35" s="247"/>
      <c r="AC35" s="41"/>
      <c r="AD35" s="41"/>
      <c r="AE35" s="41"/>
      <c r="AF35" s="41"/>
      <c r="AG35" s="41"/>
      <c r="AH35" s="41"/>
      <c r="AI35" s="41"/>
      <c r="AJ35" s="41"/>
      <c r="AK35" s="248">
        <f>SUM(AK26:AK33)</f>
        <v>0</v>
      </c>
      <c r="AL35" s="247"/>
      <c r="AM35" s="247"/>
      <c r="AN35" s="247"/>
      <c r="AO35" s="24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>
        <f>K5</f>
        <v>0</v>
      </c>
      <c r="AR84" s="52"/>
    </row>
    <row r="85" spans="2:44" s="5" customFormat="1" ht="36.95" customHeight="1">
      <c r="B85" s="53"/>
      <c r="C85" s="54" t="s">
        <v>15</v>
      </c>
      <c r="L85" s="258" t="str">
        <f>K6</f>
        <v>Regenerace panelového sídliště Vyhlídka-V.etapa lokalita ulic Havlíčkova a Zd.Fibicha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Valašské Meziříčí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60" t="str">
        <f>IF(AN8="","",AN8)</f>
        <v>16. 1. 2019</v>
      </c>
      <c r="AN87" s="260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Valašské Meziříčí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6" t="str">
        <f>IF(E17="","",E17)</f>
        <v>LZ-PROJEKT plus s.r.o.</v>
      </c>
      <c r="AN89" s="257"/>
      <c r="AO89" s="257"/>
      <c r="AP89" s="257"/>
      <c r="AQ89" s="33"/>
      <c r="AR89" s="34"/>
      <c r="AS89" s="252" t="s">
        <v>55</v>
      </c>
      <c r="AT89" s="25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56" t="str">
        <f>IF(E20="","",E20)</f>
        <v>Fajfrová Irena</v>
      </c>
      <c r="AN90" s="257"/>
      <c r="AO90" s="257"/>
      <c r="AP90" s="257"/>
      <c r="AQ90" s="33"/>
      <c r="AR90" s="34"/>
      <c r="AS90" s="254"/>
      <c r="AT90" s="25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4"/>
      <c r="AT91" s="25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40" t="s">
        <v>56</v>
      </c>
      <c r="D92" s="241"/>
      <c r="E92" s="241"/>
      <c r="F92" s="241"/>
      <c r="G92" s="241"/>
      <c r="H92" s="61"/>
      <c r="I92" s="242" t="s">
        <v>57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4" t="s">
        <v>58</v>
      </c>
      <c r="AH92" s="241"/>
      <c r="AI92" s="241"/>
      <c r="AJ92" s="241"/>
      <c r="AK92" s="241"/>
      <c r="AL92" s="241"/>
      <c r="AM92" s="241"/>
      <c r="AN92" s="242" t="s">
        <v>59</v>
      </c>
      <c r="AO92" s="241"/>
      <c r="AP92" s="243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8">
        <f>ROUND(AG95+AG100+SUM(AG105:AG111),2)</f>
        <v>0</v>
      </c>
      <c r="AH94" s="238"/>
      <c r="AI94" s="238"/>
      <c r="AJ94" s="238"/>
      <c r="AK94" s="238"/>
      <c r="AL94" s="238"/>
      <c r="AM94" s="238"/>
      <c r="AN94" s="239">
        <f aca="true" t="shared" si="0" ref="AN94:AN111">SUM(AG94,AT94)</f>
        <v>0</v>
      </c>
      <c r="AO94" s="239"/>
      <c r="AP94" s="239"/>
      <c r="AQ94" s="73" t="s">
        <v>1</v>
      </c>
      <c r="AR94" s="69"/>
      <c r="AS94" s="74">
        <f>ROUND(AS95+AS100+SUM(AS105:AS111),2)</f>
        <v>0</v>
      </c>
      <c r="AT94" s="75">
        <f aca="true" t="shared" si="1" ref="AT94:AT111">ROUND(SUM(AV94:AW94),2)</f>
        <v>0</v>
      </c>
      <c r="AU94" s="76">
        <f>ROUND(AU95+AU100+SUM(AU105:AU111),5)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ROUND(AZ95+AZ100+SUM(AZ105:AZ111),2)</f>
        <v>0</v>
      </c>
      <c r="BA94" s="75">
        <f>ROUND(BA95+BA100+SUM(BA105:BA111),2)</f>
        <v>0</v>
      </c>
      <c r="BB94" s="75">
        <f>ROUND(BB95+BB100+SUM(BB105:BB111),2)</f>
        <v>0</v>
      </c>
      <c r="BC94" s="75">
        <f>ROUND(BC95+BC100+SUM(BC105:BC111),2)</f>
        <v>0</v>
      </c>
      <c r="BD94" s="77">
        <f>ROUND(BD95+BD100+SUM(BD105:BD111),2)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2:91" s="7" customFormat="1" ht="16.5" customHeight="1">
      <c r="B95" s="80"/>
      <c r="C95" s="81"/>
      <c r="D95" s="232" t="s">
        <v>79</v>
      </c>
      <c r="E95" s="232"/>
      <c r="F95" s="232"/>
      <c r="G95" s="232"/>
      <c r="H95" s="232"/>
      <c r="I95" s="82"/>
      <c r="J95" s="232" t="s">
        <v>80</v>
      </c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6">
        <f>ROUND(SUM(AG96:AG99),2)</f>
        <v>0</v>
      </c>
      <c r="AH95" s="237"/>
      <c r="AI95" s="237"/>
      <c r="AJ95" s="237"/>
      <c r="AK95" s="237"/>
      <c r="AL95" s="237"/>
      <c r="AM95" s="237"/>
      <c r="AN95" s="245">
        <f t="shared" si="0"/>
        <v>0</v>
      </c>
      <c r="AO95" s="237"/>
      <c r="AP95" s="237"/>
      <c r="AQ95" s="83" t="s">
        <v>81</v>
      </c>
      <c r="AR95" s="80"/>
      <c r="AS95" s="84">
        <f>ROUND(SUM(AS96:AS99),2)</f>
        <v>0</v>
      </c>
      <c r="AT95" s="85">
        <f t="shared" si="1"/>
        <v>0</v>
      </c>
      <c r="AU95" s="86">
        <f>ROUND(SUM(AU96:AU99),5)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ROUND(SUM(AZ96:AZ99),2)</f>
        <v>0</v>
      </c>
      <c r="BA95" s="85">
        <f>ROUND(SUM(BA96:BA99),2)</f>
        <v>0</v>
      </c>
      <c r="BB95" s="85">
        <f>ROUND(SUM(BB96:BB99),2)</f>
        <v>0</v>
      </c>
      <c r="BC95" s="85">
        <f>ROUND(SUM(BC96:BC99),2)</f>
        <v>0</v>
      </c>
      <c r="BD95" s="87">
        <f>ROUND(SUM(BD96:BD99),2)</f>
        <v>0</v>
      </c>
      <c r="BS95" s="88" t="s">
        <v>74</v>
      </c>
      <c r="BT95" s="88" t="s">
        <v>82</v>
      </c>
      <c r="BU95" s="88" t="s">
        <v>76</v>
      </c>
      <c r="BV95" s="88" t="s">
        <v>77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0" s="4" customFormat="1" ht="16.5" customHeight="1">
      <c r="A96" s="89" t="s">
        <v>85</v>
      </c>
      <c r="B96" s="52"/>
      <c r="C96" s="10"/>
      <c r="D96" s="10"/>
      <c r="E96" s="233" t="s">
        <v>86</v>
      </c>
      <c r="F96" s="233"/>
      <c r="G96" s="233"/>
      <c r="H96" s="233"/>
      <c r="I96" s="233"/>
      <c r="J96" s="10"/>
      <c r="K96" s="233" t="s">
        <v>87</v>
      </c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4">
        <f>'01 - Dětské hřiště D.1.1'!J32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90" t="s">
        <v>88</v>
      </c>
      <c r="AR96" s="52"/>
      <c r="AS96" s="91">
        <v>0</v>
      </c>
      <c r="AT96" s="92">
        <f t="shared" si="1"/>
        <v>0</v>
      </c>
      <c r="AU96" s="93">
        <f>'01 - Dětské hřiště D.1.1'!P132</f>
        <v>0</v>
      </c>
      <c r="AV96" s="92">
        <f>'01 - Dětské hřiště D.1.1'!J35</f>
        <v>0</v>
      </c>
      <c r="AW96" s="92">
        <f>'01 - Dětské hřiště D.1.1'!J36</f>
        <v>0</v>
      </c>
      <c r="AX96" s="92">
        <f>'01 - Dětské hřiště D.1.1'!J37</f>
        <v>0</v>
      </c>
      <c r="AY96" s="92">
        <f>'01 - Dětské hřiště D.1.1'!J38</f>
        <v>0</v>
      </c>
      <c r="AZ96" s="92">
        <f>'01 - Dětské hřiště D.1.1'!F35</f>
        <v>0</v>
      </c>
      <c r="BA96" s="92">
        <f>'01 - Dětské hřiště D.1.1'!F36</f>
        <v>0</v>
      </c>
      <c r="BB96" s="92">
        <f>'01 - Dětské hřiště D.1.1'!F37</f>
        <v>0</v>
      </c>
      <c r="BC96" s="92">
        <f>'01 - Dětské hřiště D.1.1'!F38</f>
        <v>0</v>
      </c>
      <c r="BD96" s="94">
        <f>'01 - Dětské hřiště D.1.1'!F39</f>
        <v>0</v>
      </c>
      <c r="BT96" s="26" t="s">
        <v>84</v>
      </c>
      <c r="BV96" s="26" t="s">
        <v>77</v>
      </c>
      <c r="BW96" s="26" t="s">
        <v>89</v>
      </c>
      <c r="BX96" s="26" t="s">
        <v>83</v>
      </c>
      <c r="CL96" s="26" t="s">
        <v>1</v>
      </c>
    </row>
    <row r="97" spans="1:90" s="4" customFormat="1" ht="16.5" customHeight="1">
      <c r="A97" s="89" t="s">
        <v>85</v>
      </c>
      <c r="B97" s="52"/>
      <c r="C97" s="10"/>
      <c r="D97" s="10"/>
      <c r="E97" s="233" t="s">
        <v>90</v>
      </c>
      <c r="F97" s="233"/>
      <c r="G97" s="233"/>
      <c r="H97" s="233"/>
      <c r="I97" s="233"/>
      <c r="J97" s="10"/>
      <c r="K97" s="233" t="s">
        <v>91</v>
      </c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4">
        <f>'02 - Sportovní hřiště D.1.1'!J32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90" t="s">
        <v>88</v>
      </c>
      <c r="AR97" s="52"/>
      <c r="AS97" s="91">
        <v>0</v>
      </c>
      <c r="AT97" s="92">
        <f t="shared" si="1"/>
        <v>0</v>
      </c>
      <c r="AU97" s="93">
        <f>'02 - Sportovní hřiště D.1.1'!P136</f>
        <v>0</v>
      </c>
      <c r="AV97" s="92">
        <f>'02 - Sportovní hřiště D.1.1'!J35</f>
        <v>0</v>
      </c>
      <c r="AW97" s="92">
        <f>'02 - Sportovní hřiště D.1.1'!J36</f>
        <v>0</v>
      </c>
      <c r="AX97" s="92">
        <f>'02 - Sportovní hřiště D.1.1'!J37</f>
        <v>0</v>
      </c>
      <c r="AY97" s="92">
        <f>'02 - Sportovní hřiště D.1.1'!J38</f>
        <v>0</v>
      </c>
      <c r="AZ97" s="92">
        <f>'02 - Sportovní hřiště D.1.1'!F35</f>
        <v>0</v>
      </c>
      <c r="BA97" s="92">
        <f>'02 - Sportovní hřiště D.1.1'!F36</f>
        <v>0</v>
      </c>
      <c r="BB97" s="92">
        <f>'02 - Sportovní hřiště D.1.1'!F37</f>
        <v>0</v>
      </c>
      <c r="BC97" s="92">
        <f>'02 - Sportovní hřiště D.1.1'!F38</f>
        <v>0</v>
      </c>
      <c r="BD97" s="94">
        <f>'02 - Sportovní hřiště D.1.1'!F39</f>
        <v>0</v>
      </c>
      <c r="BT97" s="26" t="s">
        <v>84</v>
      </c>
      <c r="BV97" s="26" t="s">
        <v>77</v>
      </c>
      <c r="BW97" s="26" t="s">
        <v>92</v>
      </c>
      <c r="BX97" s="26" t="s">
        <v>83</v>
      </c>
      <c r="CL97" s="26" t="s">
        <v>1</v>
      </c>
    </row>
    <row r="98" spans="1:90" s="4" customFormat="1" ht="16.5" customHeight="1">
      <c r="A98" s="89" t="s">
        <v>85</v>
      </c>
      <c r="B98" s="52"/>
      <c r="C98" s="10"/>
      <c r="D98" s="10"/>
      <c r="E98" s="233" t="s">
        <v>93</v>
      </c>
      <c r="F98" s="233"/>
      <c r="G98" s="233"/>
      <c r="H98" s="233"/>
      <c r="I98" s="233"/>
      <c r="J98" s="10"/>
      <c r="K98" s="233" t="s">
        <v>94</v>
      </c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4">
        <f>'03 - Dětské hřiště D.1.2'!J32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90" t="s">
        <v>88</v>
      </c>
      <c r="AR98" s="52"/>
      <c r="AS98" s="91">
        <v>0</v>
      </c>
      <c r="AT98" s="92">
        <f t="shared" si="1"/>
        <v>0</v>
      </c>
      <c r="AU98" s="93">
        <f>'03 - Dětské hřiště D.1.2'!P126</f>
        <v>0</v>
      </c>
      <c r="AV98" s="92">
        <f>'03 - Dětské hřiště D.1.2'!J35</f>
        <v>0</v>
      </c>
      <c r="AW98" s="92">
        <f>'03 - Dětské hřiště D.1.2'!J36</f>
        <v>0</v>
      </c>
      <c r="AX98" s="92">
        <f>'03 - Dětské hřiště D.1.2'!J37</f>
        <v>0</v>
      </c>
      <c r="AY98" s="92">
        <f>'03 - Dětské hřiště D.1.2'!J38</f>
        <v>0</v>
      </c>
      <c r="AZ98" s="92">
        <f>'03 - Dětské hřiště D.1.2'!F35</f>
        <v>0</v>
      </c>
      <c r="BA98" s="92">
        <f>'03 - Dětské hřiště D.1.2'!F36</f>
        <v>0</v>
      </c>
      <c r="BB98" s="92">
        <f>'03 - Dětské hřiště D.1.2'!F37</f>
        <v>0</v>
      </c>
      <c r="BC98" s="92">
        <f>'03 - Dětské hřiště D.1.2'!F38</f>
        <v>0</v>
      </c>
      <c r="BD98" s="94">
        <f>'03 - Dětské hřiště D.1.2'!F39</f>
        <v>0</v>
      </c>
      <c r="BT98" s="26" t="s">
        <v>84</v>
      </c>
      <c r="BV98" s="26" t="s">
        <v>77</v>
      </c>
      <c r="BW98" s="26" t="s">
        <v>95</v>
      </c>
      <c r="BX98" s="26" t="s">
        <v>83</v>
      </c>
      <c r="CL98" s="26" t="s">
        <v>1</v>
      </c>
    </row>
    <row r="99" spans="1:90" s="4" customFormat="1" ht="16.5" customHeight="1">
      <c r="A99" s="89" t="s">
        <v>85</v>
      </c>
      <c r="B99" s="52"/>
      <c r="C99" s="10"/>
      <c r="D99" s="10"/>
      <c r="E99" s="233" t="s">
        <v>96</v>
      </c>
      <c r="F99" s="233"/>
      <c r="G99" s="233"/>
      <c r="H99" s="233"/>
      <c r="I99" s="233"/>
      <c r="J99" s="10"/>
      <c r="K99" s="233" t="s">
        <v>97</v>
      </c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4">
        <f>'04 - Dětské hřiště D.1.3'!J32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90" t="s">
        <v>88</v>
      </c>
      <c r="AR99" s="52"/>
      <c r="AS99" s="91">
        <v>0</v>
      </c>
      <c r="AT99" s="92">
        <f t="shared" si="1"/>
        <v>0</v>
      </c>
      <c r="AU99" s="93">
        <f>'04 - Dětské hřiště D.1.3'!P127</f>
        <v>0</v>
      </c>
      <c r="AV99" s="92">
        <f>'04 - Dětské hřiště D.1.3'!J35</f>
        <v>0</v>
      </c>
      <c r="AW99" s="92">
        <f>'04 - Dětské hřiště D.1.3'!J36</f>
        <v>0</v>
      </c>
      <c r="AX99" s="92">
        <f>'04 - Dětské hřiště D.1.3'!J37</f>
        <v>0</v>
      </c>
      <c r="AY99" s="92">
        <f>'04 - Dětské hřiště D.1.3'!J38</f>
        <v>0</v>
      </c>
      <c r="AZ99" s="92">
        <f>'04 - Dětské hřiště D.1.3'!F35</f>
        <v>0</v>
      </c>
      <c r="BA99" s="92">
        <f>'04 - Dětské hřiště D.1.3'!F36</f>
        <v>0</v>
      </c>
      <c r="BB99" s="92">
        <f>'04 - Dětské hřiště D.1.3'!F37</f>
        <v>0</v>
      </c>
      <c r="BC99" s="92">
        <f>'04 - Dětské hřiště D.1.3'!F38</f>
        <v>0</v>
      </c>
      <c r="BD99" s="94">
        <f>'04 - Dětské hřiště D.1.3'!F39</f>
        <v>0</v>
      </c>
      <c r="BT99" s="26" t="s">
        <v>84</v>
      </c>
      <c r="BV99" s="26" t="s">
        <v>77</v>
      </c>
      <c r="BW99" s="26" t="s">
        <v>98</v>
      </c>
      <c r="BX99" s="26" t="s">
        <v>83</v>
      </c>
      <c r="CL99" s="26" t="s">
        <v>1</v>
      </c>
    </row>
    <row r="100" spans="2:91" s="7" customFormat="1" ht="16.5" customHeight="1">
      <c r="B100" s="80"/>
      <c r="C100" s="81"/>
      <c r="D100" s="232" t="s">
        <v>99</v>
      </c>
      <c r="E100" s="232"/>
      <c r="F100" s="232"/>
      <c r="G100" s="232"/>
      <c r="H100" s="232"/>
      <c r="I100" s="82"/>
      <c r="J100" s="232" t="s">
        <v>100</v>
      </c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6">
        <f>ROUND(SUM(AG101:AG104),2)</f>
        <v>0</v>
      </c>
      <c r="AH100" s="237"/>
      <c r="AI100" s="237"/>
      <c r="AJ100" s="237"/>
      <c r="AK100" s="237"/>
      <c r="AL100" s="237"/>
      <c r="AM100" s="237"/>
      <c r="AN100" s="245">
        <f t="shared" si="0"/>
        <v>0</v>
      </c>
      <c r="AO100" s="237"/>
      <c r="AP100" s="237"/>
      <c r="AQ100" s="83" t="s">
        <v>81</v>
      </c>
      <c r="AR100" s="80"/>
      <c r="AS100" s="84">
        <f>ROUND(SUM(AS101:AS104),2)</f>
        <v>0</v>
      </c>
      <c r="AT100" s="85">
        <f t="shared" si="1"/>
        <v>0</v>
      </c>
      <c r="AU100" s="86">
        <f>ROUND(SUM(AU101:AU104),5)</f>
        <v>0</v>
      </c>
      <c r="AV100" s="85">
        <f>ROUND(AZ100*L29,2)</f>
        <v>0</v>
      </c>
      <c r="AW100" s="85">
        <f>ROUND(BA100*L30,2)</f>
        <v>0</v>
      </c>
      <c r="AX100" s="85">
        <f>ROUND(BB100*L29,2)</f>
        <v>0</v>
      </c>
      <c r="AY100" s="85">
        <f>ROUND(BC100*L30,2)</f>
        <v>0</v>
      </c>
      <c r="AZ100" s="85">
        <f>ROUND(SUM(AZ101:AZ104),2)</f>
        <v>0</v>
      </c>
      <c r="BA100" s="85">
        <f>ROUND(SUM(BA101:BA104),2)</f>
        <v>0</v>
      </c>
      <c r="BB100" s="85">
        <f>ROUND(SUM(BB101:BB104),2)</f>
        <v>0</v>
      </c>
      <c r="BC100" s="85">
        <f>ROUND(SUM(BC101:BC104),2)</f>
        <v>0</v>
      </c>
      <c r="BD100" s="87">
        <f>ROUND(SUM(BD101:BD104),2)</f>
        <v>0</v>
      </c>
      <c r="BS100" s="88" t="s">
        <v>74</v>
      </c>
      <c r="BT100" s="88" t="s">
        <v>82</v>
      </c>
      <c r="BU100" s="88" t="s">
        <v>76</v>
      </c>
      <c r="BV100" s="88" t="s">
        <v>77</v>
      </c>
      <c r="BW100" s="88" t="s">
        <v>101</v>
      </c>
      <c r="BX100" s="88" t="s">
        <v>4</v>
      </c>
      <c r="CL100" s="88" t="s">
        <v>1</v>
      </c>
      <c r="CM100" s="88" t="s">
        <v>84</v>
      </c>
    </row>
    <row r="101" spans="1:90" s="4" customFormat="1" ht="16.5" customHeight="1">
      <c r="A101" s="89" t="s">
        <v>85</v>
      </c>
      <c r="B101" s="52"/>
      <c r="C101" s="10"/>
      <c r="D101" s="10"/>
      <c r="E101" s="233" t="s">
        <v>86</v>
      </c>
      <c r="F101" s="233"/>
      <c r="G101" s="233"/>
      <c r="H101" s="233"/>
      <c r="I101" s="233"/>
      <c r="J101" s="10"/>
      <c r="K101" s="233" t="s">
        <v>102</v>
      </c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4">
        <f>'01 - Kontejnerové stanovi...'!J32</f>
        <v>0</v>
      </c>
      <c r="AH101" s="235"/>
      <c r="AI101" s="235"/>
      <c r="AJ101" s="235"/>
      <c r="AK101" s="235"/>
      <c r="AL101" s="235"/>
      <c r="AM101" s="235"/>
      <c r="AN101" s="234">
        <f t="shared" si="0"/>
        <v>0</v>
      </c>
      <c r="AO101" s="235"/>
      <c r="AP101" s="235"/>
      <c r="AQ101" s="90" t="s">
        <v>88</v>
      </c>
      <c r="AR101" s="52"/>
      <c r="AS101" s="91">
        <v>0</v>
      </c>
      <c r="AT101" s="92">
        <f t="shared" si="1"/>
        <v>0</v>
      </c>
      <c r="AU101" s="93">
        <f>'01 - Kontejnerové stanovi...'!P133</f>
        <v>0</v>
      </c>
      <c r="AV101" s="92">
        <f>'01 - Kontejnerové stanovi...'!J35</f>
        <v>0</v>
      </c>
      <c r="AW101" s="92">
        <f>'01 - Kontejnerové stanovi...'!J36</f>
        <v>0</v>
      </c>
      <c r="AX101" s="92">
        <f>'01 - Kontejnerové stanovi...'!J37</f>
        <v>0</v>
      </c>
      <c r="AY101" s="92">
        <f>'01 - Kontejnerové stanovi...'!J38</f>
        <v>0</v>
      </c>
      <c r="AZ101" s="92">
        <f>'01 - Kontejnerové stanovi...'!F35</f>
        <v>0</v>
      </c>
      <c r="BA101" s="92">
        <f>'01 - Kontejnerové stanovi...'!F36</f>
        <v>0</v>
      </c>
      <c r="BB101" s="92">
        <f>'01 - Kontejnerové stanovi...'!F37</f>
        <v>0</v>
      </c>
      <c r="BC101" s="92">
        <f>'01 - Kontejnerové stanovi...'!F38</f>
        <v>0</v>
      </c>
      <c r="BD101" s="94">
        <f>'01 - Kontejnerové stanovi...'!F39</f>
        <v>0</v>
      </c>
      <c r="BT101" s="26" t="s">
        <v>84</v>
      </c>
      <c r="BV101" s="26" t="s">
        <v>77</v>
      </c>
      <c r="BW101" s="26" t="s">
        <v>103</v>
      </c>
      <c r="BX101" s="26" t="s">
        <v>101</v>
      </c>
      <c r="CL101" s="26" t="s">
        <v>1</v>
      </c>
    </row>
    <row r="102" spans="1:90" s="4" customFormat="1" ht="16.5" customHeight="1">
      <c r="A102" s="89" t="s">
        <v>85</v>
      </c>
      <c r="B102" s="52"/>
      <c r="C102" s="10"/>
      <c r="D102" s="10"/>
      <c r="E102" s="233" t="s">
        <v>90</v>
      </c>
      <c r="F102" s="233"/>
      <c r="G102" s="233"/>
      <c r="H102" s="233"/>
      <c r="I102" s="233"/>
      <c r="J102" s="10"/>
      <c r="K102" s="233" t="s">
        <v>104</v>
      </c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4">
        <f>'02 - Kontejnerové stanovi...'!J32</f>
        <v>0</v>
      </c>
      <c r="AH102" s="235"/>
      <c r="AI102" s="235"/>
      <c r="AJ102" s="235"/>
      <c r="AK102" s="235"/>
      <c r="AL102" s="235"/>
      <c r="AM102" s="235"/>
      <c r="AN102" s="234">
        <f t="shared" si="0"/>
        <v>0</v>
      </c>
      <c r="AO102" s="235"/>
      <c r="AP102" s="235"/>
      <c r="AQ102" s="90" t="s">
        <v>88</v>
      </c>
      <c r="AR102" s="52"/>
      <c r="AS102" s="91">
        <v>0</v>
      </c>
      <c r="AT102" s="92">
        <f t="shared" si="1"/>
        <v>0</v>
      </c>
      <c r="AU102" s="93">
        <f>'02 - Kontejnerové stanovi...'!P133</f>
        <v>0</v>
      </c>
      <c r="AV102" s="92">
        <f>'02 - Kontejnerové stanovi...'!J35</f>
        <v>0</v>
      </c>
      <c r="AW102" s="92">
        <f>'02 - Kontejnerové stanovi...'!J36</f>
        <v>0</v>
      </c>
      <c r="AX102" s="92">
        <f>'02 - Kontejnerové stanovi...'!J37</f>
        <v>0</v>
      </c>
      <c r="AY102" s="92">
        <f>'02 - Kontejnerové stanovi...'!J38</f>
        <v>0</v>
      </c>
      <c r="AZ102" s="92">
        <f>'02 - Kontejnerové stanovi...'!F35</f>
        <v>0</v>
      </c>
      <c r="BA102" s="92">
        <f>'02 - Kontejnerové stanovi...'!F36</f>
        <v>0</v>
      </c>
      <c r="BB102" s="92">
        <f>'02 - Kontejnerové stanovi...'!F37</f>
        <v>0</v>
      </c>
      <c r="BC102" s="92">
        <f>'02 - Kontejnerové stanovi...'!F38</f>
        <v>0</v>
      </c>
      <c r="BD102" s="94">
        <f>'02 - Kontejnerové stanovi...'!F39</f>
        <v>0</v>
      </c>
      <c r="BT102" s="26" t="s">
        <v>84</v>
      </c>
      <c r="BV102" s="26" t="s">
        <v>77</v>
      </c>
      <c r="BW102" s="26" t="s">
        <v>105</v>
      </c>
      <c r="BX102" s="26" t="s">
        <v>101</v>
      </c>
      <c r="CL102" s="26" t="s">
        <v>1</v>
      </c>
    </row>
    <row r="103" spans="1:90" s="4" customFormat="1" ht="16.5" customHeight="1">
      <c r="A103" s="89" t="s">
        <v>85</v>
      </c>
      <c r="B103" s="52"/>
      <c r="C103" s="10"/>
      <c r="D103" s="10"/>
      <c r="E103" s="233" t="s">
        <v>93</v>
      </c>
      <c r="F103" s="233"/>
      <c r="G103" s="233"/>
      <c r="H103" s="233"/>
      <c r="I103" s="233"/>
      <c r="J103" s="10"/>
      <c r="K103" s="233" t="s">
        <v>106</v>
      </c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4">
        <f>'03 - Kontejnerové stanovi...'!J32</f>
        <v>0</v>
      </c>
      <c r="AH103" s="235"/>
      <c r="AI103" s="235"/>
      <c r="AJ103" s="235"/>
      <c r="AK103" s="235"/>
      <c r="AL103" s="235"/>
      <c r="AM103" s="235"/>
      <c r="AN103" s="234">
        <f t="shared" si="0"/>
        <v>0</v>
      </c>
      <c r="AO103" s="235"/>
      <c r="AP103" s="235"/>
      <c r="AQ103" s="90" t="s">
        <v>88</v>
      </c>
      <c r="AR103" s="52"/>
      <c r="AS103" s="91">
        <v>0</v>
      </c>
      <c r="AT103" s="92">
        <f t="shared" si="1"/>
        <v>0</v>
      </c>
      <c r="AU103" s="93">
        <f>'03 - Kontejnerové stanovi...'!P129</f>
        <v>0</v>
      </c>
      <c r="AV103" s="92">
        <f>'03 - Kontejnerové stanovi...'!J35</f>
        <v>0</v>
      </c>
      <c r="AW103" s="92">
        <f>'03 - Kontejnerové stanovi...'!J36</f>
        <v>0</v>
      </c>
      <c r="AX103" s="92">
        <f>'03 - Kontejnerové stanovi...'!J37</f>
        <v>0</v>
      </c>
      <c r="AY103" s="92">
        <f>'03 - Kontejnerové stanovi...'!J38</f>
        <v>0</v>
      </c>
      <c r="AZ103" s="92">
        <f>'03 - Kontejnerové stanovi...'!F35</f>
        <v>0</v>
      </c>
      <c r="BA103" s="92">
        <f>'03 - Kontejnerové stanovi...'!F36</f>
        <v>0</v>
      </c>
      <c r="BB103" s="92">
        <f>'03 - Kontejnerové stanovi...'!F37</f>
        <v>0</v>
      </c>
      <c r="BC103" s="92">
        <f>'03 - Kontejnerové stanovi...'!F38</f>
        <v>0</v>
      </c>
      <c r="BD103" s="94">
        <f>'03 - Kontejnerové stanovi...'!F39</f>
        <v>0</v>
      </c>
      <c r="BT103" s="26" t="s">
        <v>84</v>
      </c>
      <c r="BV103" s="26" t="s">
        <v>77</v>
      </c>
      <c r="BW103" s="26" t="s">
        <v>107</v>
      </c>
      <c r="BX103" s="26" t="s">
        <v>101</v>
      </c>
      <c r="CL103" s="26" t="s">
        <v>1</v>
      </c>
    </row>
    <row r="104" spans="1:90" s="4" customFormat="1" ht="16.5" customHeight="1">
      <c r="A104" s="89" t="s">
        <v>85</v>
      </c>
      <c r="B104" s="52"/>
      <c r="C104" s="10"/>
      <c r="D104" s="10"/>
      <c r="E104" s="233" t="s">
        <v>96</v>
      </c>
      <c r="F104" s="233"/>
      <c r="G104" s="233"/>
      <c r="H104" s="233"/>
      <c r="I104" s="233"/>
      <c r="J104" s="10"/>
      <c r="K104" s="233" t="s">
        <v>108</v>
      </c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4">
        <f>'04 - Kontejnerové stanovi...'!J32</f>
        <v>0</v>
      </c>
      <c r="AH104" s="235"/>
      <c r="AI104" s="235"/>
      <c r="AJ104" s="235"/>
      <c r="AK104" s="235"/>
      <c r="AL104" s="235"/>
      <c r="AM104" s="235"/>
      <c r="AN104" s="234">
        <f t="shared" si="0"/>
        <v>0</v>
      </c>
      <c r="AO104" s="235"/>
      <c r="AP104" s="235"/>
      <c r="AQ104" s="90" t="s">
        <v>88</v>
      </c>
      <c r="AR104" s="52"/>
      <c r="AS104" s="91">
        <v>0</v>
      </c>
      <c r="AT104" s="92">
        <f t="shared" si="1"/>
        <v>0</v>
      </c>
      <c r="AU104" s="93">
        <f>'04 - Kontejnerové stanovi...'!P133</f>
        <v>0</v>
      </c>
      <c r="AV104" s="92">
        <f>'04 - Kontejnerové stanovi...'!J35</f>
        <v>0</v>
      </c>
      <c r="AW104" s="92">
        <f>'04 - Kontejnerové stanovi...'!J36</f>
        <v>0</v>
      </c>
      <c r="AX104" s="92">
        <f>'04 - Kontejnerové stanovi...'!J37</f>
        <v>0</v>
      </c>
      <c r="AY104" s="92">
        <f>'04 - Kontejnerové stanovi...'!J38</f>
        <v>0</v>
      </c>
      <c r="AZ104" s="92">
        <f>'04 - Kontejnerové stanovi...'!F35</f>
        <v>0</v>
      </c>
      <c r="BA104" s="92">
        <f>'04 - Kontejnerové stanovi...'!F36</f>
        <v>0</v>
      </c>
      <c r="BB104" s="92">
        <f>'04 - Kontejnerové stanovi...'!F37</f>
        <v>0</v>
      </c>
      <c r="BC104" s="92">
        <f>'04 - Kontejnerové stanovi...'!F38</f>
        <v>0</v>
      </c>
      <c r="BD104" s="94">
        <f>'04 - Kontejnerové stanovi...'!F39</f>
        <v>0</v>
      </c>
      <c r="BT104" s="26" t="s">
        <v>84</v>
      </c>
      <c r="BV104" s="26" t="s">
        <v>77</v>
      </c>
      <c r="BW104" s="26" t="s">
        <v>109</v>
      </c>
      <c r="BX104" s="26" t="s">
        <v>101</v>
      </c>
      <c r="CL104" s="26" t="s">
        <v>1</v>
      </c>
    </row>
    <row r="105" spans="1:91" s="7" customFormat="1" ht="16.5" customHeight="1">
      <c r="A105" s="89" t="s">
        <v>85</v>
      </c>
      <c r="B105" s="80"/>
      <c r="C105" s="81"/>
      <c r="D105" s="232" t="s">
        <v>110</v>
      </c>
      <c r="E105" s="232"/>
      <c r="F105" s="232"/>
      <c r="G105" s="232"/>
      <c r="H105" s="232"/>
      <c r="I105" s="82"/>
      <c r="J105" s="232" t="s">
        <v>111</v>
      </c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45">
        <f>'004 - SO 04 Parkoviště'!J30</f>
        <v>0</v>
      </c>
      <c r="AH105" s="237"/>
      <c r="AI105" s="237"/>
      <c r="AJ105" s="237"/>
      <c r="AK105" s="237"/>
      <c r="AL105" s="237"/>
      <c r="AM105" s="237"/>
      <c r="AN105" s="245">
        <f t="shared" si="0"/>
        <v>0</v>
      </c>
      <c r="AO105" s="237"/>
      <c r="AP105" s="237"/>
      <c r="AQ105" s="83" t="s">
        <v>81</v>
      </c>
      <c r="AR105" s="80"/>
      <c r="AS105" s="84">
        <v>0</v>
      </c>
      <c r="AT105" s="85">
        <f t="shared" si="1"/>
        <v>0</v>
      </c>
      <c r="AU105" s="86">
        <f>'004 - SO 04 Parkoviště'!P127</f>
        <v>0</v>
      </c>
      <c r="AV105" s="85">
        <f>'004 - SO 04 Parkoviště'!J33</f>
        <v>0</v>
      </c>
      <c r="AW105" s="85">
        <f>'004 - SO 04 Parkoviště'!J34</f>
        <v>0</v>
      </c>
      <c r="AX105" s="85">
        <f>'004 - SO 04 Parkoviště'!J35</f>
        <v>0</v>
      </c>
      <c r="AY105" s="85">
        <f>'004 - SO 04 Parkoviště'!J36</f>
        <v>0</v>
      </c>
      <c r="AZ105" s="85">
        <f>'004 - SO 04 Parkoviště'!F33</f>
        <v>0</v>
      </c>
      <c r="BA105" s="85">
        <f>'004 - SO 04 Parkoviště'!F34</f>
        <v>0</v>
      </c>
      <c r="BB105" s="85">
        <f>'004 - SO 04 Parkoviště'!F35</f>
        <v>0</v>
      </c>
      <c r="BC105" s="85">
        <f>'004 - SO 04 Parkoviště'!F36</f>
        <v>0</v>
      </c>
      <c r="BD105" s="87">
        <f>'004 - SO 04 Parkoviště'!F37</f>
        <v>0</v>
      </c>
      <c r="BT105" s="88" t="s">
        <v>82</v>
      </c>
      <c r="BV105" s="88" t="s">
        <v>77</v>
      </c>
      <c r="BW105" s="88" t="s">
        <v>112</v>
      </c>
      <c r="BX105" s="88" t="s">
        <v>4</v>
      </c>
      <c r="CL105" s="88" t="s">
        <v>1</v>
      </c>
      <c r="CM105" s="88" t="s">
        <v>84</v>
      </c>
    </row>
    <row r="106" spans="1:91" s="7" customFormat="1" ht="16.5" customHeight="1">
      <c r="A106" s="89" t="s">
        <v>85</v>
      </c>
      <c r="B106" s="80"/>
      <c r="C106" s="81"/>
      <c r="D106" s="232" t="s">
        <v>113</v>
      </c>
      <c r="E106" s="232"/>
      <c r="F106" s="232"/>
      <c r="G106" s="232"/>
      <c r="H106" s="232"/>
      <c r="I106" s="82"/>
      <c r="J106" s="232" t="s">
        <v>114</v>
      </c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45">
        <f>'005 - SO 05 Sadové úpravy'!J30</f>
        <v>0</v>
      </c>
      <c r="AH106" s="237"/>
      <c r="AI106" s="237"/>
      <c r="AJ106" s="237"/>
      <c r="AK106" s="237"/>
      <c r="AL106" s="237"/>
      <c r="AM106" s="237"/>
      <c r="AN106" s="245">
        <f t="shared" si="0"/>
        <v>0</v>
      </c>
      <c r="AO106" s="237"/>
      <c r="AP106" s="237"/>
      <c r="AQ106" s="83" t="s">
        <v>81</v>
      </c>
      <c r="AR106" s="80"/>
      <c r="AS106" s="84">
        <v>0</v>
      </c>
      <c r="AT106" s="85">
        <f t="shared" si="1"/>
        <v>0</v>
      </c>
      <c r="AU106" s="86">
        <f>'005 - SO 05 Sadové úpravy'!P120</f>
        <v>0</v>
      </c>
      <c r="AV106" s="85">
        <f>'005 - SO 05 Sadové úpravy'!J33</f>
        <v>0</v>
      </c>
      <c r="AW106" s="85">
        <f>'005 - SO 05 Sadové úpravy'!J34</f>
        <v>0</v>
      </c>
      <c r="AX106" s="85">
        <f>'005 - SO 05 Sadové úpravy'!J35</f>
        <v>0</v>
      </c>
      <c r="AY106" s="85">
        <f>'005 - SO 05 Sadové úpravy'!J36</f>
        <v>0</v>
      </c>
      <c r="AZ106" s="85">
        <f>'005 - SO 05 Sadové úpravy'!F33</f>
        <v>0</v>
      </c>
      <c r="BA106" s="85">
        <f>'005 - SO 05 Sadové úpravy'!F34</f>
        <v>0</v>
      </c>
      <c r="BB106" s="85">
        <f>'005 - SO 05 Sadové úpravy'!F35</f>
        <v>0</v>
      </c>
      <c r="BC106" s="85">
        <f>'005 - SO 05 Sadové úpravy'!F36</f>
        <v>0</v>
      </c>
      <c r="BD106" s="87">
        <f>'005 - SO 05 Sadové úpravy'!F37</f>
        <v>0</v>
      </c>
      <c r="BT106" s="88" t="s">
        <v>82</v>
      </c>
      <c r="BV106" s="88" t="s">
        <v>77</v>
      </c>
      <c r="BW106" s="88" t="s">
        <v>115</v>
      </c>
      <c r="BX106" s="88" t="s">
        <v>4</v>
      </c>
      <c r="CL106" s="88" t="s">
        <v>1</v>
      </c>
      <c r="CM106" s="88" t="s">
        <v>84</v>
      </c>
    </row>
    <row r="107" spans="1:91" s="7" customFormat="1" ht="27" customHeight="1">
      <c r="A107" s="89" t="s">
        <v>85</v>
      </c>
      <c r="B107" s="80"/>
      <c r="C107" s="81"/>
      <c r="D107" s="232" t="s">
        <v>116</v>
      </c>
      <c r="E107" s="232"/>
      <c r="F107" s="232"/>
      <c r="G107" s="232"/>
      <c r="H107" s="232"/>
      <c r="I107" s="82"/>
      <c r="J107" s="232" t="s">
        <v>117</v>
      </c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45">
        <f>'006 - SO 06 Úprava a reko...'!J30</f>
        <v>0</v>
      </c>
      <c r="AH107" s="237"/>
      <c r="AI107" s="237"/>
      <c r="AJ107" s="237"/>
      <c r="AK107" s="237"/>
      <c r="AL107" s="237"/>
      <c r="AM107" s="237"/>
      <c r="AN107" s="245">
        <f t="shared" si="0"/>
        <v>0</v>
      </c>
      <c r="AO107" s="237"/>
      <c r="AP107" s="237"/>
      <c r="AQ107" s="83" t="s">
        <v>81</v>
      </c>
      <c r="AR107" s="80"/>
      <c r="AS107" s="84">
        <v>0</v>
      </c>
      <c r="AT107" s="85">
        <f t="shared" si="1"/>
        <v>0</v>
      </c>
      <c r="AU107" s="86">
        <f>'006 - SO 06 Úprava a reko...'!P133</f>
        <v>0</v>
      </c>
      <c r="AV107" s="85">
        <f>'006 - SO 06 Úprava a reko...'!J33</f>
        <v>0</v>
      </c>
      <c r="AW107" s="85">
        <f>'006 - SO 06 Úprava a reko...'!J34</f>
        <v>0</v>
      </c>
      <c r="AX107" s="85">
        <f>'006 - SO 06 Úprava a reko...'!J35</f>
        <v>0</v>
      </c>
      <c r="AY107" s="85">
        <f>'006 - SO 06 Úprava a reko...'!J36</f>
        <v>0</v>
      </c>
      <c r="AZ107" s="85">
        <f>'006 - SO 06 Úprava a reko...'!F33</f>
        <v>0</v>
      </c>
      <c r="BA107" s="85">
        <f>'006 - SO 06 Úprava a reko...'!F34</f>
        <v>0</v>
      </c>
      <c r="BB107" s="85">
        <f>'006 - SO 06 Úprava a reko...'!F35</f>
        <v>0</v>
      </c>
      <c r="BC107" s="85">
        <f>'006 - SO 06 Úprava a reko...'!F36</f>
        <v>0</v>
      </c>
      <c r="BD107" s="87">
        <f>'006 - SO 06 Úprava a reko...'!F37</f>
        <v>0</v>
      </c>
      <c r="BT107" s="88" t="s">
        <v>82</v>
      </c>
      <c r="BV107" s="88" t="s">
        <v>77</v>
      </c>
      <c r="BW107" s="88" t="s">
        <v>118</v>
      </c>
      <c r="BX107" s="88" t="s">
        <v>4</v>
      </c>
      <c r="CL107" s="88" t="s">
        <v>1</v>
      </c>
      <c r="CM107" s="88" t="s">
        <v>84</v>
      </c>
    </row>
    <row r="108" spans="1:91" s="7" customFormat="1" ht="27" customHeight="1">
      <c r="A108" s="89" t="s">
        <v>85</v>
      </c>
      <c r="B108" s="80"/>
      <c r="C108" s="81"/>
      <c r="D108" s="232" t="s">
        <v>119</v>
      </c>
      <c r="E108" s="232"/>
      <c r="F108" s="232"/>
      <c r="G108" s="232"/>
      <c r="H108" s="232"/>
      <c r="I108" s="82"/>
      <c r="J108" s="232" t="s">
        <v>120</v>
      </c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45">
        <f>'008 - SO 08 Nahrazení a d...'!J30</f>
        <v>0</v>
      </c>
      <c r="AH108" s="237"/>
      <c r="AI108" s="237"/>
      <c r="AJ108" s="237"/>
      <c r="AK108" s="237"/>
      <c r="AL108" s="237"/>
      <c r="AM108" s="237"/>
      <c r="AN108" s="245">
        <f t="shared" si="0"/>
        <v>0</v>
      </c>
      <c r="AO108" s="237"/>
      <c r="AP108" s="237"/>
      <c r="AQ108" s="83" t="s">
        <v>81</v>
      </c>
      <c r="AR108" s="80"/>
      <c r="AS108" s="84">
        <v>0</v>
      </c>
      <c r="AT108" s="85">
        <f t="shared" si="1"/>
        <v>0</v>
      </c>
      <c r="AU108" s="86">
        <f>'008 - SO 08 Nahrazení a d...'!P127</f>
        <v>0</v>
      </c>
      <c r="AV108" s="85">
        <f>'008 - SO 08 Nahrazení a d...'!J33</f>
        <v>0</v>
      </c>
      <c r="AW108" s="85">
        <f>'008 - SO 08 Nahrazení a d...'!J34</f>
        <v>0</v>
      </c>
      <c r="AX108" s="85">
        <f>'008 - SO 08 Nahrazení a d...'!J35</f>
        <v>0</v>
      </c>
      <c r="AY108" s="85">
        <f>'008 - SO 08 Nahrazení a d...'!J36</f>
        <v>0</v>
      </c>
      <c r="AZ108" s="85">
        <f>'008 - SO 08 Nahrazení a d...'!F33</f>
        <v>0</v>
      </c>
      <c r="BA108" s="85">
        <f>'008 - SO 08 Nahrazení a d...'!F34</f>
        <v>0</v>
      </c>
      <c r="BB108" s="85">
        <f>'008 - SO 08 Nahrazení a d...'!F35</f>
        <v>0</v>
      </c>
      <c r="BC108" s="85">
        <f>'008 - SO 08 Nahrazení a d...'!F36</f>
        <v>0</v>
      </c>
      <c r="BD108" s="87">
        <f>'008 - SO 08 Nahrazení a d...'!F37</f>
        <v>0</v>
      </c>
      <c r="BT108" s="88" t="s">
        <v>82</v>
      </c>
      <c r="BV108" s="88" t="s">
        <v>77</v>
      </c>
      <c r="BW108" s="88" t="s">
        <v>121</v>
      </c>
      <c r="BX108" s="88" t="s">
        <v>4</v>
      </c>
      <c r="CL108" s="88" t="s">
        <v>1</v>
      </c>
      <c r="CM108" s="88" t="s">
        <v>84</v>
      </c>
    </row>
    <row r="109" spans="1:91" s="7" customFormat="1" ht="16.5" customHeight="1">
      <c r="A109" s="89" t="s">
        <v>85</v>
      </c>
      <c r="B109" s="80"/>
      <c r="C109" s="81"/>
      <c r="D109" s="232" t="s">
        <v>122</v>
      </c>
      <c r="E109" s="232"/>
      <c r="F109" s="232"/>
      <c r="G109" s="232"/>
      <c r="H109" s="232"/>
      <c r="I109" s="82"/>
      <c r="J109" s="232" t="s">
        <v>123</v>
      </c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45">
        <f>'009 - SO 09 Odstraněné prvky'!J30</f>
        <v>0</v>
      </c>
      <c r="AH109" s="237"/>
      <c r="AI109" s="237"/>
      <c r="AJ109" s="237"/>
      <c r="AK109" s="237"/>
      <c r="AL109" s="237"/>
      <c r="AM109" s="237"/>
      <c r="AN109" s="245">
        <f t="shared" si="0"/>
        <v>0</v>
      </c>
      <c r="AO109" s="237"/>
      <c r="AP109" s="237"/>
      <c r="AQ109" s="83" t="s">
        <v>81</v>
      </c>
      <c r="AR109" s="80"/>
      <c r="AS109" s="84">
        <v>0</v>
      </c>
      <c r="AT109" s="85">
        <f t="shared" si="1"/>
        <v>0</v>
      </c>
      <c r="AU109" s="86">
        <f>'009 - SO 09 Odstraněné prvky'!P122</f>
        <v>0</v>
      </c>
      <c r="AV109" s="85">
        <f>'009 - SO 09 Odstraněné prvky'!J33</f>
        <v>0</v>
      </c>
      <c r="AW109" s="85">
        <f>'009 - SO 09 Odstraněné prvky'!J34</f>
        <v>0</v>
      </c>
      <c r="AX109" s="85">
        <f>'009 - SO 09 Odstraněné prvky'!J35</f>
        <v>0</v>
      </c>
      <c r="AY109" s="85">
        <f>'009 - SO 09 Odstraněné prvky'!J36</f>
        <v>0</v>
      </c>
      <c r="AZ109" s="85">
        <f>'009 - SO 09 Odstraněné prvky'!F33</f>
        <v>0</v>
      </c>
      <c r="BA109" s="85">
        <f>'009 - SO 09 Odstraněné prvky'!F34</f>
        <v>0</v>
      </c>
      <c r="BB109" s="85">
        <f>'009 - SO 09 Odstraněné prvky'!F35</f>
        <v>0</v>
      </c>
      <c r="BC109" s="85">
        <f>'009 - SO 09 Odstraněné prvky'!F36</f>
        <v>0</v>
      </c>
      <c r="BD109" s="87">
        <f>'009 - SO 09 Odstraněné prvky'!F37</f>
        <v>0</v>
      </c>
      <c r="BT109" s="88" t="s">
        <v>82</v>
      </c>
      <c r="BV109" s="88" t="s">
        <v>77</v>
      </c>
      <c r="BW109" s="88" t="s">
        <v>124</v>
      </c>
      <c r="BX109" s="88" t="s">
        <v>4</v>
      </c>
      <c r="CL109" s="88" t="s">
        <v>1</v>
      </c>
      <c r="CM109" s="88" t="s">
        <v>84</v>
      </c>
    </row>
    <row r="110" spans="1:91" s="7" customFormat="1" ht="16.5" customHeight="1">
      <c r="A110" s="89" t="s">
        <v>85</v>
      </c>
      <c r="B110" s="80"/>
      <c r="C110" s="81"/>
      <c r="D110" s="232" t="s">
        <v>125</v>
      </c>
      <c r="E110" s="232"/>
      <c r="F110" s="232"/>
      <c r="G110" s="232"/>
      <c r="H110" s="232"/>
      <c r="I110" s="82"/>
      <c r="J110" s="232" t="s">
        <v>126</v>
      </c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45">
        <f>'010 - SO 10 Úprava a dopl...'!J30</f>
        <v>0</v>
      </c>
      <c r="AH110" s="237"/>
      <c r="AI110" s="237"/>
      <c r="AJ110" s="237"/>
      <c r="AK110" s="237"/>
      <c r="AL110" s="237"/>
      <c r="AM110" s="237"/>
      <c r="AN110" s="245">
        <f t="shared" si="0"/>
        <v>0</v>
      </c>
      <c r="AO110" s="237"/>
      <c r="AP110" s="237"/>
      <c r="AQ110" s="83" t="s">
        <v>81</v>
      </c>
      <c r="AR110" s="80"/>
      <c r="AS110" s="84">
        <v>0</v>
      </c>
      <c r="AT110" s="85">
        <f t="shared" si="1"/>
        <v>0</v>
      </c>
      <c r="AU110" s="86">
        <f>'010 - SO 10 Úprava a dopl...'!P131</f>
        <v>0</v>
      </c>
      <c r="AV110" s="85">
        <f>'010 - SO 10 Úprava a dopl...'!J33</f>
        <v>0</v>
      </c>
      <c r="AW110" s="85">
        <f>'010 - SO 10 Úprava a dopl...'!J34</f>
        <v>0</v>
      </c>
      <c r="AX110" s="85">
        <f>'010 - SO 10 Úprava a dopl...'!J35</f>
        <v>0</v>
      </c>
      <c r="AY110" s="85">
        <f>'010 - SO 10 Úprava a dopl...'!J36</f>
        <v>0</v>
      </c>
      <c r="AZ110" s="85">
        <f>'010 - SO 10 Úprava a dopl...'!F33</f>
        <v>0</v>
      </c>
      <c r="BA110" s="85">
        <f>'010 - SO 10 Úprava a dopl...'!F34</f>
        <v>0</v>
      </c>
      <c r="BB110" s="85">
        <f>'010 - SO 10 Úprava a dopl...'!F35</f>
        <v>0</v>
      </c>
      <c r="BC110" s="85">
        <f>'010 - SO 10 Úprava a dopl...'!F36</f>
        <v>0</v>
      </c>
      <c r="BD110" s="87">
        <f>'010 - SO 10 Úprava a dopl...'!F37</f>
        <v>0</v>
      </c>
      <c r="BT110" s="88" t="s">
        <v>82</v>
      </c>
      <c r="BV110" s="88" t="s">
        <v>77</v>
      </c>
      <c r="BW110" s="88" t="s">
        <v>127</v>
      </c>
      <c r="BX110" s="88" t="s">
        <v>4</v>
      </c>
      <c r="CL110" s="88" t="s">
        <v>1</v>
      </c>
      <c r="CM110" s="88" t="s">
        <v>84</v>
      </c>
    </row>
    <row r="111" spans="1:91" s="7" customFormat="1" ht="16.5" customHeight="1">
      <c r="A111" s="89" t="s">
        <v>85</v>
      </c>
      <c r="B111" s="80"/>
      <c r="C111" s="81"/>
      <c r="D111" s="232" t="s">
        <v>128</v>
      </c>
      <c r="E111" s="232"/>
      <c r="F111" s="232"/>
      <c r="G111" s="232"/>
      <c r="H111" s="232"/>
      <c r="I111" s="82"/>
      <c r="J111" s="232" t="s">
        <v>129</v>
      </c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45">
        <f>'011 - Vedlejší rozpočtové...'!J30</f>
        <v>0</v>
      </c>
      <c r="AH111" s="237"/>
      <c r="AI111" s="237"/>
      <c r="AJ111" s="237"/>
      <c r="AK111" s="237"/>
      <c r="AL111" s="237"/>
      <c r="AM111" s="237"/>
      <c r="AN111" s="245">
        <f t="shared" si="0"/>
        <v>0</v>
      </c>
      <c r="AO111" s="237"/>
      <c r="AP111" s="237"/>
      <c r="AQ111" s="83" t="s">
        <v>81</v>
      </c>
      <c r="AR111" s="80"/>
      <c r="AS111" s="95">
        <v>0</v>
      </c>
      <c r="AT111" s="96">
        <f t="shared" si="1"/>
        <v>0</v>
      </c>
      <c r="AU111" s="97">
        <f>'011 - Vedlejší rozpočtové...'!P122</f>
        <v>0</v>
      </c>
      <c r="AV111" s="96">
        <f>'011 - Vedlejší rozpočtové...'!J33</f>
        <v>0</v>
      </c>
      <c r="AW111" s="96">
        <f>'011 - Vedlejší rozpočtové...'!J34</f>
        <v>0</v>
      </c>
      <c r="AX111" s="96">
        <f>'011 - Vedlejší rozpočtové...'!J35</f>
        <v>0</v>
      </c>
      <c r="AY111" s="96">
        <f>'011 - Vedlejší rozpočtové...'!J36</f>
        <v>0</v>
      </c>
      <c r="AZ111" s="96">
        <f>'011 - Vedlejší rozpočtové...'!F33</f>
        <v>0</v>
      </c>
      <c r="BA111" s="96">
        <f>'011 - Vedlejší rozpočtové...'!F34</f>
        <v>0</v>
      </c>
      <c r="BB111" s="96">
        <f>'011 - Vedlejší rozpočtové...'!F35</f>
        <v>0</v>
      </c>
      <c r="BC111" s="96">
        <f>'011 - Vedlejší rozpočtové...'!F36</f>
        <v>0</v>
      </c>
      <c r="BD111" s="98">
        <f>'011 - Vedlejší rozpočtové...'!F37</f>
        <v>0</v>
      </c>
      <c r="BT111" s="88" t="s">
        <v>82</v>
      </c>
      <c r="BV111" s="88" t="s">
        <v>77</v>
      </c>
      <c r="BW111" s="88" t="s">
        <v>130</v>
      </c>
      <c r="BX111" s="88" t="s">
        <v>4</v>
      </c>
      <c r="CL111" s="88" t="s">
        <v>1</v>
      </c>
      <c r="CM111" s="88" t="s">
        <v>84</v>
      </c>
    </row>
    <row r="112" spans="1:57" s="2" customFormat="1" ht="30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4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34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</sheetData>
  <mergeCells count="106"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G98:AM98"/>
    <mergeCell ref="AN107:AP107"/>
    <mergeCell ref="AN108:AP108"/>
    <mergeCell ref="AN109:AP109"/>
    <mergeCell ref="AN110:AP110"/>
    <mergeCell ref="AN111:AP111"/>
    <mergeCell ref="D111:H111"/>
    <mergeCell ref="D110:H110"/>
    <mergeCell ref="AG104:AM104"/>
    <mergeCell ref="AG103:AM103"/>
    <mergeCell ref="AG105:AM105"/>
    <mergeCell ref="AG106:AM106"/>
    <mergeCell ref="AG107:AM107"/>
    <mergeCell ref="AG108:AM108"/>
    <mergeCell ref="AG109:AM109"/>
    <mergeCell ref="AG110:AM110"/>
    <mergeCell ref="AG111:AM111"/>
    <mergeCell ref="J109:AF109"/>
    <mergeCell ref="J108:AF108"/>
    <mergeCell ref="J110:AF110"/>
    <mergeCell ref="J111:AF111"/>
    <mergeCell ref="K103:AF103"/>
    <mergeCell ref="K104:AF104"/>
    <mergeCell ref="J105:AF105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J100:AF100"/>
    <mergeCell ref="K101:AF101"/>
    <mergeCell ref="K102:AF102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D108:H108"/>
    <mergeCell ref="D109:H109"/>
    <mergeCell ref="J107:AF107"/>
    <mergeCell ref="D95:H95"/>
    <mergeCell ref="E102:I102"/>
    <mergeCell ref="E96:I96"/>
    <mergeCell ref="E97:I97"/>
    <mergeCell ref="E98:I98"/>
    <mergeCell ref="E99:I99"/>
    <mergeCell ref="D100:H100"/>
    <mergeCell ref="E101:I101"/>
    <mergeCell ref="E103:I103"/>
    <mergeCell ref="E104:I104"/>
    <mergeCell ref="D105:H105"/>
    <mergeCell ref="D106:H106"/>
    <mergeCell ref="D107:H107"/>
    <mergeCell ref="J106:AF106"/>
  </mergeCells>
  <hyperlinks>
    <hyperlink ref="A96" location="'01 - Dětské hřiště D.1.1'!C2" display="/"/>
    <hyperlink ref="A97" location="'02 - Sportovní hřiště D.1.1'!C2" display="/"/>
    <hyperlink ref="A98" location="'03 - Dětské hřiště D.1.2'!C2" display="/"/>
    <hyperlink ref="A99" location="'04 - Dětské hřiště D.1.3'!C2" display="/"/>
    <hyperlink ref="A101" location="'01 - Kontejnerové stanovi...'!C2" display="/"/>
    <hyperlink ref="A102" location="'02 - Kontejnerové stanovi...'!C2" display="/"/>
    <hyperlink ref="A103" location="'03 - Kontejnerové stanovi...'!C2" display="/"/>
    <hyperlink ref="A104" location="'04 - Kontejnerové stanovi...'!C2" display="/"/>
    <hyperlink ref="A105" location="'004 - SO 04 Parkoviště'!C2" display="/"/>
    <hyperlink ref="A106" location="'005 - SO 05 Sadové úpravy'!C2" display="/"/>
    <hyperlink ref="A107" location="'006 - SO 06 Úprava a reko...'!C2" display="/"/>
    <hyperlink ref="A108" location="'008 - SO 08 Nahrazení a d...'!C2" display="/"/>
    <hyperlink ref="A109" location="'009 - SO 09 Odstraněné prvky'!C2" display="/"/>
    <hyperlink ref="A110" location="'010 - SO 10 Úprava a dopl...'!C2" display="/"/>
    <hyperlink ref="A111" location="'011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112</v>
      </c>
      <c r="AZ2" s="100" t="s">
        <v>444</v>
      </c>
      <c r="BA2" s="100" t="s">
        <v>1</v>
      </c>
      <c r="BB2" s="100" t="s">
        <v>1</v>
      </c>
      <c r="BC2" s="100" t="s">
        <v>802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1385</v>
      </c>
      <c r="BA3" s="100" t="s">
        <v>1</v>
      </c>
      <c r="BB3" s="100" t="s">
        <v>1</v>
      </c>
      <c r="BC3" s="100" t="s">
        <v>1386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1387</v>
      </c>
      <c r="BA4" s="100" t="s">
        <v>1</v>
      </c>
      <c r="BB4" s="100" t="s">
        <v>1</v>
      </c>
      <c r="BC4" s="100" t="s">
        <v>279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1388</v>
      </c>
      <c r="BA5" s="100" t="s">
        <v>1</v>
      </c>
      <c r="BB5" s="100" t="s">
        <v>1</v>
      </c>
      <c r="BC5" s="100" t="s">
        <v>1389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800</v>
      </c>
      <c r="BA6" s="100" t="s">
        <v>1</v>
      </c>
      <c r="BB6" s="100" t="s">
        <v>1</v>
      </c>
      <c r="BC6" s="100" t="s">
        <v>279</v>
      </c>
      <c r="BD6" s="100" t="s">
        <v>84</v>
      </c>
    </row>
    <row r="7" spans="2:56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  <c r="AZ7" s="100" t="s">
        <v>131</v>
      </c>
      <c r="BA7" s="100" t="s">
        <v>1</v>
      </c>
      <c r="BB7" s="100" t="s">
        <v>1</v>
      </c>
      <c r="BC7" s="100" t="s">
        <v>1390</v>
      </c>
      <c r="BD7" s="100" t="s">
        <v>84</v>
      </c>
    </row>
    <row r="8" spans="1:56" s="2" customFormat="1" ht="12" customHeight="1">
      <c r="A8" s="33"/>
      <c r="B8" s="34"/>
      <c r="C8" s="33"/>
      <c r="D8" s="28" t="s">
        <v>141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0" t="s">
        <v>447</v>
      </c>
      <c r="BA8" s="100" t="s">
        <v>1</v>
      </c>
      <c r="BB8" s="100" t="s">
        <v>1</v>
      </c>
      <c r="BC8" s="100" t="s">
        <v>315</v>
      </c>
      <c r="BD8" s="100" t="s">
        <v>84</v>
      </c>
    </row>
    <row r="9" spans="1:56" s="2" customFormat="1" ht="16.5" customHeight="1">
      <c r="A9" s="33"/>
      <c r="B9" s="34"/>
      <c r="C9" s="33"/>
      <c r="D9" s="33"/>
      <c r="E9" s="258" t="s">
        <v>1391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133</v>
      </c>
      <c r="BA9" s="100" t="s">
        <v>1</v>
      </c>
      <c r="BB9" s="100" t="s">
        <v>1</v>
      </c>
      <c r="BC9" s="100" t="s">
        <v>1392</v>
      </c>
      <c r="BD9" s="100" t="s">
        <v>84</v>
      </c>
    </row>
    <row r="10" spans="1:56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1393</v>
      </c>
      <c r="BA10" s="100" t="s">
        <v>1</v>
      </c>
      <c r="BB10" s="100" t="s">
        <v>1</v>
      </c>
      <c r="BC10" s="100" t="s">
        <v>1394</v>
      </c>
      <c r="BD10" s="100" t="s">
        <v>84</v>
      </c>
    </row>
    <row r="11" spans="1:5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1395</v>
      </c>
      <c r="BA11" s="100" t="s">
        <v>1</v>
      </c>
      <c r="BB11" s="100" t="s">
        <v>1</v>
      </c>
      <c r="BC11" s="100" t="s">
        <v>1396</v>
      </c>
      <c r="BD11" s="100" t="s">
        <v>84</v>
      </c>
    </row>
    <row r="12" spans="1:5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16. 1. 2019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0" t="s">
        <v>1397</v>
      </c>
      <c r="BA12" s="100" t="s">
        <v>1</v>
      </c>
      <c r="BB12" s="100" t="s">
        <v>1</v>
      </c>
      <c r="BC12" s="100" t="s">
        <v>1398</v>
      </c>
      <c r="BD12" s="100" t="s">
        <v>84</v>
      </c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100" t="s">
        <v>1399</v>
      </c>
      <c r="BA13" s="100" t="s">
        <v>1</v>
      </c>
      <c r="BB13" s="100" t="s">
        <v>1</v>
      </c>
      <c r="BC13" s="100" t="s">
        <v>1400</v>
      </c>
      <c r="BD13" s="100" t="s">
        <v>84</v>
      </c>
    </row>
    <row r="14" spans="1:56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100" t="s">
        <v>136</v>
      </c>
      <c r="BA14" s="100" t="s">
        <v>1</v>
      </c>
      <c r="BB14" s="100" t="s">
        <v>1</v>
      </c>
      <c r="BC14" s="100" t="s">
        <v>1401</v>
      </c>
      <c r="BD14" s="100" t="s">
        <v>84</v>
      </c>
    </row>
    <row r="15" spans="1:56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100" t="s">
        <v>137</v>
      </c>
      <c r="BA15" s="100" t="s">
        <v>1</v>
      </c>
      <c r="BB15" s="100" t="s">
        <v>1</v>
      </c>
      <c r="BC15" s="100" t="s">
        <v>1402</v>
      </c>
      <c r="BD15" s="100" t="s">
        <v>84</v>
      </c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100" t="s">
        <v>139</v>
      </c>
      <c r="BA16" s="100" t="s">
        <v>1</v>
      </c>
      <c r="BB16" s="100" t="s">
        <v>1</v>
      </c>
      <c r="BC16" s="100" t="s">
        <v>1403</v>
      </c>
      <c r="BD16" s="100" t="s">
        <v>84</v>
      </c>
    </row>
    <row r="17" spans="1:56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100" t="s">
        <v>887</v>
      </c>
      <c r="BA17" s="100" t="s">
        <v>1</v>
      </c>
      <c r="BB17" s="100" t="s">
        <v>1</v>
      </c>
      <c r="BC17" s="100" t="s">
        <v>1404</v>
      </c>
      <c r="BD17" s="100" t="s">
        <v>84</v>
      </c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104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35</v>
      </c>
      <c r="E30" s="33"/>
      <c r="F30" s="33"/>
      <c r="G30" s="33"/>
      <c r="H30" s="33"/>
      <c r="I30" s="103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11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39</v>
      </c>
      <c r="E33" s="28" t="s">
        <v>40</v>
      </c>
      <c r="F33" s="113">
        <f>ROUND((SUM(BE127:BE339)),2)</f>
        <v>0</v>
      </c>
      <c r="G33" s="33"/>
      <c r="H33" s="33"/>
      <c r="I33" s="114">
        <v>0.21</v>
      </c>
      <c r="J33" s="113">
        <f>ROUND(((SUM(BE127:BE339))*I33),2)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13">
        <f>ROUND((SUM(BF127:BF339)),2)</f>
        <v>0</v>
      </c>
      <c r="G34" s="33"/>
      <c r="H34" s="33"/>
      <c r="I34" s="114">
        <v>0.15</v>
      </c>
      <c r="J34" s="113">
        <f>ROUND(((SUM(BF127:BF339))*I34),2)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13">
        <f>ROUND((SUM(BG127:BG339)),2)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13">
        <f>ROUND((SUM(BH127:BH339)),2)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ROUND((SUM(BI127:BI339)),2)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45</v>
      </c>
      <c r="E39" s="61"/>
      <c r="F39" s="61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141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004 - SO 04 Parkoviště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16. 1. 2019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32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146</v>
      </c>
      <c r="D94" s="115"/>
      <c r="E94" s="115"/>
      <c r="F94" s="115"/>
      <c r="G94" s="115"/>
      <c r="H94" s="115"/>
      <c r="I94" s="130"/>
      <c r="J94" s="131" t="s">
        <v>147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148</v>
      </c>
      <c r="D96" s="33"/>
      <c r="E96" s="33"/>
      <c r="F96" s="33"/>
      <c r="G96" s="33"/>
      <c r="H96" s="33"/>
      <c r="I96" s="10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149</v>
      </c>
    </row>
    <row r="97" spans="2:12" s="9" customFormat="1" ht="24.95" customHeight="1">
      <c r="B97" s="133"/>
      <c r="D97" s="134" t="s">
        <v>150</v>
      </c>
      <c r="E97" s="135"/>
      <c r="F97" s="135"/>
      <c r="G97" s="135"/>
      <c r="H97" s="135"/>
      <c r="I97" s="136"/>
      <c r="J97" s="137">
        <f>J128</f>
        <v>0</v>
      </c>
      <c r="L97" s="133"/>
    </row>
    <row r="98" spans="2:12" s="10" customFormat="1" ht="19.9" customHeight="1">
      <c r="B98" s="138"/>
      <c r="D98" s="139" t="s">
        <v>151</v>
      </c>
      <c r="E98" s="140"/>
      <c r="F98" s="140"/>
      <c r="G98" s="140"/>
      <c r="H98" s="140"/>
      <c r="I98" s="141"/>
      <c r="J98" s="142">
        <f>J129</f>
        <v>0</v>
      </c>
      <c r="L98" s="138"/>
    </row>
    <row r="99" spans="2:12" s="10" customFormat="1" ht="19.9" customHeight="1">
      <c r="B99" s="138"/>
      <c r="D99" s="139" t="s">
        <v>455</v>
      </c>
      <c r="E99" s="140"/>
      <c r="F99" s="140"/>
      <c r="G99" s="140"/>
      <c r="H99" s="140"/>
      <c r="I99" s="141"/>
      <c r="J99" s="142">
        <f>J214</f>
        <v>0</v>
      </c>
      <c r="L99" s="138"/>
    </row>
    <row r="100" spans="2:12" s="10" customFormat="1" ht="19.9" customHeight="1">
      <c r="B100" s="138"/>
      <c r="D100" s="139" t="s">
        <v>1405</v>
      </c>
      <c r="E100" s="140"/>
      <c r="F100" s="140"/>
      <c r="G100" s="140"/>
      <c r="H100" s="140"/>
      <c r="I100" s="141"/>
      <c r="J100" s="142">
        <f>J217</f>
        <v>0</v>
      </c>
      <c r="L100" s="138"/>
    </row>
    <row r="101" spans="2:12" s="10" customFormat="1" ht="19.9" customHeight="1">
      <c r="B101" s="138"/>
      <c r="D101" s="139" t="s">
        <v>458</v>
      </c>
      <c r="E101" s="140"/>
      <c r="F101" s="140"/>
      <c r="G101" s="140"/>
      <c r="H101" s="140"/>
      <c r="I101" s="141"/>
      <c r="J101" s="142">
        <f>J260</f>
        <v>0</v>
      </c>
      <c r="L101" s="138"/>
    </row>
    <row r="102" spans="2:12" s="10" customFormat="1" ht="19.9" customHeight="1">
      <c r="B102" s="138"/>
      <c r="D102" s="139" t="s">
        <v>459</v>
      </c>
      <c r="E102" s="140"/>
      <c r="F102" s="140"/>
      <c r="G102" s="140"/>
      <c r="H102" s="140"/>
      <c r="I102" s="141"/>
      <c r="J102" s="142">
        <f>J279</f>
        <v>0</v>
      </c>
      <c r="L102" s="138"/>
    </row>
    <row r="103" spans="2:12" s="10" customFormat="1" ht="19.9" customHeight="1">
      <c r="B103" s="138"/>
      <c r="D103" s="139" t="s">
        <v>155</v>
      </c>
      <c r="E103" s="140"/>
      <c r="F103" s="140"/>
      <c r="G103" s="140"/>
      <c r="H103" s="140"/>
      <c r="I103" s="141"/>
      <c r="J103" s="142">
        <f>J317</f>
        <v>0</v>
      </c>
      <c r="L103" s="138"/>
    </row>
    <row r="104" spans="2:12" s="10" customFormat="1" ht="19.9" customHeight="1">
      <c r="B104" s="138"/>
      <c r="D104" s="139" t="s">
        <v>156</v>
      </c>
      <c r="E104" s="140"/>
      <c r="F104" s="140"/>
      <c r="G104" s="140"/>
      <c r="H104" s="140"/>
      <c r="I104" s="141"/>
      <c r="J104" s="142">
        <f>J331</f>
        <v>0</v>
      </c>
      <c r="L104" s="138"/>
    </row>
    <row r="105" spans="2:12" s="9" customFormat="1" ht="24.95" customHeight="1">
      <c r="B105" s="133"/>
      <c r="D105" s="134" t="s">
        <v>160</v>
      </c>
      <c r="E105" s="135"/>
      <c r="F105" s="135"/>
      <c r="G105" s="135"/>
      <c r="H105" s="135"/>
      <c r="I105" s="136"/>
      <c r="J105" s="137">
        <f>J333</f>
        <v>0</v>
      </c>
      <c r="L105" s="133"/>
    </row>
    <row r="106" spans="2:12" s="10" customFormat="1" ht="19.9" customHeight="1">
      <c r="B106" s="138"/>
      <c r="D106" s="139" t="s">
        <v>161</v>
      </c>
      <c r="E106" s="140"/>
      <c r="F106" s="140"/>
      <c r="G106" s="140"/>
      <c r="H106" s="140"/>
      <c r="I106" s="141"/>
      <c r="J106" s="142">
        <f>J334</f>
        <v>0</v>
      </c>
      <c r="L106" s="138"/>
    </row>
    <row r="107" spans="2:12" s="10" customFormat="1" ht="19.9" customHeight="1">
      <c r="B107" s="138"/>
      <c r="D107" s="139" t="s">
        <v>1406</v>
      </c>
      <c r="E107" s="140"/>
      <c r="F107" s="140"/>
      <c r="G107" s="140"/>
      <c r="H107" s="140"/>
      <c r="I107" s="141"/>
      <c r="J107" s="142">
        <f>J337</f>
        <v>0</v>
      </c>
      <c r="L107" s="13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7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8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162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.5" customHeight="1">
      <c r="A117" s="33"/>
      <c r="B117" s="34"/>
      <c r="C117" s="33"/>
      <c r="D117" s="33"/>
      <c r="E117" s="276" t="str">
        <f>E7</f>
        <v>Regenerace panelového sídliště Vyhlídka-V.etapa lokalita ulic Havlíčkova a Zd.Fibicha</v>
      </c>
      <c r="F117" s="277"/>
      <c r="G117" s="277"/>
      <c r="H117" s="277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141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8" t="str">
        <f>E9</f>
        <v>004 - SO 04 Parkoviště</v>
      </c>
      <c r="F119" s="275"/>
      <c r="G119" s="275"/>
      <c r="H119" s="275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</v>
      </c>
      <c r="D121" s="33"/>
      <c r="E121" s="33"/>
      <c r="F121" s="26" t="str">
        <f>F12</f>
        <v>Valašské Meziříčí</v>
      </c>
      <c r="G121" s="33"/>
      <c r="H121" s="33"/>
      <c r="I121" s="104" t="s">
        <v>21</v>
      </c>
      <c r="J121" s="56" t="str">
        <f>IF(J12="","",J12)</f>
        <v>16. 1. 2019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7.95" customHeight="1">
      <c r="A123" s="33"/>
      <c r="B123" s="34"/>
      <c r="C123" s="28" t="s">
        <v>23</v>
      </c>
      <c r="D123" s="33"/>
      <c r="E123" s="33"/>
      <c r="F123" s="26" t="str">
        <f>E15</f>
        <v>Město Valašské Meziříčí</v>
      </c>
      <c r="G123" s="33"/>
      <c r="H123" s="33"/>
      <c r="I123" s="104" t="s">
        <v>29</v>
      </c>
      <c r="J123" s="31" t="str">
        <f>E21</f>
        <v>LZ-PROJEKT plus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104" t="s">
        <v>32</v>
      </c>
      <c r="J124" s="31" t="str">
        <f>E24</f>
        <v>Fajfrová Irena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43"/>
      <c r="B126" s="144"/>
      <c r="C126" s="145" t="s">
        <v>163</v>
      </c>
      <c r="D126" s="146" t="s">
        <v>60</v>
      </c>
      <c r="E126" s="146" t="s">
        <v>56</v>
      </c>
      <c r="F126" s="146" t="s">
        <v>57</v>
      </c>
      <c r="G126" s="146" t="s">
        <v>164</v>
      </c>
      <c r="H126" s="146" t="s">
        <v>165</v>
      </c>
      <c r="I126" s="147" t="s">
        <v>166</v>
      </c>
      <c r="J126" s="146" t="s">
        <v>147</v>
      </c>
      <c r="K126" s="148" t="s">
        <v>167</v>
      </c>
      <c r="L126" s="149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</row>
    <row r="127" spans="1:63" s="2" customFormat="1" ht="22.9" customHeight="1">
      <c r="A127" s="33"/>
      <c r="B127" s="34"/>
      <c r="C127" s="70" t="s">
        <v>174</v>
      </c>
      <c r="D127" s="33"/>
      <c r="E127" s="33"/>
      <c r="F127" s="33"/>
      <c r="G127" s="33"/>
      <c r="H127" s="33"/>
      <c r="I127" s="103"/>
      <c r="J127" s="150">
        <f>BK127</f>
        <v>0</v>
      </c>
      <c r="K127" s="33"/>
      <c r="L127" s="34"/>
      <c r="M127" s="66"/>
      <c r="N127" s="57"/>
      <c r="O127" s="67"/>
      <c r="P127" s="151">
        <f>P128+P333</f>
        <v>0</v>
      </c>
      <c r="Q127" s="67"/>
      <c r="R127" s="151">
        <f>R128+R333</f>
        <v>717.0302759199999</v>
      </c>
      <c r="S127" s="67"/>
      <c r="T127" s="152">
        <f>T128+T333</f>
        <v>547.3082800000001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149</v>
      </c>
      <c r="BK127" s="153">
        <f>BK128+BK333</f>
        <v>0</v>
      </c>
    </row>
    <row r="128" spans="2:63" s="12" customFormat="1" ht="25.9" customHeight="1">
      <c r="B128" s="154"/>
      <c r="D128" s="155" t="s">
        <v>74</v>
      </c>
      <c r="E128" s="156" t="s">
        <v>175</v>
      </c>
      <c r="F128" s="156" t="s">
        <v>176</v>
      </c>
      <c r="I128" s="157"/>
      <c r="J128" s="158">
        <f>BK128</f>
        <v>0</v>
      </c>
      <c r="L128" s="154"/>
      <c r="M128" s="159"/>
      <c r="N128" s="160"/>
      <c r="O128" s="160"/>
      <c r="P128" s="161">
        <f>P129+P214+P217+P260+P279+P317+P331</f>
        <v>0</v>
      </c>
      <c r="Q128" s="160"/>
      <c r="R128" s="161">
        <f>R129+R214+R217+R260+R279+R317+R331</f>
        <v>717.0302759199999</v>
      </c>
      <c r="S128" s="160"/>
      <c r="T128" s="162">
        <f>T129+T214+T217+T260+T279+T317+T331</f>
        <v>547.3082800000001</v>
      </c>
      <c r="AR128" s="155" t="s">
        <v>82</v>
      </c>
      <c r="AT128" s="163" t="s">
        <v>74</v>
      </c>
      <c r="AU128" s="163" t="s">
        <v>75</v>
      </c>
      <c r="AY128" s="155" t="s">
        <v>177</v>
      </c>
      <c r="BK128" s="164">
        <f>BK129+BK214+BK217+BK260+BK279+BK317+BK331</f>
        <v>0</v>
      </c>
    </row>
    <row r="129" spans="2:63" s="12" customFormat="1" ht="22.9" customHeight="1">
      <c r="B129" s="154"/>
      <c r="D129" s="155" t="s">
        <v>74</v>
      </c>
      <c r="E129" s="165" t="s">
        <v>82</v>
      </c>
      <c r="F129" s="165" t="s">
        <v>178</v>
      </c>
      <c r="I129" s="157"/>
      <c r="J129" s="166">
        <f>BK129</f>
        <v>0</v>
      </c>
      <c r="L129" s="154"/>
      <c r="M129" s="159"/>
      <c r="N129" s="160"/>
      <c r="O129" s="160"/>
      <c r="P129" s="161">
        <f>SUM(P130:P213)</f>
        <v>0</v>
      </c>
      <c r="Q129" s="160"/>
      <c r="R129" s="161">
        <f>SUM(R130:R213)</f>
        <v>5.562900000000001</v>
      </c>
      <c r="S129" s="160"/>
      <c r="T129" s="162">
        <f>SUM(T130:T213)</f>
        <v>539.2950000000001</v>
      </c>
      <c r="AR129" s="155" t="s">
        <v>82</v>
      </c>
      <c r="AT129" s="163" t="s">
        <v>74</v>
      </c>
      <c r="AU129" s="163" t="s">
        <v>82</v>
      </c>
      <c r="AY129" s="155" t="s">
        <v>177</v>
      </c>
      <c r="BK129" s="164">
        <f>SUM(BK130:BK213)</f>
        <v>0</v>
      </c>
    </row>
    <row r="130" spans="1:65" s="2" customFormat="1" ht="24" customHeight="1">
      <c r="A130" s="33"/>
      <c r="B130" s="167"/>
      <c r="C130" s="168" t="s">
        <v>82</v>
      </c>
      <c r="D130" s="168" t="s">
        <v>179</v>
      </c>
      <c r="E130" s="169" t="s">
        <v>1407</v>
      </c>
      <c r="F130" s="170" t="s">
        <v>1408</v>
      </c>
      <c r="G130" s="171" t="s">
        <v>182</v>
      </c>
      <c r="H130" s="172">
        <v>210</v>
      </c>
      <c r="I130" s="173"/>
      <c r="J130" s="174">
        <f>ROUND(I130*H130,2)</f>
        <v>0</v>
      </c>
      <c r="K130" s="170" t="s">
        <v>183</v>
      </c>
      <c r="L130" s="34"/>
      <c r="M130" s="175" t="s">
        <v>1</v>
      </c>
      <c r="N130" s="176" t="s">
        <v>40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0.425</v>
      </c>
      <c r="T130" s="178">
        <f>S130*H130</f>
        <v>89.25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184</v>
      </c>
      <c r="AT130" s="179" t="s">
        <v>179</v>
      </c>
      <c r="AU130" s="179" t="s">
        <v>84</v>
      </c>
      <c r="AY130" s="18" t="s">
        <v>177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82</v>
      </c>
      <c r="BK130" s="180">
        <f>ROUND(I130*H130,2)</f>
        <v>0</v>
      </c>
      <c r="BL130" s="18" t="s">
        <v>184</v>
      </c>
      <c r="BM130" s="179" t="s">
        <v>1409</v>
      </c>
    </row>
    <row r="131" spans="2:51" s="13" customFormat="1" ht="12">
      <c r="B131" s="181"/>
      <c r="D131" s="182" t="s">
        <v>189</v>
      </c>
      <c r="E131" s="183" t="s">
        <v>1</v>
      </c>
      <c r="F131" s="184" t="s">
        <v>1410</v>
      </c>
      <c r="H131" s="185">
        <v>210</v>
      </c>
      <c r="I131" s="186"/>
      <c r="L131" s="181"/>
      <c r="M131" s="187"/>
      <c r="N131" s="188"/>
      <c r="O131" s="188"/>
      <c r="P131" s="188"/>
      <c r="Q131" s="188"/>
      <c r="R131" s="188"/>
      <c r="S131" s="188"/>
      <c r="T131" s="189"/>
      <c r="AT131" s="183" t="s">
        <v>189</v>
      </c>
      <c r="AU131" s="183" t="s">
        <v>84</v>
      </c>
      <c r="AV131" s="13" t="s">
        <v>84</v>
      </c>
      <c r="AW131" s="13" t="s">
        <v>31</v>
      </c>
      <c r="AX131" s="13" t="s">
        <v>82</v>
      </c>
      <c r="AY131" s="183" t="s">
        <v>177</v>
      </c>
    </row>
    <row r="132" spans="1:65" s="2" customFormat="1" ht="24" customHeight="1">
      <c r="A132" s="33"/>
      <c r="B132" s="167"/>
      <c r="C132" s="168" t="s">
        <v>84</v>
      </c>
      <c r="D132" s="168" t="s">
        <v>179</v>
      </c>
      <c r="E132" s="169" t="s">
        <v>1411</v>
      </c>
      <c r="F132" s="170" t="s">
        <v>1412</v>
      </c>
      <c r="G132" s="171" t="s">
        <v>182</v>
      </c>
      <c r="H132" s="172">
        <v>127.5</v>
      </c>
      <c r="I132" s="173"/>
      <c r="J132" s="174">
        <f>ROUND(I132*H132,2)</f>
        <v>0</v>
      </c>
      <c r="K132" s="170" t="s">
        <v>183</v>
      </c>
      <c r="L132" s="34"/>
      <c r="M132" s="175" t="s">
        <v>1</v>
      </c>
      <c r="N132" s="176" t="s">
        <v>40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0.58</v>
      </c>
      <c r="T132" s="178">
        <f>S132*H132</f>
        <v>73.94999999999999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184</v>
      </c>
      <c r="AT132" s="179" t="s">
        <v>179</v>
      </c>
      <c r="AU132" s="179" t="s">
        <v>84</v>
      </c>
      <c r="AY132" s="18" t="s">
        <v>177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82</v>
      </c>
      <c r="BK132" s="180">
        <f>ROUND(I132*H132,2)</f>
        <v>0</v>
      </c>
      <c r="BL132" s="18" t="s">
        <v>184</v>
      </c>
      <c r="BM132" s="179" t="s">
        <v>1413</v>
      </c>
    </row>
    <row r="133" spans="1:65" s="2" customFormat="1" ht="24" customHeight="1">
      <c r="A133" s="33"/>
      <c r="B133" s="167"/>
      <c r="C133" s="168" t="s">
        <v>191</v>
      </c>
      <c r="D133" s="168" t="s">
        <v>179</v>
      </c>
      <c r="E133" s="169" t="s">
        <v>1414</v>
      </c>
      <c r="F133" s="170" t="s">
        <v>1415</v>
      </c>
      <c r="G133" s="171" t="s">
        <v>182</v>
      </c>
      <c r="H133" s="172">
        <v>127.5</v>
      </c>
      <c r="I133" s="173"/>
      <c r="J133" s="174">
        <f>ROUND(I133*H133,2)</f>
        <v>0</v>
      </c>
      <c r="K133" s="170" t="s">
        <v>183</v>
      </c>
      <c r="L133" s="34"/>
      <c r="M133" s="175" t="s">
        <v>1</v>
      </c>
      <c r="N133" s="176" t="s">
        <v>40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0.45</v>
      </c>
      <c r="T133" s="178">
        <f>S133*H133</f>
        <v>57.375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184</v>
      </c>
      <c r="AT133" s="179" t="s">
        <v>179</v>
      </c>
      <c r="AU133" s="179" t="s">
        <v>84</v>
      </c>
      <c r="AY133" s="18" t="s">
        <v>177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82</v>
      </c>
      <c r="BK133" s="180">
        <f>ROUND(I133*H133,2)</f>
        <v>0</v>
      </c>
      <c r="BL133" s="18" t="s">
        <v>184</v>
      </c>
      <c r="BM133" s="179" t="s">
        <v>1416</v>
      </c>
    </row>
    <row r="134" spans="2:51" s="13" customFormat="1" ht="12">
      <c r="B134" s="181"/>
      <c r="D134" s="182" t="s">
        <v>189</v>
      </c>
      <c r="E134" s="183" t="s">
        <v>1</v>
      </c>
      <c r="F134" s="184" t="s">
        <v>1417</v>
      </c>
      <c r="H134" s="185">
        <v>127.5</v>
      </c>
      <c r="I134" s="186"/>
      <c r="L134" s="181"/>
      <c r="M134" s="187"/>
      <c r="N134" s="188"/>
      <c r="O134" s="188"/>
      <c r="P134" s="188"/>
      <c r="Q134" s="188"/>
      <c r="R134" s="188"/>
      <c r="S134" s="188"/>
      <c r="T134" s="189"/>
      <c r="AT134" s="183" t="s">
        <v>189</v>
      </c>
      <c r="AU134" s="183" t="s">
        <v>84</v>
      </c>
      <c r="AV134" s="13" t="s">
        <v>84</v>
      </c>
      <c r="AW134" s="13" t="s">
        <v>31</v>
      </c>
      <c r="AX134" s="13" t="s">
        <v>82</v>
      </c>
      <c r="AY134" s="183" t="s">
        <v>177</v>
      </c>
    </row>
    <row r="135" spans="1:65" s="2" customFormat="1" ht="24" customHeight="1">
      <c r="A135" s="33"/>
      <c r="B135" s="167"/>
      <c r="C135" s="168" t="s">
        <v>184</v>
      </c>
      <c r="D135" s="168" t="s">
        <v>179</v>
      </c>
      <c r="E135" s="169" t="s">
        <v>1418</v>
      </c>
      <c r="F135" s="170" t="s">
        <v>1419</v>
      </c>
      <c r="G135" s="171" t="s">
        <v>182</v>
      </c>
      <c r="H135" s="172">
        <v>210</v>
      </c>
      <c r="I135" s="173"/>
      <c r="J135" s="174">
        <f aca="true" t="shared" si="0" ref="J135:J140">ROUND(I135*H135,2)</f>
        <v>0</v>
      </c>
      <c r="K135" s="170" t="s">
        <v>183</v>
      </c>
      <c r="L135" s="34"/>
      <c r="M135" s="175" t="s">
        <v>1</v>
      </c>
      <c r="N135" s="176" t="s">
        <v>40</v>
      </c>
      <c r="O135" s="59"/>
      <c r="P135" s="177">
        <f aca="true" t="shared" si="1" ref="P135:P140">O135*H135</f>
        <v>0</v>
      </c>
      <c r="Q135" s="177">
        <v>0</v>
      </c>
      <c r="R135" s="177">
        <f aca="true" t="shared" si="2" ref="R135:R140">Q135*H135</f>
        <v>0</v>
      </c>
      <c r="S135" s="177">
        <v>0.44</v>
      </c>
      <c r="T135" s="178">
        <f aca="true" t="shared" si="3" ref="T135:T140">S135*H135</f>
        <v>92.4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184</v>
      </c>
      <c r="AT135" s="179" t="s">
        <v>179</v>
      </c>
      <c r="AU135" s="179" t="s">
        <v>84</v>
      </c>
      <c r="AY135" s="18" t="s">
        <v>177</v>
      </c>
      <c r="BE135" s="180">
        <f aca="true" t="shared" si="4" ref="BE135:BE140">IF(N135="základní",J135,0)</f>
        <v>0</v>
      </c>
      <c r="BF135" s="180">
        <f aca="true" t="shared" si="5" ref="BF135:BF140">IF(N135="snížená",J135,0)</f>
        <v>0</v>
      </c>
      <c r="BG135" s="180">
        <f aca="true" t="shared" si="6" ref="BG135:BG140">IF(N135="zákl. přenesená",J135,0)</f>
        <v>0</v>
      </c>
      <c r="BH135" s="180">
        <f aca="true" t="shared" si="7" ref="BH135:BH140">IF(N135="sníž. přenesená",J135,0)</f>
        <v>0</v>
      </c>
      <c r="BI135" s="180">
        <f aca="true" t="shared" si="8" ref="BI135:BI140">IF(N135="nulová",J135,0)</f>
        <v>0</v>
      </c>
      <c r="BJ135" s="18" t="s">
        <v>82</v>
      </c>
      <c r="BK135" s="180">
        <f aca="true" t="shared" si="9" ref="BK135:BK140">ROUND(I135*H135,2)</f>
        <v>0</v>
      </c>
      <c r="BL135" s="18" t="s">
        <v>184</v>
      </c>
      <c r="BM135" s="179" t="s">
        <v>1420</v>
      </c>
    </row>
    <row r="136" spans="1:65" s="2" customFormat="1" ht="24" customHeight="1">
      <c r="A136" s="33"/>
      <c r="B136" s="167"/>
      <c r="C136" s="168" t="s">
        <v>203</v>
      </c>
      <c r="D136" s="168" t="s">
        <v>179</v>
      </c>
      <c r="E136" s="169" t="s">
        <v>848</v>
      </c>
      <c r="F136" s="170" t="s">
        <v>849</v>
      </c>
      <c r="G136" s="171" t="s">
        <v>182</v>
      </c>
      <c r="H136" s="172">
        <v>20</v>
      </c>
      <c r="I136" s="173"/>
      <c r="J136" s="174">
        <f t="shared" si="0"/>
        <v>0</v>
      </c>
      <c r="K136" s="170" t="s">
        <v>183</v>
      </c>
      <c r="L136" s="34"/>
      <c r="M136" s="175" t="s">
        <v>1</v>
      </c>
      <c r="N136" s="176" t="s">
        <v>40</v>
      </c>
      <c r="O136" s="59"/>
      <c r="P136" s="177">
        <f t="shared" si="1"/>
        <v>0</v>
      </c>
      <c r="Q136" s="177">
        <v>0</v>
      </c>
      <c r="R136" s="177">
        <f t="shared" si="2"/>
        <v>0</v>
      </c>
      <c r="S136" s="177">
        <v>0.29</v>
      </c>
      <c r="T136" s="178">
        <f t="shared" si="3"/>
        <v>5.8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184</v>
      </c>
      <c r="AT136" s="179" t="s">
        <v>179</v>
      </c>
      <c r="AU136" s="179" t="s">
        <v>84</v>
      </c>
      <c r="AY136" s="18" t="s">
        <v>177</v>
      </c>
      <c r="BE136" s="180">
        <f t="shared" si="4"/>
        <v>0</v>
      </c>
      <c r="BF136" s="180">
        <f t="shared" si="5"/>
        <v>0</v>
      </c>
      <c r="BG136" s="180">
        <f t="shared" si="6"/>
        <v>0</v>
      </c>
      <c r="BH136" s="180">
        <f t="shared" si="7"/>
        <v>0</v>
      </c>
      <c r="BI136" s="180">
        <f t="shared" si="8"/>
        <v>0</v>
      </c>
      <c r="BJ136" s="18" t="s">
        <v>82</v>
      </c>
      <c r="BK136" s="180">
        <f t="shared" si="9"/>
        <v>0</v>
      </c>
      <c r="BL136" s="18" t="s">
        <v>184</v>
      </c>
      <c r="BM136" s="179" t="s">
        <v>1421</v>
      </c>
    </row>
    <row r="137" spans="1:65" s="2" customFormat="1" ht="24" customHeight="1">
      <c r="A137" s="33"/>
      <c r="B137" s="167"/>
      <c r="C137" s="168" t="s">
        <v>208</v>
      </c>
      <c r="D137" s="168" t="s">
        <v>179</v>
      </c>
      <c r="E137" s="169" t="s">
        <v>1146</v>
      </c>
      <c r="F137" s="170" t="s">
        <v>1147</v>
      </c>
      <c r="G137" s="171" t="s">
        <v>182</v>
      </c>
      <c r="H137" s="172">
        <v>20</v>
      </c>
      <c r="I137" s="173"/>
      <c r="J137" s="174">
        <f t="shared" si="0"/>
        <v>0</v>
      </c>
      <c r="K137" s="170" t="s">
        <v>183</v>
      </c>
      <c r="L137" s="34"/>
      <c r="M137" s="175" t="s">
        <v>1</v>
      </c>
      <c r="N137" s="176" t="s">
        <v>40</v>
      </c>
      <c r="O137" s="59"/>
      <c r="P137" s="177">
        <f t="shared" si="1"/>
        <v>0</v>
      </c>
      <c r="Q137" s="177">
        <v>0</v>
      </c>
      <c r="R137" s="177">
        <f t="shared" si="2"/>
        <v>0</v>
      </c>
      <c r="S137" s="177">
        <v>0.63</v>
      </c>
      <c r="T137" s="178">
        <f t="shared" si="3"/>
        <v>12.6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184</v>
      </c>
      <c r="AT137" s="179" t="s">
        <v>179</v>
      </c>
      <c r="AU137" s="179" t="s">
        <v>84</v>
      </c>
      <c r="AY137" s="18" t="s">
        <v>177</v>
      </c>
      <c r="BE137" s="180">
        <f t="shared" si="4"/>
        <v>0</v>
      </c>
      <c r="BF137" s="180">
        <f t="shared" si="5"/>
        <v>0</v>
      </c>
      <c r="BG137" s="180">
        <f t="shared" si="6"/>
        <v>0</v>
      </c>
      <c r="BH137" s="180">
        <f t="shared" si="7"/>
        <v>0</v>
      </c>
      <c r="BI137" s="180">
        <f t="shared" si="8"/>
        <v>0</v>
      </c>
      <c r="BJ137" s="18" t="s">
        <v>82</v>
      </c>
      <c r="BK137" s="180">
        <f t="shared" si="9"/>
        <v>0</v>
      </c>
      <c r="BL137" s="18" t="s">
        <v>184</v>
      </c>
      <c r="BM137" s="179" t="s">
        <v>1422</v>
      </c>
    </row>
    <row r="138" spans="1:65" s="2" customFormat="1" ht="24" customHeight="1">
      <c r="A138" s="33"/>
      <c r="B138" s="167"/>
      <c r="C138" s="168" t="s">
        <v>213</v>
      </c>
      <c r="D138" s="168" t="s">
        <v>179</v>
      </c>
      <c r="E138" s="169" t="s">
        <v>1423</v>
      </c>
      <c r="F138" s="170" t="s">
        <v>1424</v>
      </c>
      <c r="G138" s="171" t="s">
        <v>182</v>
      </c>
      <c r="H138" s="172">
        <v>620</v>
      </c>
      <c r="I138" s="173"/>
      <c r="J138" s="174">
        <f t="shared" si="0"/>
        <v>0</v>
      </c>
      <c r="K138" s="170" t="s">
        <v>183</v>
      </c>
      <c r="L138" s="34"/>
      <c r="M138" s="175" t="s">
        <v>1</v>
      </c>
      <c r="N138" s="176" t="s">
        <v>40</v>
      </c>
      <c r="O138" s="59"/>
      <c r="P138" s="177">
        <f t="shared" si="1"/>
        <v>0</v>
      </c>
      <c r="Q138" s="177">
        <v>9E-05</v>
      </c>
      <c r="R138" s="177">
        <f t="shared" si="2"/>
        <v>0.0558</v>
      </c>
      <c r="S138" s="177">
        <v>0.256</v>
      </c>
      <c r="T138" s="178">
        <f t="shared" si="3"/>
        <v>158.72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184</v>
      </c>
      <c r="AT138" s="179" t="s">
        <v>179</v>
      </c>
      <c r="AU138" s="179" t="s">
        <v>84</v>
      </c>
      <c r="AY138" s="18" t="s">
        <v>177</v>
      </c>
      <c r="BE138" s="180">
        <f t="shared" si="4"/>
        <v>0</v>
      </c>
      <c r="BF138" s="180">
        <f t="shared" si="5"/>
        <v>0</v>
      </c>
      <c r="BG138" s="180">
        <f t="shared" si="6"/>
        <v>0</v>
      </c>
      <c r="BH138" s="180">
        <f t="shared" si="7"/>
        <v>0</v>
      </c>
      <c r="BI138" s="180">
        <f t="shared" si="8"/>
        <v>0</v>
      </c>
      <c r="BJ138" s="18" t="s">
        <v>82</v>
      </c>
      <c r="BK138" s="180">
        <f t="shared" si="9"/>
        <v>0</v>
      </c>
      <c r="BL138" s="18" t="s">
        <v>184</v>
      </c>
      <c r="BM138" s="179" t="s">
        <v>1425</v>
      </c>
    </row>
    <row r="139" spans="1:65" s="2" customFormat="1" ht="16.5" customHeight="1">
      <c r="A139" s="33"/>
      <c r="B139" s="167"/>
      <c r="C139" s="168" t="s">
        <v>217</v>
      </c>
      <c r="D139" s="168" t="s">
        <v>179</v>
      </c>
      <c r="E139" s="169" t="s">
        <v>192</v>
      </c>
      <c r="F139" s="170" t="s">
        <v>193</v>
      </c>
      <c r="G139" s="171" t="s">
        <v>194</v>
      </c>
      <c r="H139" s="172">
        <v>240</v>
      </c>
      <c r="I139" s="173"/>
      <c r="J139" s="174">
        <f t="shared" si="0"/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 t="shared" si="1"/>
        <v>0</v>
      </c>
      <c r="Q139" s="177">
        <v>0</v>
      </c>
      <c r="R139" s="177">
        <f t="shared" si="2"/>
        <v>0</v>
      </c>
      <c r="S139" s="177">
        <v>0.205</v>
      </c>
      <c r="T139" s="178">
        <f t="shared" si="3"/>
        <v>49.199999999999996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 t="shared" si="4"/>
        <v>0</v>
      </c>
      <c r="BF139" s="180">
        <f t="shared" si="5"/>
        <v>0</v>
      </c>
      <c r="BG139" s="180">
        <f t="shared" si="6"/>
        <v>0</v>
      </c>
      <c r="BH139" s="180">
        <f t="shared" si="7"/>
        <v>0</v>
      </c>
      <c r="BI139" s="180">
        <f t="shared" si="8"/>
        <v>0</v>
      </c>
      <c r="BJ139" s="18" t="s">
        <v>82</v>
      </c>
      <c r="BK139" s="180">
        <f t="shared" si="9"/>
        <v>0</v>
      </c>
      <c r="BL139" s="18" t="s">
        <v>184</v>
      </c>
      <c r="BM139" s="179" t="s">
        <v>1426</v>
      </c>
    </row>
    <row r="140" spans="1:65" s="2" customFormat="1" ht="16.5" customHeight="1">
      <c r="A140" s="33"/>
      <c r="B140" s="167"/>
      <c r="C140" s="168" t="s">
        <v>222</v>
      </c>
      <c r="D140" s="168" t="s">
        <v>179</v>
      </c>
      <c r="E140" s="169" t="s">
        <v>468</v>
      </c>
      <c r="F140" s="170" t="s">
        <v>469</v>
      </c>
      <c r="G140" s="171" t="s">
        <v>198</v>
      </c>
      <c r="H140" s="172">
        <v>27</v>
      </c>
      <c r="I140" s="173"/>
      <c r="J140" s="174">
        <f t="shared" si="0"/>
        <v>0</v>
      </c>
      <c r="K140" s="170" t="s">
        <v>183</v>
      </c>
      <c r="L140" s="34"/>
      <c r="M140" s="175" t="s">
        <v>1</v>
      </c>
      <c r="N140" s="176" t="s">
        <v>40</v>
      </c>
      <c r="O140" s="59"/>
      <c r="P140" s="177">
        <f t="shared" si="1"/>
        <v>0</v>
      </c>
      <c r="Q140" s="177">
        <v>0</v>
      </c>
      <c r="R140" s="177">
        <f t="shared" si="2"/>
        <v>0</v>
      </c>
      <c r="S140" s="177">
        <v>0</v>
      </c>
      <c r="T140" s="178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184</v>
      </c>
      <c r="AT140" s="179" t="s">
        <v>179</v>
      </c>
      <c r="AU140" s="179" t="s">
        <v>84</v>
      </c>
      <c r="AY140" s="18" t="s">
        <v>177</v>
      </c>
      <c r="BE140" s="180">
        <f t="shared" si="4"/>
        <v>0</v>
      </c>
      <c r="BF140" s="180">
        <f t="shared" si="5"/>
        <v>0</v>
      </c>
      <c r="BG140" s="180">
        <f t="shared" si="6"/>
        <v>0</v>
      </c>
      <c r="BH140" s="180">
        <f t="shared" si="7"/>
        <v>0</v>
      </c>
      <c r="BI140" s="180">
        <f t="shared" si="8"/>
        <v>0</v>
      </c>
      <c r="BJ140" s="18" t="s">
        <v>82</v>
      </c>
      <c r="BK140" s="180">
        <f t="shared" si="9"/>
        <v>0</v>
      </c>
      <c r="BL140" s="18" t="s">
        <v>184</v>
      </c>
      <c r="BM140" s="179" t="s">
        <v>1427</v>
      </c>
    </row>
    <row r="141" spans="2:51" s="13" customFormat="1" ht="12">
      <c r="B141" s="181"/>
      <c r="D141" s="182" t="s">
        <v>189</v>
      </c>
      <c r="E141" s="183" t="s">
        <v>447</v>
      </c>
      <c r="F141" s="184" t="s">
        <v>1428</v>
      </c>
      <c r="H141" s="185">
        <v>27</v>
      </c>
      <c r="I141" s="186"/>
      <c r="L141" s="181"/>
      <c r="M141" s="187"/>
      <c r="N141" s="188"/>
      <c r="O141" s="188"/>
      <c r="P141" s="188"/>
      <c r="Q141" s="188"/>
      <c r="R141" s="188"/>
      <c r="S141" s="188"/>
      <c r="T141" s="189"/>
      <c r="AT141" s="183" t="s">
        <v>189</v>
      </c>
      <c r="AU141" s="183" t="s">
        <v>84</v>
      </c>
      <c r="AV141" s="13" t="s">
        <v>84</v>
      </c>
      <c r="AW141" s="13" t="s">
        <v>31</v>
      </c>
      <c r="AX141" s="13" t="s">
        <v>82</v>
      </c>
      <c r="AY141" s="183" t="s">
        <v>177</v>
      </c>
    </row>
    <row r="142" spans="1:65" s="2" customFormat="1" ht="24" customHeight="1">
      <c r="A142" s="33"/>
      <c r="B142" s="167"/>
      <c r="C142" s="168" t="s">
        <v>227</v>
      </c>
      <c r="D142" s="168" t="s">
        <v>179</v>
      </c>
      <c r="E142" s="169" t="s">
        <v>1429</v>
      </c>
      <c r="F142" s="170" t="s">
        <v>1430</v>
      </c>
      <c r="G142" s="171" t="s">
        <v>198</v>
      </c>
      <c r="H142" s="172">
        <v>92</v>
      </c>
      <c r="I142" s="173"/>
      <c r="J142" s="174">
        <f>ROUND(I142*H142,2)</f>
        <v>0</v>
      </c>
      <c r="K142" s="170" t="s">
        <v>183</v>
      </c>
      <c r="L142" s="34"/>
      <c r="M142" s="175" t="s">
        <v>1</v>
      </c>
      <c r="N142" s="176" t="s">
        <v>40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82</v>
      </c>
      <c r="BK142" s="180">
        <f>ROUND(I142*H142,2)</f>
        <v>0</v>
      </c>
      <c r="BL142" s="18" t="s">
        <v>184</v>
      </c>
      <c r="BM142" s="179" t="s">
        <v>1431</v>
      </c>
    </row>
    <row r="143" spans="2:51" s="13" customFormat="1" ht="12">
      <c r="B143" s="181"/>
      <c r="D143" s="182" t="s">
        <v>189</v>
      </c>
      <c r="E143" s="183" t="s">
        <v>444</v>
      </c>
      <c r="F143" s="184" t="s">
        <v>1432</v>
      </c>
      <c r="H143" s="185">
        <v>92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189</v>
      </c>
      <c r="AU143" s="183" t="s">
        <v>84</v>
      </c>
      <c r="AV143" s="13" t="s">
        <v>84</v>
      </c>
      <c r="AW143" s="13" t="s">
        <v>31</v>
      </c>
      <c r="AX143" s="13" t="s">
        <v>82</v>
      </c>
      <c r="AY143" s="183" t="s">
        <v>177</v>
      </c>
    </row>
    <row r="144" spans="1:65" s="2" customFormat="1" ht="24" customHeight="1">
      <c r="A144" s="33"/>
      <c r="B144" s="167"/>
      <c r="C144" s="168" t="s">
        <v>231</v>
      </c>
      <c r="D144" s="168" t="s">
        <v>179</v>
      </c>
      <c r="E144" s="169" t="s">
        <v>1433</v>
      </c>
      <c r="F144" s="170" t="s">
        <v>1434</v>
      </c>
      <c r="G144" s="171" t="s">
        <v>198</v>
      </c>
      <c r="H144" s="172">
        <v>27.6</v>
      </c>
      <c r="I144" s="173"/>
      <c r="J144" s="174">
        <f>ROUND(I144*H144,2)</f>
        <v>0</v>
      </c>
      <c r="K144" s="170" t="s">
        <v>183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1435</v>
      </c>
    </row>
    <row r="145" spans="2:51" s="13" customFormat="1" ht="12">
      <c r="B145" s="181"/>
      <c r="D145" s="182" t="s">
        <v>189</v>
      </c>
      <c r="E145" s="183" t="s">
        <v>1</v>
      </c>
      <c r="F145" s="184" t="s">
        <v>479</v>
      </c>
      <c r="H145" s="185">
        <v>27.6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189</v>
      </c>
      <c r="AU145" s="183" t="s">
        <v>84</v>
      </c>
      <c r="AV145" s="13" t="s">
        <v>84</v>
      </c>
      <c r="AW145" s="13" t="s">
        <v>31</v>
      </c>
      <c r="AX145" s="13" t="s">
        <v>82</v>
      </c>
      <c r="AY145" s="183" t="s">
        <v>177</v>
      </c>
    </row>
    <row r="146" spans="1:65" s="2" customFormat="1" ht="24" customHeight="1">
      <c r="A146" s="33"/>
      <c r="B146" s="167"/>
      <c r="C146" s="168" t="s">
        <v>237</v>
      </c>
      <c r="D146" s="168" t="s">
        <v>179</v>
      </c>
      <c r="E146" s="169" t="s">
        <v>480</v>
      </c>
      <c r="F146" s="170" t="s">
        <v>481</v>
      </c>
      <c r="G146" s="171" t="s">
        <v>198</v>
      </c>
      <c r="H146" s="172">
        <v>27.938</v>
      </c>
      <c r="I146" s="173"/>
      <c r="J146" s="174">
        <f>ROUND(I146*H146,2)</f>
        <v>0</v>
      </c>
      <c r="K146" s="170" t="s">
        <v>183</v>
      </c>
      <c r="L146" s="34"/>
      <c r="M146" s="175" t="s">
        <v>1</v>
      </c>
      <c r="N146" s="176" t="s">
        <v>40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184</v>
      </c>
      <c r="AT146" s="179" t="s">
        <v>179</v>
      </c>
      <c r="AU146" s="179" t="s">
        <v>84</v>
      </c>
      <c r="AY146" s="18" t="s">
        <v>177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82</v>
      </c>
      <c r="BK146" s="180">
        <f>ROUND(I146*H146,2)</f>
        <v>0</v>
      </c>
      <c r="BL146" s="18" t="s">
        <v>184</v>
      </c>
      <c r="BM146" s="179" t="s">
        <v>1436</v>
      </c>
    </row>
    <row r="147" spans="2:51" s="14" customFormat="1" ht="12">
      <c r="B147" s="190"/>
      <c r="D147" s="182" t="s">
        <v>189</v>
      </c>
      <c r="E147" s="191" t="s">
        <v>1</v>
      </c>
      <c r="F147" s="192" t="s">
        <v>914</v>
      </c>
      <c r="H147" s="191" t="s">
        <v>1</v>
      </c>
      <c r="I147" s="193"/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189</v>
      </c>
      <c r="AU147" s="191" t="s">
        <v>84</v>
      </c>
      <c r="AV147" s="14" t="s">
        <v>82</v>
      </c>
      <c r="AW147" s="14" t="s">
        <v>31</v>
      </c>
      <c r="AX147" s="14" t="s">
        <v>75</v>
      </c>
      <c r="AY147" s="191" t="s">
        <v>177</v>
      </c>
    </row>
    <row r="148" spans="2:51" s="13" customFormat="1" ht="12">
      <c r="B148" s="181"/>
      <c r="D148" s="182" t="s">
        <v>189</v>
      </c>
      <c r="E148" s="183" t="s">
        <v>1</v>
      </c>
      <c r="F148" s="184" t="s">
        <v>1437</v>
      </c>
      <c r="H148" s="185">
        <v>12.218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75</v>
      </c>
      <c r="AY148" s="183" t="s">
        <v>177</v>
      </c>
    </row>
    <row r="149" spans="2:51" s="13" customFormat="1" ht="12">
      <c r="B149" s="181"/>
      <c r="D149" s="182" t="s">
        <v>189</v>
      </c>
      <c r="E149" s="183" t="s">
        <v>1</v>
      </c>
      <c r="F149" s="184" t="s">
        <v>1438</v>
      </c>
      <c r="H149" s="185">
        <v>4.92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189</v>
      </c>
      <c r="AU149" s="183" t="s">
        <v>84</v>
      </c>
      <c r="AV149" s="13" t="s">
        <v>84</v>
      </c>
      <c r="AW149" s="13" t="s">
        <v>31</v>
      </c>
      <c r="AX149" s="13" t="s">
        <v>75</v>
      </c>
      <c r="AY149" s="183" t="s">
        <v>177</v>
      </c>
    </row>
    <row r="150" spans="2:51" s="16" customFormat="1" ht="12">
      <c r="B150" s="221"/>
      <c r="D150" s="182" t="s">
        <v>189</v>
      </c>
      <c r="E150" s="222" t="s">
        <v>1</v>
      </c>
      <c r="F150" s="223" t="s">
        <v>799</v>
      </c>
      <c r="H150" s="224">
        <v>17.138</v>
      </c>
      <c r="I150" s="225"/>
      <c r="L150" s="221"/>
      <c r="M150" s="226"/>
      <c r="N150" s="227"/>
      <c r="O150" s="227"/>
      <c r="P150" s="227"/>
      <c r="Q150" s="227"/>
      <c r="R150" s="227"/>
      <c r="S150" s="227"/>
      <c r="T150" s="228"/>
      <c r="AT150" s="222" t="s">
        <v>189</v>
      </c>
      <c r="AU150" s="222" t="s">
        <v>84</v>
      </c>
      <c r="AV150" s="16" t="s">
        <v>191</v>
      </c>
      <c r="AW150" s="16" t="s">
        <v>31</v>
      </c>
      <c r="AX150" s="16" t="s">
        <v>75</v>
      </c>
      <c r="AY150" s="222" t="s">
        <v>177</v>
      </c>
    </row>
    <row r="151" spans="2:51" s="14" customFormat="1" ht="12">
      <c r="B151" s="190"/>
      <c r="D151" s="182" t="s">
        <v>189</v>
      </c>
      <c r="E151" s="191" t="s">
        <v>1</v>
      </c>
      <c r="F151" s="192" t="s">
        <v>1439</v>
      </c>
      <c r="H151" s="191" t="s">
        <v>1</v>
      </c>
      <c r="I151" s="193"/>
      <c r="L151" s="190"/>
      <c r="M151" s="194"/>
      <c r="N151" s="195"/>
      <c r="O151" s="195"/>
      <c r="P151" s="195"/>
      <c r="Q151" s="195"/>
      <c r="R151" s="195"/>
      <c r="S151" s="195"/>
      <c r="T151" s="196"/>
      <c r="AT151" s="191" t="s">
        <v>189</v>
      </c>
      <c r="AU151" s="191" t="s">
        <v>84</v>
      </c>
      <c r="AV151" s="14" t="s">
        <v>82</v>
      </c>
      <c r="AW151" s="14" t="s">
        <v>31</v>
      </c>
      <c r="AX151" s="14" t="s">
        <v>75</v>
      </c>
      <c r="AY151" s="191" t="s">
        <v>177</v>
      </c>
    </row>
    <row r="152" spans="2:51" s="13" customFormat="1" ht="12">
      <c r="B152" s="181"/>
      <c r="D152" s="182" t="s">
        <v>189</v>
      </c>
      <c r="E152" s="183" t="s">
        <v>1397</v>
      </c>
      <c r="F152" s="184" t="s">
        <v>1440</v>
      </c>
      <c r="H152" s="185">
        <v>10.8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189</v>
      </c>
      <c r="AU152" s="183" t="s">
        <v>84</v>
      </c>
      <c r="AV152" s="13" t="s">
        <v>84</v>
      </c>
      <c r="AW152" s="13" t="s">
        <v>31</v>
      </c>
      <c r="AX152" s="13" t="s">
        <v>75</v>
      </c>
      <c r="AY152" s="183" t="s">
        <v>177</v>
      </c>
    </row>
    <row r="153" spans="2:51" s="15" customFormat="1" ht="12">
      <c r="B153" s="197"/>
      <c r="D153" s="182" t="s">
        <v>189</v>
      </c>
      <c r="E153" s="198" t="s">
        <v>1399</v>
      </c>
      <c r="F153" s="199" t="s">
        <v>202</v>
      </c>
      <c r="H153" s="200">
        <v>27.938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189</v>
      </c>
      <c r="AU153" s="198" t="s">
        <v>84</v>
      </c>
      <c r="AV153" s="15" t="s">
        <v>184</v>
      </c>
      <c r="AW153" s="15" t="s">
        <v>31</v>
      </c>
      <c r="AX153" s="15" t="s">
        <v>82</v>
      </c>
      <c r="AY153" s="198" t="s">
        <v>177</v>
      </c>
    </row>
    <row r="154" spans="1:65" s="2" customFormat="1" ht="24" customHeight="1">
      <c r="A154" s="33"/>
      <c r="B154" s="167"/>
      <c r="C154" s="168" t="s">
        <v>242</v>
      </c>
      <c r="D154" s="168" t="s">
        <v>179</v>
      </c>
      <c r="E154" s="169" t="s">
        <v>489</v>
      </c>
      <c r="F154" s="170" t="s">
        <v>490</v>
      </c>
      <c r="G154" s="171" t="s">
        <v>198</v>
      </c>
      <c r="H154" s="172">
        <v>8.381</v>
      </c>
      <c r="I154" s="173"/>
      <c r="J154" s="174">
        <f>ROUND(I154*H154,2)</f>
        <v>0</v>
      </c>
      <c r="K154" s="170" t="s">
        <v>183</v>
      </c>
      <c r="L154" s="34"/>
      <c r="M154" s="175" t="s">
        <v>1</v>
      </c>
      <c r="N154" s="176" t="s">
        <v>40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184</v>
      </c>
      <c r="AT154" s="179" t="s">
        <v>179</v>
      </c>
      <c r="AU154" s="179" t="s">
        <v>84</v>
      </c>
      <c r="AY154" s="18" t="s">
        <v>177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82</v>
      </c>
      <c r="BK154" s="180">
        <f>ROUND(I154*H154,2)</f>
        <v>0</v>
      </c>
      <c r="BL154" s="18" t="s">
        <v>184</v>
      </c>
      <c r="BM154" s="179" t="s">
        <v>1441</v>
      </c>
    </row>
    <row r="155" spans="2:51" s="13" customFormat="1" ht="12">
      <c r="B155" s="181"/>
      <c r="D155" s="182" t="s">
        <v>189</v>
      </c>
      <c r="E155" s="183" t="s">
        <v>1</v>
      </c>
      <c r="F155" s="184" t="s">
        <v>1442</v>
      </c>
      <c r="H155" s="185">
        <v>8.381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189</v>
      </c>
      <c r="AU155" s="183" t="s">
        <v>84</v>
      </c>
      <c r="AV155" s="13" t="s">
        <v>84</v>
      </c>
      <c r="AW155" s="13" t="s">
        <v>31</v>
      </c>
      <c r="AX155" s="13" t="s">
        <v>82</v>
      </c>
      <c r="AY155" s="183" t="s">
        <v>177</v>
      </c>
    </row>
    <row r="156" spans="1:65" s="2" customFormat="1" ht="24" customHeight="1">
      <c r="A156" s="33"/>
      <c r="B156" s="167"/>
      <c r="C156" s="168" t="s">
        <v>247</v>
      </c>
      <c r="D156" s="168" t="s">
        <v>179</v>
      </c>
      <c r="E156" s="169" t="s">
        <v>196</v>
      </c>
      <c r="F156" s="170" t="s">
        <v>197</v>
      </c>
      <c r="G156" s="171" t="s">
        <v>198</v>
      </c>
      <c r="H156" s="172">
        <v>8.64</v>
      </c>
      <c r="I156" s="173"/>
      <c r="J156" s="174">
        <f>ROUND(I156*H156,2)</f>
        <v>0</v>
      </c>
      <c r="K156" s="170" t="s">
        <v>183</v>
      </c>
      <c r="L156" s="34"/>
      <c r="M156" s="175" t="s">
        <v>1</v>
      </c>
      <c r="N156" s="176" t="s">
        <v>40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184</v>
      </c>
      <c r="AT156" s="179" t="s">
        <v>179</v>
      </c>
      <c r="AU156" s="179" t="s">
        <v>84</v>
      </c>
      <c r="AY156" s="18" t="s">
        <v>177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82</v>
      </c>
      <c r="BK156" s="180">
        <f>ROUND(I156*H156,2)</f>
        <v>0</v>
      </c>
      <c r="BL156" s="18" t="s">
        <v>184</v>
      </c>
      <c r="BM156" s="179" t="s">
        <v>1443</v>
      </c>
    </row>
    <row r="157" spans="2:51" s="14" customFormat="1" ht="12">
      <c r="B157" s="190"/>
      <c r="D157" s="182" t="s">
        <v>189</v>
      </c>
      <c r="E157" s="191" t="s">
        <v>1</v>
      </c>
      <c r="F157" s="192" t="s">
        <v>1444</v>
      </c>
      <c r="H157" s="191" t="s">
        <v>1</v>
      </c>
      <c r="I157" s="193"/>
      <c r="L157" s="190"/>
      <c r="M157" s="194"/>
      <c r="N157" s="195"/>
      <c r="O157" s="195"/>
      <c r="P157" s="195"/>
      <c r="Q157" s="195"/>
      <c r="R157" s="195"/>
      <c r="S157" s="195"/>
      <c r="T157" s="196"/>
      <c r="AT157" s="191" t="s">
        <v>189</v>
      </c>
      <c r="AU157" s="191" t="s">
        <v>84</v>
      </c>
      <c r="AV157" s="14" t="s">
        <v>82</v>
      </c>
      <c r="AW157" s="14" t="s">
        <v>31</v>
      </c>
      <c r="AX157" s="14" t="s">
        <v>75</v>
      </c>
      <c r="AY157" s="191" t="s">
        <v>177</v>
      </c>
    </row>
    <row r="158" spans="2:51" s="13" customFormat="1" ht="12">
      <c r="B158" s="181"/>
      <c r="D158" s="182" t="s">
        <v>189</v>
      </c>
      <c r="E158" s="183" t="s">
        <v>136</v>
      </c>
      <c r="F158" s="184" t="s">
        <v>1445</v>
      </c>
      <c r="H158" s="185">
        <v>8.64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189</v>
      </c>
      <c r="AU158" s="183" t="s">
        <v>84</v>
      </c>
      <c r="AV158" s="13" t="s">
        <v>84</v>
      </c>
      <c r="AW158" s="13" t="s">
        <v>31</v>
      </c>
      <c r="AX158" s="13" t="s">
        <v>82</v>
      </c>
      <c r="AY158" s="183" t="s">
        <v>177</v>
      </c>
    </row>
    <row r="159" spans="1:65" s="2" customFormat="1" ht="24" customHeight="1">
      <c r="A159" s="33"/>
      <c r="B159" s="167"/>
      <c r="C159" s="168" t="s">
        <v>8</v>
      </c>
      <c r="D159" s="168" t="s">
        <v>179</v>
      </c>
      <c r="E159" s="169" t="s">
        <v>204</v>
      </c>
      <c r="F159" s="170" t="s">
        <v>205</v>
      </c>
      <c r="G159" s="171" t="s">
        <v>198</v>
      </c>
      <c r="H159" s="172">
        <v>2.592</v>
      </c>
      <c r="I159" s="173"/>
      <c r="J159" s="174">
        <f>ROUND(I159*H159,2)</f>
        <v>0</v>
      </c>
      <c r="K159" s="170" t="s">
        <v>183</v>
      </c>
      <c r="L159" s="34"/>
      <c r="M159" s="175" t="s">
        <v>1</v>
      </c>
      <c r="N159" s="176" t="s">
        <v>40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184</v>
      </c>
      <c r="AT159" s="179" t="s">
        <v>179</v>
      </c>
      <c r="AU159" s="179" t="s">
        <v>84</v>
      </c>
      <c r="AY159" s="18" t="s">
        <v>177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82</v>
      </c>
      <c r="BK159" s="180">
        <f>ROUND(I159*H159,2)</f>
        <v>0</v>
      </c>
      <c r="BL159" s="18" t="s">
        <v>184</v>
      </c>
      <c r="BM159" s="179" t="s">
        <v>1446</v>
      </c>
    </row>
    <row r="160" spans="2:51" s="13" customFormat="1" ht="12">
      <c r="B160" s="181"/>
      <c r="D160" s="182" t="s">
        <v>189</v>
      </c>
      <c r="E160" s="183" t="s">
        <v>1</v>
      </c>
      <c r="F160" s="184" t="s">
        <v>207</v>
      </c>
      <c r="H160" s="185">
        <v>2.592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82</v>
      </c>
      <c r="AY160" s="183" t="s">
        <v>177</v>
      </c>
    </row>
    <row r="161" spans="1:65" s="2" customFormat="1" ht="16.5" customHeight="1">
      <c r="A161" s="33"/>
      <c r="B161" s="167"/>
      <c r="C161" s="168" t="s">
        <v>254</v>
      </c>
      <c r="D161" s="168" t="s">
        <v>179</v>
      </c>
      <c r="E161" s="169" t="s">
        <v>1447</v>
      </c>
      <c r="F161" s="170" t="s">
        <v>1448</v>
      </c>
      <c r="G161" s="171" t="s">
        <v>182</v>
      </c>
      <c r="H161" s="172">
        <v>36</v>
      </c>
      <c r="I161" s="173"/>
      <c r="J161" s="174">
        <f>ROUND(I161*H161,2)</f>
        <v>0</v>
      </c>
      <c r="K161" s="170" t="s">
        <v>183</v>
      </c>
      <c r="L161" s="34"/>
      <c r="M161" s="175" t="s">
        <v>1</v>
      </c>
      <c r="N161" s="176" t="s">
        <v>40</v>
      </c>
      <c r="O161" s="59"/>
      <c r="P161" s="177">
        <f>O161*H161</f>
        <v>0</v>
      </c>
      <c r="Q161" s="177">
        <v>0.00084</v>
      </c>
      <c r="R161" s="177">
        <f>Q161*H161</f>
        <v>0.030240000000000003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184</v>
      </c>
      <c r="AT161" s="179" t="s">
        <v>179</v>
      </c>
      <c r="AU161" s="179" t="s">
        <v>84</v>
      </c>
      <c r="AY161" s="18" t="s">
        <v>177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82</v>
      </c>
      <c r="BK161" s="180">
        <f>ROUND(I161*H161,2)</f>
        <v>0</v>
      </c>
      <c r="BL161" s="18" t="s">
        <v>184</v>
      </c>
      <c r="BM161" s="179" t="s">
        <v>1449</v>
      </c>
    </row>
    <row r="162" spans="1:65" s="2" customFormat="1" ht="24" customHeight="1">
      <c r="A162" s="33"/>
      <c r="B162" s="167"/>
      <c r="C162" s="168" t="s">
        <v>259</v>
      </c>
      <c r="D162" s="168" t="s">
        <v>179</v>
      </c>
      <c r="E162" s="169" t="s">
        <v>1450</v>
      </c>
      <c r="F162" s="170" t="s">
        <v>1451</v>
      </c>
      <c r="G162" s="171" t="s">
        <v>182</v>
      </c>
      <c r="H162" s="172">
        <v>36</v>
      </c>
      <c r="I162" s="173"/>
      <c r="J162" s="174">
        <f>ROUND(I162*H162,2)</f>
        <v>0</v>
      </c>
      <c r="K162" s="170" t="s">
        <v>183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1452</v>
      </c>
    </row>
    <row r="163" spans="2:51" s="13" customFormat="1" ht="12">
      <c r="B163" s="181"/>
      <c r="D163" s="182" t="s">
        <v>189</v>
      </c>
      <c r="E163" s="183" t="s">
        <v>1</v>
      </c>
      <c r="F163" s="184" t="s">
        <v>1453</v>
      </c>
      <c r="H163" s="185">
        <v>36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189</v>
      </c>
      <c r="AU163" s="183" t="s">
        <v>84</v>
      </c>
      <c r="AV163" s="13" t="s">
        <v>84</v>
      </c>
      <c r="AW163" s="13" t="s">
        <v>31</v>
      </c>
      <c r="AX163" s="13" t="s">
        <v>82</v>
      </c>
      <c r="AY163" s="183" t="s">
        <v>177</v>
      </c>
    </row>
    <row r="164" spans="1:65" s="2" customFormat="1" ht="16.5" customHeight="1">
      <c r="A164" s="33"/>
      <c r="B164" s="167"/>
      <c r="C164" s="168" t="s">
        <v>265</v>
      </c>
      <c r="D164" s="168" t="s">
        <v>179</v>
      </c>
      <c r="E164" s="169" t="s">
        <v>1454</v>
      </c>
      <c r="F164" s="170" t="s">
        <v>1455</v>
      </c>
      <c r="G164" s="171" t="s">
        <v>182</v>
      </c>
      <c r="H164" s="172">
        <v>28.8</v>
      </c>
      <c r="I164" s="173"/>
      <c r="J164" s="174">
        <f>ROUND(I164*H164,2)</f>
        <v>0</v>
      </c>
      <c r="K164" s="170" t="s">
        <v>183</v>
      </c>
      <c r="L164" s="34"/>
      <c r="M164" s="175" t="s">
        <v>1</v>
      </c>
      <c r="N164" s="176" t="s">
        <v>40</v>
      </c>
      <c r="O164" s="59"/>
      <c r="P164" s="177">
        <f>O164*H164</f>
        <v>0</v>
      </c>
      <c r="Q164" s="177">
        <v>0.0007</v>
      </c>
      <c r="R164" s="177">
        <f>Q164*H164</f>
        <v>0.02016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184</v>
      </c>
      <c r="AT164" s="179" t="s">
        <v>179</v>
      </c>
      <c r="AU164" s="179" t="s">
        <v>84</v>
      </c>
      <c r="AY164" s="18" t="s">
        <v>177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82</v>
      </c>
      <c r="BK164" s="180">
        <f>ROUND(I164*H164,2)</f>
        <v>0</v>
      </c>
      <c r="BL164" s="18" t="s">
        <v>184</v>
      </c>
      <c r="BM164" s="179" t="s">
        <v>1456</v>
      </c>
    </row>
    <row r="165" spans="2:51" s="13" customFormat="1" ht="12">
      <c r="B165" s="181"/>
      <c r="D165" s="182" t="s">
        <v>189</v>
      </c>
      <c r="E165" s="183" t="s">
        <v>1</v>
      </c>
      <c r="F165" s="184" t="s">
        <v>1457</v>
      </c>
      <c r="H165" s="185">
        <v>28.8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189</v>
      </c>
      <c r="AU165" s="183" t="s">
        <v>84</v>
      </c>
      <c r="AV165" s="13" t="s">
        <v>84</v>
      </c>
      <c r="AW165" s="13" t="s">
        <v>31</v>
      </c>
      <c r="AX165" s="13" t="s">
        <v>82</v>
      </c>
      <c r="AY165" s="183" t="s">
        <v>177</v>
      </c>
    </row>
    <row r="166" spans="1:65" s="2" customFormat="1" ht="16.5" customHeight="1">
      <c r="A166" s="33"/>
      <c r="B166" s="167"/>
      <c r="C166" s="168" t="s">
        <v>271</v>
      </c>
      <c r="D166" s="168" t="s">
        <v>179</v>
      </c>
      <c r="E166" s="169" t="s">
        <v>1458</v>
      </c>
      <c r="F166" s="170" t="s">
        <v>1459</v>
      </c>
      <c r="G166" s="171" t="s">
        <v>182</v>
      </c>
      <c r="H166" s="172">
        <v>28.8</v>
      </c>
      <c r="I166" s="173"/>
      <c r="J166" s="174">
        <f>ROUND(I166*H166,2)</f>
        <v>0</v>
      </c>
      <c r="K166" s="170" t="s">
        <v>183</v>
      </c>
      <c r="L166" s="34"/>
      <c r="M166" s="175" t="s">
        <v>1</v>
      </c>
      <c r="N166" s="176" t="s">
        <v>40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184</v>
      </c>
      <c r="AT166" s="179" t="s">
        <v>179</v>
      </c>
      <c r="AU166" s="179" t="s">
        <v>84</v>
      </c>
      <c r="AY166" s="18" t="s">
        <v>177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82</v>
      </c>
      <c r="BK166" s="180">
        <f>ROUND(I166*H166,2)</f>
        <v>0</v>
      </c>
      <c r="BL166" s="18" t="s">
        <v>184</v>
      </c>
      <c r="BM166" s="179" t="s">
        <v>1460</v>
      </c>
    </row>
    <row r="167" spans="1:65" s="2" customFormat="1" ht="24" customHeight="1">
      <c r="A167" s="33"/>
      <c r="B167" s="167"/>
      <c r="C167" s="168" t="s">
        <v>279</v>
      </c>
      <c r="D167" s="168" t="s">
        <v>179</v>
      </c>
      <c r="E167" s="169" t="s">
        <v>1461</v>
      </c>
      <c r="F167" s="170" t="s">
        <v>1462</v>
      </c>
      <c r="G167" s="171" t="s">
        <v>198</v>
      </c>
      <c r="H167" s="172">
        <v>19.44</v>
      </c>
      <c r="I167" s="173"/>
      <c r="J167" s="174">
        <f>ROUND(I167*H167,2)</f>
        <v>0</v>
      </c>
      <c r="K167" s="170" t="s">
        <v>183</v>
      </c>
      <c r="L167" s="34"/>
      <c r="M167" s="175" t="s">
        <v>1</v>
      </c>
      <c r="N167" s="176" t="s">
        <v>40</v>
      </c>
      <c r="O167" s="59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184</v>
      </c>
      <c r="AT167" s="179" t="s">
        <v>179</v>
      </c>
      <c r="AU167" s="179" t="s">
        <v>84</v>
      </c>
      <c r="AY167" s="18" t="s">
        <v>177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82</v>
      </c>
      <c r="BK167" s="180">
        <f>ROUND(I167*H167,2)</f>
        <v>0</v>
      </c>
      <c r="BL167" s="18" t="s">
        <v>184</v>
      </c>
      <c r="BM167" s="179" t="s">
        <v>1463</v>
      </c>
    </row>
    <row r="168" spans="2:51" s="13" customFormat="1" ht="12">
      <c r="B168" s="181"/>
      <c r="D168" s="182" t="s">
        <v>189</v>
      </c>
      <c r="E168" s="183" t="s">
        <v>1</v>
      </c>
      <c r="F168" s="184" t="s">
        <v>1464</v>
      </c>
      <c r="H168" s="185">
        <v>19.44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189</v>
      </c>
      <c r="AU168" s="183" t="s">
        <v>84</v>
      </c>
      <c r="AV168" s="13" t="s">
        <v>84</v>
      </c>
      <c r="AW168" s="13" t="s">
        <v>31</v>
      </c>
      <c r="AX168" s="13" t="s">
        <v>82</v>
      </c>
      <c r="AY168" s="183" t="s">
        <v>177</v>
      </c>
    </row>
    <row r="169" spans="1:65" s="2" customFormat="1" ht="24" customHeight="1">
      <c r="A169" s="33"/>
      <c r="B169" s="167"/>
      <c r="C169" s="168" t="s">
        <v>7</v>
      </c>
      <c r="D169" s="168" t="s">
        <v>179</v>
      </c>
      <c r="E169" s="169" t="s">
        <v>209</v>
      </c>
      <c r="F169" s="170" t="s">
        <v>210</v>
      </c>
      <c r="G169" s="171" t="s">
        <v>198</v>
      </c>
      <c r="H169" s="172">
        <v>123.85</v>
      </c>
      <c r="I169" s="173"/>
      <c r="J169" s="174">
        <f>ROUND(I169*H169,2)</f>
        <v>0</v>
      </c>
      <c r="K169" s="170" t="s">
        <v>183</v>
      </c>
      <c r="L169" s="34"/>
      <c r="M169" s="175" t="s">
        <v>1</v>
      </c>
      <c r="N169" s="176" t="s">
        <v>40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184</v>
      </c>
      <c r="AT169" s="179" t="s">
        <v>179</v>
      </c>
      <c r="AU169" s="179" t="s">
        <v>84</v>
      </c>
      <c r="AY169" s="18" t="s">
        <v>177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82</v>
      </c>
      <c r="BK169" s="180">
        <f>ROUND(I169*H169,2)</f>
        <v>0</v>
      </c>
      <c r="BL169" s="18" t="s">
        <v>184</v>
      </c>
      <c r="BM169" s="179" t="s">
        <v>1465</v>
      </c>
    </row>
    <row r="170" spans="2:51" s="13" customFormat="1" ht="12">
      <c r="B170" s="181"/>
      <c r="D170" s="182" t="s">
        <v>189</v>
      </c>
      <c r="E170" s="183" t="s">
        <v>1</v>
      </c>
      <c r="F170" s="184" t="s">
        <v>920</v>
      </c>
      <c r="H170" s="185">
        <v>27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189</v>
      </c>
      <c r="AU170" s="183" t="s">
        <v>84</v>
      </c>
      <c r="AV170" s="13" t="s">
        <v>84</v>
      </c>
      <c r="AW170" s="13" t="s">
        <v>31</v>
      </c>
      <c r="AX170" s="13" t="s">
        <v>75</v>
      </c>
      <c r="AY170" s="183" t="s">
        <v>177</v>
      </c>
    </row>
    <row r="171" spans="2:51" s="13" customFormat="1" ht="12">
      <c r="B171" s="181"/>
      <c r="D171" s="182" t="s">
        <v>189</v>
      </c>
      <c r="E171" s="183" t="s">
        <v>1</v>
      </c>
      <c r="F171" s="184" t="s">
        <v>921</v>
      </c>
      <c r="H171" s="185">
        <v>27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189</v>
      </c>
      <c r="AU171" s="183" t="s">
        <v>84</v>
      </c>
      <c r="AV171" s="13" t="s">
        <v>84</v>
      </c>
      <c r="AW171" s="13" t="s">
        <v>31</v>
      </c>
      <c r="AX171" s="13" t="s">
        <v>75</v>
      </c>
      <c r="AY171" s="183" t="s">
        <v>177</v>
      </c>
    </row>
    <row r="172" spans="2:51" s="13" customFormat="1" ht="12">
      <c r="B172" s="181"/>
      <c r="D172" s="182" t="s">
        <v>189</v>
      </c>
      <c r="E172" s="183" t="s">
        <v>1</v>
      </c>
      <c r="F172" s="184" t="s">
        <v>1466</v>
      </c>
      <c r="H172" s="185">
        <v>34.925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189</v>
      </c>
      <c r="AU172" s="183" t="s">
        <v>84</v>
      </c>
      <c r="AV172" s="13" t="s">
        <v>84</v>
      </c>
      <c r="AW172" s="13" t="s">
        <v>31</v>
      </c>
      <c r="AX172" s="13" t="s">
        <v>75</v>
      </c>
      <c r="AY172" s="183" t="s">
        <v>177</v>
      </c>
    </row>
    <row r="173" spans="2:51" s="13" customFormat="1" ht="12">
      <c r="B173" s="181"/>
      <c r="D173" s="182" t="s">
        <v>189</v>
      </c>
      <c r="E173" s="183" t="s">
        <v>1</v>
      </c>
      <c r="F173" s="184" t="s">
        <v>1467</v>
      </c>
      <c r="H173" s="185">
        <v>34.925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189</v>
      </c>
      <c r="AU173" s="183" t="s">
        <v>84</v>
      </c>
      <c r="AV173" s="13" t="s">
        <v>84</v>
      </c>
      <c r="AW173" s="13" t="s">
        <v>31</v>
      </c>
      <c r="AX173" s="13" t="s">
        <v>75</v>
      </c>
      <c r="AY173" s="183" t="s">
        <v>177</v>
      </c>
    </row>
    <row r="174" spans="2:51" s="15" customFormat="1" ht="12">
      <c r="B174" s="197"/>
      <c r="D174" s="182" t="s">
        <v>189</v>
      </c>
      <c r="E174" s="198" t="s">
        <v>1</v>
      </c>
      <c r="F174" s="199" t="s">
        <v>202</v>
      </c>
      <c r="H174" s="200">
        <v>123.85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189</v>
      </c>
      <c r="AU174" s="198" t="s">
        <v>84</v>
      </c>
      <c r="AV174" s="15" t="s">
        <v>184</v>
      </c>
      <c r="AW174" s="15" t="s">
        <v>31</v>
      </c>
      <c r="AX174" s="15" t="s">
        <v>82</v>
      </c>
      <c r="AY174" s="198" t="s">
        <v>177</v>
      </c>
    </row>
    <row r="175" spans="1:65" s="2" customFormat="1" ht="24" customHeight="1">
      <c r="A175" s="33"/>
      <c r="B175" s="167"/>
      <c r="C175" s="168" t="s">
        <v>289</v>
      </c>
      <c r="D175" s="168" t="s">
        <v>179</v>
      </c>
      <c r="E175" s="169" t="s">
        <v>214</v>
      </c>
      <c r="F175" s="170" t="s">
        <v>215</v>
      </c>
      <c r="G175" s="171" t="s">
        <v>198</v>
      </c>
      <c r="H175" s="172">
        <v>93.653</v>
      </c>
      <c r="I175" s="173"/>
      <c r="J175" s="174">
        <f>ROUND(I175*H175,2)</f>
        <v>0</v>
      </c>
      <c r="K175" s="170" t="s">
        <v>183</v>
      </c>
      <c r="L175" s="34"/>
      <c r="M175" s="175" t="s">
        <v>1</v>
      </c>
      <c r="N175" s="176" t="s">
        <v>40</v>
      </c>
      <c r="O175" s="59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184</v>
      </c>
      <c r="AT175" s="179" t="s">
        <v>179</v>
      </c>
      <c r="AU175" s="179" t="s">
        <v>84</v>
      </c>
      <c r="AY175" s="18" t="s">
        <v>177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82</v>
      </c>
      <c r="BK175" s="180">
        <f>ROUND(I175*H175,2)</f>
        <v>0</v>
      </c>
      <c r="BL175" s="18" t="s">
        <v>184</v>
      </c>
      <c r="BM175" s="179" t="s">
        <v>1468</v>
      </c>
    </row>
    <row r="176" spans="2:51" s="14" customFormat="1" ht="12">
      <c r="B176" s="190"/>
      <c r="D176" s="182" t="s">
        <v>189</v>
      </c>
      <c r="E176" s="191" t="s">
        <v>1</v>
      </c>
      <c r="F176" s="192" t="s">
        <v>923</v>
      </c>
      <c r="H176" s="191" t="s">
        <v>1</v>
      </c>
      <c r="I176" s="193"/>
      <c r="L176" s="190"/>
      <c r="M176" s="194"/>
      <c r="N176" s="195"/>
      <c r="O176" s="195"/>
      <c r="P176" s="195"/>
      <c r="Q176" s="195"/>
      <c r="R176" s="195"/>
      <c r="S176" s="195"/>
      <c r="T176" s="196"/>
      <c r="AT176" s="191" t="s">
        <v>189</v>
      </c>
      <c r="AU176" s="191" t="s">
        <v>84</v>
      </c>
      <c r="AV176" s="14" t="s">
        <v>82</v>
      </c>
      <c r="AW176" s="14" t="s">
        <v>31</v>
      </c>
      <c r="AX176" s="14" t="s">
        <v>75</v>
      </c>
      <c r="AY176" s="191" t="s">
        <v>177</v>
      </c>
    </row>
    <row r="177" spans="2:51" s="13" customFormat="1" ht="12">
      <c r="B177" s="181"/>
      <c r="D177" s="182" t="s">
        <v>189</v>
      </c>
      <c r="E177" s="183" t="s">
        <v>1</v>
      </c>
      <c r="F177" s="184" t="s">
        <v>1469</v>
      </c>
      <c r="H177" s="185">
        <v>128.578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189</v>
      </c>
      <c r="AU177" s="183" t="s">
        <v>84</v>
      </c>
      <c r="AV177" s="13" t="s">
        <v>84</v>
      </c>
      <c r="AW177" s="13" t="s">
        <v>31</v>
      </c>
      <c r="AX177" s="13" t="s">
        <v>75</v>
      </c>
      <c r="AY177" s="183" t="s">
        <v>177</v>
      </c>
    </row>
    <row r="178" spans="2:51" s="13" customFormat="1" ht="12">
      <c r="B178" s="181"/>
      <c r="D178" s="182" t="s">
        <v>189</v>
      </c>
      <c r="E178" s="183" t="s">
        <v>1</v>
      </c>
      <c r="F178" s="184" t="s">
        <v>1470</v>
      </c>
      <c r="H178" s="185">
        <v>-34.925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189</v>
      </c>
      <c r="AU178" s="183" t="s">
        <v>84</v>
      </c>
      <c r="AV178" s="13" t="s">
        <v>84</v>
      </c>
      <c r="AW178" s="13" t="s">
        <v>31</v>
      </c>
      <c r="AX178" s="13" t="s">
        <v>75</v>
      </c>
      <c r="AY178" s="183" t="s">
        <v>177</v>
      </c>
    </row>
    <row r="179" spans="2:51" s="15" customFormat="1" ht="12">
      <c r="B179" s="197"/>
      <c r="D179" s="182" t="s">
        <v>189</v>
      </c>
      <c r="E179" s="198" t="s">
        <v>131</v>
      </c>
      <c r="F179" s="199" t="s">
        <v>202</v>
      </c>
      <c r="H179" s="200">
        <v>93.653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189</v>
      </c>
      <c r="AU179" s="198" t="s">
        <v>84</v>
      </c>
      <c r="AV179" s="15" t="s">
        <v>184</v>
      </c>
      <c r="AW179" s="15" t="s">
        <v>31</v>
      </c>
      <c r="AX179" s="15" t="s">
        <v>82</v>
      </c>
      <c r="AY179" s="198" t="s">
        <v>177</v>
      </c>
    </row>
    <row r="180" spans="1:65" s="2" customFormat="1" ht="24" customHeight="1">
      <c r="A180" s="33"/>
      <c r="B180" s="167"/>
      <c r="C180" s="168" t="s">
        <v>295</v>
      </c>
      <c r="D180" s="168" t="s">
        <v>179</v>
      </c>
      <c r="E180" s="169" t="s">
        <v>218</v>
      </c>
      <c r="F180" s="170" t="s">
        <v>219</v>
      </c>
      <c r="G180" s="171" t="s">
        <v>198</v>
      </c>
      <c r="H180" s="172">
        <v>468.265</v>
      </c>
      <c r="I180" s="173"/>
      <c r="J180" s="174">
        <f>ROUND(I180*H180,2)</f>
        <v>0</v>
      </c>
      <c r="K180" s="170" t="s">
        <v>183</v>
      </c>
      <c r="L180" s="34"/>
      <c r="M180" s="175" t="s">
        <v>1</v>
      </c>
      <c r="N180" s="176" t="s">
        <v>40</v>
      </c>
      <c r="O180" s="59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184</v>
      </c>
      <c r="AT180" s="179" t="s">
        <v>179</v>
      </c>
      <c r="AU180" s="179" t="s">
        <v>84</v>
      </c>
      <c r="AY180" s="18" t="s">
        <v>177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82</v>
      </c>
      <c r="BK180" s="180">
        <f>ROUND(I180*H180,2)</f>
        <v>0</v>
      </c>
      <c r="BL180" s="18" t="s">
        <v>184</v>
      </c>
      <c r="BM180" s="179" t="s">
        <v>1471</v>
      </c>
    </row>
    <row r="181" spans="2:51" s="13" customFormat="1" ht="12">
      <c r="B181" s="181"/>
      <c r="D181" s="182" t="s">
        <v>189</v>
      </c>
      <c r="E181" s="183" t="s">
        <v>1</v>
      </c>
      <c r="F181" s="184" t="s">
        <v>221</v>
      </c>
      <c r="H181" s="185">
        <v>468.265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189</v>
      </c>
      <c r="AU181" s="183" t="s">
        <v>84</v>
      </c>
      <c r="AV181" s="13" t="s">
        <v>84</v>
      </c>
      <c r="AW181" s="13" t="s">
        <v>31</v>
      </c>
      <c r="AX181" s="13" t="s">
        <v>82</v>
      </c>
      <c r="AY181" s="183" t="s">
        <v>177</v>
      </c>
    </row>
    <row r="182" spans="1:65" s="2" customFormat="1" ht="16.5" customHeight="1">
      <c r="A182" s="33"/>
      <c r="B182" s="167"/>
      <c r="C182" s="168" t="s">
        <v>299</v>
      </c>
      <c r="D182" s="168" t="s">
        <v>179</v>
      </c>
      <c r="E182" s="169" t="s">
        <v>223</v>
      </c>
      <c r="F182" s="170" t="s">
        <v>224</v>
      </c>
      <c r="G182" s="171" t="s">
        <v>198</v>
      </c>
      <c r="H182" s="172">
        <v>61.925</v>
      </c>
      <c r="I182" s="173"/>
      <c r="J182" s="174">
        <f>ROUND(I182*H182,2)</f>
        <v>0</v>
      </c>
      <c r="K182" s="170" t="s">
        <v>183</v>
      </c>
      <c r="L182" s="34"/>
      <c r="M182" s="175" t="s">
        <v>1</v>
      </c>
      <c r="N182" s="176" t="s">
        <v>40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184</v>
      </c>
      <c r="AT182" s="179" t="s">
        <v>179</v>
      </c>
      <c r="AU182" s="179" t="s">
        <v>84</v>
      </c>
      <c r="AY182" s="18" t="s">
        <v>177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82</v>
      </c>
      <c r="BK182" s="180">
        <f>ROUND(I182*H182,2)</f>
        <v>0</v>
      </c>
      <c r="BL182" s="18" t="s">
        <v>184</v>
      </c>
      <c r="BM182" s="179" t="s">
        <v>1472</v>
      </c>
    </row>
    <row r="183" spans="2:51" s="13" customFormat="1" ht="12">
      <c r="B183" s="181"/>
      <c r="D183" s="182" t="s">
        <v>189</v>
      </c>
      <c r="E183" s="183" t="s">
        <v>1</v>
      </c>
      <c r="F183" s="184" t="s">
        <v>927</v>
      </c>
      <c r="H183" s="185">
        <v>27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189</v>
      </c>
      <c r="AU183" s="183" t="s">
        <v>84</v>
      </c>
      <c r="AV183" s="13" t="s">
        <v>84</v>
      </c>
      <c r="AW183" s="13" t="s">
        <v>31</v>
      </c>
      <c r="AX183" s="13" t="s">
        <v>75</v>
      </c>
      <c r="AY183" s="183" t="s">
        <v>177</v>
      </c>
    </row>
    <row r="184" spans="2:51" s="13" customFormat="1" ht="12">
      <c r="B184" s="181"/>
      <c r="D184" s="182" t="s">
        <v>189</v>
      </c>
      <c r="E184" s="183" t="s">
        <v>1</v>
      </c>
      <c r="F184" s="184" t="s">
        <v>1467</v>
      </c>
      <c r="H184" s="185">
        <v>34.925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189</v>
      </c>
      <c r="AU184" s="183" t="s">
        <v>84</v>
      </c>
      <c r="AV184" s="13" t="s">
        <v>84</v>
      </c>
      <c r="AW184" s="13" t="s">
        <v>31</v>
      </c>
      <c r="AX184" s="13" t="s">
        <v>75</v>
      </c>
      <c r="AY184" s="183" t="s">
        <v>177</v>
      </c>
    </row>
    <row r="185" spans="2:51" s="15" customFormat="1" ht="12">
      <c r="B185" s="197"/>
      <c r="D185" s="182" t="s">
        <v>189</v>
      </c>
      <c r="E185" s="198" t="s">
        <v>1</v>
      </c>
      <c r="F185" s="199" t="s">
        <v>202</v>
      </c>
      <c r="H185" s="200">
        <v>61.925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189</v>
      </c>
      <c r="AU185" s="198" t="s">
        <v>84</v>
      </c>
      <c r="AV185" s="15" t="s">
        <v>184</v>
      </c>
      <c r="AW185" s="15" t="s">
        <v>31</v>
      </c>
      <c r="AX185" s="15" t="s">
        <v>82</v>
      </c>
      <c r="AY185" s="198" t="s">
        <v>177</v>
      </c>
    </row>
    <row r="186" spans="1:65" s="2" customFormat="1" ht="24" customHeight="1">
      <c r="A186" s="33"/>
      <c r="B186" s="167"/>
      <c r="C186" s="168" t="s">
        <v>304</v>
      </c>
      <c r="D186" s="168" t="s">
        <v>179</v>
      </c>
      <c r="E186" s="169" t="s">
        <v>1473</v>
      </c>
      <c r="F186" s="170" t="s">
        <v>1474</v>
      </c>
      <c r="G186" s="171" t="s">
        <v>198</v>
      </c>
      <c r="H186" s="172">
        <v>20</v>
      </c>
      <c r="I186" s="173"/>
      <c r="J186" s="174">
        <f>ROUND(I186*H186,2)</f>
        <v>0</v>
      </c>
      <c r="K186" s="170" t="s">
        <v>183</v>
      </c>
      <c r="L186" s="34"/>
      <c r="M186" s="175" t="s">
        <v>1</v>
      </c>
      <c r="N186" s="176" t="s">
        <v>40</v>
      </c>
      <c r="O186" s="59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184</v>
      </c>
      <c r="AT186" s="179" t="s">
        <v>179</v>
      </c>
      <c r="AU186" s="179" t="s">
        <v>84</v>
      </c>
      <c r="AY186" s="18" t="s">
        <v>177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82</v>
      </c>
      <c r="BK186" s="180">
        <f>ROUND(I186*H186,2)</f>
        <v>0</v>
      </c>
      <c r="BL186" s="18" t="s">
        <v>184</v>
      </c>
      <c r="BM186" s="179" t="s">
        <v>1475</v>
      </c>
    </row>
    <row r="187" spans="2:51" s="13" customFormat="1" ht="12">
      <c r="B187" s="181"/>
      <c r="D187" s="182" t="s">
        <v>189</v>
      </c>
      <c r="E187" s="183" t="s">
        <v>800</v>
      </c>
      <c r="F187" s="184" t="s">
        <v>1476</v>
      </c>
      <c r="H187" s="185">
        <v>20</v>
      </c>
      <c r="I187" s="186"/>
      <c r="L187" s="181"/>
      <c r="M187" s="187"/>
      <c r="N187" s="188"/>
      <c r="O187" s="188"/>
      <c r="P187" s="188"/>
      <c r="Q187" s="188"/>
      <c r="R187" s="188"/>
      <c r="S187" s="188"/>
      <c r="T187" s="189"/>
      <c r="AT187" s="183" t="s">
        <v>189</v>
      </c>
      <c r="AU187" s="183" t="s">
        <v>84</v>
      </c>
      <c r="AV187" s="13" t="s">
        <v>84</v>
      </c>
      <c r="AW187" s="13" t="s">
        <v>31</v>
      </c>
      <c r="AX187" s="13" t="s">
        <v>82</v>
      </c>
      <c r="AY187" s="183" t="s">
        <v>177</v>
      </c>
    </row>
    <row r="188" spans="1:65" s="2" customFormat="1" ht="16.5" customHeight="1">
      <c r="A188" s="33"/>
      <c r="B188" s="167"/>
      <c r="C188" s="168" t="s">
        <v>278</v>
      </c>
      <c r="D188" s="168" t="s">
        <v>179</v>
      </c>
      <c r="E188" s="169" t="s">
        <v>228</v>
      </c>
      <c r="F188" s="170" t="s">
        <v>229</v>
      </c>
      <c r="G188" s="171" t="s">
        <v>198</v>
      </c>
      <c r="H188" s="172">
        <v>93.653</v>
      </c>
      <c r="I188" s="173"/>
      <c r="J188" s="174">
        <f>ROUND(I188*H188,2)</f>
        <v>0</v>
      </c>
      <c r="K188" s="170" t="s">
        <v>183</v>
      </c>
      <c r="L188" s="34"/>
      <c r="M188" s="175" t="s">
        <v>1</v>
      </c>
      <c r="N188" s="176" t="s">
        <v>40</v>
      </c>
      <c r="O188" s="59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184</v>
      </c>
      <c r="AT188" s="179" t="s">
        <v>179</v>
      </c>
      <c r="AU188" s="179" t="s">
        <v>84</v>
      </c>
      <c r="AY188" s="18" t="s">
        <v>177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82</v>
      </c>
      <c r="BK188" s="180">
        <f>ROUND(I188*H188,2)</f>
        <v>0</v>
      </c>
      <c r="BL188" s="18" t="s">
        <v>184</v>
      </c>
      <c r="BM188" s="179" t="s">
        <v>1477</v>
      </c>
    </row>
    <row r="189" spans="2:51" s="13" customFormat="1" ht="12">
      <c r="B189" s="181"/>
      <c r="D189" s="182" t="s">
        <v>189</v>
      </c>
      <c r="E189" s="183" t="s">
        <v>1</v>
      </c>
      <c r="F189" s="184" t="s">
        <v>131</v>
      </c>
      <c r="H189" s="185">
        <v>93.653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83" t="s">
        <v>189</v>
      </c>
      <c r="AU189" s="183" t="s">
        <v>84</v>
      </c>
      <c r="AV189" s="13" t="s">
        <v>84</v>
      </c>
      <c r="AW189" s="13" t="s">
        <v>31</v>
      </c>
      <c r="AX189" s="13" t="s">
        <v>82</v>
      </c>
      <c r="AY189" s="183" t="s">
        <v>177</v>
      </c>
    </row>
    <row r="190" spans="1:65" s="2" customFormat="1" ht="24" customHeight="1">
      <c r="A190" s="33"/>
      <c r="B190" s="167"/>
      <c r="C190" s="168" t="s">
        <v>315</v>
      </c>
      <c r="D190" s="168" t="s">
        <v>179</v>
      </c>
      <c r="E190" s="169" t="s">
        <v>232</v>
      </c>
      <c r="F190" s="170" t="s">
        <v>233</v>
      </c>
      <c r="G190" s="171" t="s">
        <v>234</v>
      </c>
      <c r="H190" s="172">
        <v>156.401</v>
      </c>
      <c r="I190" s="173"/>
      <c r="J190" s="174">
        <f>ROUND(I190*H190,2)</f>
        <v>0</v>
      </c>
      <c r="K190" s="170" t="s">
        <v>183</v>
      </c>
      <c r="L190" s="34"/>
      <c r="M190" s="175" t="s">
        <v>1</v>
      </c>
      <c r="N190" s="176" t="s">
        <v>40</v>
      </c>
      <c r="O190" s="59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184</v>
      </c>
      <c r="AT190" s="179" t="s">
        <v>179</v>
      </c>
      <c r="AU190" s="179" t="s">
        <v>84</v>
      </c>
      <c r="AY190" s="18" t="s">
        <v>177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8" t="s">
        <v>82</v>
      </c>
      <c r="BK190" s="180">
        <f>ROUND(I190*H190,2)</f>
        <v>0</v>
      </c>
      <c r="BL190" s="18" t="s">
        <v>184</v>
      </c>
      <c r="BM190" s="179" t="s">
        <v>1478</v>
      </c>
    </row>
    <row r="191" spans="2:51" s="13" customFormat="1" ht="12">
      <c r="B191" s="181"/>
      <c r="D191" s="182" t="s">
        <v>189</v>
      </c>
      <c r="E191" s="183" t="s">
        <v>1</v>
      </c>
      <c r="F191" s="184" t="s">
        <v>236</v>
      </c>
      <c r="H191" s="185">
        <v>156.401</v>
      </c>
      <c r="I191" s="186"/>
      <c r="L191" s="181"/>
      <c r="M191" s="187"/>
      <c r="N191" s="188"/>
      <c r="O191" s="188"/>
      <c r="P191" s="188"/>
      <c r="Q191" s="188"/>
      <c r="R191" s="188"/>
      <c r="S191" s="188"/>
      <c r="T191" s="189"/>
      <c r="AT191" s="183" t="s">
        <v>189</v>
      </c>
      <c r="AU191" s="183" t="s">
        <v>84</v>
      </c>
      <c r="AV191" s="13" t="s">
        <v>84</v>
      </c>
      <c r="AW191" s="13" t="s">
        <v>31</v>
      </c>
      <c r="AX191" s="13" t="s">
        <v>82</v>
      </c>
      <c r="AY191" s="183" t="s">
        <v>177</v>
      </c>
    </row>
    <row r="192" spans="1:65" s="2" customFormat="1" ht="24" customHeight="1">
      <c r="A192" s="33"/>
      <c r="B192" s="167"/>
      <c r="C192" s="168" t="s">
        <v>319</v>
      </c>
      <c r="D192" s="168" t="s">
        <v>179</v>
      </c>
      <c r="E192" s="169" t="s">
        <v>930</v>
      </c>
      <c r="F192" s="170" t="s">
        <v>931</v>
      </c>
      <c r="G192" s="171" t="s">
        <v>198</v>
      </c>
      <c r="H192" s="172">
        <v>14.925</v>
      </c>
      <c r="I192" s="173"/>
      <c r="J192" s="174">
        <f>ROUND(I192*H192,2)</f>
        <v>0</v>
      </c>
      <c r="K192" s="170" t="s">
        <v>183</v>
      </c>
      <c r="L192" s="34"/>
      <c r="M192" s="175" t="s">
        <v>1</v>
      </c>
      <c r="N192" s="176" t="s">
        <v>40</v>
      </c>
      <c r="O192" s="59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184</v>
      </c>
      <c r="AT192" s="179" t="s">
        <v>179</v>
      </c>
      <c r="AU192" s="179" t="s">
        <v>84</v>
      </c>
      <c r="AY192" s="18" t="s">
        <v>177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8" t="s">
        <v>82</v>
      </c>
      <c r="BK192" s="180">
        <f>ROUND(I192*H192,2)</f>
        <v>0</v>
      </c>
      <c r="BL192" s="18" t="s">
        <v>184</v>
      </c>
      <c r="BM192" s="179" t="s">
        <v>1479</v>
      </c>
    </row>
    <row r="193" spans="2:51" s="13" customFormat="1" ht="12">
      <c r="B193" s="181"/>
      <c r="D193" s="182" t="s">
        <v>189</v>
      </c>
      <c r="E193" s="183" t="s">
        <v>1</v>
      </c>
      <c r="F193" s="184" t="s">
        <v>1480</v>
      </c>
      <c r="H193" s="185">
        <v>19.44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189</v>
      </c>
      <c r="AU193" s="183" t="s">
        <v>84</v>
      </c>
      <c r="AV193" s="13" t="s">
        <v>84</v>
      </c>
      <c r="AW193" s="13" t="s">
        <v>31</v>
      </c>
      <c r="AX193" s="13" t="s">
        <v>75</v>
      </c>
      <c r="AY193" s="183" t="s">
        <v>177</v>
      </c>
    </row>
    <row r="194" spans="2:51" s="13" customFormat="1" ht="12">
      <c r="B194" s="181"/>
      <c r="D194" s="182" t="s">
        <v>189</v>
      </c>
      <c r="E194" s="183" t="s">
        <v>1</v>
      </c>
      <c r="F194" s="184" t="s">
        <v>1481</v>
      </c>
      <c r="H194" s="185">
        <v>-3.3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189</v>
      </c>
      <c r="AU194" s="183" t="s">
        <v>84</v>
      </c>
      <c r="AV194" s="13" t="s">
        <v>84</v>
      </c>
      <c r="AW194" s="13" t="s">
        <v>31</v>
      </c>
      <c r="AX194" s="13" t="s">
        <v>75</v>
      </c>
      <c r="AY194" s="183" t="s">
        <v>177</v>
      </c>
    </row>
    <row r="195" spans="2:51" s="13" customFormat="1" ht="12">
      <c r="B195" s="181"/>
      <c r="D195" s="182" t="s">
        <v>189</v>
      </c>
      <c r="E195" s="183" t="s">
        <v>1</v>
      </c>
      <c r="F195" s="184" t="s">
        <v>1482</v>
      </c>
      <c r="H195" s="185">
        <v>-1.215</v>
      </c>
      <c r="I195" s="186"/>
      <c r="L195" s="181"/>
      <c r="M195" s="187"/>
      <c r="N195" s="188"/>
      <c r="O195" s="188"/>
      <c r="P195" s="188"/>
      <c r="Q195" s="188"/>
      <c r="R195" s="188"/>
      <c r="S195" s="188"/>
      <c r="T195" s="189"/>
      <c r="AT195" s="183" t="s">
        <v>189</v>
      </c>
      <c r="AU195" s="183" t="s">
        <v>84</v>
      </c>
      <c r="AV195" s="13" t="s">
        <v>84</v>
      </c>
      <c r="AW195" s="13" t="s">
        <v>31</v>
      </c>
      <c r="AX195" s="13" t="s">
        <v>75</v>
      </c>
      <c r="AY195" s="183" t="s">
        <v>177</v>
      </c>
    </row>
    <row r="196" spans="2:51" s="15" customFormat="1" ht="12">
      <c r="B196" s="197"/>
      <c r="D196" s="182" t="s">
        <v>189</v>
      </c>
      <c r="E196" s="198" t="s">
        <v>887</v>
      </c>
      <c r="F196" s="199" t="s">
        <v>202</v>
      </c>
      <c r="H196" s="200">
        <v>14.925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189</v>
      </c>
      <c r="AU196" s="198" t="s">
        <v>84</v>
      </c>
      <c r="AV196" s="15" t="s">
        <v>184</v>
      </c>
      <c r="AW196" s="15" t="s">
        <v>31</v>
      </c>
      <c r="AX196" s="15" t="s">
        <v>82</v>
      </c>
      <c r="AY196" s="198" t="s">
        <v>177</v>
      </c>
    </row>
    <row r="197" spans="1:65" s="2" customFormat="1" ht="16.5" customHeight="1">
      <c r="A197" s="33"/>
      <c r="B197" s="167"/>
      <c r="C197" s="168" t="s">
        <v>323</v>
      </c>
      <c r="D197" s="168" t="s">
        <v>179</v>
      </c>
      <c r="E197" s="169" t="s">
        <v>238</v>
      </c>
      <c r="F197" s="170" t="s">
        <v>239</v>
      </c>
      <c r="G197" s="171" t="s">
        <v>198</v>
      </c>
      <c r="H197" s="172">
        <v>27</v>
      </c>
      <c r="I197" s="173"/>
      <c r="J197" s="174">
        <f>ROUND(I197*H197,2)</f>
        <v>0</v>
      </c>
      <c r="K197" s="170" t="s">
        <v>1</v>
      </c>
      <c r="L197" s="34"/>
      <c r="M197" s="175" t="s">
        <v>1</v>
      </c>
      <c r="N197" s="176" t="s">
        <v>40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184</v>
      </c>
      <c r="AT197" s="179" t="s">
        <v>179</v>
      </c>
      <c r="AU197" s="179" t="s">
        <v>84</v>
      </c>
      <c r="AY197" s="18" t="s">
        <v>177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82</v>
      </c>
      <c r="BK197" s="180">
        <f>ROUND(I197*H197,2)</f>
        <v>0</v>
      </c>
      <c r="BL197" s="18" t="s">
        <v>184</v>
      </c>
      <c r="BM197" s="179" t="s">
        <v>1483</v>
      </c>
    </row>
    <row r="198" spans="2:51" s="13" customFormat="1" ht="12">
      <c r="B198" s="181"/>
      <c r="D198" s="182" t="s">
        <v>189</v>
      </c>
      <c r="E198" s="183" t="s">
        <v>1</v>
      </c>
      <c r="F198" s="184" t="s">
        <v>241</v>
      </c>
      <c r="H198" s="185">
        <v>27</v>
      </c>
      <c r="I198" s="186"/>
      <c r="L198" s="181"/>
      <c r="M198" s="187"/>
      <c r="N198" s="188"/>
      <c r="O198" s="188"/>
      <c r="P198" s="188"/>
      <c r="Q198" s="188"/>
      <c r="R198" s="188"/>
      <c r="S198" s="188"/>
      <c r="T198" s="189"/>
      <c r="AT198" s="183" t="s">
        <v>189</v>
      </c>
      <c r="AU198" s="183" t="s">
        <v>84</v>
      </c>
      <c r="AV198" s="13" t="s">
        <v>84</v>
      </c>
      <c r="AW198" s="13" t="s">
        <v>31</v>
      </c>
      <c r="AX198" s="13" t="s">
        <v>82</v>
      </c>
      <c r="AY198" s="183" t="s">
        <v>177</v>
      </c>
    </row>
    <row r="199" spans="1:65" s="2" customFormat="1" ht="24" customHeight="1">
      <c r="A199" s="33"/>
      <c r="B199" s="167"/>
      <c r="C199" s="168" t="s">
        <v>328</v>
      </c>
      <c r="D199" s="168" t="s">
        <v>179</v>
      </c>
      <c r="E199" s="169" t="s">
        <v>1484</v>
      </c>
      <c r="F199" s="170" t="s">
        <v>1485</v>
      </c>
      <c r="G199" s="171" t="s">
        <v>198</v>
      </c>
      <c r="H199" s="172">
        <v>2.7</v>
      </c>
      <c r="I199" s="173"/>
      <c r="J199" s="174">
        <f>ROUND(I199*H199,2)</f>
        <v>0</v>
      </c>
      <c r="K199" s="170" t="s">
        <v>183</v>
      </c>
      <c r="L199" s="34"/>
      <c r="M199" s="175" t="s">
        <v>1</v>
      </c>
      <c r="N199" s="176" t="s">
        <v>40</v>
      </c>
      <c r="O199" s="59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184</v>
      </c>
      <c r="AT199" s="179" t="s">
        <v>179</v>
      </c>
      <c r="AU199" s="179" t="s">
        <v>84</v>
      </c>
      <c r="AY199" s="18" t="s">
        <v>177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82</v>
      </c>
      <c r="BK199" s="180">
        <f>ROUND(I199*H199,2)</f>
        <v>0</v>
      </c>
      <c r="BL199" s="18" t="s">
        <v>184</v>
      </c>
      <c r="BM199" s="179" t="s">
        <v>1486</v>
      </c>
    </row>
    <row r="200" spans="2:51" s="13" customFormat="1" ht="12">
      <c r="B200" s="181"/>
      <c r="D200" s="182" t="s">
        <v>189</v>
      </c>
      <c r="E200" s="183" t="s">
        <v>1393</v>
      </c>
      <c r="F200" s="184" t="s">
        <v>1487</v>
      </c>
      <c r="H200" s="185">
        <v>2.7</v>
      </c>
      <c r="I200" s="186"/>
      <c r="L200" s="181"/>
      <c r="M200" s="187"/>
      <c r="N200" s="188"/>
      <c r="O200" s="188"/>
      <c r="P200" s="188"/>
      <c r="Q200" s="188"/>
      <c r="R200" s="188"/>
      <c r="S200" s="188"/>
      <c r="T200" s="189"/>
      <c r="AT200" s="183" t="s">
        <v>189</v>
      </c>
      <c r="AU200" s="183" t="s">
        <v>84</v>
      </c>
      <c r="AV200" s="13" t="s">
        <v>84</v>
      </c>
      <c r="AW200" s="13" t="s">
        <v>31</v>
      </c>
      <c r="AX200" s="13" t="s">
        <v>82</v>
      </c>
      <c r="AY200" s="183" t="s">
        <v>177</v>
      </c>
    </row>
    <row r="201" spans="1:65" s="2" customFormat="1" ht="16.5" customHeight="1">
      <c r="A201" s="33"/>
      <c r="B201" s="167"/>
      <c r="C201" s="205" t="s">
        <v>332</v>
      </c>
      <c r="D201" s="205" t="s">
        <v>290</v>
      </c>
      <c r="E201" s="206" t="s">
        <v>1488</v>
      </c>
      <c r="F201" s="207" t="s">
        <v>1489</v>
      </c>
      <c r="G201" s="208" t="s">
        <v>234</v>
      </c>
      <c r="H201" s="209">
        <v>5.4</v>
      </c>
      <c r="I201" s="210"/>
      <c r="J201" s="211">
        <f>ROUND(I201*H201,2)</f>
        <v>0</v>
      </c>
      <c r="K201" s="207" t="s">
        <v>183</v>
      </c>
      <c r="L201" s="212"/>
      <c r="M201" s="213" t="s">
        <v>1</v>
      </c>
      <c r="N201" s="214" t="s">
        <v>40</v>
      </c>
      <c r="O201" s="59"/>
      <c r="P201" s="177">
        <f>O201*H201</f>
        <v>0</v>
      </c>
      <c r="Q201" s="177">
        <v>1</v>
      </c>
      <c r="R201" s="177">
        <f>Q201*H201</f>
        <v>5.4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217</v>
      </c>
      <c r="AT201" s="179" t="s">
        <v>290</v>
      </c>
      <c r="AU201" s="179" t="s">
        <v>84</v>
      </c>
      <c r="AY201" s="18" t="s">
        <v>177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82</v>
      </c>
      <c r="BK201" s="180">
        <f>ROUND(I201*H201,2)</f>
        <v>0</v>
      </c>
      <c r="BL201" s="18" t="s">
        <v>184</v>
      </c>
      <c r="BM201" s="179" t="s">
        <v>1490</v>
      </c>
    </row>
    <row r="202" spans="2:51" s="13" customFormat="1" ht="12">
      <c r="B202" s="181"/>
      <c r="D202" s="182" t="s">
        <v>189</v>
      </c>
      <c r="F202" s="184" t="s">
        <v>1491</v>
      </c>
      <c r="H202" s="185">
        <v>5.4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189</v>
      </c>
      <c r="AU202" s="183" t="s">
        <v>84</v>
      </c>
      <c r="AV202" s="13" t="s">
        <v>84</v>
      </c>
      <c r="AW202" s="13" t="s">
        <v>3</v>
      </c>
      <c r="AX202" s="13" t="s">
        <v>82</v>
      </c>
      <c r="AY202" s="183" t="s">
        <v>177</v>
      </c>
    </row>
    <row r="203" spans="1:65" s="2" customFormat="1" ht="24" customHeight="1">
      <c r="A203" s="33"/>
      <c r="B203" s="167"/>
      <c r="C203" s="168" t="s">
        <v>337</v>
      </c>
      <c r="D203" s="168" t="s">
        <v>179</v>
      </c>
      <c r="E203" s="169" t="s">
        <v>1492</v>
      </c>
      <c r="F203" s="170" t="s">
        <v>1493</v>
      </c>
      <c r="G203" s="171" t="s">
        <v>182</v>
      </c>
      <c r="H203" s="172">
        <v>18</v>
      </c>
      <c r="I203" s="173"/>
      <c r="J203" s="174">
        <f>ROUND(I203*H203,2)</f>
        <v>0</v>
      </c>
      <c r="K203" s="170" t="s">
        <v>183</v>
      </c>
      <c r="L203" s="34"/>
      <c r="M203" s="175" t="s">
        <v>1</v>
      </c>
      <c r="N203" s="176" t="s">
        <v>40</v>
      </c>
      <c r="O203" s="59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184</v>
      </c>
      <c r="AT203" s="179" t="s">
        <v>179</v>
      </c>
      <c r="AU203" s="179" t="s">
        <v>84</v>
      </c>
      <c r="AY203" s="18" t="s">
        <v>177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82</v>
      </c>
      <c r="BK203" s="180">
        <f>ROUND(I203*H203,2)</f>
        <v>0</v>
      </c>
      <c r="BL203" s="18" t="s">
        <v>184</v>
      </c>
      <c r="BM203" s="179" t="s">
        <v>1494</v>
      </c>
    </row>
    <row r="204" spans="1:65" s="2" customFormat="1" ht="16.5" customHeight="1">
      <c r="A204" s="33"/>
      <c r="B204" s="167"/>
      <c r="C204" s="205" t="s">
        <v>342</v>
      </c>
      <c r="D204" s="205" t="s">
        <v>290</v>
      </c>
      <c r="E204" s="206" t="s">
        <v>1495</v>
      </c>
      <c r="F204" s="207" t="s">
        <v>1496</v>
      </c>
      <c r="G204" s="208" t="s">
        <v>198</v>
      </c>
      <c r="H204" s="209">
        <v>0.27</v>
      </c>
      <c r="I204" s="210"/>
      <c r="J204" s="211">
        <f>ROUND(I204*H204,2)</f>
        <v>0</v>
      </c>
      <c r="K204" s="207" t="s">
        <v>183</v>
      </c>
      <c r="L204" s="212"/>
      <c r="M204" s="213" t="s">
        <v>1</v>
      </c>
      <c r="N204" s="214" t="s">
        <v>40</v>
      </c>
      <c r="O204" s="59"/>
      <c r="P204" s="177">
        <f>O204*H204</f>
        <v>0</v>
      </c>
      <c r="Q204" s="177">
        <v>0.21</v>
      </c>
      <c r="R204" s="177">
        <f>Q204*H204</f>
        <v>0.0567</v>
      </c>
      <c r="S204" s="177">
        <v>0</v>
      </c>
      <c r="T204" s="17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217</v>
      </c>
      <c r="AT204" s="179" t="s">
        <v>290</v>
      </c>
      <c r="AU204" s="179" t="s">
        <v>84</v>
      </c>
      <c r="AY204" s="18" t="s">
        <v>177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8" t="s">
        <v>82</v>
      </c>
      <c r="BK204" s="180">
        <f>ROUND(I204*H204,2)</f>
        <v>0</v>
      </c>
      <c r="BL204" s="18" t="s">
        <v>184</v>
      </c>
      <c r="BM204" s="179" t="s">
        <v>1497</v>
      </c>
    </row>
    <row r="205" spans="2:51" s="13" customFormat="1" ht="12">
      <c r="B205" s="181"/>
      <c r="D205" s="182" t="s">
        <v>189</v>
      </c>
      <c r="F205" s="184" t="s">
        <v>1498</v>
      </c>
      <c r="H205" s="185">
        <v>0.27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189</v>
      </c>
      <c r="AU205" s="183" t="s">
        <v>84</v>
      </c>
      <c r="AV205" s="13" t="s">
        <v>84</v>
      </c>
      <c r="AW205" s="13" t="s">
        <v>3</v>
      </c>
      <c r="AX205" s="13" t="s">
        <v>82</v>
      </c>
      <c r="AY205" s="183" t="s">
        <v>177</v>
      </c>
    </row>
    <row r="206" spans="1:65" s="2" customFormat="1" ht="24" customHeight="1">
      <c r="A206" s="33"/>
      <c r="B206" s="167"/>
      <c r="C206" s="168" t="s">
        <v>348</v>
      </c>
      <c r="D206" s="168" t="s">
        <v>179</v>
      </c>
      <c r="E206" s="169" t="s">
        <v>941</v>
      </c>
      <c r="F206" s="170" t="s">
        <v>942</v>
      </c>
      <c r="G206" s="171" t="s">
        <v>182</v>
      </c>
      <c r="H206" s="172">
        <v>180</v>
      </c>
      <c r="I206" s="173"/>
      <c r="J206" s="174">
        <f>ROUND(I206*H206,2)</f>
        <v>0</v>
      </c>
      <c r="K206" s="170" t="s">
        <v>183</v>
      </c>
      <c r="L206" s="34"/>
      <c r="M206" s="175" t="s">
        <v>1</v>
      </c>
      <c r="N206" s="176" t="s">
        <v>40</v>
      </c>
      <c r="O206" s="59"/>
      <c r="P206" s="177">
        <f>O206*H206</f>
        <v>0</v>
      </c>
      <c r="Q206" s="177">
        <v>0</v>
      </c>
      <c r="R206" s="177">
        <f>Q206*H206</f>
        <v>0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184</v>
      </c>
      <c r="AT206" s="179" t="s">
        <v>179</v>
      </c>
      <c r="AU206" s="179" t="s">
        <v>84</v>
      </c>
      <c r="AY206" s="18" t="s">
        <v>177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82</v>
      </c>
      <c r="BK206" s="180">
        <f>ROUND(I206*H206,2)</f>
        <v>0</v>
      </c>
      <c r="BL206" s="18" t="s">
        <v>184</v>
      </c>
      <c r="BM206" s="179" t="s">
        <v>1499</v>
      </c>
    </row>
    <row r="207" spans="2:51" s="13" customFormat="1" ht="12">
      <c r="B207" s="181"/>
      <c r="D207" s="182" t="s">
        <v>189</v>
      </c>
      <c r="E207" s="183" t="s">
        <v>133</v>
      </c>
      <c r="F207" s="184" t="s">
        <v>1500</v>
      </c>
      <c r="H207" s="185">
        <v>180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189</v>
      </c>
      <c r="AU207" s="183" t="s">
        <v>84</v>
      </c>
      <c r="AV207" s="13" t="s">
        <v>84</v>
      </c>
      <c r="AW207" s="13" t="s">
        <v>31</v>
      </c>
      <c r="AX207" s="13" t="s">
        <v>82</v>
      </c>
      <c r="AY207" s="183" t="s">
        <v>177</v>
      </c>
    </row>
    <row r="208" spans="1:65" s="2" customFormat="1" ht="16.5" customHeight="1">
      <c r="A208" s="33"/>
      <c r="B208" s="167"/>
      <c r="C208" s="168" t="s">
        <v>352</v>
      </c>
      <c r="D208" s="168" t="s">
        <v>179</v>
      </c>
      <c r="E208" s="169" t="s">
        <v>248</v>
      </c>
      <c r="F208" s="170" t="s">
        <v>249</v>
      </c>
      <c r="G208" s="171" t="s">
        <v>182</v>
      </c>
      <c r="H208" s="172">
        <v>248</v>
      </c>
      <c r="I208" s="173"/>
      <c r="J208" s="174">
        <f>ROUND(I208*H208,2)</f>
        <v>0</v>
      </c>
      <c r="K208" s="170" t="s">
        <v>183</v>
      </c>
      <c r="L208" s="34"/>
      <c r="M208" s="175" t="s">
        <v>1</v>
      </c>
      <c r="N208" s="176" t="s">
        <v>40</v>
      </c>
      <c r="O208" s="59"/>
      <c r="P208" s="177">
        <f>O208*H208</f>
        <v>0</v>
      </c>
      <c r="Q208" s="177">
        <v>0</v>
      </c>
      <c r="R208" s="177">
        <f>Q208*H208</f>
        <v>0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184</v>
      </c>
      <c r="AT208" s="179" t="s">
        <v>179</v>
      </c>
      <c r="AU208" s="179" t="s">
        <v>84</v>
      </c>
      <c r="AY208" s="18" t="s">
        <v>177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82</v>
      </c>
      <c r="BK208" s="180">
        <f>ROUND(I208*H208,2)</f>
        <v>0</v>
      </c>
      <c r="BL208" s="18" t="s">
        <v>184</v>
      </c>
      <c r="BM208" s="179" t="s">
        <v>1501</v>
      </c>
    </row>
    <row r="209" spans="2:51" s="13" customFormat="1" ht="12">
      <c r="B209" s="181"/>
      <c r="D209" s="182" t="s">
        <v>189</v>
      </c>
      <c r="E209" s="183" t="s">
        <v>1</v>
      </c>
      <c r="F209" s="184" t="s">
        <v>1502</v>
      </c>
      <c r="H209" s="185">
        <v>248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189</v>
      </c>
      <c r="AU209" s="183" t="s">
        <v>84</v>
      </c>
      <c r="AV209" s="13" t="s">
        <v>84</v>
      </c>
      <c r="AW209" s="13" t="s">
        <v>31</v>
      </c>
      <c r="AX209" s="13" t="s">
        <v>82</v>
      </c>
      <c r="AY209" s="183" t="s">
        <v>177</v>
      </c>
    </row>
    <row r="210" spans="1:65" s="2" customFormat="1" ht="16.5" customHeight="1">
      <c r="A210" s="33"/>
      <c r="B210" s="167"/>
      <c r="C210" s="168" t="s">
        <v>356</v>
      </c>
      <c r="D210" s="168" t="s">
        <v>179</v>
      </c>
      <c r="E210" s="169" t="s">
        <v>251</v>
      </c>
      <c r="F210" s="170" t="s">
        <v>252</v>
      </c>
      <c r="G210" s="171" t="s">
        <v>182</v>
      </c>
      <c r="H210" s="172">
        <v>180</v>
      </c>
      <c r="I210" s="173"/>
      <c r="J210" s="174">
        <f>ROUND(I210*H210,2)</f>
        <v>0</v>
      </c>
      <c r="K210" s="170" t="s">
        <v>183</v>
      </c>
      <c r="L210" s="34"/>
      <c r="M210" s="175" t="s">
        <v>1</v>
      </c>
      <c r="N210" s="176" t="s">
        <v>40</v>
      </c>
      <c r="O210" s="59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184</v>
      </c>
      <c r="AT210" s="179" t="s">
        <v>179</v>
      </c>
      <c r="AU210" s="179" t="s">
        <v>84</v>
      </c>
      <c r="AY210" s="18" t="s">
        <v>177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82</v>
      </c>
      <c r="BK210" s="180">
        <f>ROUND(I210*H210,2)</f>
        <v>0</v>
      </c>
      <c r="BL210" s="18" t="s">
        <v>184</v>
      </c>
      <c r="BM210" s="179" t="s">
        <v>1503</v>
      </c>
    </row>
    <row r="211" spans="2:51" s="13" customFormat="1" ht="12">
      <c r="B211" s="181"/>
      <c r="D211" s="182" t="s">
        <v>189</v>
      </c>
      <c r="E211" s="183" t="s">
        <v>1</v>
      </c>
      <c r="F211" s="184" t="s">
        <v>133</v>
      </c>
      <c r="H211" s="185">
        <v>180</v>
      </c>
      <c r="I211" s="186"/>
      <c r="L211" s="181"/>
      <c r="M211" s="187"/>
      <c r="N211" s="188"/>
      <c r="O211" s="188"/>
      <c r="P211" s="188"/>
      <c r="Q211" s="188"/>
      <c r="R211" s="188"/>
      <c r="S211" s="188"/>
      <c r="T211" s="189"/>
      <c r="AT211" s="183" t="s">
        <v>189</v>
      </c>
      <c r="AU211" s="183" t="s">
        <v>84</v>
      </c>
      <c r="AV211" s="13" t="s">
        <v>84</v>
      </c>
      <c r="AW211" s="13" t="s">
        <v>31</v>
      </c>
      <c r="AX211" s="13" t="s">
        <v>82</v>
      </c>
      <c r="AY211" s="183" t="s">
        <v>177</v>
      </c>
    </row>
    <row r="212" spans="1:65" s="2" customFormat="1" ht="16.5" customHeight="1">
      <c r="A212" s="33"/>
      <c r="B212" s="167"/>
      <c r="C212" s="168" t="s">
        <v>361</v>
      </c>
      <c r="D212" s="168" t="s">
        <v>179</v>
      </c>
      <c r="E212" s="169" t="s">
        <v>255</v>
      </c>
      <c r="F212" s="170" t="s">
        <v>256</v>
      </c>
      <c r="G212" s="171" t="s">
        <v>182</v>
      </c>
      <c r="H212" s="172">
        <v>180</v>
      </c>
      <c r="I212" s="173"/>
      <c r="J212" s="174">
        <f>ROUND(I212*H212,2)</f>
        <v>0</v>
      </c>
      <c r="K212" s="170" t="s">
        <v>1</v>
      </c>
      <c r="L212" s="34"/>
      <c r="M212" s="175" t="s">
        <v>1</v>
      </c>
      <c r="N212" s="176" t="s">
        <v>40</v>
      </c>
      <c r="O212" s="59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184</v>
      </c>
      <c r="AT212" s="179" t="s">
        <v>179</v>
      </c>
      <c r="AU212" s="179" t="s">
        <v>84</v>
      </c>
      <c r="AY212" s="18" t="s">
        <v>177</v>
      </c>
      <c r="BE212" s="180">
        <f>IF(N212="základní",J212,0)</f>
        <v>0</v>
      </c>
      <c r="BF212" s="180">
        <f>IF(N212="snížená",J212,0)</f>
        <v>0</v>
      </c>
      <c r="BG212" s="180">
        <f>IF(N212="zákl. přenesená",J212,0)</f>
        <v>0</v>
      </c>
      <c r="BH212" s="180">
        <f>IF(N212="sníž. přenesená",J212,0)</f>
        <v>0</v>
      </c>
      <c r="BI212" s="180">
        <f>IF(N212="nulová",J212,0)</f>
        <v>0</v>
      </c>
      <c r="BJ212" s="18" t="s">
        <v>82</v>
      </c>
      <c r="BK212" s="180">
        <f>ROUND(I212*H212,2)</f>
        <v>0</v>
      </c>
      <c r="BL212" s="18" t="s">
        <v>184</v>
      </c>
      <c r="BM212" s="179" t="s">
        <v>1504</v>
      </c>
    </row>
    <row r="213" spans="2:51" s="13" customFormat="1" ht="12">
      <c r="B213" s="181"/>
      <c r="D213" s="182" t="s">
        <v>189</v>
      </c>
      <c r="E213" s="183" t="s">
        <v>1</v>
      </c>
      <c r="F213" s="184" t="s">
        <v>133</v>
      </c>
      <c r="H213" s="185">
        <v>180</v>
      </c>
      <c r="I213" s="186"/>
      <c r="L213" s="181"/>
      <c r="M213" s="187"/>
      <c r="N213" s="188"/>
      <c r="O213" s="188"/>
      <c r="P213" s="188"/>
      <c r="Q213" s="188"/>
      <c r="R213" s="188"/>
      <c r="S213" s="188"/>
      <c r="T213" s="189"/>
      <c r="AT213" s="183" t="s">
        <v>189</v>
      </c>
      <c r="AU213" s="183" t="s">
        <v>84</v>
      </c>
      <c r="AV213" s="13" t="s">
        <v>84</v>
      </c>
      <c r="AW213" s="13" t="s">
        <v>31</v>
      </c>
      <c r="AX213" s="13" t="s">
        <v>82</v>
      </c>
      <c r="AY213" s="183" t="s">
        <v>177</v>
      </c>
    </row>
    <row r="214" spans="2:63" s="12" customFormat="1" ht="22.9" customHeight="1">
      <c r="B214" s="154"/>
      <c r="D214" s="155" t="s">
        <v>74</v>
      </c>
      <c r="E214" s="165" t="s">
        <v>184</v>
      </c>
      <c r="F214" s="165" t="s">
        <v>586</v>
      </c>
      <c r="I214" s="157"/>
      <c r="J214" s="166">
        <f>BK214</f>
        <v>0</v>
      </c>
      <c r="L214" s="154"/>
      <c r="M214" s="159"/>
      <c r="N214" s="160"/>
      <c r="O214" s="160"/>
      <c r="P214" s="161">
        <f>SUM(P215:P216)</f>
        <v>0</v>
      </c>
      <c r="Q214" s="160"/>
      <c r="R214" s="161">
        <f>SUM(R215:R216)</f>
        <v>0</v>
      </c>
      <c r="S214" s="160"/>
      <c r="T214" s="162">
        <f>SUM(T215:T216)</f>
        <v>0</v>
      </c>
      <c r="AR214" s="155" t="s">
        <v>82</v>
      </c>
      <c r="AT214" s="163" t="s">
        <v>74</v>
      </c>
      <c r="AU214" s="163" t="s">
        <v>82</v>
      </c>
      <c r="AY214" s="155" t="s">
        <v>177</v>
      </c>
      <c r="BK214" s="164">
        <f>SUM(BK215:BK216)</f>
        <v>0</v>
      </c>
    </row>
    <row r="215" spans="1:65" s="2" customFormat="1" ht="24" customHeight="1">
      <c r="A215" s="33"/>
      <c r="B215" s="167"/>
      <c r="C215" s="168" t="s">
        <v>366</v>
      </c>
      <c r="D215" s="168" t="s">
        <v>179</v>
      </c>
      <c r="E215" s="169" t="s">
        <v>1505</v>
      </c>
      <c r="F215" s="170" t="s">
        <v>1506</v>
      </c>
      <c r="G215" s="171" t="s">
        <v>198</v>
      </c>
      <c r="H215" s="172">
        <v>0.6</v>
      </c>
      <c r="I215" s="173"/>
      <c r="J215" s="174">
        <f>ROUND(I215*H215,2)</f>
        <v>0</v>
      </c>
      <c r="K215" s="170" t="s">
        <v>183</v>
      </c>
      <c r="L215" s="34"/>
      <c r="M215" s="175" t="s">
        <v>1</v>
      </c>
      <c r="N215" s="176" t="s">
        <v>40</v>
      </c>
      <c r="O215" s="59"/>
      <c r="P215" s="177">
        <f>O215*H215</f>
        <v>0</v>
      </c>
      <c r="Q215" s="177">
        <v>0</v>
      </c>
      <c r="R215" s="177">
        <f>Q215*H215</f>
        <v>0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184</v>
      </c>
      <c r="AT215" s="179" t="s">
        <v>179</v>
      </c>
      <c r="AU215" s="179" t="s">
        <v>84</v>
      </c>
      <c r="AY215" s="18" t="s">
        <v>177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82</v>
      </c>
      <c r="BK215" s="180">
        <f>ROUND(I215*H215,2)</f>
        <v>0</v>
      </c>
      <c r="BL215" s="18" t="s">
        <v>184</v>
      </c>
      <c r="BM215" s="179" t="s">
        <v>1507</v>
      </c>
    </row>
    <row r="216" spans="2:51" s="13" customFormat="1" ht="12">
      <c r="B216" s="181"/>
      <c r="D216" s="182" t="s">
        <v>189</v>
      </c>
      <c r="E216" s="183" t="s">
        <v>1395</v>
      </c>
      <c r="F216" s="184" t="s">
        <v>1508</v>
      </c>
      <c r="H216" s="185">
        <v>0.6</v>
      </c>
      <c r="I216" s="186"/>
      <c r="L216" s="181"/>
      <c r="M216" s="187"/>
      <c r="N216" s="188"/>
      <c r="O216" s="188"/>
      <c r="P216" s="188"/>
      <c r="Q216" s="188"/>
      <c r="R216" s="188"/>
      <c r="S216" s="188"/>
      <c r="T216" s="189"/>
      <c r="AT216" s="183" t="s">
        <v>189</v>
      </c>
      <c r="AU216" s="183" t="s">
        <v>84</v>
      </c>
      <c r="AV216" s="13" t="s">
        <v>84</v>
      </c>
      <c r="AW216" s="13" t="s">
        <v>31</v>
      </c>
      <c r="AX216" s="13" t="s">
        <v>82</v>
      </c>
      <c r="AY216" s="183" t="s">
        <v>177</v>
      </c>
    </row>
    <row r="217" spans="2:63" s="12" customFormat="1" ht="22.9" customHeight="1">
      <c r="B217" s="154"/>
      <c r="D217" s="155" t="s">
        <v>74</v>
      </c>
      <c r="E217" s="165" t="s">
        <v>203</v>
      </c>
      <c r="F217" s="165" t="s">
        <v>1509</v>
      </c>
      <c r="I217" s="157"/>
      <c r="J217" s="166">
        <f>BK217</f>
        <v>0</v>
      </c>
      <c r="L217" s="154"/>
      <c r="M217" s="159"/>
      <c r="N217" s="160"/>
      <c r="O217" s="160"/>
      <c r="P217" s="161">
        <f>SUM(P218:P259)</f>
        <v>0</v>
      </c>
      <c r="Q217" s="160"/>
      <c r="R217" s="161">
        <f>SUM(R218:R259)</f>
        <v>599.8362399999999</v>
      </c>
      <c r="S217" s="160"/>
      <c r="T217" s="162">
        <f>SUM(T218:T259)</f>
        <v>0</v>
      </c>
      <c r="AR217" s="155" t="s">
        <v>82</v>
      </c>
      <c r="AT217" s="163" t="s">
        <v>74</v>
      </c>
      <c r="AU217" s="163" t="s">
        <v>82</v>
      </c>
      <c r="AY217" s="155" t="s">
        <v>177</v>
      </c>
      <c r="BK217" s="164">
        <f>SUM(BK218:BK259)</f>
        <v>0</v>
      </c>
    </row>
    <row r="218" spans="1:65" s="2" customFormat="1" ht="24" customHeight="1">
      <c r="A218" s="33"/>
      <c r="B218" s="167"/>
      <c r="C218" s="168" t="s">
        <v>371</v>
      </c>
      <c r="D218" s="168" t="s">
        <v>179</v>
      </c>
      <c r="E218" s="169" t="s">
        <v>1510</v>
      </c>
      <c r="F218" s="170" t="s">
        <v>1511</v>
      </c>
      <c r="G218" s="171" t="s">
        <v>182</v>
      </c>
      <c r="H218" s="172">
        <v>210</v>
      </c>
      <c r="I218" s="173"/>
      <c r="J218" s="174">
        <f>ROUND(I218*H218,2)</f>
        <v>0</v>
      </c>
      <c r="K218" s="170" t="s">
        <v>183</v>
      </c>
      <c r="L218" s="34"/>
      <c r="M218" s="175" t="s">
        <v>1</v>
      </c>
      <c r="N218" s="176" t="s">
        <v>40</v>
      </c>
      <c r="O218" s="59"/>
      <c r="P218" s="177">
        <f>O218*H218</f>
        <v>0</v>
      </c>
      <c r="Q218" s="177">
        <v>0.36732</v>
      </c>
      <c r="R218" s="177">
        <f>Q218*H218</f>
        <v>77.13719999999999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184</v>
      </c>
      <c r="AT218" s="179" t="s">
        <v>179</v>
      </c>
      <c r="AU218" s="179" t="s">
        <v>84</v>
      </c>
      <c r="AY218" s="18" t="s">
        <v>177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8" t="s">
        <v>82</v>
      </c>
      <c r="BK218" s="180">
        <f>ROUND(I218*H218,2)</f>
        <v>0</v>
      </c>
      <c r="BL218" s="18" t="s">
        <v>184</v>
      </c>
      <c r="BM218" s="179" t="s">
        <v>1512</v>
      </c>
    </row>
    <row r="219" spans="1:65" s="2" customFormat="1" ht="24" customHeight="1">
      <c r="A219" s="33"/>
      <c r="B219" s="167"/>
      <c r="C219" s="168" t="s">
        <v>375</v>
      </c>
      <c r="D219" s="168" t="s">
        <v>179</v>
      </c>
      <c r="E219" s="169" t="s">
        <v>1513</v>
      </c>
      <c r="F219" s="170" t="s">
        <v>1514</v>
      </c>
      <c r="G219" s="171" t="s">
        <v>182</v>
      </c>
      <c r="H219" s="172">
        <v>127.5</v>
      </c>
      <c r="I219" s="173"/>
      <c r="J219" s="174">
        <f>ROUND(I219*H219,2)</f>
        <v>0</v>
      </c>
      <c r="K219" s="170" t="s">
        <v>183</v>
      </c>
      <c r="L219" s="34"/>
      <c r="M219" s="175" t="s">
        <v>1</v>
      </c>
      <c r="N219" s="176" t="s">
        <v>40</v>
      </c>
      <c r="O219" s="59"/>
      <c r="P219" s="177">
        <f>O219*H219</f>
        <v>0</v>
      </c>
      <c r="Q219" s="177">
        <v>0.38625</v>
      </c>
      <c r="R219" s="177">
        <f>Q219*H219</f>
        <v>49.246874999999996</v>
      </c>
      <c r="S219" s="177">
        <v>0</v>
      </c>
      <c r="T219" s="17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184</v>
      </c>
      <c r="AT219" s="179" t="s">
        <v>179</v>
      </c>
      <c r="AU219" s="179" t="s">
        <v>84</v>
      </c>
      <c r="AY219" s="18" t="s">
        <v>177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8" t="s">
        <v>82</v>
      </c>
      <c r="BK219" s="180">
        <f>ROUND(I219*H219,2)</f>
        <v>0</v>
      </c>
      <c r="BL219" s="18" t="s">
        <v>184</v>
      </c>
      <c r="BM219" s="179" t="s">
        <v>1515</v>
      </c>
    </row>
    <row r="220" spans="2:51" s="13" customFormat="1" ht="12">
      <c r="B220" s="181"/>
      <c r="D220" s="182" t="s">
        <v>189</v>
      </c>
      <c r="E220" s="183" t="s">
        <v>1</v>
      </c>
      <c r="F220" s="184" t="s">
        <v>1385</v>
      </c>
      <c r="H220" s="185">
        <v>127.5</v>
      </c>
      <c r="I220" s="186"/>
      <c r="L220" s="181"/>
      <c r="M220" s="187"/>
      <c r="N220" s="188"/>
      <c r="O220" s="188"/>
      <c r="P220" s="188"/>
      <c r="Q220" s="188"/>
      <c r="R220" s="188"/>
      <c r="S220" s="188"/>
      <c r="T220" s="189"/>
      <c r="AT220" s="183" t="s">
        <v>189</v>
      </c>
      <c r="AU220" s="183" t="s">
        <v>84</v>
      </c>
      <c r="AV220" s="13" t="s">
        <v>84</v>
      </c>
      <c r="AW220" s="13" t="s">
        <v>31</v>
      </c>
      <c r="AX220" s="13" t="s">
        <v>82</v>
      </c>
      <c r="AY220" s="183" t="s">
        <v>177</v>
      </c>
    </row>
    <row r="221" spans="1:65" s="2" customFormat="1" ht="24" customHeight="1">
      <c r="A221" s="33"/>
      <c r="B221" s="167"/>
      <c r="C221" s="168" t="s">
        <v>380</v>
      </c>
      <c r="D221" s="168" t="s">
        <v>179</v>
      </c>
      <c r="E221" s="169" t="s">
        <v>1513</v>
      </c>
      <c r="F221" s="170" t="s">
        <v>1514</v>
      </c>
      <c r="G221" s="171" t="s">
        <v>182</v>
      </c>
      <c r="H221" s="172">
        <v>20</v>
      </c>
      <c r="I221" s="173"/>
      <c r="J221" s="174">
        <f>ROUND(I221*H221,2)</f>
        <v>0</v>
      </c>
      <c r="K221" s="170" t="s">
        <v>183</v>
      </c>
      <c r="L221" s="34"/>
      <c r="M221" s="175" t="s">
        <v>1</v>
      </c>
      <c r="N221" s="176" t="s">
        <v>40</v>
      </c>
      <c r="O221" s="59"/>
      <c r="P221" s="177">
        <f>O221*H221</f>
        <v>0</v>
      </c>
      <c r="Q221" s="177">
        <v>0.38625</v>
      </c>
      <c r="R221" s="177">
        <f>Q221*H221</f>
        <v>7.725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184</v>
      </c>
      <c r="AT221" s="179" t="s">
        <v>179</v>
      </c>
      <c r="AU221" s="179" t="s">
        <v>84</v>
      </c>
      <c r="AY221" s="18" t="s">
        <v>177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82</v>
      </c>
      <c r="BK221" s="180">
        <f>ROUND(I221*H221,2)</f>
        <v>0</v>
      </c>
      <c r="BL221" s="18" t="s">
        <v>184</v>
      </c>
      <c r="BM221" s="179" t="s">
        <v>1516</v>
      </c>
    </row>
    <row r="222" spans="2:51" s="13" customFormat="1" ht="12">
      <c r="B222" s="181"/>
      <c r="D222" s="182" t="s">
        <v>189</v>
      </c>
      <c r="E222" s="183" t="s">
        <v>1</v>
      </c>
      <c r="F222" s="184" t="s">
        <v>1387</v>
      </c>
      <c r="H222" s="185">
        <v>20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189</v>
      </c>
      <c r="AU222" s="183" t="s">
        <v>84</v>
      </c>
      <c r="AV222" s="13" t="s">
        <v>84</v>
      </c>
      <c r="AW222" s="13" t="s">
        <v>31</v>
      </c>
      <c r="AX222" s="13" t="s">
        <v>82</v>
      </c>
      <c r="AY222" s="183" t="s">
        <v>177</v>
      </c>
    </row>
    <row r="223" spans="1:65" s="2" customFormat="1" ht="24" customHeight="1">
      <c r="A223" s="33"/>
      <c r="B223" s="167"/>
      <c r="C223" s="168" t="s">
        <v>384</v>
      </c>
      <c r="D223" s="168" t="s">
        <v>179</v>
      </c>
      <c r="E223" s="169" t="s">
        <v>1517</v>
      </c>
      <c r="F223" s="170" t="s">
        <v>1518</v>
      </c>
      <c r="G223" s="171" t="s">
        <v>182</v>
      </c>
      <c r="H223" s="172">
        <v>127.5</v>
      </c>
      <c r="I223" s="173"/>
      <c r="J223" s="174">
        <f>ROUND(I223*H223,2)</f>
        <v>0</v>
      </c>
      <c r="K223" s="170" t="s">
        <v>183</v>
      </c>
      <c r="L223" s="34"/>
      <c r="M223" s="175" t="s">
        <v>1</v>
      </c>
      <c r="N223" s="176" t="s">
        <v>40</v>
      </c>
      <c r="O223" s="59"/>
      <c r="P223" s="177">
        <f>O223*H223</f>
        <v>0</v>
      </c>
      <c r="Q223" s="177">
        <v>0.3719</v>
      </c>
      <c r="R223" s="177">
        <f>Q223*H223</f>
        <v>47.41725</v>
      </c>
      <c r="S223" s="177">
        <v>0</v>
      </c>
      <c r="T223" s="178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184</v>
      </c>
      <c r="AT223" s="179" t="s">
        <v>179</v>
      </c>
      <c r="AU223" s="179" t="s">
        <v>84</v>
      </c>
      <c r="AY223" s="18" t="s">
        <v>177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8" t="s">
        <v>82</v>
      </c>
      <c r="BK223" s="180">
        <f>ROUND(I223*H223,2)</f>
        <v>0</v>
      </c>
      <c r="BL223" s="18" t="s">
        <v>184</v>
      </c>
      <c r="BM223" s="179" t="s">
        <v>1519</v>
      </c>
    </row>
    <row r="224" spans="2:51" s="13" customFormat="1" ht="12">
      <c r="B224" s="181"/>
      <c r="D224" s="182" t="s">
        <v>189</v>
      </c>
      <c r="E224" s="183" t="s">
        <v>1</v>
      </c>
      <c r="F224" s="184" t="s">
        <v>1385</v>
      </c>
      <c r="H224" s="185">
        <v>127.5</v>
      </c>
      <c r="I224" s="186"/>
      <c r="L224" s="181"/>
      <c r="M224" s="187"/>
      <c r="N224" s="188"/>
      <c r="O224" s="188"/>
      <c r="P224" s="188"/>
      <c r="Q224" s="188"/>
      <c r="R224" s="188"/>
      <c r="S224" s="188"/>
      <c r="T224" s="189"/>
      <c r="AT224" s="183" t="s">
        <v>189</v>
      </c>
      <c r="AU224" s="183" t="s">
        <v>84</v>
      </c>
      <c r="AV224" s="13" t="s">
        <v>84</v>
      </c>
      <c r="AW224" s="13" t="s">
        <v>31</v>
      </c>
      <c r="AX224" s="13" t="s">
        <v>82</v>
      </c>
      <c r="AY224" s="183" t="s">
        <v>177</v>
      </c>
    </row>
    <row r="225" spans="1:65" s="2" customFormat="1" ht="24" customHeight="1">
      <c r="A225" s="33"/>
      <c r="B225" s="167"/>
      <c r="C225" s="168" t="s">
        <v>391</v>
      </c>
      <c r="D225" s="168" t="s">
        <v>179</v>
      </c>
      <c r="E225" s="169" t="s">
        <v>1520</v>
      </c>
      <c r="F225" s="170" t="s">
        <v>1521</v>
      </c>
      <c r="G225" s="171" t="s">
        <v>182</v>
      </c>
      <c r="H225" s="172">
        <v>20</v>
      </c>
      <c r="I225" s="173"/>
      <c r="J225" s="174">
        <f>ROUND(I225*H225,2)</f>
        <v>0</v>
      </c>
      <c r="K225" s="170" t="s">
        <v>183</v>
      </c>
      <c r="L225" s="34"/>
      <c r="M225" s="175" t="s">
        <v>1</v>
      </c>
      <c r="N225" s="176" t="s">
        <v>40</v>
      </c>
      <c r="O225" s="59"/>
      <c r="P225" s="177">
        <f>O225*H225</f>
        <v>0</v>
      </c>
      <c r="Q225" s="177">
        <v>0.42149</v>
      </c>
      <c r="R225" s="177">
        <f>Q225*H225</f>
        <v>8.4298</v>
      </c>
      <c r="S225" s="177">
        <v>0</v>
      </c>
      <c r="T225" s="17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184</v>
      </c>
      <c r="AT225" s="179" t="s">
        <v>179</v>
      </c>
      <c r="AU225" s="179" t="s">
        <v>84</v>
      </c>
      <c r="AY225" s="18" t="s">
        <v>177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8" t="s">
        <v>82</v>
      </c>
      <c r="BK225" s="180">
        <f>ROUND(I225*H225,2)</f>
        <v>0</v>
      </c>
      <c r="BL225" s="18" t="s">
        <v>184</v>
      </c>
      <c r="BM225" s="179" t="s">
        <v>1522</v>
      </c>
    </row>
    <row r="226" spans="2:51" s="14" customFormat="1" ht="12">
      <c r="B226" s="190"/>
      <c r="D226" s="182" t="s">
        <v>189</v>
      </c>
      <c r="E226" s="191" t="s">
        <v>1</v>
      </c>
      <c r="F226" s="192" t="s">
        <v>1523</v>
      </c>
      <c r="H226" s="191" t="s">
        <v>1</v>
      </c>
      <c r="I226" s="193"/>
      <c r="L226" s="190"/>
      <c r="M226" s="194"/>
      <c r="N226" s="195"/>
      <c r="O226" s="195"/>
      <c r="P226" s="195"/>
      <c r="Q226" s="195"/>
      <c r="R226" s="195"/>
      <c r="S226" s="195"/>
      <c r="T226" s="196"/>
      <c r="AT226" s="191" t="s">
        <v>189</v>
      </c>
      <c r="AU226" s="191" t="s">
        <v>84</v>
      </c>
      <c r="AV226" s="14" t="s">
        <v>82</v>
      </c>
      <c r="AW226" s="14" t="s">
        <v>31</v>
      </c>
      <c r="AX226" s="14" t="s">
        <v>75</v>
      </c>
      <c r="AY226" s="191" t="s">
        <v>177</v>
      </c>
    </row>
    <row r="227" spans="2:51" s="13" customFormat="1" ht="12">
      <c r="B227" s="181"/>
      <c r="D227" s="182" t="s">
        <v>189</v>
      </c>
      <c r="E227" s="183" t="s">
        <v>1</v>
      </c>
      <c r="F227" s="184" t="s">
        <v>1387</v>
      </c>
      <c r="H227" s="185">
        <v>20</v>
      </c>
      <c r="I227" s="186"/>
      <c r="L227" s="181"/>
      <c r="M227" s="187"/>
      <c r="N227" s="188"/>
      <c r="O227" s="188"/>
      <c r="P227" s="188"/>
      <c r="Q227" s="188"/>
      <c r="R227" s="188"/>
      <c r="S227" s="188"/>
      <c r="T227" s="189"/>
      <c r="AT227" s="183" t="s">
        <v>189</v>
      </c>
      <c r="AU227" s="183" t="s">
        <v>84</v>
      </c>
      <c r="AV227" s="13" t="s">
        <v>84</v>
      </c>
      <c r="AW227" s="13" t="s">
        <v>31</v>
      </c>
      <c r="AX227" s="13" t="s">
        <v>82</v>
      </c>
      <c r="AY227" s="183" t="s">
        <v>177</v>
      </c>
    </row>
    <row r="228" spans="1:65" s="2" customFormat="1" ht="24" customHeight="1">
      <c r="A228" s="33"/>
      <c r="B228" s="167"/>
      <c r="C228" s="168" t="s">
        <v>399</v>
      </c>
      <c r="D228" s="168" t="s">
        <v>179</v>
      </c>
      <c r="E228" s="169" t="s">
        <v>1524</v>
      </c>
      <c r="F228" s="170" t="s">
        <v>1525</v>
      </c>
      <c r="G228" s="171" t="s">
        <v>182</v>
      </c>
      <c r="H228" s="172">
        <v>210</v>
      </c>
      <c r="I228" s="173"/>
      <c r="J228" s="174">
        <f>ROUND(I228*H228,2)</f>
        <v>0</v>
      </c>
      <c r="K228" s="170" t="s">
        <v>183</v>
      </c>
      <c r="L228" s="34"/>
      <c r="M228" s="175" t="s">
        <v>1</v>
      </c>
      <c r="N228" s="176" t="s">
        <v>40</v>
      </c>
      <c r="O228" s="59"/>
      <c r="P228" s="177">
        <f>O228*H228</f>
        <v>0</v>
      </c>
      <c r="Q228" s="177">
        <v>0.49587</v>
      </c>
      <c r="R228" s="177">
        <f>Q228*H228</f>
        <v>104.1327</v>
      </c>
      <c r="S228" s="177">
        <v>0</v>
      </c>
      <c r="T228" s="17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184</v>
      </c>
      <c r="AT228" s="179" t="s">
        <v>179</v>
      </c>
      <c r="AU228" s="179" t="s">
        <v>84</v>
      </c>
      <c r="AY228" s="18" t="s">
        <v>177</v>
      </c>
      <c r="BE228" s="180">
        <f>IF(N228="základní",J228,0)</f>
        <v>0</v>
      </c>
      <c r="BF228" s="180">
        <f>IF(N228="snížená",J228,0)</f>
        <v>0</v>
      </c>
      <c r="BG228" s="180">
        <f>IF(N228="zákl. přenesená",J228,0)</f>
        <v>0</v>
      </c>
      <c r="BH228" s="180">
        <f>IF(N228="sníž. přenesená",J228,0)</f>
        <v>0</v>
      </c>
      <c r="BI228" s="180">
        <f>IF(N228="nulová",J228,0)</f>
        <v>0</v>
      </c>
      <c r="BJ228" s="18" t="s">
        <v>82</v>
      </c>
      <c r="BK228" s="180">
        <f>ROUND(I228*H228,2)</f>
        <v>0</v>
      </c>
      <c r="BL228" s="18" t="s">
        <v>184</v>
      </c>
      <c r="BM228" s="179" t="s">
        <v>1526</v>
      </c>
    </row>
    <row r="229" spans="1:65" s="2" customFormat="1" ht="24" customHeight="1">
      <c r="A229" s="33"/>
      <c r="B229" s="167"/>
      <c r="C229" s="168" t="s">
        <v>406</v>
      </c>
      <c r="D229" s="168" t="s">
        <v>179</v>
      </c>
      <c r="E229" s="169" t="s">
        <v>1527</v>
      </c>
      <c r="F229" s="170" t="s">
        <v>1528</v>
      </c>
      <c r="G229" s="171" t="s">
        <v>182</v>
      </c>
      <c r="H229" s="172">
        <v>18</v>
      </c>
      <c r="I229" s="173"/>
      <c r="J229" s="174">
        <f>ROUND(I229*H229,2)</f>
        <v>0</v>
      </c>
      <c r="K229" s="170" t="s">
        <v>183</v>
      </c>
      <c r="L229" s="34"/>
      <c r="M229" s="175" t="s">
        <v>1</v>
      </c>
      <c r="N229" s="176" t="s">
        <v>40</v>
      </c>
      <c r="O229" s="59"/>
      <c r="P229" s="177">
        <f>O229*H229</f>
        <v>0</v>
      </c>
      <c r="Q229" s="177">
        <v>0.86778</v>
      </c>
      <c r="R229" s="177">
        <f>Q229*H229</f>
        <v>15.62004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184</v>
      </c>
      <c r="AT229" s="179" t="s">
        <v>179</v>
      </c>
      <c r="AU229" s="179" t="s">
        <v>84</v>
      </c>
      <c r="AY229" s="18" t="s">
        <v>177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82</v>
      </c>
      <c r="BK229" s="180">
        <f>ROUND(I229*H229,2)</f>
        <v>0</v>
      </c>
      <c r="BL229" s="18" t="s">
        <v>184</v>
      </c>
      <c r="BM229" s="179" t="s">
        <v>1529</v>
      </c>
    </row>
    <row r="230" spans="1:65" s="2" customFormat="1" ht="24" customHeight="1">
      <c r="A230" s="33"/>
      <c r="B230" s="167"/>
      <c r="C230" s="168" t="s">
        <v>410</v>
      </c>
      <c r="D230" s="168" t="s">
        <v>179</v>
      </c>
      <c r="E230" s="169" t="s">
        <v>1530</v>
      </c>
      <c r="F230" s="170" t="s">
        <v>1531</v>
      </c>
      <c r="G230" s="171" t="s">
        <v>182</v>
      </c>
      <c r="H230" s="172">
        <v>127.5</v>
      </c>
      <c r="I230" s="173"/>
      <c r="J230" s="174">
        <f>ROUND(I230*H230,2)</f>
        <v>0</v>
      </c>
      <c r="K230" s="170" t="s">
        <v>183</v>
      </c>
      <c r="L230" s="34"/>
      <c r="M230" s="175" t="s">
        <v>1</v>
      </c>
      <c r="N230" s="176" t="s">
        <v>40</v>
      </c>
      <c r="O230" s="59"/>
      <c r="P230" s="177">
        <f>O230*H230</f>
        <v>0</v>
      </c>
      <c r="Q230" s="177">
        <v>0.23737</v>
      </c>
      <c r="R230" s="177">
        <f>Q230*H230</f>
        <v>30.264675</v>
      </c>
      <c r="S230" s="177">
        <v>0</v>
      </c>
      <c r="T230" s="17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184</v>
      </c>
      <c r="AT230" s="179" t="s">
        <v>179</v>
      </c>
      <c r="AU230" s="179" t="s">
        <v>84</v>
      </c>
      <c r="AY230" s="18" t="s">
        <v>177</v>
      </c>
      <c r="BE230" s="180">
        <f>IF(N230="základní",J230,0)</f>
        <v>0</v>
      </c>
      <c r="BF230" s="180">
        <f>IF(N230="snížená",J230,0)</f>
        <v>0</v>
      </c>
      <c r="BG230" s="180">
        <f>IF(N230="zákl. přenesená",J230,0)</f>
        <v>0</v>
      </c>
      <c r="BH230" s="180">
        <f>IF(N230="sníž. přenesená",J230,0)</f>
        <v>0</v>
      </c>
      <c r="BI230" s="180">
        <f>IF(N230="nulová",J230,0)</f>
        <v>0</v>
      </c>
      <c r="BJ230" s="18" t="s">
        <v>82</v>
      </c>
      <c r="BK230" s="180">
        <f>ROUND(I230*H230,2)</f>
        <v>0</v>
      </c>
      <c r="BL230" s="18" t="s">
        <v>184</v>
      </c>
      <c r="BM230" s="179" t="s">
        <v>1532</v>
      </c>
    </row>
    <row r="231" spans="2:51" s="13" customFormat="1" ht="12">
      <c r="B231" s="181"/>
      <c r="D231" s="182" t="s">
        <v>189</v>
      </c>
      <c r="E231" s="183" t="s">
        <v>1</v>
      </c>
      <c r="F231" s="184" t="s">
        <v>1385</v>
      </c>
      <c r="H231" s="185">
        <v>127.5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189</v>
      </c>
      <c r="AU231" s="183" t="s">
        <v>84</v>
      </c>
      <c r="AV231" s="13" t="s">
        <v>84</v>
      </c>
      <c r="AW231" s="13" t="s">
        <v>31</v>
      </c>
      <c r="AX231" s="13" t="s">
        <v>82</v>
      </c>
      <c r="AY231" s="183" t="s">
        <v>177</v>
      </c>
    </row>
    <row r="232" spans="1:65" s="2" customFormat="1" ht="24" customHeight="1">
      <c r="A232" s="33"/>
      <c r="B232" s="167"/>
      <c r="C232" s="168" t="s">
        <v>417</v>
      </c>
      <c r="D232" s="168" t="s">
        <v>179</v>
      </c>
      <c r="E232" s="169" t="s">
        <v>1533</v>
      </c>
      <c r="F232" s="170" t="s">
        <v>1534</v>
      </c>
      <c r="G232" s="171" t="s">
        <v>182</v>
      </c>
      <c r="H232" s="172">
        <v>20</v>
      </c>
      <c r="I232" s="173"/>
      <c r="J232" s="174">
        <f>ROUND(I232*H232,2)</f>
        <v>0</v>
      </c>
      <c r="K232" s="170" t="s">
        <v>183</v>
      </c>
      <c r="L232" s="34"/>
      <c r="M232" s="175" t="s">
        <v>1</v>
      </c>
      <c r="N232" s="176" t="s">
        <v>40</v>
      </c>
      <c r="O232" s="59"/>
      <c r="P232" s="177">
        <f>O232*H232</f>
        <v>0</v>
      </c>
      <c r="Q232" s="177">
        <v>0.23737</v>
      </c>
      <c r="R232" s="177">
        <f>Q232*H232</f>
        <v>4.7474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184</v>
      </c>
      <c r="AT232" s="179" t="s">
        <v>179</v>
      </c>
      <c r="AU232" s="179" t="s">
        <v>84</v>
      </c>
      <c r="AY232" s="18" t="s">
        <v>177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82</v>
      </c>
      <c r="BK232" s="180">
        <f>ROUND(I232*H232,2)</f>
        <v>0</v>
      </c>
      <c r="BL232" s="18" t="s">
        <v>184</v>
      </c>
      <c r="BM232" s="179" t="s">
        <v>1535</v>
      </c>
    </row>
    <row r="233" spans="2:51" s="13" customFormat="1" ht="12">
      <c r="B233" s="181"/>
      <c r="D233" s="182" t="s">
        <v>189</v>
      </c>
      <c r="E233" s="183" t="s">
        <v>1</v>
      </c>
      <c r="F233" s="184" t="s">
        <v>1387</v>
      </c>
      <c r="H233" s="185">
        <v>20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189</v>
      </c>
      <c r="AU233" s="183" t="s">
        <v>84</v>
      </c>
      <c r="AV233" s="13" t="s">
        <v>84</v>
      </c>
      <c r="AW233" s="13" t="s">
        <v>31</v>
      </c>
      <c r="AX233" s="13" t="s">
        <v>82</v>
      </c>
      <c r="AY233" s="183" t="s">
        <v>177</v>
      </c>
    </row>
    <row r="234" spans="1:65" s="2" customFormat="1" ht="24" customHeight="1">
      <c r="A234" s="33"/>
      <c r="B234" s="167"/>
      <c r="C234" s="168" t="s">
        <v>421</v>
      </c>
      <c r="D234" s="168" t="s">
        <v>179</v>
      </c>
      <c r="E234" s="169" t="s">
        <v>1007</v>
      </c>
      <c r="F234" s="170" t="s">
        <v>1008</v>
      </c>
      <c r="G234" s="171" t="s">
        <v>182</v>
      </c>
      <c r="H234" s="172">
        <v>255</v>
      </c>
      <c r="I234" s="173"/>
      <c r="J234" s="174">
        <f>ROUND(I234*H234,2)</f>
        <v>0</v>
      </c>
      <c r="K234" s="170" t="s">
        <v>183</v>
      </c>
      <c r="L234" s="34"/>
      <c r="M234" s="175" t="s">
        <v>1</v>
      </c>
      <c r="N234" s="176" t="s">
        <v>40</v>
      </c>
      <c r="O234" s="59"/>
      <c r="P234" s="177">
        <f>O234*H234</f>
        <v>0</v>
      </c>
      <c r="Q234" s="177">
        <v>0.00071</v>
      </c>
      <c r="R234" s="177">
        <f>Q234*H234</f>
        <v>0.18105000000000002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184</v>
      </c>
      <c r="AT234" s="179" t="s">
        <v>179</v>
      </c>
      <c r="AU234" s="179" t="s">
        <v>84</v>
      </c>
      <c r="AY234" s="18" t="s">
        <v>177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82</v>
      </c>
      <c r="BK234" s="180">
        <f>ROUND(I234*H234,2)</f>
        <v>0</v>
      </c>
      <c r="BL234" s="18" t="s">
        <v>184</v>
      </c>
      <c r="BM234" s="179" t="s">
        <v>1536</v>
      </c>
    </row>
    <row r="235" spans="2:51" s="13" customFormat="1" ht="12">
      <c r="B235" s="181"/>
      <c r="D235" s="182" t="s">
        <v>189</v>
      </c>
      <c r="E235" s="183" t="s">
        <v>1</v>
      </c>
      <c r="F235" s="184" t="s">
        <v>1537</v>
      </c>
      <c r="H235" s="185">
        <v>255</v>
      </c>
      <c r="I235" s="186"/>
      <c r="L235" s="181"/>
      <c r="M235" s="187"/>
      <c r="N235" s="188"/>
      <c r="O235" s="188"/>
      <c r="P235" s="188"/>
      <c r="Q235" s="188"/>
      <c r="R235" s="188"/>
      <c r="S235" s="188"/>
      <c r="T235" s="189"/>
      <c r="AT235" s="183" t="s">
        <v>189</v>
      </c>
      <c r="AU235" s="183" t="s">
        <v>84</v>
      </c>
      <c r="AV235" s="13" t="s">
        <v>84</v>
      </c>
      <c r="AW235" s="13" t="s">
        <v>31</v>
      </c>
      <c r="AX235" s="13" t="s">
        <v>82</v>
      </c>
      <c r="AY235" s="183" t="s">
        <v>177</v>
      </c>
    </row>
    <row r="236" spans="1:65" s="2" customFormat="1" ht="24" customHeight="1">
      <c r="A236" s="33"/>
      <c r="B236" s="167"/>
      <c r="C236" s="168" t="s">
        <v>425</v>
      </c>
      <c r="D236" s="168" t="s">
        <v>179</v>
      </c>
      <c r="E236" s="169" t="s">
        <v>1007</v>
      </c>
      <c r="F236" s="170" t="s">
        <v>1008</v>
      </c>
      <c r="G236" s="171" t="s">
        <v>182</v>
      </c>
      <c r="H236" s="172">
        <v>40</v>
      </c>
      <c r="I236" s="173"/>
      <c r="J236" s="174">
        <f>ROUND(I236*H236,2)</f>
        <v>0</v>
      </c>
      <c r="K236" s="170" t="s">
        <v>183</v>
      </c>
      <c r="L236" s="34"/>
      <c r="M236" s="175" t="s">
        <v>1</v>
      </c>
      <c r="N236" s="176" t="s">
        <v>40</v>
      </c>
      <c r="O236" s="59"/>
      <c r="P236" s="177">
        <f>O236*H236</f>
        <v>0</v>
      </c>
      <c r="Q236" s="177">
        <v>0.00071</v>
      </c>
      <c r="R236" s="177">
        <f>Q236*H236</f>
        <v>0.0284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184</v>
      </c>
      <c r="AT236" s="179" t="s">
        <v>179</v>
      </c>
      <c r="AU236" s="179" t="s">
        <v>84</v>
      </c>
      <c r="AY236" s="18" t="s">
        <v>177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82</v>
      </c>
      <c r="BK236" s="180">
        <f>ROUND(I236*H236,2)</f>
        <v>0</v>
      </c>
      <c r="BL236" s="18" t="s">
        <v>184</v>
      </c>
      <c r="BM236" s="179" t="s">
        <v>1538</v>
      </c>
    </row>
    <row r="237" spans="2:51" s="13" customFormat="1" ht="12">
      <c r="B237" s="181"/>
      <c r="D237" s="182" t="s">
        <v>189</v>
      </c>
      <c r="E237" s="183" t="s">
        <v>1</v>
      </c>
      <c r="F237" s="184" t="s">
        <v>1539</v>
      </c>
      <c r="H237" s="185">
        <v>40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189</v>
      </c>
      <c r="AU237" s="183" t="s">
        <v>84</v>
      </c>
      <c r="AV237" s="13" t="s">
        <v>84</v>
      </c>
      <c r="AW237" s="13" t="s">
        <v>31</v>
      </c>
      <c r="AX237" s="13" t="s">
        <v>82</v>
      </c>
      <c r="AY237" s="183" t="s">
        <v>177</v>
      </c>
    </row>
    <row r="238" spans="1:65" s="2" customFormat="1" ht="24" customHeight="1">
      <c r="A238" s="33"/>
      <c r="B238" s="167"/>
      <c r="C238" s="168" t="s">
        <v>434</v>
      </c>
      <c r="D238" s="168" t="s">
        <v>179</v>
      </c>
      <c r="E238" s="169" t="s">
        <v>1007</v>
      </c>
      <c r="F238" s="170" t="s">
        <v>1008</v>
      </c>
      <c r="G238" s="171" t="s">
        <v>182</v>
      </c>
      <c r="H238" s="172">
        <v>1240</v>
      </c>
      <c r="I238" s="173"/>
      <c r="J238" s="174">
        <f>ROUND(I238*H238,2)</f>
        <v>0</v>
      </c>
      <c r="K238" s="170" t="s">
        <v>183</v>
      </c>
      <c r="L238" s="34"/>
      <c r="M238" s="175" t="s">
        <v>1</v>
      </c>
      <c r="N238" s="176" t="s">
        <v>40</v>
      </c>
      <c r="O238" s="59"/>
      <c r="P238" s="177">
        <f>O238*H238</f>
        <v>0</v>
      </c>
      <c r="Q238" s="177">
        <v>0.00071</v>
      </c>
      <c r="R238" s="177">
        <f>Q238*H238</f>
        <v>0.8804000000000001</v>
      </c>
      <c r="S238" s="177">
        <v>0</v>
      </c>
      <c r="T238" s="17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184</v>
      </c>
      <c r="AT238" s="179" t="s">
        <v>179</v>
      </c>
      <c r="AU238" s="179" t="s">
        <v>84</v>
      </c>
      <c r="AY238" s="18" t="s">
        <v>177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8" t="s">
        <v>82</v>
      </c>
      <c r="BK238" s="180">
        <f>ROUND(I238*H238,2)</f>
        <v>0</v>
      </c>
      <c r="BL238" s="18" t="s">
        <v>184</v>
      </c>
      <c r="BM238" s="179" t="s">
        <v>1540</v>
      </c>
    </row>
    <row r="239" spans="2:51" s="13" customFormat="1" ht="12">
      <c r="B239" s="181"/>
      <c r="D239" s="182" t="s">
        <v>189</v>
      </c>
      <c r="E239" s="183" t="s">
        <v>1</v>
      </c>
      <c r="F239" s="184" t="s">
        <v>1541</v>
      </c>
      <c r="H239" s="185">
        <v>1240</v>
      </c>
      <c r="I239" s="186"/>
      <c r="L239" s="181"/>
      <c r="M239" s="187"/>
      <c r="N239" s="188"/>
      <c r="O239" s="188"/>
      <c r="P239" s="188"/>
      <c r="Q239" s="188"/>
      <c r="R239" s="188"/>
      <c r="S239" s="188"/>
      <c r="T239" s="189"/>
      <c r="AT239" s="183" t="s">
        <v>189</v>
      </c>
      <c r="AU239" s="183" t="s">
        <v>84</v>
      </c>
      <c r="AV239" s="13" t="s">
        <v>84</v>
      </c>
      <c r="AW239" s="13" t="s">
        <v>31</v>
      </c>
      <c r="AX239" s="13" t="s">
        <v>82</v>
      </c>
      <c r="AY239" s="183" t="s">
        <v>177</v>
      </c>
    </row>
    <row r="240" spans="1:65" s="2" customFormat="1" ht="24" customHeight="1">
      <c r="A240" s="33"/>
      <c r="B240" s="167"/>
      <c r="C240" s="168" t="s">
        <v>440</v>
      </c>
      <c r="D240" s="168" t="s">
        <v>179</v>
      </c>
      <c r="E240" s="169" t="s">
        <v>1011</v>
      </c>
      <c r="F240" s="170" t="s">
        <v>1012</v>
      </c>
      <c r="G240" s="171" t="s">
        <v>182</v>
      </c>
      <c r="H240" s="172">
        <v>127.5</v>
      </c>
      <c r="I240" s="173"/>
      <c r="J240" s="174">
        <f>ROUND(I240*H240,2)</f>
        <v>0</v>
      </c>
      <c r="K240" s="170" t="s">
        <v>183</v>
      </c>
      <c r="L240" s="34"/>
      <c r="M240" s="175" t="s">
        <v>1</v>
      </c>
      <c r="N240" s="176" t="s">
        <v>40</v>
      </c>
      <c r="O240" s="59"/>
      <c r="P240" s="177">
        <f>O240*H240</f>
        <v>0</v>
      </c>
      <c r="Q240" s="177">
        <v>0.10373</v>
      </c>
      <c r="R240" s="177">
        <f>Q240*H240</f>
        <v>13.225575000000001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184</v>
      </c>
      <c r="AT240" s="179" t="s">
        <v>179</v>
      </c>
      <c r="AU240" s="179" t="s">
        <v>84</v>
      </c>
      <c r="AY240" s="18" t="s">
        <v>177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82</v>
      </c>
      <c r="BK240" s="180">
        <f>ROUND(I240*H240,2)</f>
        <v>0</v>
      </c>
      <c r="BL240" s="18" t="s">
        <v>184</v>
      </c>
      <c r="BM240" s="179" t="s">
        <v>1542</v>
      </c>
    </row>
    <row r="241" spans="2:51" s="13" customFormat="1" ht="12">
      <c r="B241" s="181"/>
      <c r="D241" s="182" t="s">
        <v>189</v>
      </c>
      <c r="E241" s="183" t="s">
        <v>1385</v>
      </c>
      <c r="F241" s="184" t="s">
        <v>1543</v>
      </c>
      <c r="H241" s="185">
        <v>127.5</v>
      </c>
      <c r="I241" s="186"/>
      <c r="L241" s="181"/>
      <c r="M241" s="187"/>
      <c r="N241" s="188"/>
      <c r="O241" s="188"/>
      <c r="P241" s="188"/>
      <c r="Q241" s="188"/>
      <c r="R241" s="188"/>
      <c r="S241" s="188"/>
      <c r="T241" s="189"/>
      <c r="AT241" s="183" t="s">
        <v>189</v>
      </c>
      <c r="AU241" s="183" t="s">
        <v>84</v>
      </c>
      <c r="AV241" s="13" t="s">
        <v>84</v>
      </c>
      <c r="AW241" s="13" t="s">
        <v>31</v>
      </c>
      <c r="AX241" s="13" t="s">
        <v>82</v>
      </c>
      <c r="AY241" s="183" t="s">
        <v>177</v>
      </c>
    </row>
    <row r="242" spans="1:65" s="2" customFormat="1" ht="24" customHeight="1">
      <c r="A242" s="33"/>
      <c r="B242" s="167"/>
      <c r="C242" s="168" t="s">
        <v>636</v>
      </c>
      <c r="D242" s="168" t="s">
        <v>179</v>
      </c>
      <c r="E242" s="169" t="s">
        <v>1544</v>
      </c>
      <c r="F242" s="170" t="s">
        <v>1545</v>
      </c>
      <c r="G242" s="171" t="s">
        <v>182</v>
      </c>
      <c r="H242" s="172">
        <v>20</v>
      </c>
      <c r="I242" s="173"/>
      <c r="J242" s="174">
        <f>ROUND(I242*H242,2)</f>
        <v>0</v>
      </c>
      <c r="K242" s="170" t="s">
        <v>183</v>
      </c>
      <c r="L242" s="34"/>
      <c r="M242" s="175" t="s">
        <v>1</v>
      </c>
      <c r="N242" s="176" t="s">
        <v>40</v>
      </c>
      <c r="O242" s="59"/>
      <c r="P242" s="177">
        <f>O242*H242</f>
        <v>0</v>
      </c>
      <c r="Q242" s="177">
        <v>0.10373</v>
      </c>
      <c r="R242" s="177">
        <f>Q242*H242</f>
        <v>2.0746</v>
      </c>
      <c r="S242" s="177">
        <v>0</v>
      </c>
      <c r="T242" s="17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184</v>
      </c>
      <c r="AT242" s="179" t="s">
        <v>179</v>
      </c>
      <c r="AU242" s="179" t="s">
        <v>84</v>
      </c>
      <c r="AY242" s="18" t="s">
        <v>177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82</v>
      </c>
      <c r="BK242" s="180">
        <f>ROUND(I242*H242,2)</f>
        <v>0</v>
      </c>
      <c r="BL242" s="18" t="s">
        <v>184</v>
      </c>
      <c r="BM242" s="179" t="s">
        <v>1546</v>
      </c>
    </row>
    <row r="243" spans="2:51" s="13" customFormat="1" ht="12">
      <c r="B243" s="181"/>
      <c r="D243" s="182" t="s">
        <v>189</v>
      </c>
      <c r="E243" s="183" t="s">
        <v>1387</v>
      </c>
      <c r="F243" s="184" t="s">
        <v>279</v>
      </c>
      <c r="H243" s="185">
        <v>20</v>
      </c>
      <c r="I243" s="186"/>
      <c r="L243" s="181"/>
      <c r="M243" s="187"/>
      <c r="N243" s="188"/>
      <c r="O243" s="188"/>
      <c r="P243" s="188"/>
      <c r="Q243" s="188"/>
      <c r="R243" s="188"/>
      <c r="S243" s="188"/>
      <c r="T243" s="189"/>
      <c r="AT243" s="183" t="s">
        <v>189</v>
      </c>
      <c r="AU243" s="183" t="s">
        <v>84</v>
      </c>
      <c r="AV243" s="13" t="s">
        <v>84</v>
      </c>
      <c r="AW243" s="13" t="s">
        <v>31</v>
      </c>
      <c r="AX243" s="13" t="s">
        <v>82</v>
      </c>
      <c r="AY243" s="183" t="s">
        <v>177</v>
      </c>
    </row>
    <row r="244" spans="1:65" s="2" customFormat="1" ht="24" customHeight="1">
      <c r="A244" s="33"/>
      <c r="B244" s="167"/>
      <c r="C244" s="168" t="s">
        <v>641</v>
      </c>
      <c r="D244" s="168" t="s">
        <v>179</v>
      </c>
      <c r="E244" s="169" t="s">
        <v>1544</v>
      </c>
      <c r="F244" s="170" t="s">
        <v>1545</v>
      </c>
      <c r="G244" s="171" t="s">
        <v>182</v>
      </c>
      <c r="H244" s="172">
        <v>620</v>
      </c>
      <c r="I244" s="173"/>
      <c r="J244" s="174">
        <f>ROUND(I244*H244,2)</f>
        <v>0</v>
      </c>
      <c r="K244" s="170" t="s">
        <v>183</v>
      </c>
      <c r="L244" s="34"/>
      <c r="M244" s="175" t="s">
        <v>1</v>
      </c>
      <c r="N244" s="176" t="s">
        <v>40</v>
      </c>
      <c r="O244" s="59"/>
      <c r="P244" s="177">
        <f>O244*H244</f>
        <v>0</v>
      </c>
      <c r="Q244" s="177">
        <v>0.10373</v>
      </c>
      <c r="R244" s="177">
        <f>Q244*H244</f>
        <v>64.3126</v>
      </c>
      <c r="S244" s="177">
        <v>0</v>
      </c>
      <c r="T244" s="17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184</v>
      </c>
      <c r="AT244" s="179" t="s">
        <v>179</v>
      </c>
      <c r="AU244" s="179" t="s">
        <v>84</v>
      </c>
      <c r="AY244" s="18" t="s">
        <v>177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8" t="s">
        <v>82</v>
      </c>
      <c r="BK244" s="180">
        <f>ROUND(I244*H244,2)</f>
        <v>0</v>
      </c>
      <c r="BL244" s="18" t="s">
        <v>184</v>
      </c>
      <c r="BM244" s="179" t="s">
        <v>1547</v>
      </c>
    </row>
    <row r="245" spans="2:51" s="13" customFormat="1" ht="12">
      <c r="B245" s="181"/>
      <c r="D245" s="182" t="s">
        <v>189</v>
      </c>
      <c r="E245" s="183" t="s">
        <v>1388</v>
      </c>
      <c r="F245" s="184" t="s">
        <v>1548</v>
      </c>
      <c r="H245" s="185">
        <v>620</v>
      </c>
      <c r="I245" s="186"/>
      <c r="L245" s="181"/>
      <c r="M245" s="187"/>
      <c r="N245" s="188"/>
      <c r="O245" s="188"/>
      <c r="P245" s="188"/>
      <c r="Q245" s="188"/>
      <c r="R245" s="188"/>
      <c r="S245" s="188"/>
      <c r="T245" s="189"/>
      <c r="AT245" s="183" t="s">
        <v>189</v>
      </c>
      <c r="AU245" s="183" t="s">
        <v>84</v>
      </c>
      <c r="AV245" s="13" t="s">
        <v>84</v>
      </c>
      <c r="AW245" s="13" t="s">
        <v>31</v>
      </c>
      <c r="AX245" s="13" t="s">
        <v>82</v>
      </c>
      <c r="AY245" s="183" t="s">
        <v>177</v>
      </c>
    </row>
    <row r="246" spans="1:65" s="2" customFormat="1" ht="24" customHeight="1">
      <c r="A246" s="33"/>
      <c r="B246" s="167"/>
      <c r="C246" s="168" t="s">
        <v>645</v>
      </c>
      <c r="D246" s="168" t="s">
        <v>179</v>
      </c>
      <c r="E246" s="169" t="s">
        <v>1015</v>
      </c>
      <c r="F246" s="170" t="s">
        <v>1016</v>
      </c>
      <c r="G246" s="171" t="s">
        <v>182</v>
      </c>
      <c r="H246" s="172">
        <v>127.5</v>
      </c>
      <c r="I246" s="173"/>
      <c r="J246" s="174">
        <f>ROUND(I246*H246,2)</f>
        <v>0</v>
      </c>
      <c r="K246" s="170" t="s">
        <v>183</v>
      </c>
      <c r="L246" s="34"/>
      <c r="M246" s="175" t="s">
        <v>1</v>
      </c>
      <c r="N246" s="176" t="s">
        <v>40</v>
      </c>
      <c r="O246" s="59"/>
      <c r="P246" s="177">
        <f>O246*H246</f>
        <v>0</v>
      </c>
      <c r="Q246" s="177">
        <v>0.15559</v>
      </c>
      <c r="R246" s="177">
        <f>Q246*H246</f>
        <v>19.837725000000002</v>
      </c>
      <c r="S246" s="177">
        <v>0</v>
      </c>
      <c r="T246" s="17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184</v>
      </c>
      <c r="AT246" s="179" t="s">
        <v>179</v>
      </c>
      <c r="AU246" s="179" t="s">
        <v>84</v>
      </c>
      <c r="AY246" s="18" t="s">
        <v>177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8" t="s">
        <v>82</v>
      </c>
      <c r="BK246" s="180">
        <f>ROUND(I246*H246,2)</f>
        <v>0</v>
      </c>
      <c r="BL246" s="18" t="s">
        <v>184</v>
      </c>
      <c r="BM246" s="179" t="s">
        <v>1549</v>
      </c>
    </row>
    <row r="247" spans="2:51" s="13" customFormat="1" ht="12">
      <c r="B247" s="181"/>
      <c r="D247" s="182" t="s">
        <v>189</v>
      </c>
      <c r="E247" s="183" t="s">
        <v>1</v>
      </c>
      <c r="F247" s="184" t="s">
        <v>1385</v>
      </c>
      <c r="H247" s="185">
        <v>127.5</v>
      </c>
      <c r="I247" s="186"/>
      <c r="L247" s="181"/>
      <c r="M247" s="187"/>
      <c r="N247" s="188"/>
      <c r="O247" s="188"/>
      <c r="P247" s="188"/>
      <c r="Q247" s="188"/>
      <c r="R247" s="188"/>
      <c r="S247" s="188"/>
      <c r="T247" s="189"/>
      <c r="AT247" s="183" t="s">
        <v>189</v>
      </c>
      <c r="AU247" s="183" t="s">
        <v>84</v>
      </c>
      <c r="AV247" s="13" t="s">
        <v>84</v>
      </c>
      <c r="AW247" s="13" t="s">
        <v>31</v>
      </c>
      <c r="AX247" s="13" t="s">
        <v>82</v>
      </c>
      <c r="AY247" s="183" t="s">
        <v>177</v>
      </c>
    </row>
    <row r="248" spans="1:65" s="2" customFormat="1" ht="24" customHeight="1">
      <c r="A248" s="33"/>
      <c r="B248" s="167"/>
      <c r="C248" s="168" t="s">
        <v>650</v>
      </c>
      <c r="D248" s="168" t="s">
        <v>179</v>
      </c>
      <c r="E248" s="169" t="s">
        <v>1550</v>
      </c>
      <c r="F248" s="170" t="s">
        <v>1551</v>
      </c>
      <c r="G248" s="171" t="s">
        <v>182</v>
      </c>
      <c r="H248" s="172">
        <v>20</v>
      </c>
      <c r="I248" s="173"/>
      <c r="J248" s="174">
        <f>ROUND(I248*H248,2)</f>
        <v>0</v>
      </c>
      <c r="K248" s="170" t="s">
        <v>183</v>
      </c>
      <c r="L248" s="34"/>
      <c r="M248" s="175" t="s">
        <v>1</v>
      </c>
      <c r="N248" s="176" t="s">
        <v>40</v>
      </c>
      <c r="O248" s="59"/>
      <c r="P248" s="177">
        <f>O248*H248</f>
        <v>0</v>
      </c>
      <c r="Q248" s="177">
        <v>0.15559</v>
      </c>
      <c r="R248" s="177">
        <f>Q248*H248</f>
        <v>3.1118</v>
      </c>
      <c r="S248" s="177">
        <v>0</v>
      </c>
      <c r="T248" s="178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9" t="s">
        <v>184</v>
      </c>
      <c r="AT248" s="179" t="s">
        <v>179</v>
      </c>
      <c r="AU248" s="179" t="s">
        <v>84</v>
      </c>
      <c r="AY248" s="18" t="s">
        <v>177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18" t="s">
        <v>82</v>
      </c>
      <c r="BK248" s="180">
        <f>ROUND(I248*H248,2)</f>
        <v>0</v>
      </c>
      <c r="BL248" s="18" t="s">
        <v>184</v>
      </c>
      <c r="BM248" s="179" t="s">
        <v>1552</v>
      </c>
    </row>
    <row r="249" spans="2:51" s="13" customFormat="1" ht="12">
      <c r="B249" s="181"/>
      <c r="D249" s="182" t="s">
        <v>189</v>
      </c>
      <c r="E249" s="183" t="s">
        <v>1</v>
      </c>
      <c r="F249" s="184" t="s">
        <v>1387</v>
      </c>
      <c r="H249" s="185">
        <v>20</v>
      </c>
      <c r="I249" s="186"/>
      <c r="L249" s="181"/>
      <c r="M249" s="187"/>
      <c r="N249" s="188"/>
      <c r="O249" s="188"/>
      <c r="P249" s="188"/>
      <c r="Q249" s="188"/>
      <c r="R249" s="188"/>
      <c r="S249" s="188"/>
      <c r="T249" s="189"/>
      <c r="AT249" s="183" t="s">
        <v>189</v>
      </c>
      <c r="AU249" s="183" t="s">
        <v>84</v>
      </c>
      <c r="AV249" s="13" t="s">
        <v>84</v>
      </c>
      <c r="AW249" s="13" t="s">
        <v>31</v>
      </c>
      <c r="AX249" s="13" t="s">
        <v>82</v>
      </c>
      <c r="AY249" s="183" t="s">
        <v>177</v>
      </c>
    </row>
    <row r="250" spans="1:65" s="2" customFormat="1" ht="24" customHeight="1">
      <c r="A250" s="33"/>
      <c r="B250" s="167"/>
      <c r="C250" s="168" t="s">
        <v>655</v>
      </c>
      <c r="D250" s="168" t="s">
        <v>179</v>
      </c>
      <c r="E250" s="169" t="s">
        <v>1550</v>
      </c>
      <c r="F250" s="170" t="s">
        <v>1551</v>
      </c>
      <c r="G250" s="171" t="s">
        <v>182</v>
      </c>
      <c r="H250" s="172">
        <v>620</v>
      </c>
      <c r="I250" s="173"/>
      <c r="J250" s="174">
        <f>ROUND(I250*H250,2)</f>
        <v>0</v>
      </c>
      <c r="K250" s="170" t="s">
        <v>183</v>
      </c>
      <c r="L250" s="34"/>
      <c r="M250" s="175" t="s">
        <v>1</v>
      </c>
      <c r="N250" s="176" t="s">
        <v>40</v>
      </c>
      <c r="O250" s="59"/>
      <c r="P250" s="177">
        <f>O250*H250</f>
        <v>0</v>
      </c>
      <c r="Q250" s="177">
        <v>0.15559</v>
      </c>
      <c r="R250" s="177">
        <f>Q250*H250</f>
        <v>96.4658</v>
      </c>
      <c r="S250" s="177">
        <v>0</v>
      </c>
      <c r="T250" s="178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9" t="s">
        <v>184</v>
      </c>
      <c r="AT250" s="179" t="s">
        <v>179</v>
      </c>
      <c r="AU250" s="179" t="s">
        <v>84</v>
      </c>
      <c r="AY250" s="18" t="s">
        <v>177</v>
      </c>
      <c r="BE250" s="180">
        <f>IF(N250="základní",J250,0)</f>
        <v>0</v>
      </c>
      <c r="BF250" s="180">
        <f>IF(N250="snížená",J250,0)</f>
        <v>0</v>
      </c>
      <c r="BG250" s="180">
        <f>IF(N250="zákl. přenesená",J250,0)</f>
        <v>0</v>
      </c>
      <c r="BH250" s="180">
        <f>IF(N250="sníž. přenesená",J250,0)</f>
        <v>0</v>
      </c>
      <c r="BI250" s="180">
        <f>IF(N250="nulová",J250,0)</f>
        <v>0</v>
      </c>
      <c r="BJ250" s="18" t="s">
        <v>82</v>
      </c>
      <c r="BK250" s="180">
        <f>ROUND(I250*H250,2)</f>
        <v>0</v>
      </c>
      <c r="BL250" s="18" t="s">
        <v>184</v>
      </c>
      <c r="BM250" s="179" t="s">
        <v>1553</v>
      </c>
    </row>
    <row r="251" spans="2:51" s="13" customFormat="1" ht="12">
      <c r="B251" s="181"/>
      <c r="D251" s="182" t="s">
        <v>189</v>
      </c>
      <c r="E251" s="183" t="s">
        <v>1</v>
      </c>
      <c r="F251" s="184" t="s">
        <v>1388</v>
      </c>
      <c r="H251" s="185">
        <v>620</v>
      </c>
      <c r="I251" s="186"/>
      <c r="L251" s="181"/>
      <c r="M251" s="187"/>
      <c r="N251" s="188"/>
      <c r="O251" s="188"/>
      <c r="P251" s="188"/>
      <c r="Q251" s="188"/>
      <c r="R251" s="188"/>
      <c r="S251" s="188"/>
      <c r="T251" s="189"/>
      <c r="AT251" s="183" t="s">
        <v>189</v>
      </c>
      <c r="AU251" s="183" t="s">
        <v>84</v>
      </c>
      <c r="AV251" s="13" t="s">
        <v>84</v>
      </c>
      <c r="AW251" s="13" t="s">
        <v>31</v>
      </c>
      <c r="AX251" s="13" t="s">
        <v>82</v>
      </c>
      <c r="AY251" s="183" t="s">
        <v>177</v>
      </c>
    </row>
    <row r="252" spans="1:65" s="2" customFormat="1" ht="36" customHeight="1">
      <c r="A252" s="33"/>
      <c r="B252" s="167"/>
      <c r="C252" s="168" t="s">
        <v>660</v>
      </c>
      <c r="D252" s="168" t="s">
        <v>179</v>
      </c>
      <c r="E252" s="169" t="s">
        <v>1554</v>
      </c>
      <c r="F252" s="170" t="s">
        <v>1555</v>
      </c>
      <c r="G252" s="171" t="s">
        <v>182</v>
      </c>
      <c r="H252" s="172">
        <v>210</v>
      </c>
      <c r="I252" s="173"/>
      <c r="J252" s="174">
        <f>ROUND(I252*H252,2)</f>
        <v>0</v>
      </c>
      <c r="K252" s="170" t="s">
        <v>183</v>
      </c>
      <c r="L252" s="34"/>
      <c r="M252" s="175" t="s">
        <v>1</v>
      </c>
      <c r="N252" s="176" t="s">
        <v>40</v>
      </c>
      <c r="O252" s="59"/>
      <c r="P252" s="177">
        <f>O252*H252</f>
        <v>0</v>
      </c>
      <c r="Q252" s="177">
        <v>0.08003</v>
      </c>
      <c r="R252" s="177">
        <f>Q252*H252</f>
        <v>16.8063</v>
      </c>
      <c r="S252" s="177">
        <v>0</v>
      </c>
      <c r="T252" s="17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184</v>
      </c>
      <c r="AT252" s="179" t="s">
        <v>179</v>
      </c>
      <c r="AU252" s="179" t="s">
        <v>84</v>
      </c>
      <c r="AY252" s="18" t="s">
        <v>177</v>
      </c>
      <c r="BE252" s="180">
        <f>IF(N252="základní",J252,0)</f>
        <v>0</v>
      </c>
      <c r="BF252" s="180">
        <f>IF(N252="snížená",J252,0)</f>
        <v>0</v>
      </c>
      <c r="BG252" s="180">
        <f>IF(N252="zákl. přenesená",J252,0)</f>
        <v>0</v>
      </c>
      <c r="BH252" s="180">
        <f>IF(N252="sníž. přenesená",J252,0)</f>
        <v>0</v>
      </c>
      <c r="BI252" s="180">
        <f>IF(N252="nulová",J252,0)</f>
        <v>0</v>
      </c>
      <c r="BJ252" s="18" t="s">
        <v>82</v>
      </c>
      <c r="BK252" s="180">
        <f>ROUND(I252*H252,2)</f>
        <v>0</v>
      </c>
      <c r="BL252" s="18" t="s">
        <v>184</v>
      </c>
      <c r="BM252" s="179" t="s">
        <v>1556</v>
      </c>
    </row>
    <row r="253" spans="2:51" s="13" customFormat="1" ht="12">
      <c r="B253" s="181"/>
      <c r="D253" s="182" t="s">
        <v>189</v>
      </c>
      <c r="E253" s="183" t="s">
        <v>1</v>
      </c>
      <c r="F253" s="184" t="s">
        <v>1557</v>
      </c>
      <c r="H253" s="185">
        <v>210</v>
      </c>
      <c r="I253" s="186"/>
      <c r="L253" s="181"/>
      <c r="M253" s="187"/>
      <c r="N253" s="188"/>
      <c r="O253" s="188"/>
      <c r="P253" s="188"/>
      <c r="Q253" s="188"/>
      <c r="R253" s="188"/>
      <c r="S253" s="188"/>
      <c r="T253" s="189"/>
      <c r="AT253" s="183" t="s">
        <v>189</v>
      </c>
      <c r="AU253" s="183" t="s">
        <v>84</v>
      </c>
      <c r="AV253" s="13" t="s">
        <v>84</v>
      </c>
      <c r="AW253" s="13" t="s">
        <v>31</v>
      </c>
      <c r="AX253" s="13" t="s">
        <v>82</v>
      </c>
      <c r="AY253" s="183" t="s">
        <v>177</v>
      </c>
    </row>
    <row r="254" spans="1:65" s="2" customFormat="1" ht="16.5" customHeight="1">
      <c r="A254" s="33"/>
      <c r="B254" s="167"/>
      <c r="C254" s="205" t="s">
        <v>666</v>
      </c>
      <c r="D254" s="205" t="s">
        <v>290</v>
      </c>
      <c r="E254" s="206" t="s">
        <v>1558</v>
      </c>
      <c r="F254" s="207" t="s">
        <v>1559</v>
      </c>
      <c r="G254" s="208" t="s">
        <v>182</v>
      </c>
      <c r="H254" s="209">
        <v>220.5</v>
      </c>
      <c r="I254" s="210"/>
      <c r="J254" s="211">
        <f>ROUND(I254*H254,2)</f>
        <v>0</v>
      </c>
      <c r="K254" s="207" t="s">
        <v>1</v>
      </c>
      <c r="L254" s="212"/>
      <c r="M254" s="213" t="s">
        <v>1</v>
      </c>
      <c r="N254" s="214" t="s">
        <v>40</v>
      </c>
      <c r="O254" s="59"/>
      <c r="P254" s="177">
        <f>O254*H254</f>
        <v>0</v>
      </c>
      <c r="Q254" s="177">
        <v>0.1517</v>
      </c>
      <c r="R254" s="177">
        <f>Q254*H254</f>
        <v>33.44985</v>
      </c>
      <c r="S254" s="177">
        <v>0</v>
      </c>
      <c r="T254" s="178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9" t="s">
        <v>217</v>
      </c>
      <c r="AT254" s="179" t="s">
        <v>290</v>
      </c>
      <c r="AU254" s="179" t="s">
        <v>84</v>
      </c>
      <c r="AY254" s="18" t="s">
        <v>177</v>
      </c>
      <c r="BE254" s="180">
        <f>IF(N254="základní",J254,0)</f>
        <v>0</v>
      </c>
      <c r="BF254" s="180">
        <f>IF(N254="snížená",J254,0)</f>
        <v>0</v>
      </c>
      <c r="BG254" s="180">
        <f>IF(N254="zákl. přenesená",J254,0)</f>
        <v>0</v>
      </c>
      <c r="BH254" s="180">
        <f>IF(N254="sníž. přenesená",J254,0)</f>
        <v>0</v>
      </c>
      <c r="BI254" s="180">
        <f>IF(N254="nulová",J254,0)</f>
        <v>0</v>
      </c>
      <c r="BJ254" s="18" t="s">
        <v>82</v>
      </c>
      <c r="BK254" s="180">
        <f>ROUND(I254*H254,2)</f>
        <v>0</v>
      </c>
      <c r="BL254" s="18" t="s">
        <v>184</v>
      </c>
      <c r="BM254" s="179" t="s">
        <v>1560</v>
      </c>
    </row>
    <row r="255" spans="2:51" s="13" customFormat="1" ht="12">
      <c r="B255" s="181"/>
      <c r="D255" s="182" t="s">
        <v>189</v>
      </c>
      <c r="E255" s="183" t="s">
        <v>1</v>
      </c>
      <c r="F255" s="184" t="s">
        <v>1561</v>
      </c>
      <c r="H255" s="185">
        <v>220.5</v>
      </c>
      <c r="I255" s="186"/>
      <c r="L255" s="181"/>
      <c r="M255" s="187"/>
      <c r="N255" s="188"/>
      <c r="O255" s="188"/>
      <c r="P255" s="188"/>
      <c r="Q255" s="188"/>
      <c r="R255" s="188"/>
      <c r="S255" s="188"/>
      <c r="T255" s="189"/>
      <c r="AT255" s="183" t="s">
        <v>189</v>
      </c>
      <c r="AU255" s="183" t="s">
        <v>84</v>
      </c>
      <c r="AV255" s="13" t="s">
        <v>84</v>
      </c>
      <c r="AW255" s="13" t="s">
        <v>31</v>
      </c>
      <c r="AX255" s="13" t="s">
        <v>82</v>
      </c>
      <c r="AY255" s="183" t="s">
        <v>177</v>
      </c>
    </row>
    <row r="256" spans="1:65" s="2" customFormat="1" ht="24" customHeight="1">
      <c r="A256" s="33"/>
      <c r="B256" s="167"/>
      <c r="C256" s="168" t="s">
        <v>671</v>
      </c>
      <c r="D256" s="168" t="s">
        <v>179</v>
      </c>
      <c r="E256" s="169" t="s">
        <v>1562</v>
      </c>
      <c r="F256" s="170" t="s">
        <v>1563</v>
      </c>
      <c r="G256" s="171" t="s">
        <v>182</v>
      </c>
      <c r="H256" s="172">
        <v>18</v>
      </c>
      <c r="I256" s="173"/>
      <c r="J256" s="174">
        <f>ROUND(I256*H256,2)</f>
        <v>0</v>
      </c>
      <c r="K256" s="170" t="s">
        <v>183</v>
      </c>
      <c r="L256" s="34"/>
      <c r="M256" s="175" t="s">
        <v>1</v>
      </c>
      <c r="N256" s="176" t="s">
        <v>40</v>
      </c>
      <c r="O256" s="59"/>
      <c r="P256" s="177">
        <f>O256*H256</f>
        <v>0</v>
      </c>
      <c r="Q256" s="177">
        <v>0.098</v>
      </c>
      <c r="R256" s="177">
        <f>Q256*H256</f>
        <v>1.764</v>
      </c>
      <c r="S256" s="177">
        <v>0</v>
      </c>
      <c r="T256" s="17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184</v>
      </c>
      <c r="AT256" s="179" t="s">
        <v>179</v>
      </c>
      <c r="AU256" s="179" t="s">
        <v>84</v>
      </c>
      <c r="AY256" s="18" t="s">
        <v>177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82</v>
      </c>
      <c r="BK256" s="180">
        <f>ROUND(I256*H256,2)</f>
        <v>0</v>
      </c>
      <c r="BL256" s="18" t="s">
        <v>184</v>
      </c>
      <c r="BM256" s="179" t="s">
        <v>1564</v>
      </c>
    </row>
    <row r="257" spans="1:65" s="2" customFormat="1" ht="16.5" customHeight="1">
      <c r="A257" s="33"/>
      <c r="B257" s="167"/>
      <c r="C257" s="205" t="s">
        <v>676</v>
      </c>
      <c r="D257" s="205" t="s">
        <v>290</v>
      </c>
      <c r="E257" s="206" t="s">
        <v>1565</v>
      </c>
      <c r="F257" s="207" t="s">
        <v>1566</v>
      </c>
      <c r="G257" s="208" t="s">
        <v>182</v>
      </c>
      <c r="H257" s="209">
        <v>18.9</v>
      </c>
      <c r="I257" s="210"/>
      <c r="J257" s="211">
        <f>ROUND(I257*H257,2)</f>
        <v>0</v>
      </c>
      <c r="K257" s="207" t="s">
        <v>183</v>
      </c>
      <c r="L257" s="212"/>
      <c r="M257" s="213" t="s">
        <v>1</v>
      </c>
      <c r="N257" s="214" t="s">
        <v>40</v>
      </c>
      <c r="O257" s="59"/>
      <c r="P257" s="177">
        <f>O257*H257</f>
        <v>0</v>
      </c>
      <c r="Q257" s="177">
        <v>0.14</v>
      </c>
      <c r="R257" s="177">
        <f>Q257*H257</f>
        <v>2.646</v>
      </c>
      <c r="S257" s="177">
        <v>0</v>
      </c>
      <c r="T257" s="17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217</v>
      </c>
      <c r="AT257" s="179" t="s">
        <v>290</v>
      </c>
      <c r="AU257" s="179" t="s">
        <v>84</v>
      </c>
      <c r="AY257" s="18" t="s">
        <v>177</v>
      </c>
      <c r="BE257" s="180">
        <f>IF(N257="základní",J257,0)</f>
        <v>0</v>
      </c>
      <c r="BF257" s="180">
        <f>IF(N257="snížená",J257,0)</f>
        <v>0</v>
      </c>
      <c r="BG257" s="180">
        <f>IF(N257="zákl. přenesená",J257,0)</f>
        <v>0</v>
      </c>
      <c r="BH257" s="180">
        <f>IF(N257="sníž. přenesená",J257,0)</f>
        <v>0</v>
      </c>
      <c r="BI257" s="180">
        <f>IF(N257="nulová",J257,0)</f>
        <v>0</v>
      </c>
      <c r="BJ257" s="18" t="s">
        <v>82</v>
      </c>
      <c r="BK257" s="180">
        <f>ROUND(I257*H257,2)</f>
        <v>0</v>
      </c>
      <c r="BL257" s="18" t="s">
        <v>184</v>
      </c>
      <c r="BM257" s="179" t="s">
        <v>1567</v>
      </c>
    </row>
    <row r="258" spans="2:51" s="13" customFormat="1" ht="12">
      <c r="B258" s="181"/>
      <c r="D258" s="182" t="s">
        <v>189</v>
      </c>
      <c r="E258" s="183" t="s">
        <v>1</v>
      </c>
      <c r="F258" s="184" t="s">
        <v>1568</v>
      </c>
      <c r="H258" s="185">
        <v>18.9</v>
      </c>
      <c r="I258" s="186"/>
      <c r="L258" s="181"/>
      <c r="M258" s="187"/>
      <c r="N258" s="188"/>
      <c r="O258" s="188"/>
      <c r="P258" s="188"/>
      <c r="Q258" s="188"/>
      <c r="R258" s="188"/>
      <c r="S258" s="188"/>
      <c r="T258" s="189"/>
      <c r="AT258" s="183" t="s">
        <v>189</v>
      </c>
      <c r="AU258" s="183" t="s">
        <v>84</v>
      </c>
      <c r="AV258" s="13" t="s">
        <v>84</v>
      </c>
      <c r="AW258" s="13" t="s">
        <v>31</v>
      </c>
      <c r="AX258" s="13" t="s">
        <v>82</v>
      </c>
      <c r="AY258" s="183" t="s">
        <v>177</v>
      </c>
    </row>
    <row r="259" spans="1:65" s="2" customFormat="1" ht="16.5" customHeight="1">
      <c r="A259" s="33"/>
      <c r="B259" s="167"/>
      <c r="C259" s="168" t="s">
        <v>681</v>
      </c>
      <c r="D259" s="168" t="s">
        <v>179</v>
      </c>
      <c r="E259" s="169" t="s">
        <v>1038</v>
      </c>
      <c r="F259" s="170" t="s">
        <v>1039</v>
      </c>
      <c r="G259" s="171" t="s">
        <v>194</v>
      </c>
      <c r="H259" s="172">
        <v>92</v>
      </c>
      <c r="I259" s="173"/>
      <c r="J259" s="174">
        <f>ROUND(I259*H259,2)</f>
        <v>0</v>
      </c>
      <c r="K259" s="170" t="s">
        <v>183</v>
      </c>
      <c r="L259" s="34"/>
      <c r="M259" s="175" t="s">
        <v>1</v>
      </c>
      <c r="N259" s="176" t="s">
        <v>40</v>
      </c>
      <c r="O259" s="59"/>
      <c r="P259" s="177">
        <f>O259*H259</f>
        <v>0</v>
      </c>
      <c r="Q259" s="177">
        <v>0.0036</v>
      </c>
      <c r="R259" s="177">
        <f>Q259*H259</f>
        <v>0.3312</v>
      </c>
      <c r="S259" s="177">
        <v>0</v>
      </c>
      <c r="T259" s="178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184</v>
      </c>
      <c r="AT259" s="179" t="s">
        <v>179</v>
      </c>
      <c r="AU259" s="179" t="s">
        <v>84</v>
      </c>
      <c r="AY259" s="18" t="s">
        <v>177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8" t="s">
        <v>82</v>
      </c>
      <c r="BK259" s="180">
        <f>ROUND(I259*H259,2)</f>
        <v>0</v>
      </c>
      <c r="BL259" s="18" t="s">
        <v>184</v>
      </c>
      <c r="BM259" s="179" t="s">
        <v>1569</v>
      </c>
    </row>
    <row r="260" spans="2:63" s="12" customFormat="1" ht="22.9" customHeight="1">
      <c r="B260" s="154"/>
      <c r="D260" s="155" t="s">
        <v>74</v>
      </c>
      <c r="E260" s="165" t="s">
        <v>217</v>
      </c>
      <c r="F260" s="165" t="s">
        <v>654</v>
      </c>
      <c r="I260" s="157"/>
      <c r="J260" s="166">
        <f>BK260</f>
        <v>0</v>
      </c>
      <c r="L260" s="154"/>
      <c r="M260" s="159"/>
      <c r="N260" s="160"/>
      <c r="O260" s="160"/>
      <c r="P260" s="161">
        <f>SUM(P261:P278)</f>
        <v>0</v>
      </c>
      <c r="Q260" s="160"/>
      <c r="R260" s="161">
        <f>SUM(R261:R278)</f>
        <v>12.633040000000001</v>
      </c>
      <c r="S260" s="160"/>
      <c r="T260" s="162">
        <f>SUM(T261:T278)</f>
        <v>7.93248</v>
      </c>
      <c r="AR260" s="155" t="s">
        <v>82</v>
      </c>
      <c r="AT260" s="163" t="s">
        <v>74</v>
      </c>
      <c r="AU260" s="163" t="s">
        <v>82</v>
      </c>
      <c r="AY260" s="155" t="s">
        <v>177</v>
      </c>
      <c r="BK260" s="164">
        <f>SUM(BK261:BK278)</f>
        <v>0</v>
      </c>
    </row>
    <row r="261" spans="1:65" s="2" customFormat="1" ht="16.5" customHeight="1">
      <c r="A261" s="33"/>
      <c r="B261" s="167"/>
      <c r="C261" s="168" t="s">
        <v>685</v>
      </c>
      <c r="D261" s="168" t="s">
        <v>179</v>
      </c>
      <c r="E261" s="169" t="s">
        <v>1570</v>
      </c>
      <c r="F261" s="170" t="s">
        <v>1571</v>
      </c>
      <c r="G261" s="171" t="s">
        <v>274</v>
      </c>
      <c r="H261" s="172">
        <v>4</v>
      </c>
      <c r="I261" s="173"/>
      <c r="J261" s="174">
        <f>ROUND(I261*H261,2)</f>
        <v>0</v>
      </c>
      <c r="K261" s="170" t="s">
        <v>1</v>
      </c>
      <c r="L261" s="34"/>
      <c r="M261" s="175" t="s">
        <v>1</v>
      </c>
      <c r="N261" s="176" t="s">
        <v>40</v>
      </c>
      <c r="O261" s="59"/>
      <c r="P261" s="177">
        <f>O261*H261</f>
        <v>0</v>
      </c>
      <c r="Q261" s="177">
        <v>0.2087</v>
      </c>
      <c r="R261" s="177">
        <f>Q261*H261</f>
        <v>0.8348</v>
      </c>
      <c r="S261" s="177">
        <v>0</v>
      </c>
      <c r="T261" s="178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9" t="s">
        <v>184</v>
      </c>
      <c r="AT261" s="179" t="s">
        <v>179</v>
      </c>
      <c r="AU261" s="179" t="s">
        <v>84</v>
      </c>
      <c r="AY261" s="18" t="s">
        <v>177</v>
      </c>
      <c r="BE261" s="180">
        <f>IF(N261="základní",J261,0)</f>
        <v>0</v>
      </c>
      <c r="BF261" s="180">
        <f>IF(N261="snížená",J261,0)</f>
        <v>0</v>
      </c>
      <c r="BG261" s="180">
        <f>IF(N261="zákl. přenesená",J261,0)</f>
        <v>0</v>
      </c>
      <c r="BH261" s="180">
        <f>IF(N261="sníž. přenesená",J261,0)</f>
        <v>0</v>
      </c>
      <c r="BI261" s="180">
        <f>IF(N261="nulová",J261,0)</f>
        <v>0</v>
      </c>
      <c r="BJ261" s="18" t="s">
        <v>82</v>
      </c>
      <c r="BK261" s="180">
        <f>ROUND(I261*H261,2)</f>
        <v>0</v>
      </c>
      <c r="BL261" s="18" t="s">
        <v>184</v>
      </c>
      <c r="BM261" s="179" t="s">
        <v>1572</v>
      </c>
    </row>
    <row r="262" spans="1:65" s="2" customFormat="1" ht="24" customHeight="1">
      <c r="A262" s="33"/>
      <c r="B262" s="167"/>
      <c r="C262" s="168" t="s">
        <v>690</v>
      </c>
      <c r="D262" s="168" t="s">
        <v>179</v>
      </c>
      <c r="E262" s="169" t="s">
        <v>1573</v>
      </c>
      <c r="F262" s="170" t="s">
        <v>1574</v>
      </c>
      <c r="G262" s="171" t="s">
        <v>194</v>
      </c>
      <c r="H262" s="172">
        <v>10</v>
      </c>
      <c r="I262" s="173"/>
      <c r="J262" s="174">
        <f>ROUND(I262*H262,2)</f>
        <v>0</v>
      </c>
      <c r="K262" s="170" t="s">
        <v>183</v>
      </c>
      <c r="L262" s="34"/>
      <c r="M262" s="175" t="s">
        <v>1</v>
      </c>
      <c r="N262" s="176" t="s">
        <v>40</v>
      </c>
      <c r="O262" s="59"/>
      <c r="P262" s="177">
        <f>O262*H262</f>
        <v>0</v>
      </c>
      <c r="Q262" s="177">
        <v>0.00268</v>
      </c>
      <c r="R262" s="177">
        <f>Q262*H262</f>
        <v>0.0268</v>
      </c>
      <c r="S262" s="177">
        <v>0</v>
      </c>
      <c r="T262" s="17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184</v>
      </c>
      <c r="AT262" s="179" t="s">
        <v>179</v>
      </c>
      <c r="AU262" s="179" t="s">
        <v>84</v>
      </c>
      <c r="AY262" s="18" t="s">
        <v>177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8" t="s">
        <v>82</v>
      </c>
      <c r="BK262" s="180">
        <f>ROUND(I262*H262,2)</f>
        <v>0</v>
      </c>
      <c r="BL262" s="18" t="s">
        <v>184</v>
      </c>
      <c r="BM262" s="179" t="s">
        <v>1575</v>
      </c>
    </row>
    <row r="263" spans="1:65" s="2" customFormat="1" ht="24" customHeight="1">
      <c r="A263" s="33"/>
      <c r="B263" s="167"/>
      <c r="C263" s="168" t="s">
        <v>698</v>
      </c>
      <c r="D263" s="168" t="s">
        <v>179</v>
      </c>
      <c r="E263" s="169" t="s">
        <v>1576</v>
      </c>
      <c r="F263" s="170" t="s">
        <v>1577</v>
      </c>
      <c r="G263" s="171" t="s">
        <v>198</v>
      </c>
      <c r="H263" s="172">
        <v>1.944</v>
      </c>
      <c r="I263" s="173"/>
      <c r="J263" s="174">
        <f>ROUND(I263*H263,2)</f>
        <v>0</v>
      </c>
      <c r="K263" s="170" t="s">
        <v>183</v>
      </c>
      <c r="L263" s="34"/>
      <c r="M263" s="175" t="s">
        <v>1</v>
      </c>
      <c r="N263" s="176" t="s">
        <v>40</v>
      </c>
      <c r="O263" s="59"/>
      <c r="P263" s="177">
        <f>O263*H263</f>
        <v>0</v>
      </c>
      <c r="Q263" s="177">
        <v>0</v>
      </c>
      <c r="R263" s="177">
        <f>Q263*H263</f>
        <v>0</v>
      </c>
      <c r="S263" s="177">
        <v>1.92</v>
      </c>
      <c r="T263" s="178">
        <f>S263*H263</f>
        <v>3.73248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9" t="s">
        <v>184</v>
      </c>
      <c r="AT263" s="179" t="s">
        <v>179</v>
      </c>
      <c r="AU263" s="179" t="s">
        <v>84</v>
      </c>
      <c r="AY263" s="18" t="s">
        <v>177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18" t="s">
        <v>82</v>
      </c>
      <c r="BK263" s="180">
        <f>ROUND(I263*H263,2)</f>
        <v>0</v>
      </c>
      <c r="BL263" s="18" t="s">
        <v>184</v>
      </c>
      <c r="BM263" s="179" t="s">
        <v>1578</v>
      </c>
    </row>
    <row r="264" spans="2:51" s="14" customFormat="1" ht="12">
      <c r="B264" s="190"/>
      <c r="D264" s="182" t="s">
        <v>189</v>
      </c>
      <c r="E264" s="191" t="s">
        <v>1</v>
      </c>
      <c r="F264" s="192" t="s">
        <v>1579</v>
      </c>
      <c r="H264" s="191" t="s">
        <v>1</v>
      </c>
      <c r="I264" s="193"/>
      <c r="L264" s="190"/>
      <c r="M264" s="194"/>
      <c r="N264" s="195"/>
      <c r="O264" s="195"/>
      <c r="P264" s="195"/>
      <c r="Q264" s="195"/>
      <c r="R264" s="195"/>
      <c r="S264" s="195"/>
      <c r="T264" s="196"/>
      <c r="AT264" s="191" t="s">
        <v>189</v>
      </c>
      <c r="AU264" s="191" t="s">
        <v>84</v>
      </c>
      <c r="AV264" s="14" t="s">
        <v>82</v>
      </c>
      <c r="AW264" s="14" t="s">
        <v>31</v>
      </c>
      <c r="AX264" s="14" t="s">
        <v>75</v>
      </c>
      <c r="AY264" s="191" t="s">
        <v>177</v>
      </c>
    </row>
    <row r="265" spans="2:51" s="13" customFormat="1" ht="12">
      <c r="B265" s="181"/>
      <c r="D265" s="182" t="s">
        <v>189</v>
      </c>
      <c r="E265" s="183" t="s">
        <v>1</v>
      </c>
      <c r="F265" s="184" t="s">
        <v>1580</v>
      </c>
      <c r="H265" s="185">
        <v>1.944</v>
      </c>
      <c r="I265" s="186"/>
      <c r="L265" s="181"/>
      <c r="M265" s="187"/>
      <c r="N265" s="188"/>
      <c r="O265" s="188"/>
      <c r="P265" s="188"/>
      <c r="Q265" s="188"/>
      <c r="R265" s="188"/>
      <c r="S265" s="188"/>
      <c r="T265" s="189"/>
      <c r="AT265" s="183" t="s">
        <v>189</v>
      </c>
      <c r="AU265" s="183" t="s">
        <v>84</v>
      </c>
      <c r="AV265" s="13" t="s">
        <v>84</v>
      </c>
      <c r="AW265" s="13" t="s">
        <v>31</v>
      </c>
      <c r="AX265" s="13" t="s">
        <v>82</v>
      </c>
      <c r="AY265" s="183" t="s">
        <v>177</v>
      </c>
    </row>
    <row r="266" spans="1:65" s="2" customFormat="1" ht="24" customHeight="1">
      <c r="A266" s="33"/>
      <c r="B266" s="167"/>
      <c r="C266" s="168" t="s">
        <v>703</v>
      </c>
      <c r="D266" s="168" t="s">
        <v>179</v>
      </c>
      <c r="E266" s="169" t="s">
        <v>1581</v>
      </c>
      <c r="F266" s="170" t="s">
        <v>1582</v>
      </c>
      <c r="G266" s="171" t="s">
        <v>274</v>
      </c>
      <c r="H266" s="172">
        <v>4</v>
      </c>
      <c r="I266" s="173"/>
      <c r="J266" s="174">
        <f aca="true" t="shared" si="10" ref="J266:J278">ROUND(I266*H266,2)</f>
        <v>0</v>
      </c>
      <c r="K266" s="170" t="s">
        <v>183</v>
      </c>
      <c r="L266" s="34"/>
      <c r="M266" s="175" t="s">
        <v>1</v>
      </c>
      <c r="N266" s="176" t="s">
        <v>40</v>
      </c>
      <c r="O266" s="59"/>
      <c r="P266" s="177">
        <f aca="true" t="shared" si="11" ref="P266:P278">O266*H266</f>
        <v>0</v>
      </c>
      <c r="Q266" s="177">
        <v>0.3409</v>
      </c>
      <c r="R266" s="177">
        <f aca="true" t="shared" si="12" ref="R266:R278">Q266*H266</f>
        <v>1.3636</v>
      </c>
      <c r="S266" s="177">
        <v>0</v>
      </c>
      <c r="T266" s="178">
        <f aca="true" t="shared" si="13" ref="T266:T278"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9" t="s">
        <v>184</v>
      </c>
      <c r="AT266" s="179" t="s">
        <v>179</v>
      </c>
      <c r="AU266" s="179" t="s">
        <v>84</v>
      </c>
      <c r="AY266" s="18" t="s">
        <v>177</v>
      </c>
      <c r="BE266" s="180">
        <f aca="true" t="shared" si="14" ref="BE266:BE278">IF(N266="základní",J266,0)</f>
        <v>0</v>
      </c>
      <c r="BF266" s="180">
        <f aca="true" t="shared" si="15" ref="BF266:BF278">IF(N266="snížená",J266,0)</f>
        <v>0</v>
      </c>
      <c r="BG266" s="180">
        <f aca="true" t="shared" si="16" ref="BG266:BG278">IF(N266="zákl. přenesená",J266,0)</f>
        <v>0</v>
      </c>
      <c r="BH266" s="180">
        <f aca="true" t="shared" si="17" ref="BH266:BH278">IF(N266="sníž. přenesená",J266,0)</f>
        <v>0</v>
      </c>
      <c r="BI266" s="180">
        <f aca="true" t="shared" si="18" ref="BI266:BI278">IF(N266="nulová",J266,0)</f>
        <v>0</v>
      </c>
      <c r="BJ266" s="18" t="s">
        <v>82</v>
      </c>
      <c r="BK266" s="180">
        <f aca="true" t="shared" si="19" ref="BK266:BK278">ROUND(I266*H266,2)</f>
        <v>0</v>
      </c>
      <c r="BL266" s="18" t="s">
        <v>184</v>
      </c>
      <c r="BM266" s="179" t="s">
        <v>1583</v>
      </c>
    </row>
    <row r="267" spans="1:65" s="2" customFormat="1" ht="24" customHeight="1">
      <c r="A267" s="33"/>
      <c r="B267" s="167"/>
      <c r="C267" s="205" t="s">
        <v>708</v>
      </c>
      <c r="D267" s="205" t="s">
        <v>290</v>
      </c>
      <c r="E267" s="206" t="s">
        <v>1584</v>
      </c>
      <c r="F267" s="207" t="s">
        <v>1585</v>
      </c>
      <c r="G267" s="208" t="s">
        <v>274</v>
      </c>
      <c r="H267" s="209">
        <v>4</v>
      </c>
      <c r="I267" s="210"/>
      <c r="J267" s="211">
        <f t="shared" si="10"/>
        <v>0</v>
      </c>
      <c r="K267" s="207" t="s">
        <v>183</v>
      </c>
      <c r="L267" s="212"/>
      <c r="M267" s="213" t="s">
        <v>1</v>
      </c>
      <c r="N267" s="214" t="s">
        <v>40</v>
      </c>
      <c r="O267" s="59"/>
      <c r="P267" s="177">
        <f t="shared" si="11"/>
        <v>0</v>
      </c>
      <c r="Q267" s="177">
        <v>0.072</v>
      </c>
      <c r="R267" s="177">
        <f t="shared" si="12"/>
        <v>0.288</v>
      </c>
      <c r="S267" s="177">
        <v>0</v>
      </c>
      <c r="T267" s="178">
        <f t="shared" si="1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9" t="s">
        <v>217</v>
      </c>
      <c r="AT267" s="179" t="s">
        <v>290</v>
      </c>
      <c r="AU267" s="179" t="s">
        <v>84</v>
      </c>
      <c r="AY267" s="18" t="s">
        <v>177</v>
      </c>
      <c r="BE267" s="180">
        <f t="shared" si="14"/>
        <v>0</v>
      </c>
      <c r="BF267" s="180">
        <f t="shared" si="15"/>
        <v>0</v>
      </c>
      <c r="BG267" s="180">
        <f t="shared" si="16"/>
        <v>0</v>
      </c>
      <c r="BH267" s="180">
        <f t="shared" si="17"/>
        <v>0</v>
      </c>
      <c r="BI267" s="180">
        <f t="shared" si="18"/>
        <v>0</v>
      </c>
      <c r="BJ267" s="18" t="s">
        <v>82</v>
      </c>
      <c r="BK267" s="180">
        <f t="shared" si="19"/>
        <v>0</v>
      </c>
      <c r="BL267" s="18" t="s">
        <v>184</v>
      </c>
      <c r="BM267" s="179" t="s">
        <v>1586</v>
      </c>
    </row>
    <row r="268" spans="1:65" s="2" customFormat="1" ht="24" customHeight="1">
      <c r="A268" s="33"/>
      <c r="B268" s="167"/>
      <c r="C268" s="205" t="s">
        <v>713</v>
      </c>
      <c r="D268" s="205" t="s">
        <v>290</v>
      </c>
      <c r="E268" s="206" t="s">
        <v>1587</v>
      </c>
      <c r="F268" s="207" t="s">
        <v>1588</v>
      </c>
      <c r="G268" s="208" t="s">
        <v>274</v>
      </c>
      <c r="H268" s="209">
        <v>4</v>
      </c>
      <c r="I268" s="210"/>
      <c r="J268" s="211">
        <f t="shared" si="10"/>
        <v>0</v>
      </c>
      <c r="K268" s="207" t="s">
        <v>183</v>
      </c>
      <c r="L268" s="212"/>
      <c r="M268" s="213" t="s">
        <v>1</v>
      </c>
      <c r="N268" s="214" t="s">
        <v>40</v>
      </c>
      <c r="O268" s="59"/>
      <c r="P268" s="177">
        <f t="shared" si="11"/>
        <v>0</v>
      </c>
      <c r="Q268" s="177">
        <v>0.08</v>
      </c>
      <c r="R268" s="177">
        <f t="shared" si="12"/>
        <v>0.32</v>
      </c>
      <c r="S268" s="177">
        <v>0</v>
      </c>
      <c r="T268" s="178">
        <f t="shared" si="1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9" t="s">
        <v>217</v>
      </c>
      <c r="AT268" s="179" t="s">
        <v>290</v>
      </c>
      <c r="AU268" s="179" t="s">
        <v>84</v>
      </c>
      <c r="AY268" s="18" t="s">
        <v>177</v>
      </c>
      <c r="BE268" s="180">
        <f t="shared" si="14"/>
        <v>0</v>
      </c>
      <c r="BF268" s="180">
        <f t="shared" si="15"/>
        <v>0</v>
      </c>
      <c r="BG268" s="180">
        <f t="shared" si="16"/>
        <v>0</v>
      </c>
      <c r="BH268" s="180">
        <f t="shared" si="17"/>
        <v>0</v>
      </c>
      <c r="BI268" s="180">
        <f t="shared" si="18"/>
        <v>0</v>
      </c>
      <c r="BJ268" s="18" t="s">
        <v>82</v>
      </c>
      <c r="BK268" s="180">
        <f t="shared" si="19"/>
        <v>0</v>
      </c>
      <c r="BL268" s="18" t="s">
        <v>184</v>
      </c>
      <c r="BM268" s="179" t="s">
        <v>1589</v>
      </c>
    </row>
    <row r="269" spans="1:65" s="2" customFormat="1" ht="24" customHeight="1">
      <c r="A269" s="33"/>
      <c r="B269" s="167"/>
      <c r="C269" s="205" t="s">
        <v>717</v>
      </c>
      <c r="D269" s="205" t="s">
        <v>290</v>
      </c>
      <c r="E269" s="206" t="s">
        <v>1590</v>
      </c>
      <c r="F269" s="207" t="s">
        <v>1591</v>
      </c>
      <c r="G269" s="208" t="s">
        <v>274</v>
      </c>
      <c r="H269" s="209">
        <v>3</v>
      </c>
      <c r="I269" s="210"/>
      <c r="J269" s="211">
        <f t="shared" si="10"/>
        <v>0</v>
      </c>
      <c r="K269" s="207" t="s">
        <v>183</v>
      </c>
      <c r="L269" s="212"/>
      <c r="M269" s="213" t="s">
        <v>1</v>
      </c>
      <c r="N269" s="214" t="s">
        <v>40</v>
      </c>
      <c r="O269" s="59"/>
      <c r="P269" s="177">
        <f t="shared" si="11"/>
        <v>0</v>
      </c>
      <c r="Q269" s="177">
        <v>0.057</v>
      </c>
      <c r="R269" s="177">
        <f t="shared" si="12"/>
        <v>0.171</v>
      </c>
      <c r="S269" s="177">
        <v>0</v>
      </c>
      <c r="T269" s="178">
        <f t="shared" si="1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9" t="s">
        <v>217</v>
      </c>
      <c r="AT269" s="179" t="s">
        <v>290</v>
      </c>
      <c r="AU269" s="179" t="s">
        <v>84</v>
      </c>
      <c r="AY269" s="18" t="s">
        <v>177</v>
      </c>
      <c r="BE269" s="180">
        <f t="shared" si="14"/>
        <v>0</v>
      </c>
      <c r="BF269" s="180">
        <f t="shared" si="15"/>
        <v>0</v>
      </c>
      <c r="BG269" s="180">
        <f t="shared" si="16"/>
        <v>0</v>
      </c>
      <c r="BH269" s="180">
        <f t="shared" si="17"/>
        <v>0</v>
      </c>
      <c r="BI269" s="180">
        <f t="shared" si="18"/>
        <v>0</v>
      </c>
      <c r="BJ269" s="18" t="s">
        <v>82</v>
      </c>
      <c r="BK269" s="180">
        <f t="shared" si="19"/>
        <v>0</v>
      </c>
      <c r="BL269" s="18" t="s">
        <v>184</v>
      </c>
      <c r="BM269" s="179" t="s">
        <v>1592</v>
      </c>
    </row>
    <row r="270" spans="1:65" s="2" customFormat="1" ht="24" customHeight="1">
      <c r="A270" s="33"/>
      <c r="B270" s="167"/>
      <c r="C270" s="205" t="s">
        <v>721</v>
      </c>
      <c r="D270" s="205" t="s">
        <v>290</v>
      </c>
      <c r="E270" s="206" t="s">
        <v>1593</v>
      </c>
      <c r="F270" s="207" t="s">
        <v>1594</v>
      </c>
      <c r="G270" s="208" t="s">
        <v>274</v>
      </c>
      <c r="H270" s="209">
        <v>4</v>
      </c>
      <c r="I270" s="210"/>
      <c r="J270" s="211">
        <f t="shared" si="10"/>
        <v>0</v>
      </c>
      <c r="K270" s="207" t="s">
        <v>183</v>
      </c>
      <c r="L270" s="212"/>
      <c r="M270" s="213" t="s">
        <v>1</v>
      </c>
      <c r="N270" s="214" t="s">
        <v>40</v>
      </c>
      <c r="O270" s="59"/>
      <c r="P270" s="177">
        <f t="shared" si="11"/>
        <v>0</v>
      </c>
      <c r="Q270" s="177">
        <v>0.04</v>
      </c>
      <c r="R270" s="177">
        <f t="shared" si="12"/>
        <v>0.16</v>
      </c>
      <c r="S270" s="177">
        <v>0</v>
      </c>
      <c r="T270" s="178">
        <f t="shared" si="1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217</v>
      </c>
      <c r="AT270" s="179" t="s">
        <v>290</v>
      </c>
      <c r="AU270" s="179" t="s">
        <v>84</v>
      </c>
      <c r="AY270" s="18" t="s">
        <v>177</v>
      </c>
      <c r="BE270" s="180">
        <f t="shared" si="14"/>
        <v>0</v>
      </c>
      <c r="BF270" s="180">
        <f t="shared" si="15"/>
        <v>0</v>
      </c>
      <c r="BG270" s="180">
        <f t="shared" si="16"/>
        <v>0</v>
      </c>
      <c r="BH270" s="180">
        <f t="shared" si="17"/>
        <v>0</v>
      </c>
      <c r="BI270" s="180">
        <f t="shared" si="18"/>
        <v>0</v>
      </c>
      <c r="BJ270" s="18" t="s">
        <v>82</v>
      </c>
      <c r="BK270" s="180">
        <f t="shared" si="19"/>
        <v>0</v>
      </c>
      <c r="BL270" s="18" t="s">
        <v>184</v>
      </c>
      <c r="BM270" s="179" t="s">
        <v>1595</v>
      </c>
    </row>
    <row r="271" spans="1:65" s="2" customFormat="1" ht="16.5" customHeight="1">
      <c r="A271" s="33"/>
      <c r="B271" s="167"/>
      <c r="C271" s="205" t="s">
        <v>725</v>
      </c>
      <c r="D271" s="205" t="s">
        <v>290</v>
      </c>
      <c r="E271" s="206" t="s">
        <v>1596</v>
      </c>
      <c r="F271" s="207" t="s">
        <v>1597</v>
      </c>
      <c r="G271" s="208" t="s">
        <v>274</v>
      </c>
      <c r="H271" s="209">
        <v>4</v>
      </c>
      <c r="I271" s="210"/>
      <c r="J271" s="211">
        <f t="shared" si="10"/>
        <v>0</v>
      </c>
      <c r="K271" s="207" t="s">
        <v>183</v>
      </c>
      <c r="L271" s="212"/>
      <c r="M271" s="213" t="s">
        <v>1</v>
      </c>
      <c r="N271" s="214" t="s">
        <v>40</v>
      </c>
      <c r="O271" s="59"/>
      <c r="P271" s="177">
        <f t="shared" si="11"/>
        <v>0</v>
      </c>
      <c r="Q271" s="177">
        <v>0.111</v>
      </c>
      <c r="R271" s="177">
        <f t="shared" si="12"/>
        <v>0.444</v>
      </c>
      <c r="S271" s="177">
        <v>0</v>
      </c>
      <c r="T271" s="178">
        <f t="shared" si="1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9" t="s">
        <v>217</v>
      </c>
      <c r="AT271" s="179" t="s">
        <v>290</v>
      </c>
      <c r="AU271" s="179" t="s">
        <v>84</v>
      </c>
      <c r="AY271" s="18" t="s">
        <v>177</v>
      </c>
      <c r="BE271" s="180">
        <f t="shared" si="14"/>
        <v>0</v>
      </c>
      <c r="BF271" s="180">
        <f t="shared" si="15"/>
        <v>0</v>
      </c>
      <c r="BG271" s="180">
        <f t="shared" si="16"/>
        <v>0</v>
      </c>
      <c r="BH271" s="180">
        <f t="shared" si="17"/>
        <v>0</v>
      </c>
      <c r="BI271" s="180">
        <f t="shared" si="18"/>
        <v>0</v>
      </c>
      <c r="BJ271" s="18" t="s">
        <v>82</v>
      </c>
      <c r="BK271" s="180">
        <f t="shared" si="19"/>
        <v>0</v>
      </c>
      <c r="BL271" s="18" t="s">
        <v>184</v>
      </c>
      <c r="BM271" s="179" t="s">
        <v>1598</v>
      </c>
    </row>
    <row r="272" spans="1:65" s="2" customFormat="1" ht="24" customHeight="1">
      <c r="A272" s="33"/>
      <c r="B272" s="167"/>
      <c r="C272" s="205" t="s">
        <v>729</v>
      </c>
      <c r="D272" s="205" t="s">
        <v>290</v>
      </c>
      <c r="E272" s="206" t="s">
        <v>1599</v>
      </c>
      <c r="F272" s="207" t="s">
        <v>1600</v>
      </c>
      <c r="G272" s="208" t="s">
        <v>274</v>
      </c>
      <c r="H272" s="209">
        <v>4</v>
      </c>
      <c r="I272" s="210"/>
      <c r="J272" s="211">
        <f t="shared" si="10"/>
        <v>0</v>
      </c>
      <c r="K272" s="207" t="s">
        <v>183</v>
      </c>
      <c r="L272" s="212"/>
      <c r="M272" s="213" t="s">
        <v>1</v>
      </c>
      <c r="N272" s="214" t="s">
        <v>40</v>
      </c>
      <c r="O272" s="59"/>
      <c r="P272" s="177">
        <f t="shared" si="11"/>
        <v>0</v>
      </c>
      <c r="Q272" s="177">
        <v>0.027</v>
      </c>
      <c r="R272" s="177">
        <f t="shared" si="12"/>
        <v>0.108</v>
      </c>
      <c r="S272" s="177">
        <v>0</v>
      </c>
      <c r="T272" s="178">
        <f t="shared" si="1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9" t="s">
        <v>217</v>
      </c>
      <c r="AT272" s="179" t="s">
        <v>290</v>
      </c>
      <c r="AU272" s="179" t="s">
        <v>84</v>
      </c>
      <c r="AY272" s="18" t="s">
        <v>177</v>
      </c>
      <c r="BE272" s="180">
        <f t="shared" si="14"/>
        <v>0</v>
      </c>
      <c r="BF272" s="180">
        <f t="shared" si="15"/>
        <v>0</v>
      </c>
      <c r="BG272" s="180">
        <f t="shared" si="16"/>
        <v>0</v>
      </c>
      <c r="BH272" s="180">
        <f t="shared" si="17"/>
        <v>0</v>
      </c>
      <c r="BI272" s="180">
        <f t="shared" si="18"/>
        <v>0</v>
      </c>
      <c r="BJ272" s="18" t="s">
        <v>82</v>
      </c>
      <c r="BK272" s="180">
        <f t="shared" si="19"/>
        <v>0</v>
      </c>
      <c r="BL272" s="18" t="s">
        <v>184</v>
      </c>
      <c r="BM272" s="179" t="s">
        <v>1601</v>
      </c>
    </row>
    <row r="273" spans="1:65" s="2" customFormat="1" ht="24" customHeight="1">
      <c r="A273" s="33"/>
      <c r="B273" s="167"/>
      <c r="C273" s="168" t="s">
        <v>734</v>
      </c>
      <c r="D273" s="168" t="s">
        <v>179</v>
      </c>
      <c r="E273" s="169" t="s">
        <v>1602</v>
      </c>
      <c r="F273" s="170" t="s">
        <v>1603</v>
      </c>
      <c r="G273" s="171" t="s">
        <v>274</v>
      </c>
      <c r="H273" s="172">
        <v>8</v>
      </c>
      <c r="I273" s="173"/>
      <c r="J273" s="174">
        <f t="shared" si="10"/>
        <v>0</v>
      </c>
      <c r="K273" s="170" t="s">
        <v>1</v>
      </c>
      <c r="L273" s="34"/>
      <c r="M273" s="175" t="s">
        <v>1</v>
      </c>
      <c r="N273" s="176" t="s">
        <v>40</v>
      </c>
      <c r="O273" s="59"/>
      <c r="P273" s="177">
        <f t="shared" si="11"/>
        <v>0</v>
      </c>
      <c r="Q273" s="177">
        <v>0.78421</v>
      </c>
      <c r="R273" s="177">
        <f t="shared" si="12"/>
        <v>6.27368</v>
      </c>
      <c r="S273" s="177">
        <v>0.45</v>
      </c>
      <c r="T273" s="178">
        <f t="shared" si="13"/>
        <v>3.6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9" t="s">
        <v>184</v>
      </c>
      <c r="AT273" s="179" t="s">
        <v>179</v>
      </c>
      <c r="AU273" s="179" t="s">
        <v>84</v>
      </c>
      <c r="AY273" s="18" t="s">
        <v>177</v>
      </c>
      <c r="BE273" s="180">
        <f t="shared" si="14"/>
        <v>0</v>
      </c>
      <c r="BF273" s="180">
        <f t="shared" si="15"/>
        <v>0</v>
      </c>
      <c r="BG273" s="180">
        <f t="shared" si="16"/>
        <v>0</v>
      </c>
      <c r="BH273" s="180">
        <f t="shared" si="17"/>
        <v>0</v>
      </c>
      <c r="BI273" s="180">
        <f t="shared" si="18"/>
        <v>0</v>
      </c>
      <c r="BJ273" s="18" t="s">
        <v>82</v>
      </c>
      <c r="BK273" s="180">
        <f t="shared" si="19"/>
        <v>0</v>
      </c>
      <c r="BL273" s="18" t="s">
        <v>184</v>
      </c>
      <c r="BM273" s="179" t="s">
        <v>1604</v>
      </c>
    </row>
    <row r="274" spans="1:65" s="2" customFormat="1" ht="24" customHeight="1">
      <c r="A274" s="33"/>
      <c r="B274" s="167"/>
      <c r="C274" s="168" t="s">
        <v>739</v>
      </c>
      <c r="D274" s="168" t="s">
        <v>179</v>
      </c>
      <c r="E274" s="169" t="s">
        <v>1605</v>
      </c>
      <c r="F274" s="170" t="s">
        <v>1606</v>
      </c>
      <c r="G274" s="171" t="s">
        <v>274</v>
      </c>
      <c r="H274" s="172">
        <v>4</v>
      </c>
      <c r="I274" s="173"/>
      <c r="J274" s="174">
        <f t="shared" si="10"/>
        <v>0</v>
      </c>
      <c r="K274" s="170" t="s">
        <v>183</v>
      </c>
      <c r="L274" s="34"/>
      <c r="M274" s="175" t="s">
        <v>1</v>
      </c>
      <c r="N274" s="176" t="s">
        <v>40</v>
      </c>
      <c r="O274" s="59"/>
      <c r="P274" s="177">
        <f t="shared" si="11"/>
        <v>0</v>
      </c>
      <c r="Q274" s="177">
        <v>0.21734</v>
      </c>
      <c r="R274" s="177">
        <f t="shared" si="12"/>
        <v>0.86936</v>
      </c>
      <c r="S274" s="177">
        <v>0</v>
      </c>
      <c r="T274" s="178">
        <f t="shared" si="1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9" t="s">
        <v>184</v>
      </c>
      <c r="AT274" s="179" t="s">
        <v>179</v>
      </c>
      <c r="AU274" s="179" t="s">
        <v>84</v>
      </c>
      <c r="AY274" s="18" t="s">
        <v>177</v>
      </c>
      <c r="BE274" s="180">
        <f t="shared" si="14"/>
        <v>0</v>
      </c>
      <c r="BF274" s="180">
        <f t="shared" si="15"/>
        <v>0</v>
      </c>
      <c r="BG274" s="180">
        <f t="shared" si="16"/>
        <v>0</v>
      </c>
      <c r="BH274" s="180">
        <f t="shared" si="17"/>
        <v>0</v>
      </c>
      <c r="BI274" s="180">
        <f t="shared" si="18"/>
        <v>0</v>
      </c>
      <c r="BJ274" s="18" t="s">
        <v>82</v>
      </c>
      <c r="BK274" s="180">
        <f t="shared" si="19"/>
        <v>0</v>
      </c>
      <c r="BL274" s="18" t="s">
        <v>184</v>
      </c>
      <c r="BM274" s="179" t="s">
        <v>1607</v>
      </c>
    </row>
    <row r="275" spans="1:65" s="2" customFormat="1" ht="16.5" customHeight="1">
      <c r="A275" s="33"/>
      <c r="B275" s="167"/>
      <c r="C275" s="205" t="s">
        <v>743</v>
      </c>
      <c r="D275" s="205" t="s">
        <v>290</v>
      </c>
      <c r="E275" s="206" t="s">
        <v>1608</v>
      </c>
      <c r="F275" s="207" t="s">
        <v>1609</v>
      </c>
      <c r="G275" s="208" t="s">
        <v>274</v>
      </c>
      <c r="H275" s="209">
        <v>4</v>
      </c>
      <c r="I275" s="210"/>
      <c r="J275" s="211">
        <f t="shared" si="10"/>
        <v>0</v>
      </c>
      <c r="K275" s="207" t="s">
        <v>183</v>
      </c>
      <c r="L275" s="212"/>
      <c r="M275" s="213" t="s">
        <v>1</v>
      </c>
      <c r="N275" s="214" t="s">
        <v>40</v>
      </c>
      <c r="O275" s="59"/>
      <c r="P275" s="177">
        <f t="shared" si="11"/>
        <v>0</v>
      </c>
      <c r="Q275" s="177">
        <v>0.0506</v>
      </c>
      <c r="R275" s="177">
        <f t="shared" si="12"/>
        <v>0.2024</v>
      </c>
      <c r="S275" s="177">
        <v>0</v>
      </c>
      <c r="T275" s="178">
        <f t="shared" si="1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9" t="s">
        <v>217</v>
      </c>
      <c r="AT275" s="179" t="s">
        <v>290</v>
      </c>
      <c r="AU275" s="179" t="s">
        <v>84</v>
      </c>
      <c r="AY275" s="18" t="s">
        <v>177</v>
      </c>
      <c r="BE275" s="180">
        <f t="shared" si="14"/>
        <v>0</v>
      </c>
      <c r="BF275" s="180">
        <f t="shared" si="15"/>
        <v>0</v>
      </c>
      <c r="BG275" s="180">
        <f t="shared" si="16"/>
        <v>0</v>
      </c>
      <c r="BH275" s="180">
        <f t="shared" si="17"/>
        <v>0</v>
      </c>
      <c r="BI275" s="180">
        <f t="shared" si="18"/>
        <v>0</v>
      </c>
      <c r="BJ275" s="18" t="s">
        <v>82</v>
      </c>
      <c r="BK275" s="180">
        <f t="shared" si="19"/>
        <v>0</v>
      </c>
      <c r="BL275" s="18" t="s">
        <v>184</v>
      </c>
      <c r="BM275" s="179" t="s">
        <v>1610</v>
      </c>
    </row>
    <row r="276" spans="1:65" s="2" customFormat="1" ht="24" customHeight="1">
      <c r="A276" s="33"/>
      <c r="B276" s="167"/>
      <c r="C276" s="205" t="s">
        <v>748</v>
      </c>
      <c r="D276" s="205" t="s">
        <v>290</v>
      </c>
      <c r="E276" s="206" t="s">
        <v>1611</v>
      </c>
      <c r="F276" s="207" t="s">
        <v>1612</v>
      </c>
      <c r="G276" s="208" t="s">
        <v>274</v>
      </c>
      <c r="H276" s="209">
        <v>4</v>
      </c>
      <c r="I276" s="210"/>
      <c r="J276" s="211">
        <f t="shared" si="10"/>
        <v>0</v>
      </c>
      <c r="K276" s="207" t="s">
        <v>183</v>
      </c>
      <c r="L276" s="212"/>
      <c r="M276" s="213" t="s">
        <v>1</v>
      </c>
      <c r="N276" s="214" t="s">
        <v>40</v>
      </c>
      <c r="O276" s="59"/>
      <c r="P276" s="177">
        <f t="shared" si="11"/>
        <v>0</v>
      </c>
      <c r="Q276" s="177">
        <v>0.004</v>
      </c>
      <c r="R276" s="177">
        <f t="shared" si="12"/>
        <v>0.016</v>
      </c>
      <c r="S276" s="177">
        <v>0</v>
      </c>
      <c r="T276" s="178">
        <f t="shared" si="1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9" t="s">
        <v>217</v>
      </c>
      <c r="AT276" s="179" t="s">
        <v>290</v>
      </c>
      <c r="AU276" s="179" t="s">
        <v>84</v>
      </c>
      <c r="AY276" s="18" t="s">
        <v>177</v>
      </c>
      <c r="BE276" s="180">
        <f t="shared" si="14"/>
        <v>0</v>
      </c>
      <c r="BF276" s="180">
        <f t="shared" si="15"/>
        <v>0</v>
      </c>
      <c r="BG276" s="180">
        <f t="shared" si="16"/>
        <v>0</v>
      </c>
      <c r="BH276" s="180">
        <f t="shared" si="17"/>
        <v>0</v>
      </c>
      <c r="BI276" s="180">
        <f t="shared" si="18"/>
        <v>0</v>
      </c>
      <c r="BJ276" s="18" t="s">
        <v>82</v>
      </c>
      <c r="BK276" s="180">
        <f t="shared" si="19"/>
        <v>0</v>
      </c>
      <c r="BL276" s="18" t="s">
        <v>184</v>
      </c>
      <c r="BM276" s="179" t="s">
        <v>1613</v>
      </c>
    </row>
    <row r="277" spans="1:65" s="2" customFormat="1" ht="24" customHeight="1">
      <c r="A277" s="33"/>
      <c r="B277" s="167"/>
      <c r="C277" s="168" t="s">
        <v>752</v>
      </c>
      <c r="D277" s="168" t="s">
        <v>179</v>
      </c>
      <c r="E277" s="169" t="s">
        <v>1614</v>
      </c>
      <c r="F277" s="170" t="s">
        <v>1615</v>
      </c>
      <c r="G277" s="171" t="s">
        <v>274</v>
      </c>
      <c r="H277" s="172">
        <v>3</v>
      </c>
      <c r="I277" s="173"/>
      <c r="J277" s="174">
        <f t="shared" si="10"/>
        <v>0</v>
      </c>
      <c r="K277" s="170" t="s">
        <v>183</v>
      </c>
      <c r="L277" s="34"/>
      <c r="M277" s="175" t="s">
        <v>1</v>
      </c>
      <c r="N277" s="176" t="s">
        <v>40</v>
      </c>
      <c r="O277" s="59"/>
      <c r="P277" s="177">
        <f t="shared" si="11"/>
        <v>0</v>
      </c>
      <c r="Q277" s="177">
        <v>0</v>
      </c>
      <c r="R277" s="177">
        <f t="shared" si="12"/>
        <v>0</v>
      </c>
      <c r="S277" s="177">
        <v>0.2</v>
      </c>
      <c r="T277" s="178">
        <f t="shared" si="13"/>
        <v>0.6000000000000001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9" t="s">
        <v>184</v>
      </c>
      <c r="AT277" s="179" t="s">
        <v>179</v>
      </c>
      <c r="AU277" s="179" t="s">
        <v>84</v>
      </c>
      <c r="AY277" s="18" t="s">
        <v>177</v>
      </c>
      <c r="BE277" s="180">
        <f t="shared" si="14"/>
        <v>0</v>
      </c>
      <c r="BF277" s="180">
        <f t="shared" si="15"/>
        <v>0</v>
      </c>
      <c r="BG277" s="180">
        <f t="shared" si="16"/>
        <v>0</v>
      </c>
      <c r="BH277" s="180">
        <f t="shared" si="17"/>
        <v>0</v>
      </c>
      <c r="BI277" s="180">
        <f t="shared" si="18"/>
        <v>0</v>
      </c>
      <c r="BJ277" s="18" t="s">
        <v>82</v>
      </c>
      <c r="BK277" s="180">
        <f t="shared" si="19"/>
        <v>0</v>
      </c>
      <c r="BL277" s="18" t="s">
        <v>184</v>
      </c>
      <c r="BM277" s="179" t="s">
        <v>1616</v>
      </c>
    </row>
    <row r="278" spans="1:65" s="2" customFormat="1" ht="24" customHeight="1">
      <c r="A278" s="33"/>
      <c r="B278" s="167"/>
      <c r="C278" s="168" t="s">
        <v>756</v>
      </c>
      <c r="D278" s="168" t="s">
        <v>179</v>
      </c>
      <c r="E278" s="169" t="s">
        <v>1617</v>
      </c>
      <c r="F278" s="170" t="s">
        <v>1618</v>
      </c>
      <c r="G278" s="171" t="s">
        <v>274</v>
      </c>
      <c r="H278" s="172">
        <v>5</v>
      </c>
      <c r="I278" s="173"/>
      <c r="J278" s="174">
        <f t="shared" si="10"/>
        <v>0</v>
      </c>
      <c r="K278" s="170" t="s">
        <v>183</v>
      </c>
      <c r="L278" s="34"/>
      <c r="M278" s="175" t="s">
        <v>1</v>
      </c>
      <c r="N278" s="176" t="s">
        <v>40</v>
      </c>
      <c r="O278" s="59"/>
      <c r="P278" s="177">
        <f t="shared" si="11"/>
        <v>0</v>
      </c>
      <c r="Q278" s="177">
        <v>0.31108</v>
      </c>
      <c r="R278" s="177">
        <f t="shared" si="12"/>
        <v>1.5554000000000001</v>
      </c>
      <c r="S278" s="177">
        <v>0</v>
      </c>
      <c r="T278" s="178">
        <f t="shared" si="1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9" t="s">
        <v>184</v>
      </c>
      <c r="AT278" s="179" t="s">
        <v>179</v>
      </c>
      <c r="AU278" s="179" t="s">
        <v>84</v>
      </c>
      <c r="AY278" s="18" t="s">
        <v>177</v>
      </c>
      <c r="BE278" s="180">
        <f t="shared" si="14"/>
        <v>0</v>
      </c>
      <c r="BF278" s="180">
        <f t="shared" si="15"/>
        <v>0</v>
      </c>
      <c r="BG278" s="180">
        <f t="shared" si="16"/>
        <v>0</v>
      </c>
      <c r="BH278" s="180">
        <f t="shared" si="17"/>
        <v>0</v>
      </c>
      <c r="BI278" s="180">
        <f t="shared" si="18"/>
        <v>0</v>
      </c>
      <c r="BJ278" s="18" t="s">
        <v>82</v>
      </c>
      <c r="BK278" s="180">
        <f t="shared" si="19"/>
        <v>0</v>
      </c>
      <c r="BL278" s="18" t="s">
        <v>184</v>
      </c>
      <c r="BM278" s="179" t="s">
        <v>1619</v>
      </c>
    </row>
    <row r="279" spans="2:63" s="12" customFormat="1" ht="22.9" customHeight="1">
      <c r="B279" s="154"/>
      <c r="D279" s="155" t="s">
        <v>74</v>
      </c>
      <c r="E279" s="165" t="s">
        <v>222</v>
      </c>
      <c r="F279" s="165" t="s">
        <v>659</v>
      </c>
      <c r="I279" s="157"/>
      <c r="J279" s="166">
        <f>BK279</f>
        <v>0</v>
      </c>
      <c r="L279" s="154"/>
      <c r="M279" s="159"/>
      <c r="N279" s="160"/>
      <c r="O279" s="160"/>
      <c r="P279" s="161">
        <f>SUM(P280:P316)</f>
        <v>0</v>
      </c>
      <c r="Q279" s="160"/>
      <c r="R279" s="161">
        <f>SUM(R280:R316)</f>
        <v>98.99809592000001</v>
      </c>
      <c r="S279" s="160"/>
      <c r="T279" s="162">
        <f>SUM(T280:T316)</f>
        <v>0.08080000000000001</v>
      </c>
      <c r="AR279" s="155" t="s">
        <v>82</v>
      </c>
      <c r="AT279" s="163" t="s">
        <v>74</v>
      </c>
      <c r="AU279" s="163" t="s">
        <v>82</v>
      </c>
      <c r="AY279" s="155" t="s">
        <v>177</v>
      </c>
      <c r="BK279" s="164">
        <f>SUM(BK280:BK316)</f>
        <v>0</v>
      </c>
    </row>
    <row r="280" spans="1:65" s="2" customFormat="1" ht="24" customHeight="1">
      <c r="A280" s="33"/>
      <c r="B280" s="167"/>
      <c r="C280" s="168" t="s">
        <v>758</v>
      </c>
      <c r="D280" s="168" t="s">
        <v>179</v>
      </c>
      <c r="E280" s="169" t="s">
        <v>1620</v>
      </c>
      <c r="F280" s="170" t="s">
        <v>1621</v>
      </c>
      <c r="G280" s="171" t="s">
        <v>274</v>
      </c>
      <c r="H280" s="172">
        <v>1</v>
      </c>
      <c r="I280" s="173"/>
      <c r="J280" s="174">
        <f aca="true" t="shared" si="20" ref="J280:J288">ROUND(I280*H280,2)</f>
        <v>0</v>
      </c>
      <c r="K280" s="170" t="s">
        <v>183</v>
      </c>
      <c r="L280" s="34"/>
      <c r="M280" s="175" t="s">
        <v>1</v>
      </c>
      <c r="N280" s="176" t="s">
        <v>40</v>
      </c>
      <c r="O280" s="59"/>
      <c r="P280" s="177">
        <f aca="true" t="shared" si="21" ref="P280:P288">O280*H280</f>
        <v>0</v>
      </c>
      <c r="Q280" s="177">
        <v>0.0007</v>
      </c>
      <c r="R280" s="177">
        <f aca="true" t="shared" si="22" ref="R280:R288">Q280*H280</f>
        <v>0.0007</v>
      </c>
      <c r="S280" s="177">
        <v>0</v>
      </c>
      <c r="T280" s="178">
        <f aca="true" t="shared" si="23" ref="T280:T288"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9" t="s">
        <v>184</v>
      </c>
      <c r="AT280" s="179" t="s">
        <v>179</v>
      </c>
      <c r="AU280" s="179" t="s">
        <v>84</v>
      </c>
      <c r="AY280" s="18" t="s">
        <v>177</v>
      </c>
      <c r="BE280" s="180">
        <f aca="true" t="shared" si="24" ref="BE280:BE288">IF(N280="základní",J280,0)</f>
        <v>0</v>
      </c>
      <c r="BF280" s="180">
        <f aca="true" t="shared" si="25" ref="BF280:BF288">IF(N280="snížená",J280,0)</f>
        <v>0</v>
      </c>
      <c r="BG280" s="180">
        <f aca="true" t="shared" si="26" ref="BG280:BG288">IF(N280="zákl. přenesená",J280,0)</f>
        <v>0</v>
      </c>
      <c r="BH280" s="180">
        <f aca="true" t="shared" si="27" ref="BH280:BH288">IF(N280="sníž. přenesená",J280,0)</f>
        <v>0</v>
      </c>
      <c r="BI280" s="180">
        <f aca="true" t="shared" si="28" ref="BI280:BI288">IF(N280="nulová",J280,0)</f>
        <v>0</v>
      </c>
      <c r="BJ280" s="18" t="s">
        <v>82</v>
      </c>
      <c r="BK280" s="180">
        <f aca="true" t="shared" si="29" ref="BK280:BK288">ROUND(I280*H280,2)</f>
        <v>0</v>
      </c>
      <c r="BL280" s="18" t="s">
        <v>184</v>
      </c>
      <c r="BM280" s="179" t="s">
        <v>1622</v>
      </c>
    </row>
    <row r="281" spans="1:65" s="2" customFormat="1" ht="16.5" customHeight="1">
      <c r="A281" s="33"/>
      <c r="B281" s="167"/>
      <c r="C281" s="205" t="s">
        <v>760</v>
      </c>
      <c r="D281" s="205" t="s">
        <v>290</v>
      </c>
      <c r="E281" s="206" t="s">
        <v>1623</v>
      </c>
      <c r="F281" s="207" t="s">
        <v>1624</v>
      </c>
      <c r="G281" s="208" t="s">
        <v>274</v>
      </c>
      <c r="H281" s="209">
        <v>1</v>
      </c>
      <c r="I281" s="210"/>
      <c r="J281" s="211">
        <f t="shared" si="20"/>
        <v>0</v>
      </c>
      <c r="K281" s="207" t="s">
        <v>183</v>
      </c>
      <c r="L281" s="212"/>
      <c r="M281" s="213" t="s">
        <v>1</v>
      </c>
      <c r="N281" s="214" t="s">
        <v>40</v>
      </c>
      <c r="O281" s="59"/>
      <c r="P281" s="177">
        <f t="shared" si="21"/>
        <v>0</v>
      </c>
      <c r="Q281" s="177">
        <v>0.0035</v>
      </c>
      <c r="R281" s="177">
        <f t="shared" si="22"/>
        <v>0.0035</v>
      </c>
      <c r="S281" s="177">
        <v>0</v>
      </c>
      <c r="T281" s="178">
        <f t="shared" si="2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9" t="s">
        <v>217</v>
      </c>
      <c r="AT281" s="179" t="s">
        <v>290</v>
      </c>
      <c r="AU281" s="179" t="s">
        <v>84</v>
      </c>
      <c r="AY281" s="18" t="s">
        <v>177</v>
      </c>
      <c r="BE281" s="180">
        <f t="shared" si="24"/>
        <v>0</v>
      </c>
      <c r="BF281" s="180">
        <f t="shared" si="25"/>
        <v>0</v>
      </c>
      <c r="BG281" s="180">
        <f t="shared" si="26"/>
        <v>0</v>
      </c>
      <c r="BH281" s="180">
        <f t="shared" si="27"/>
        <v>0</v>
      </c>
      <c r="BI281" s="180">
        <f t="shared" si="28"/>
        <v>0</v>
      </c>
      <c r="BJ281" s="18" t="s">
        <v>82</v>
      </c>
      <c r="BK281" s="180">
        <f t="shared" si="29"/>
        <v>0</v>
      </c>
      <c r="BL281" s="18" t="s">
        <v>184</v>
      </c>
      <c r="BM281" s="179" t="s">
        <v>1625</v>
      </c>
    </row>
    <row r="282" spans="1:65" s="2" customFormat="1" ht="24" customHeight="1">
      <c r="A282" s="33"/>
      <c r="B282" s="167"/>
      <c r="C282" s="168" t="s">
        <v>763</v>
      </c>
      <c r="D282" s="168" t="s">
        <v>179</v>
      </c>
      <c r="E282" s="169" t="s">
        <v>1241</v>
      </c>
      <c r="F282" s="170" t="s">
        <v>1242</v>
      </c>
      <c r="G282" s="171" t="s">
        <v>274</v>
      </c>
      <c r="H282" s="172">
        <v>2</v>
      </c>
      <c r="I282" s="173"/>
      <c r="J282" s="174">
        <f t="shared" si="20"/>
        <v>0</v>
      </c>
      <c r="K282" s="170" t="s">
        <v>1</v>
      </c>
      <c r="L282" s="34"/>
      <c r="M282" s="175" t="s">
        <v>1</v>
      </c>
      <c r="N282" s="176" t="s">
        <v>40</v>
      </c>
      <c r="O282" s="59"/>
      <c r="P282" s="177">
        <f t="shared" si="21"/>
        <v>0</v>
      </c>
      <c r="Q282" s="177">
        <v>0.0007</v>
      </c>
      <c r="R282" s="177">
        <f t="shared" si="22"/>
        <v>0.0014</v>
      </c>
      <c r="S282" s="177">
        <v>0</v>
      </c>
      <c r="T282" s="178">
        <f t="shared" si="2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9" t="s">
        <v>184</v>
      </c>
      <c r="AT282" s="179" t="s">
        <v>179</v>
      </c>
      <c r="AU282" s="179" t="s">
        <v>84</v>
      </c>
      <c r="AY282" s="18" t="s">
        <v>177</v>
      </c>
      <c r="BE282" s="180">
        <f t="shared" si="24"/>
        <v>0</v>
      </c>
      <c r="BF282" s="180">
        <f t="shared" si="25"/>
        <v>0</v>
      </c>
      <c r="BG282" s="180">
        <f t="shared" si="26"/>
        <v>0</v>
      </c>
      <c r="BH282" s="180">
        <f t="shared" si="27"/>
        <v>0</v>
      </c>
      <c r="BI282" s="180">
        <f t="shared" si="28"/>
        <v>0</v>
      </c>
      <c r="BJ282" s="18" t="s">
        <v>82</v>
      </c>
      <c r="BK282" s="180">
        <f t="shared" si="29"/>
        <v>0</v>
      </c>
      <c r="BL282" s="18" t="s">
        <v>184</v>
      </c>
      <c r="BM282" s="179" t="s">
        <v>1626</v>
      </c>
    </row>
    <row r="283" spans="1:65" s="2" customFormat="1" ht="24" customHeight="1">
      <c r="A283" s="33"/>
      <c r="B283" s="167"/>
      <c r="C283" s="168" t="s">
        <v>765</v>
      </c>
      <c r="D283" s="168" t="s">
        <v>179</v>
      </c>
      <c r="E283" s="169" t="s">
        <v>1627</v>
      </c>
      <c r="F283" s="170" t="s">
        <v>1628</v>
      </c>
      <c r="G283" s="171" t="s">
        <v>274</v>
      </c>
      <c r="H283" s="172">
        <v>1</v>
      </c>
      <c r="I283" s="173"/>
      <c r="J283" s="174">
        <f t="shared" si="20"/>
        <v>0</v>
      </c>
      <c r="K283" s="170" t="s">
        <v>183</v>
      </c>
      <c r="L283" s="34"/>
      <c r="M283" s="175" t="s">
        <v>1</v>
      </c>
      <c r="N283" s="176" t="s">
        <v>40</v>
      </c>
      <c r="O283" s="59"/>
      <c r="P283" s="177">
        <f t="shared" si="21"/>
        <v>0</v>
      </c>
      <c r="Q283" s="177">
        <v>0.11241</v>
      </c>
      <c r="R283" s="177">
        <f t="shared" si="22"/>
        <v>0.11241</v>
      </c>
      <c r="S283" s="177">
        <v>0</v>
      </c>
      <c r="T283" s="178">
        <f t="shared" si="2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9" t="s">
        <v>184</v>
      </c>
      <c r="AT283" s="179" t="s">
        <v>179</v>
      </c>
      <c r="AU283" s="179" t="s">
        <v>84</v>
      </c>
      <c r="AY283" s="18" t="s">
        <v>177</v>
      </c>
      <c r="BE283" s="180">
        <f t="shared" si="24"/>
        <v>0</v>
      </c>
      <c r="BF283" s="180">
        <f t="shared" si="25"/>
        <v>0</v>
      </c>
      <c r="BG283" s="180">
        <f t="shared" si="26"/>
        <v>0</v>
      </c>
      <c r="BH283" s="180">
        <f t="shared" si="27"/>
        <v>0</v>
      </c>
      <c r="BI283" s="180">
        <f t="shared" si="28"/>
        <v>0</v>
      </c>
      <c r="BJ283" s="18" t="s">
        <v>82</v>
      </c>
      <c r="BK283" s="180">
        <f t="shared" si="29"/>
        <v>0</v>
      </c>
      <c r="BL283" s="18" t="s">
        <v>184</v>
      </c>
      <c r="BM283" s="179" t="s">
        <v>1629</v>
      </c>
    </row>
    <row r="284" spans="1:65" s="2" customFormat="1" ht="16.5" customHeight="1">
      <c r="A284" s="33"/>
      <c r="B284" s="167"/>
      <c r="C284" s="205" t="s">
        <v>767</v>
      </c>
      <c r="D284" s="205" t="s">
        <v>290</v>
      </c>
      <c r="E284" s="206" t="s">
        <v>1630</v>
      </c>
      <c r="F284" s="207" t="s">
        <v>1631</v>
      </c>
      <c r="G284" s="208" t="s">
        <v>274</v>
      </c>
      <c r="H284" s="209">
        <v>1</v>
      </c>
      <c r="I284" s="210"/>
      <c r="J284" s="211">
        <f t="shared" si="20"/>
        <v>0</v>
      </c>
      <c r="K284" s="207" t="s">
        <v>183</v>
      </c>
      <c r="L284" s="212"/>
      <c r="M284" s="213" t="s">
        <v>1</v>
      </c>
      <c r="N284" s="214" t="s">
        <v>40</v>
      </c>
      <c r="O284" s="59"/>
      <c r="P284" s="177">
        <f t="shared" si="21"/>
        <v>0</v>
      </c>
      <c r="Q284" s="177">
        <v>0.0065</v>
      </c>
      <c r="R284" s="177">
        <f t="shared" si="22"/>
        <v>0.0065</v>
      </c>
      <c r="S284" s="177">
        <v>0</v>
      </c>
      <c r="T284" s="178">
        <f t="shared" si="2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9" t="s">
        <v>217</v>
      </c>
      <c r="AT284" s="179" t="s">
        <v>290</v>
      </c>
      <c r="AU284" s="179" t="s">
        <v>84</v>
      </c>
      <c r="AY284" s="18" t="s">
        <v>177</v>
      </c>
      <c r="BE284" s="180">
        <f t="shared" si="24"/>
        <v>0</v>
      </c>
      <c r="BF284" s="180">
        <f t="shared" si="25"/>
        <v>0</v>
      </c>
      <c r="BG284" s="180">
        <f t="shared" si="26"/>
        <v>0</v>
      </c>
      <c r="BH284" s="180">
        <f t="shared" si="27"/>
        <v>0</v>
      </c>
      <c r="BI284" s="180">
        <f t="shared" si="28"/>
        <v>0</v>
      </c>
      <c r="BJ284" s="18" t="s">
        <v>82</v>
      </c>
      <c r="BK284" s="180">
        <f t="shared" si="29"/>
        <v>0</v>
      </c>
      <c r="BL284" s="18" t="s">
        <v>184</v>
      </c>
      <c r="BM284" s="179" t="s">
        <v>1632</v>
      </c>
    </row>
    <row r="285" spans="1:65" s="2" customFormat="1" ht="16.5" customHeight="1">
      <c r="A285" s="33"/>
      <c r="B285" s="167"/>
      <c r="C285" s="205" t="s">
        <v>771</v>
      </c>
      <c r="D285" s="205" t="s">
        <v>290</v>
      </c>
      <c r="E285" s="206" t="s">
        <v>1633</v>
      </c>
      <c r="F285" s="207" t="s">
        <v>1634</v>
      </c>
      <c r="G285" s="208" t="s">
        <v>274</v>
      </c>
      <c r="H285" s="209">
        <v>1</v>
      </c>
      <c r="I285" s="210"/>
      <c r="J285" s="211">
        <f t="shared" si="20"/>
        <v>0</v>
      </c>
      <c r="K285" s="207" t="s">
        <v>183</v>
      </c>
      <c r="L285" s="212"/>
      <c r="M285" s="213" t="s">
        <v>1</v>
      </c>
      <c r="N285" s="214" t="s">
        <v>40</v>
      </c>
      <c r="O285" s="59"/>
      <c r="P285" s="177">
        <f t="shared" si="21"/>
        <v>0</v>
      </c>
      <c r="Q285" s="177">
        <v>0.00015</v>
      </c>
      <c r="R285" s="177">
        <f t="shared" si="22"/>
        <v>0.00015</v>
      </c>
      <c r="S285" s="177">
        <v>0</v>
      </c>
      <c r="T285" s="178">
        <f t="shared" si="2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9" t="s">
        <v>217</v>
      </c>
      <c r="AT285" s="179" t="s">
        <v>290</v>
      </c>
      <c r="AU285" s="179" t="s">
        <v>84</v>
      </c>
      <c r="AY285" s="18" t="s">
        <v>177</v>
      </c>
      <c r="BE285" s="180">
        <f t="shared" si="24"/>
        <v>0</v>
      </c>
      <c r="BF285" s="180">
        <f t="shared" si="25"/>
        <v>0</v>
      </c>
      <c r="BG285" s="180">
        <f t="shared" si="26"/>
        <v>0</v>
      </c>
      <c r="BH285" s="180">
        <f t="shared" si="27"/>
        <v>0</v>
      </c>
      <c r="BI285" s="180">
        <f t="shared" si="28"/>
        <v>0</v>
      </c>
      <c r="BJ285" s="18" t="s">
        <v>82</v>
      </c>
      <c r="BK285" s="180">
        <f t="shared" si="29"/>
        <v>0</v>
      </c>
      <c r="BL285" s="18" t="s">
        <v>184</v>
      </c>
      <c r="BM285" s="179" t="s">
        <v>1635</v>
      </c>
    </row>
    <row r="286" spans="1:65" s="2" customFormat="1" ht="16.5" customHeight="1">
      <c r="A286" s="33"/>
      <c r="B286" s="167"/>
      <c r="C286" s="205" t="s">
        <v>774</v>
      </c>
      <c r="D286" s="205" t="s">
        <v>290</v>
      </c>
      <c r="E286" s="206" t="s">
        <v>1636</v>
      </c>
      <c r="F286" s="207" t="s">
        <v>1637</v>
      </c>
      <c r="G286" s="208" t="s">
        <v>274</v>
      </c>
      <c r="H286" s="209">
        <v>1</v>
      </c>
      <c r="I286" s="210"/>
      <c r="J286" s="211">
        <f t="shared" si="20"/>
        <v>0</v>
      </c>
      <c r="K286" s="207" t="s">
        <v>183</v>
      </c>
      <c r="L286" s="212"/>
      <c r="M286" s="213" t="s">
        <v>1</v>
      </c>
      <c r="N286" s="214" t="s">
        <v>40</v>
      </c>
      <c r="O286" s="59"/>
      <c r="P286" s="177">
        <f t="shared" si="21"/>
        <v>0</v>
      </c>
      <c r="Q286" s="177">
        <v>0.0004</v>
      </c>
      <c r="R286" s="177">
        <f t="shared" si="22"/>
        <v>0.0004</v>
      </c>
      <c r="S286" s="177">
        <v>0</v>
      </c>
      <c r="T286" s="178">
        <f t="shared" si="2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9" t="s">
        <v>217</v>
      </c>
      <c r="AT286" s="179" t="s">
        <v>290</v>
      </c>
      <c r="AU286" s="179" t="s">
        <v>84</v>
      </c>
      <c r="AY286" s="18" t="s">
        <v>177</v>
      </c>
      <c r="BE286" s="180">
        <f t="shared" si="24"/>
        <v>0</v>
      </c>
      <c r="BF286" s="180">
        <f t="shared" si="25"/>
        <v>0</v>
      </c>
      <c r="BG286" s="180">
        <f t="shared" si="26"/>
        <v>0</v>
      </c>
      <c r="BH286" s="180">
        <f t="shared" si="27"/>
        <v>0</v>
      </c>
      <c r="BI286" s="180">
        <f t="shared" si="28"/>
        <v>0</v>
      </c>
      <c r="BJ286" s="18" t="s">
        <v>82</v>
      </c>
      <c r="BK286" s="180">
        <f t="shared" si="29"/>
        <v>0</v>
      </c>
      <c r="BL286" s="18" t="s">
        <v>184</v>
      </c>
      <c r="BM286" s="179" t="s">
        <v>1638</v>
      </c>
    </row>
    <row r="287" spans="1:65" s="2" customFormat="1" ht="16.5" customHeight="1">
      <c r="A287" s="33"/>
      <c r="B287" s="167"/>
      <c r="C287" s="205" t="s">
        <v>776</v>
      </c>
      <c r="D287" s="205" t="s">
        <v>290</v>
      </c>
      <c r="E287" s="206" t="s">
        <v>1639</v>
      </c>
      <c r="F287" s="207" t="s">
        <v>1640</v>
      </c>
      <c r="G287" s="208" t="s">
        <v>274</v>
      </c>
      <c r="H287" s="209">
        <v>1</v>
      </c>
      <c r="I287" s="210"/>
      <c r="J287" s="211">
        <f t="shared" si="20"/>
        <v>0</v>
      </c>
      <c r="K287" s="207" t="s">
        <v>183</v>
      </c>
      <c r="L287" s="212"/>
      <c r="M287" s="213" t="s">
        <v>1</v>
      </c>
      <c r="N287" s="214" t="s">
        <v>40</v>
      </c>
      <c r="O287" s="59"/>
      <c r="P287" s="177">
        <f t="shared" si="21"/>
        <v>0</v>
      </c>
      <c r="Q287" s="177">
        <v>0.0033</v>
      </c>
      <c r="R287" s="177">
        <f t="shared" si="22"/>
        <v>0.0033</v>
      </c>
      <c r="S287" s="177">
        <v>0</v>
      </c>
      <c r="T287" s="178">
        <f t="shared" si="2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9" t="s">
        <v>217</v>
      </c>
      <c r="AT287" s="179" t="s">
        <v>290</v>
      </c>
      <c r="AU287" s="179" t="s">
        <v>84</v>
      </c>
      <c r="AY287" s="18" t="s">
        <v>177</v>
      </c>
      <c r="BE287" s="180">
        <f t="shared" si="24"/>
        <v>0</v>
      </c>
      <c r="BF287" s="180">
        <f t="shared" si="25"/>
        <v>0</v>
      </c>
      <c r="BG287" s="180">
        <f t="shared" si="26"/>
        <v>0</v>
      </c>
      <c r="BH287" s="180">
        <f t="shared" si="27"/>
        <v>0</v>
      </c>
      <c r="BI287" s="180">
        <f t="shared" si="28"/>
        <v>0</v>
      </c>
      <c r="BJ287" s="18" t="s">
        <v>82</v>
      </c>
      <c r="BK287" s="180">
        <f t="shared" si="29"/>
        <v>0</v>
      </c>
      <c r="BL287" s="18" t="s">
        <v>184</v>
      </c>
      <c r="BM287" s="179" t="s">
        <v>1641</v>
      </c>
    </row>
    <row r="288" spans="1:65" s="2" customFormat="1" ht="24" customHeight="1">
      <c r="A288" s="33"/>
      <c r="B288" s="167"/>
      <c r="C288" s="168" t="s">
        <v>778</v>
      </c>
      <c r="D288" s="168" t="s">
        <v>179</v>
      </c>
      <c r="E288" s="169" t="s">
        <v>1642</v>
      </c>
      <c r="F288" s="170" t="s">
        <v>1643</v>
      </c>
      <c r="G288" s="171" t="s">
        <v>194</v>
      </c>
      <c r="H288" s="172">
        <v>75</v>
      </c>
      <c r="I288" s="173"/>
      <c r="J288" s="174">
        <f t="shared" si="20"/>
        <v>0</v>
      </c>
      <c r="K288" s="170" t="s">
        <v>183</v>
      </c>
      <c r="L288" s="34"/>
      <c r="M288" s="175" t="s">
        <v>1</v>
      </c>
      <c r="N288" s="176" t="s">
        <v>40</v>
      </c>
      <c r="O288" s="59"/>
      <c r="P288" s="177">
        <f t="shared" si="21"/>
        <v>0</v>
      </c>
      <c r="Q288" s="177">
        <v>0.00033</v>
      </c>
      <c r="R288" s="177">
        <f t="shared" si="22"/>
        <v>0.02475</v>
      </c>
      <c r="S288" s="177">
        <v>0</v>
      </c>
      <c r="T288" s="178">
        <f t="shared" si="2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9" t="s">
        <v>184</v>
      </c>
      <c r="AT288" s="179" t="s">
        <v>179</v>
      </c>
      <c r="AU288" s="179" t="s">
        <v>84</v>
      </c>
      <c r="AY288" s="18" t="s">
        <v>177</v>
      </c>
      <c r="BE288" s="180">
        <f t="shared" si="24"/>
        <v>0</v>
      </c>
      <c r="BF288" s="180">
        <f t="shared" si="25"/>
        <v>0</v>
      </c>
      <c r="BG288" s="180">
        <f t="shared" si="26"/>
        <v>0</v>
      </c>
      <c r="BH288" s="180">
        <f t="shared" si="27"/>
        <v>0</v>
      </c>
      <c r="BI288" s="180">
        <f t="shared" si="28"/>
        <v>0</v>
      </c>
      <c r="BJ288" s="18" t="s">
        <v>82</v>
      </c>
      <c r="BK288" s="180">
        <f t="shared" si="29"/>
        <v>0</v>
      </c>
      <c r="BL288" s="18" t="s">
        <v>184</v>
      </c>
      <c r="BM288" s="179" t="s">
        <v>1644</v>
      </c>
    </row>
    <row r="289" spans="2:51" s="13" customFormat="1" ht="12">
      <c r="B289" s="181"/>
      <c r="D289" s="182" t="s">
        <v>189</v>
      </c>
      <c r="E289" s="183" t="s">
        <v>1</v>
      </c>
      <c r="F289" s="184" t="s">
        <v>1645</v>
      </c>
      <c r="H289" s="185">
        <v>75</v>
      </c>
      <c r="I289" s="186"/>
      <c r="L289" s="181"/>
      <c r="M289" s="187"/>
      <c r="N289" s="188"/>
      <c r="O289" s="188"/>
      <c r="P289" s="188"/>
      <c r="Q289" s="188"/>
      <c r="R289" s="188"/>
      <c r="S289" s="188"/>
      <c r="T289" s="189"/>
      <c r="AT289" s="183" t="s">
        <v>189</v>
      </c>
      <c r="AU289" s="183" t="s">
        <v>84</v>
      </c>
      <c r="AV289" s="13" t="s">
        <v>84</v>
      </c>
      <c r="AW289" s="13" t="s">
        <v>31</v>
      </c>
      <c r="AX289" s="13" t="s">
        <v>82</v>
      </c>
      <c r="AY289" s="183" t="s">
        <v>177</v>
      </c>
    </row>
    <row r="290" spans="1:65" s="2" customFormat="1" ht="24" customHeight="1">
      <c r="A290" s="33"/>
      <c r="B290" s="167"/>
      <c r="C290" s="168" t="s">
        <v>784</v>
      </c>
      <c r="D290" s="168" t="s">
        <v>179</v>
      </c>
      <c r="E290" s="169" t="s">
        <v>1646</v>
      </c>
      <c r="F290" s="170" t="s">
        <v>1647</v>
      </c>
      <c r="G290" s="171" t="s">
        <v>182</v>
      </c>
      <c r="H290" s="172">
        <v>2.5</v>
      </c>
      <c r="I290" s="173"/>
      <c r="J290" s="174">
        <f>ROUND(I290*H290,2)</f>
        <v>0</v>
      </c>
      <c r="K290" s="170" t="s">
        <v>183</v>
      </c>
      <c r="L290" s="34"/>
      <c r="M290" s="175" t="s">
        <v>1</v>
      </c>
      <c r="N290" s="176" t="s">
        <v>40</v>
      </c>
      <c r="O290" s="59"/>
      <c r="P290" s="177">
        <f>O290*H290</f>
        <v>0</v>
      </c>
      <c r="Q290" s="177">
        <v>0.0026</v>
      </c>
      <c r="R290" s="177">
        <f>Q290*H290</f>
        <v>0.0065</v>
      </c>
      <c r="S290" s="177">
        <v>0</v>
      </c>
      <c r="T290" s="17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9" t="s">
        <v>184</v>
      </c>
      <c r="AT290" s="179" t="s">
        <v>179</v>
      </c>
      <c r="AU290" s="179" t="s">
        <v>84</v>
      </c>
      <c r="AY290" s="18" t="s">
        <v>177</v>
      </c>
      <c r="BE290" s="180">
        <f>IF(N290="základní",J290,0)</f>
        <v>0</v>
      </c>
      <c r="BF290" s="180">
        <f>IF(N290="snížená",J290,0)</f>
        <v>0</v>
      </c>
      <c r="BG290" s="180">
        <f>IF(N290="zákl. přenesená",J290,0)</f>
        <v>0</v>
      </c>
      <c r="BH290" s="180">
        <f>IF(N290="sníž. přenesená",J290,0)</f>
        <v>0</v>
      </c>
      <c r="BI290" s="180">
        <f>IF(N290="nulová",J290,0)</f>
        <v>0</v>
      </c>
      <c r="BJ290" s="18" t="s">
        <v>82</v>
      </c>
      <c r="BK290" s="180">
        <f>ROUND(I290*H290,2)</f>
        <v>0</v>
      </c>
      <c r="BL290" s="18" t="s">
        <v>184</v>
      </c>
      <c r="BM290" s="179" t="s">
        <v>1648</v>
      </c>
    </row>
    <row r="291" spans="2:51" s="13" customFormat="1" ht="12">
      <c r="B291" s="181"/>
      <c r="D291" s="182" t="s">
        <v>189</v>
      </c>
      <c r="E291" s="183" t="s">
        <v>1</v>
      </c>
      <c r="F291" s="184" t="s">
        <v>1649</v>
      </c>
      <c r="H291" s="185">
        <v>2.5</v>
      </c>
      <c r="I291" s="186"/>
      <c r="L291" s="181"/>
      <c r="M291" s="187"/>
      <c r="N291" s="188"/>
      <c r="O291" s="188"/>
      <c r="P291" s="188"/>
      <c r="Q291" s="188"/>
      <c r="R291" s="188"/>
      <c r="S291" s="188"/>
      <c r="T291" s="189"/>
      <c r="AT291" s="183" t="s">
        <v>189</v>
      </c>
      <c r="AU291" s="183" t="s">
        <v>84</v>
      </c>
      <c r="AV291" s="13" t="s">
        <v>84</v>
      </c>
      <c r="AW291" s="13" t="s">
        <v>31</v>
      </c>
      <c r="AX291" s="13" t="s">
        <v>82</v>
      </c>
      <c r="AY291" s="183" t="s">
        <v>177</v>
      </c>
    </row>
    <row r="292" spans="1:65" s="2" customFormat="1" ht="16.5" customHeight="1">
      <c r="A292" s="33"/>
      <c r="B292" s="167"/>
      <c r="C292" s="168" t="s">
        <v>788</v>
      </c>
      <c r="D292" s="168" t="s">
        <v>179</v>
      </c>
      <c r="E292" s="169" t="s">
        <v>1650</v>
      </c>
      <c r="F292" s="170" t="s">
        <v>1651</v>
      </c>
      <c r="G292" s="171" t="s">
        <v>194</v>
      </c>
      <c r="H292" s="172">
        <v>75</v>
      </c>
      <c r="I292" s="173"/>
      <c r="J292" s="174">
        <f>ROUND(I292*H292,2)</f>
        <v>0</v>
      </c>
      <c r="K292" s="170" t="s">
        <v>183</v>
      </c>
      <c r="L292" s="34"/>
      <c r="M292" s="175" t="s">
        <v>1</v>
      </c>
      <c r="N292" s="176" t="s">
        <v>40</v>
      </c>
      <c r="O292" s="59"/>
      <c r="P292" s="177">
        <f>O292*H292</f>
        <v>0</v>
      </c>
      <c r="Q292" s="177">
        <v>0</v>
      </c>
      <c r="R292" s="177">
        <f>Q292*H292</f>
        <v>0</v>
      </c>
      <c r="S292" s="177">
        <v>0</v>
      </c>
      <c r="T292" s="178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9" t="s">
        <v>184</v>
      </c>
      <c r="AT292" s="179" t="s">
        <v>179</v>
      </c>
      <c r="AU292" s="179" t="s">
        <v>84</v>
      </c>
      <c r="AY292" s="18" t="s">
        <v>177</v>
      </c>
      <c r="BE292" s="180">
        <f>IF(N292="základní",J292,0)</f>
        <v>0</v>
      </c>
      <c r="BF292" s="180">
        <f>IF(N292="snížená",J292,0)</f>
        <v>0</v>
      </c>
      <c r="BG292" s="180">
        <f>IF(N292="zákl. přenesená",J292,0)</f>
        <v>0</v>
      </c>
      <c r="BH292" s="180">
        <f>IF(N292="sníž. přenesená",J292,0)</f>
        <v>0</v>
      </c>
      <c r="BI292" s="180">
        <f>IF(N292="nulová",J292,0)</f>
        <v>0</v>
      </c>
      <c r="BJ292" s="18" t="s">
        <v>82</v>
      </c>
      <c r="BK292" s="180">
        <f>ROUND(I292*H292,2)</f>
        <v>0</v>
      </c>
      <c r="BL292" s="18" t="s">
        <v>184</v>
      </c>
      <c r="BM292" s="179" t="s">
        <v>1652</v>
      </c>
    </row>
    <row r="293" spans="1:65" s="2" customFormat="1" ht="16.5" customHeight="1">
      <c r="A293" s="33"/>
      <c r="B293" s="167"/>
      <c r="C293" s="168" t="s">
        <v>790</v>
      </c>
      <c r="D293" s="168" t="s">
        <v>179</v>
      </c>
      <c r="E293" s="169" t="s">
        <v>1050</v>
      </c>
      <c r="F293" s="170" t="s">
        <v>1051</v>
      </c>
      <c r="G293" s="171" t="s">
        <v>182</v>
      </c>
      <c r="H293" s="172">
        <v>2.5</v>
      </c>
      <c r="I293" s="173"/>
      <c r="J293" s="174">
        <f>ROUND(I293*H293,2)</f>
        <v>0</v>
      </c>
      <c r="K293" s="170" t="s">
        <v>183</v>
      </c>
      <c r="L293" s="34"/>
      <c r="M293" s="175" t="s">
        <v>1</v>
      </c>
      <c r="N293" s="176" t="s">
        <v>40</v>
      </c>
      <c r="O293" s="59"/>
      <c r="P293" s="177">
        <f>O293*H293</f>
        <v>0</v>
      </c>
      <c r="Q293" s="177">
        <v>1E-05</v>
      </c>
      <c r="R293" s="177">
        <f>Q293*H293</f>
        <v>2.5E-05</v>
      </c>
      <c r="S293" s="177">
        <v>0</v>
      </c>
      <c r="T293" s="178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9" t="s">
        <v>184</v>
      </c>
      <c r="AT293" s="179" t="s">
        <v>179</v>
      </c>
      <c r="AU293" s="179" t="s">
        <v>84</v>
      </c>
      <c r="AY293" s="18" t="s">
        <v>177</v>
      </c>
      <c r="BE293" s="180">
        <f>IF(N293="základní",J293,0)</f>
        <v>0</v>
      </c>
      <c r="BF293" s="180">
        <f>IF(N293="snížená",J293,0)</f>
        <v>0</v>
      </c>
      <c r="BG293" s="180">
        <f>IF(N293="zákl. přenesená",J293,0)</f>
        <v>0</v>
      </c>
      <c r="BH293" s="180">
        <f>IF(N293="sníž. přenesená",J293,0)</f>
        <v>0</v>
      </c>
      <c r="BI293" s="180">
        <f>IF(N293="nulová",J293,0)</f>
        <v>0</v>
      </c>
      <c r="BJ293" s="18" t="s">
        <v>82</v>
      </c>
      <c r="BK293" s="180">
        <f>ROUND(I293*H293,2)</f>
        <v>0</v>
      </c>
      <c r="BL293" s="18" t="s">
        <v>184</v>
      </c>
      <c r="BM293" s="179" t="s">
        <v>1653</v>
      </c>
    </row>
    <row r="294" spans="1:65" s="2" customFormat="1" ht="24" customHeight="1">
      <c r="A294" s="33"/>
      <c r="B294" s="167"/>
      <c r="C294" s="168" t="s">
        <v>792</v>
      </c>
      <c r="D294" s="168" t="s">
        <v>179</v>
      </c>
      <c r="E294" s="169" t="s">
        <v>1053</v>
      </c>
      <c r="F294" s="170" t="s">
        <v>1054</v>
      </c>
      <c r="G294" s="171" t="s">
        <v>194</v>
      </c>
      <c r="H294" s="172">
        <v>263</v>
      </c>
      <c r="I294" s="173"/>
      <c r="J294" s="174">
        <f>ROUND(I294*H294,2)</f>
        <v>0</v>
      </c>
      <c r="K294" s="170" t="s">
        <v>183</v>
      </c>
      <c r="L294" s="34"/>
      <c r="M294" s="175" t="s">
        <v>1</v>
      </c>
      <c r="N294" s="176" t="s">
        <v>40</v>
      </c>
      <c r="O294" s="59"/>
      <c r="P294" s="177">
        <f>O294*H294</f>
        <v>0</v>
      </c>
      <c r="Q294" s="177">
        <v>0.1554</v>
      </c>
      <c r="R294" s="177">
        <f>Q294*H294</f>
        <v>40.870200000000004</v>
      </c>
      <c r="S294" s="177">
        <v>0</v>
      </c>
      <c r="T294" s="178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9" t="s">
        <v>184</v>
      </c>
      <c r="AT294" s="179" t="s">
        <v>179</v>
      </c>
      <c r="AU294" s="179" t="s">
        <v>84</v>
      </c>
      <c r="AY294" s="18" t="s">
        <v>177</v>
      </c>
      <c r="BE294" s="180">
        <f>IF(N294="základní",J294,0)</f>
        <v>0</v>
      </c>
      <c r="BF294" s="180">
        <f>IF(N294="snížená",J294,0)</f>
        <v>0</v>
      </c>
      <c r="BG294" s="180">
        <f>IF(N294="zákl. přenesená",J294,0)</f>
        <v>0</v>
      </c>
      <c r="BH294" s="180">
        <f>IF(N294="sníž. přenesená",J294,0)</f>
        <v>0</v>
      </c>
      <c r="BI294" s="180">
        <f>IF(N294="nulová",J294,0)</f>
        <v>0</v>
      </c>
      <c r="BJ294" s="18" t="s">
        <v>82</v>
      </c>
      <c r="BK294" s="180">
        <f>ROUND(I294*H294,2)</f>
        <v>0</v>
      </c>
      <c r="BL294" s="18" t="s">
        <v>184</v>
      </c>
      <c r="BM294" s="179" t="s">
        <v>1654</v>
      </c>
    </row>
    <row r="295" spans="2:51" s="13" customFormat="1" ht="12">
      <c r="B295" s="181"/>
      <c r="D295" s="182" t="s">
        <v>189</v>
      </c>
      <c r="E295" s="183" t="s">
        <v>1</v>
      </c>
      <c r="F295" s="184" t="s">
        <v>1655</v>
      </c>
      <c r="H295" s="185">
        <v>158</v>
      </c>
      <c r="I295" s="186"/>
      <c r="L295" s="181"/>
      <c r="M295" s="187"/>
      <c r="N295" s="188"/>
      <c r="O295" s="188"/>
      <c r="P295" s="188"/>
      <c r="Q295" s="188"/>
      <c r="R295" s="188"/>
      <c r="S295" s="188"/>
      <c r="T295" s="189"/>
      <c r="AT295" s="183" t="s">
        <v>189</v>
      </c>
      <c r="AU295" s="183" t="s">
        <v>84</v>
      </c>
      <c r="AV295" s="13" t="s">
        <v>84</v>
      </c>
      <c r="AW295" s="13" t="s">
        <v>31</v>
      </c>
      <c r="AX295" s="13" t="s">
        <v>75</v>
      </c>
      <c r="AY295" s="183" t="s">
        <v>177</v>
      </c>
    </row>
    <row r="296" spans="2:51" s="13" customFormat="1" ht="12">
      <c r="B296" s="181"/>
      <c r="D296" s="182" t="s">
        <v>189</v>
      </c>
      <c r="E296" s="183" t="s">
        <v>1</v>
      </c>
      <c r="F296" s="184" t="s">
        <v>1656</v>
      </c>
      <c r="H296" s="185">
        <v>82</v>
      </c>
      <c r="I296" s="186"/>
      <c r="L296" s="181"/>
      <c r="M296" s="187"/>
      <c r="N296" s="188"/>
      <c r="O296" s="188"/>
      <c r="P296" s="188"/>
      <c r="Q296" s="188"/>
      <c r="R296" s="188"/>
      <c r="S296" s="188"/>
      <c r="T296" s="189"/>
      <c r="AT296" s="183" t="s">
        <v>189</v>
      </c>
      <c r="AU296" s="183" t="s">
        <v>84</v>
      </c>
      <c r="AV296" s="13" t="s">
        <v>84</v>
      </c>
      <c r="AW296" s="13" t="s">
        <v>31</v>
      </c>
      <c r="AX296" s="13" t="s">
        <v>75</v>
      </c>
      <c r="AY296" s="183" t="s">
        <v>177</v>
      </c>
    </row>
    <row r="297" spans="2:51" s="13" customFormat="1" ht="12">
      <c r="B297" s="181"/>
      <c r="D297" s="182" t="s">
        <v>189</v>
      </c>
      <c r="E297" s="183" t="s">
        <v>1</v>
      </c>
      <c r="F297" s="184" t="s">
        <v>1657</v>
      </c>
      <c r="H297" s="185">
        <v>18</v>
      </c>
      <c r="I297" s="186"/>
      <c r="L297" s="181"/>
      <c r="M297" s="187"/>
      <c r="N297" s="188"/>
      <c r="O297" s="188"/>
      <c r="P297" s="188"/>
      <c r="Q297" s="188"/>
      <c r="R297" s="188"/>
      <c r="S297" s="188"/>
      <c r="T297" s="189"/>
      <c r="AT297" s="183" t="s">
        <v>189</v>
      </c>
      <c r="AU297" s="183" t="s">
        <v>84</v>
      </c>
      <c r="AV297" s="13" t="s">
        <v>84</v>
      </c>
      <c r="AW297" s="13" t="s">
        <v>31</v>
      </c>
      <c r="AX297" s="13" t="s">
        <v>75</v>
      </c>
      <c r="AY297" s="183" t="s">
        <v>177</v>
      </c>
    </row>
    <row r="298" spans="2:51" s="13" customFormat="1" ht="12">
      <c r="B298" s="181"/>
      <c r="D298" s="182" t="s">
        <v>189</v>
      </c>
      <c r="E298" s="183" t="s">
        <v>1</v>
      </c>
      <c r="F298" s="184" t="s">
        <v>1658</v>
      </c>
      <c r="H298" s="185">
        <v>5</v>
      </c>
      <c r="I298" s="186"/>
      <c r="L298" s="181"/>
      <c r="M298" s="187"/>
      <c r="N298" s="188"/>
      <c r="O298" s="188"/>
      <c r="P298" s="188"/>
      <c r="Q298" s="188"/>
      <c r="R298" s="188"/>
      <c r="S298" s="188"/>
      <c r="T298" s="189"/>
      <c r="AT298" s="183" t="s">
        <v>189</v>
      </c>
      <c r="AU298" s="183" t="s">
        <v>84</v>
      </c>
      <c r="AV298" s="13" t="s">
        <v>84</v>
      </c>
      <c r="AW298" s="13" t="s">
        <v>31</v>
      </c>
      <c r="AX298" s="13" t="s">
        <v>75</v>
      </c>
      <c r="AY298" s="183" t="s">
        <v>177</v>
      </c>
    </row>
    <row r="299" spans="2:51" s="15" customFormat="1" ht="12">
      <c r="B299" s="197"/>
      <c r="D299" s="182" t="s">
        <v>189</v>
      </c>
      <c r="E299" s="198" t="s">
        <v>1</v>
      </c>
      <c r="F299" s="199" t="s">
        <v>202</v>
      </c>
      <c r="H299" s="200">
        <v>263</v>
      </c>
      <c r="I299" s="201"/>
      <c r="L299" s="197"/>
      <c r="M299" s="202"/>
      <c r="N299" s="203"/>
      <c r="O299" s="203"/>
      <c r="P299" s="203"/>
      <c r="Q299" s="203"/>
      <c r="R299" s="203"/>
      <c r="S299" s="203"/>
      <c r="T299" s="204"/>
      <c r="AT299" s="198" t="s">
        <v>189</v>
      </c>
      <c r="AU299" s="198" t="s">
        <v>84</v>
      </c>
      <c r="AV299" s="15" t="s">
        <v>184</v>
      </c>
      <c r="AW299" s="15" t="s">
        <v>31</v>
      </c>
      <c r="AX299" s="15" t="s">
        <v>82</v>
      </c>
      <c r="AY299" s="198" t="s">
        <v>177</v>
      </c>
    </row>
    <row r="300" spans="1:65" s="2" customFormat="1" ht="16.5" customHeight="1">
      <c r="A300" s="33"/>
      <c r="B300" s="167"/>
      <c r="C300" s="205" t="s">
        <v>794</v>
      </c>
      <c r="D300" s="205" t="s">
        <v>290</v>
      </c>
      <c r="E300" s="206" t="s">
        <v>1059</v>
      </c>
      <c r="F300" s="207" t="s">
        <v>1060</v>
      </c>
      <c r="G300" s="208" t="s">
        <v>194</v>
      </c>
      <c r="H300" s="209">
        <v>165.9</v>
      </c>
      <c r="I300" s="210"/>
      <c r="J300" s="211">
        <f>ROUND(I300*H300,2)</f>
        <v>0</v>
      </c>
      <c r="K300" s="207" t="s">
        <v>183</v>
      </c>
      <c r="L300" s="212"/>
      <c r="M300" s="213" t="s">
        <v>1</v>
      </c>
      <c r="N300" s="214" t="s">
        <v>40</v>
      </c>
      <c r="O300" s="59"/>
      <c r="P300" s="177">
        <f>O300*H300</f>
        <v>0</v>
      </c>
      <c r="Q300" s="177">
        <v>0.081</v>
      </c>
      <c r="R300" s="177">
        <f>Q300*H300</f>
        <v>13.4379</v>
      </c>
      <c r="S300" s="177">
        <v>0</v>
      </c>
      <c r="T300" s="17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9" t="s">
        <v>217</v>
      </c>
      <c r="AT300" s="179" t="s">
        <v>290</v>
      </c>
      <c r="AU300" s="179" t="s">
        <v>84</v>
      </c>
      <c r="AY300" s="18" t="s">
        <v>177</v>
      </c>
      <c r="BE300" s="180">
        <f>IF(N300="základní",J300,0)</f>
        <v>0</v>
      </c>
      <c r="BF300" s="180">
        <f>IF(N300="snížená",J300,0)</f>
        <v>0</v>
      </c>
      <c r="BG300" s="180">
        <f>IF(N300="zákl. přenesená",J300,0)</f>
        <v>0</v>
      </c>
      <c r="BH300" s="180">
        <f>IF(N300="sníž. přenesená",J300,0)</f>
        <v>0</v>
      </c>
      <c r="BI300" s="180">
        <f>IF(N300="nulová",J300,0)</f>
        <v>0</v>
      </c>
      <c r="BJ300" s="18" t="s">
        <v>82</v>
      </c>
      <c r="BK300" s="180">
        <f>ROUND(I300*H300,2)</f>
        <v>0</v>
      </c>
      <c r="BL300" s="18" t="s">
        <v>184</v>
      </c>
      <c r="BM300" s="179" t="s">
        <v>1659</v>
      </c>
    </row>
    <row r="301" spans="2:51" s="13" customFormat="1" ht="12">
      <c r="B301" s="181"/>
      <c r="D301" s="182" t="s">
        <v>189</v>
      </c>
      <c r="E301" s="183" t="s">
        <v>1</v>
      </c>
      <c r="F301" s="184" t="s">
        <v>1660</v>
      </c>
      <c r="H301" s="185">
        <v>165.9</v>
      </c>
      <c r="I301" s="186"/>
      <c r="L301" s="181"/>
      <c r="M301" s="187"/>
      <c r="N301" s="188"/>
      <c r="O301" s="188"/>
      <c r="P301" s="188"/>
      <c r="Q301" s="188"/>
      <c r="R301" s="188"/>
      <c r="S301" s="188"/>
      <c r="T301" s="189"/>
      <c r="AT301" s="183" t="s">
        <v>189</v>
      </c>
      <c r="AU301" s="183" t="s">
        <v>84</v>
      </c>
      <c r="AV301" s="13" t="s">
        <v>84</v>
      </c>
      <c r="AW301" s="13" t="s">
        <v>31</v>
      </c>
      <c r="AX301" s="13" t="s">
        <v>82</v>
      </c>
      <c r="AY301" s="183" t="s">
        <v>177</v>
      </c>
    </row>
    <row r="302" spans="1:65" s="2" customFormat="1" ht="24" customHeight="1">
      <c r="A302" s="33"/>
      <c r="B302" s="167"/>
      <c r="C302" s="205" t="s">
        <v>802</v>
      </c>
      <c r="D302" s="205" t="s">
        <v>290</v>
      </c>
      <c r="E302" s="206" t="s">
        <v>1062</v>
      </c>
      <c r="F302" s="207" t="s">
        <v>1063</v>
      </c>
      <c r="G302" s="208" t="s">
        <v>194</v>
      </c>
      <c r="H302" s="209">
        <v>86.1</v>
      </c>
      <c r="I302" s="210"/>
      <c r="J302" s="211">
        <f>ROUND(I302*H302,2)</f>
        <v>0</v>
      </c>
      <c r="K302" s="207" t="s">
        <v>183</v>
      </c>
      <c r="L302" s="212"/>
      <c r="M302" s="213" t="s">
        <v>1</v>
      </c>
      <c r="N302" s="214" t="s">
        <v>40</v>
      </c>
      <c r="O302" s="59"/>
      <c r="P302" s="177">
        <f>O302*H302</f>
        <v>0</v>
      </c>
      <c r="Q302" s="177">
        <v>0.0483</v>
      </c>
      <c r="R302" s="177">
        <f>Q302*H302</f>
        <v>4.15863</v>
      </c>
      <c r="S302" s="177">
        <v>0</v>
      </c>
      <c r="T302" s="17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9" t="s">
        <v>217</v>
      </c>
      <c r="AT302" s="179" t="s">
        <v>290</v>
      </c>
      <c r="AU302" s="179" t="s">
        <v>84</v>
      </c>
      <c r="AY302" s="18" t="s">
        <v>177</v>
      </c>
      <c r="BE302" s="180">
        <f>IF(N302="základní",J302,0)</f>
        <v>0</v>
      </c>
      <c r="BF302" s="180">
        <f>IF(N302="snížená",J302,0)</f>
        <v>0</v>
      </c>
      <c r="BG302" s="180">
        <f>IF(N302="zákl. přenesená",J302,0)</f>
        <v>0</v>
      </c>
      <c r="BH302" s="180">
        <f>IF(N302="sníž. přenesená",J302,0)</f>
        <v>0</v>
      </c>
      <c r="BI302" s="180">
        <f>IF(N302="nulová",J302,0)</f>
        <v>0</v>
      </c>
      <c r="BJ302" s="18" t="s">
        <v>82</v>
      </c>
      <c r="BK302" s="180">
        <f>ROUND(I302*H302,2)</f>
        <v>0</v>
      </c>
      <c r="BL302" s="18" t="s">
        <v>184</v>
      </c>
      <c r="BM302" s="179" t="s">
        <v>1661</v>
      </c>
    </row>
    <row r="303" spans="2:51" s="13" customFormat="1" ht="12">
      <c r="B303" s="181"/>
      <c r="D303" s="182" t="s">
        <v>189</v>
      </c>
      <c r="E303" s="183" t="s">
        <v>1</v>
      </c>
      <c r="F303" s="184" t="s">
        <v>1662</v>
      </c>
      <c r="H303" s="185">
        <v>86.1</v>
      </c>
      <c r="I303" s="186"/>
      <c r="L303" s="181"/>
      <c r="M303" s="187"/>
      <c r="N303" s="188"/>
      <c r="O303" s="188"/>
      <c r="P303" s="188"/>
      <c r="Q303" s="188"/>
      <c r="R303" s="188"/>
      <c r="S303" s="188"/>
      <c r="T303" s="189"/>
      <c r="AT303" s="183" t="s">
        <v>189</v>
      </c>
      <c r="AU303" s="183" t="s">
        <v>84</v>
      </c>
      <c r="AV303" s="13" t="s">
        <v>84</v>
      </c>
      <c r="AW303" s="13" t="s">
        <v>31</v>
      </c>
      <c r="AX303" s="13" t="s">
        <v>82</v>
      </c>
      <c r="AY303" s="183" t="s">
        <v>177</v>
      </c>
    </row>
    <row r="304" spans="1:65" s="2" customFormat="1" ht="24" customHeight="1">
      <c r="A304" s="33"/>
      <c r="B304" s="167"/>
      <c r="C304" s="205" t="s">
        <v>804</v>
      </c>
      <c r="D304" s="205" t="s">
        <v>290</v>
      </c>
      <c r="E304" s="206" t="s">
        <v>1066</v>
      </c>
      <c r="F304" s="207" t="s">
        <v>1067</v>
      </c>
      <c r="G304" s="208" t="s">
        <v>194</v>
      </c>
      <c r="H304" s="209">
        <v>18</v>
      </c>
      <c r="I304" s="210"/>
      <c r="J304" s="211">
        <f>ROUND(I304*H304,2)</f>
        <v>0</v>
      </c>
      <c r="K304" s="207" t="s">
        <v>183</v>
      </c>
      <c r="L304" s="212"/>
      <c r="M304" s="213" t="s">
        <v>1</v>
      </c>
      <c r="N304" s="214" t="s">
        <v>40</v>
      </c>
      <c r="O304" s="59"/>
      <c r="P304" s="177">
        <f>O304*H304</f>
        <v>0</v>
      </c>
      <c r="Q304" s="177">
        <v>0.064</v>
      </c>
      <c r="R304" s="177">
        <f>Q304*H304</f>
        <v>1.1520000000000001</v>
      </c>
      <c r="S304" s="177">
        <v>0</v>
      </c>
      <c r="T304" s="17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9" t="s">
        <v>217</v>
      </c>
      <c r="AT304" s="179" t="s">
        <v>290</v>
      </c>
      <c r="AU304" s="179" t="s">
        <v>84</v>
      </c>
      <c r="AY304" s="18" t="s">
        <v>177</v>
      </c>
      <c r="BE304" s="180">
        <f>IF(N304="základní",J304,0)</f>
        <v>0</v>
      </c>
      <c r="BF304" s="180">
        <f>IF(N304="snížená",J304,0)</f>
        <v>0</v>
      </c>
      <c r="BG304" s="180">
        <f>IF(N304="zákl. přenesená",J304,0)</f>
        <v>0</v>
      </c>
      <c r="BH304" s="180">
        <f>IF(N304="sníž. přenesená",J304,0)</f>
        <v>0</v>
      </c>
      <c r="BI304" s="180">
        <f>IF(N304="nulová",J304,0)</f>
        <v>0</v>
      </c>
      <c r="BJ304" s="18" t="s">
        <v>82</v>
      </c>
      <c r="BK304" s="180">
        <f>ROUND(I304*H304,2)</f>
        <v>0</v>
      </c>
      <c r="BL304" s="18" t="s">
        <v>184</v>
      </c>
      <c r="BM304" s="179" t="s">
        <v>1663</v>
      </c>
    </row>
    <row r="305" spans="1:65" s="2" customFormat="1" ht="16.5" customHeight="1">
      <c r="A305" s="33"/>
      <c r="B305" s="167"/>
      <c r="C305" s="205" t="s">
        <v>1664</v>
      </c>
      <c r="D305" s="205" t="s">
        <v>290</v>
      </c>
      <c r="E305" s="206" t="s">
        <v>1183</v>
      </c>
      <c r="F305" s="207" t="s">
        <v>1184</v>
      </c>
      <c r="G305" s="208" t="s">
        <v>194</v>
      </c>
      <c r="H305" s="209">
        <v>5</v>
      </c>
      <c r="I305" s="210"/>
      <c r="J305" s="211">
        <f>ROUND(I305*H305,2)</f>
        <v>0</v>
      </c>
      <c r="K305" s="207" t="s">
        <v>183</v>
      </c>
      <c r="L305" s="212"/>
      <c r="M305" s="213" t="s">
        <v>1</v>
      </c>
      <c r="N305" s="214" t="s">
        <v>40</v>
      </c>
      <c r="O305" s="59"/>
      <c r="P305" s="177">
        <f>O305*H305</f>
        <v>0</v>
      </c>
      <c r="Q305" s="177">
        <v>0.0782</v>
      </c>
      <c r="R305" s="177">
        <f>Q305*H305</f>
        <v>0.391</v>
      </c>
      <c r="S305" s="177">
        <v>0</v>
      </c>
      <c r="T305" s="178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9" t="s">
        <v>217</v>
      </c>
      <c r="AT305" s="179" t="s">
        <v>290</v>
      </c>
      <c r="AU305" s="179" t="s">
        <v>84</v>
      </c>
      <c r="AY305" s="18" t="s">
        <v>177</v>
      </c>
      <c r="BE305" s="180">
        <f>IF(N305="základní",J305,0)</f>
        <v>0</v>
      </c>
      <c r="BF305" s="180">
        <f>IF(N305="snížená",J305,0)</f>
        <v>0</v>
      </c>
      <c r="BG305" s="180">
        <f>IF(N305="zákl. přenesená",J305,0)</f>
        <v>0</v>
      </c>
      <c r="BH305" s="180">
        <f>IF(N305="sníž. přenesená",J305,0)</f>
        <v>0</v>
      </c>
      <c r="BI305" s="180">
        <f>IF(N305="nulová",J305,0)</f>
        <v>0</v>
      </c>
      <c r="BJ305" s="18" t="s">
        <v>82</v>
      </c>
      <c r="BK305" s="180">
        <f>ROUND(I305*H305,2)</f>
        <v>0</v>
      </c>
      <c r="BL305" s="18" t="s">
        <v>184</v>
      </c>
      <c r="BM305" s="179" t="s">
        <v>1665</v>
      </c>
    </row>
    <row r="306" spans="2:51" s="13" customFormat="1" ht="12">
      <c r="B306" s="181"/>
      <c r="D306" s="182" t="s">
        <v>189</v>
      </c>
      <c r="E306" s="183" t="s">
        <v>1</v>
      </c>
      <c r="F306" s="184" t="s">
        <v>1666</v>
      </c>
      <c r="H306" s="185">
        <v>5</v>
      </c>
      <c r="I306" s="186"/>
      <c r="L306" s="181"/>
      <c r="M306" s="187"/>
      <c r="N306" s="188"/>
      <c r="O306" s="188"/>
      <c r="P306" s="188"/>
      <c r="Q306" s="188"/>
      <c r="R306" s="188"/>
      <c r="S306" s="188"/>
      <c r="T306" s="189"/>
      <c r="AT306" s="183" t="s">
        <v>189</v>
      </c>
      <c r="AU306" s="183" t="s">
        <v>84</v>
      </c>
      <c r="AV306" s="13" t="s">
        <v>84</v>
      </c>
      <c r="AW306" s="13" t="s">
        <v>31</v>
      </c>
      <c r="AX306" s="13" t="s">
        <v>82</v>
      </c>
      <c r="AY306" s="183" t="s">
        <v>177</v>
      </c>
    </row>
    <row r="307" spans="1:65" s="2" customFormat="1" ht="24" customHeight="1">
      <c r="A307" s="33"/>
      <c r="B307" s="167"/>
      <c r="C307" s="168" t="s">
        <v>1667</v>
      </c>
      <c r="D307" s="168" t="s">
        <v>179</v>
      </c>
      <c r="E307" s="169" t="s">
        <v>691</v>
      </c>
      <c r="F307" s="170" t="s">
        <v>692</v>
      </c>
      <c r="G307" s="171" t="s">
        <v>198</v>
      </c>
      <c r="H307" s="172">
        <v>17.138</v>
      </c>
      <c r="I307" s="173"/>
      <c r="J307" s="174">
        <f>ROUND(I307*H307,2)</f>
        <v>0</v>
      </c>
      <c r="K307" s="170" t="s">
        <v>183</v>
      </c>
      <c r="L307" s="34"/>
      <c r="M307" s="175" t="s">
        <v>1</v>
      </c>
      <c r="N307" s="176" t="s">
        <v>40</v>
      </c>
      <c r="O307" s="59"/>
      <c r="P307" s="177">
        <f>O307*H307</f>
        <v>0</v>
      </c>
      <c r="Q307" s="177">
        <v>2.25634</v>
      </c>
      <c r="R307" s="177">
        <f>Q307*H307</f>
        <v>38.66915492</v>
      </c>
      <c r="S307" s="177">
        <v>0</v>
      </c>
      <c r="T307" s="178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9" t="s">
        <v>184</v>
      </c>
      <c r="AT307" s="179" t="s">
        <v>179</v>
      </c>
      <c r="AU307" s="179" t="s">
        <v>84</v>
      </c>
      <c r="AY307" s="18" t="s">
        <v>177</v>
      </c>
      <c r="BE307" s="180">
        <f>IF(N307="základní",J307,0)</f>
        <v>0</v>
      </c>
      <c r="BF307" s="180">
        <f>IF(N307="snížená",J307,0)</f>
        <v>0</v>
      </c>
      <c r="BG307" s="180">
        <f>IF(N307="zákl. přenesená",J307,0)</f>
        <v>0</v>
      </c>
      <c r="BH307" s="180">
        <f>IF(N307="sníž. přenesená",J307,0)</f>
        <v>0</v>
      </c>
      <c r="BI307" s="180">
        <f>IF(N307="nulová",J307,0)</f>
        <v>0</v>
      </c>
      <c r="BJ307" s="18" t="s">
        <v>82</v>
      </c>
      <c r="BK307" s="180">
        <f>ROUND(I307*H307,2)</f>
        <v>0</v>
      </c>
      <c r="BL307" s="18" t="s">
        <v>184</v>
      </c>
      <c r="BM307" s="179" t="s">
        <v>1668</v>
      </c>
    </row>
    <row r="308" spans="2:51" s="13" customFormat="1" ht="12">
      <c r="B308" s="181"/>
      <c r="D308" s="182" t="s">
        <v>189</v>
      </c>
      <c r="E308" s="183" t="s">
        <v>1</v>
      </c>
      <c r="F308" s="184" t="s">
        <v>1437</v>
      </c>
      <c r="H308" s="185">
        <v>12.218</v>
      </c>
      <c r="I308" s="186"/>
      <c r="L308" s="181"/>
      <c r="M308" s="187"/>
      <c r="N308" s="188"/>
      <c r="O308" s="188"/>
      <c r="P308" s="188"/>
      <c r="Q308" s="188"/>
      <c r="R308" s="188"/>
      <c r="S308" s="188"/>
      <c r="T308" s="189"/>
      <c r="AT308" s="183" t="s">
        <v>189</v>
      </c>
      <c r="AU308" s="183" t="s">
        <v>84</v>
      </c>
      <c r="AV308" s="13" t="s">
        <v>84</v>
      </c>
      <c r="AW308" s="13" t="s">
        <v>31</v>
      </c>
      <c r="AX308" s="13" t="s">
        <v>75</v>
      </c>
      <c r="AY308" s="183" t="s">
        <v>177</v>
      </c>
    </row>
    <row r="309" spans="2:51" s="13" customFormat="1" ht="12">
      <c r="B309" s="181"/>
      <c r="D309" s="182" t="s">
        <v>189</v>
      </c>
      <c r="E309" s="183" t="s">
        <v>1</v>
      </c>
      <c r="F309" s="184" t="s">
        <v>1438</v>
      </c>
      <c r="H309" s="185">
        <v>4.92</v>
      </c>
      <c r="I309" s="186"/>
      <c r="L309" s="181"/>
      <c r="M309" s="187"/>
      <c r="N309" s="188"/>
      <c r="O309" s="188"/>
      <c r="P309" s="188"/>
      <c r="Q309" s="188"/>
      <c r="R309" s="188"/>
      <c r="S309" s="188"/>
      <c r="T309" s="189"/>
      <c r="AT309" s="183" t="s">
        <v>189</v>
      </c>
      <c r="AU309" s="183" t="s">
        <v>84</v>
      </c>
      <c r="AV309" s="13" t="s">
        <v>84</v>
      </c>
      <c r="AW309" s="13" t="s">
        <v>31</v>
      </c>
      <c r="AX309" s="13" t="s">
        <v>75</v>
      </c>
      <c r="AY309" s="183" t="s">
        <v>177</v>
      </c>
    </row>
    <row r="310" spans="2:51" s="15" customFormat="1" ht="12">
      <c r="B310" s="197"/>
      <c r="D310" s="182" t="s">
        <v>189</v>
      </c>
      <c r="E310" s="198" t="s">
        <v>1</v>
      </c>
      <c r="F310" s="199" t="s">
        <v>202</v>
      </c>
      <c r="H310" s="200">
        <v>17.138</v>
      </c>
      <c r="I310" s="201"/>
      <c r="L310" s="197"/>
      <c r="M310" s="202"/>
      <c r="N310" s="203"/>
      <c r="O310" s="203"/>
      <c r="P310" s="203"/>
      <c r="Q310" s="203"/>
      <c r="R310" s="203"/>
      <c r="S310" s="203"/>
      <c r="T310" s="204"/>
      <c r="AT310" s="198" t="s">
        <v>189</v>
      </c>
      <c r="AU310" s="198" t="s">
        <v>84</v>
      </c>
      <c r="AV310" s="15" t="s">
        <v>184</v>
      </c>
      <c r="AW310" s="15" t="s">
        <v>31</v>
      </c>
      <c r="AX310" s="15" t="s">
        <v>82</v>
      </c>
      <c r="AY310" s="198" t="s">
        <v>177</v>
      </c>
    </row>
    <row r="311" spans="1:65" s="2" customFormat="1" ht="24" customHeight="1">
      <c r="A311" s="33"/>
      <c r="B311" s="167"/>
      <c r="C311" s="168" t="s">
        <v>1669</v>
      </c>
      <c r="D311" s="168" t="s">
        <v>179</v>
      </c>
      <c r="E311" s="169" t="s">
        <v>296</v>
      </c>
      <c r="F311" s="170" t="s">
        <v>297</v>
      </c>
      <c r="G311" s="171" t="s">
        <v>182</v>
      </c>
      <c r="H311" s="172">
        <v>228</v>
      </c>
      <c r="I311" s="173"/>
      <c r="J311" s="174">
        <f>ROUND(I311*H311,2)</f>
        <v>0</v>
      </c>
      <c r="K311" s="170" t="s">
        <v>183</v>
      </c>
      <c r="L311" s="34"/>
      <c r="M311" s="175" t="s">
        <v>1</v>
      </c>
      <c r="N311" s="176" t="s">
        <v>40</v>
      </c>
      <c r="O311" s="59"/>
      <c r="P311" s="177">
        <f>O311*H311</f>
        <v>0</v>
      </c>
      <c r="Q311" s="177">
        <v>0.00069</v>
      </c>
      <c r="R311" s="177">
        <f>Q311*H311</f>
        <v>0.15732</v>
      </c>
      <c r="S311" s="177">
        <v>0</v>
      </c>
      <c r="T311" s="178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9" t="s">
        <v>184</v>
      </c>
      <c r="AT311" s="179" t="s">
        <v>179</v>
      </c>
      <c r="AU311" s="179" t="s">
        <v>84</v>
      </c>
      <c r="AY311" s="18" t="s">
        <v>177</v>
      </c>
      <c r="BE311" s="180">
        <f>IF(N311="základní",J311,0)</f>
        <v>0</v>
      </c>
      <c r="BF311" s="180">
        <f>IF(N311="snížená",J311,0)</f>
        <v>0</v>
      </c>
      <c r="BG311" s="180">
        <f>IF(N311="zákl. přenesená",J311,0)</f>
        <v>0</v>
      </c>
      <c r="BH311" s="180">
        <f>IF(N311="sníž. přenesená",J311,0)</f>
        <v>0</v>
      </c>
      <c r="BI311" s="180">
        <f>IF(N311="nulová",J311,0)</f>
        <v>0</v>
      </c>
      <c r="BJ311" s="18" t="s">
        <v>82</v>
      </c>
      <c r="BK311" s="180">
        <f>ROUND(I311*H311,2)</f>
        <v>0</v>
      </c>
      <c r="BL311" s="18" t="s">
        <v>184</v>
      </c>
      <c r="BM311" s="179" t="s">
        <v>1670</v>
      </c>
    </row>
    <row r="312" spans="2:51" s="13" customFormat="1" ht="12">
      <c r="B312" s="181"/>
      <c r="D312" s="182" t="s">
        <v>189</v>
      </c>
      <c r="E312" s="183" t="s">
        <v>1</v>
      </c>
      <c r="F312" s="184" t="s">
        <v>1671</v>
      </c>
      <c r="H312" s="185">
        <v>228</v>
      </c>
      <c r="I312" s="186"/>
      <c r="L312" s="181"/>
      <c r="M312" s="187"/>
      <c r="N312" s="188"/>
      <c r="O312" s="188"/>
      <c r="P312" s="188"/>
      <c r="Q312" s="188"/>
      <c r="R312" s="188"/>
      <c r="S312" s="188"/>
      <c r="T312" s="189"/>
      <c r="AT312" s="183" t="s">
        <v>189</v>
      </c>
      <c r="AU312" s="183" t="s">
        <v>84</v>
      </c>
      <c r="AV312" s="13" t="s">
        <v>84</v>
      </c>
      <c r="AW312" s="13" t="s">
        <v>31</v>
      </c>
      <c r="AX312" s="13" t="s">
        <v>82</v>
      </c>
      <c r="AY312" s="183" t="s">
        <v>177</v>
      </c>
    </row>
    <row r="313" spans="1:65" s="2" customFormat="1" ht="16.5" customHeight="1">
      <c r="A313" s="33"/>
      <c r="B313" s="167"/>
      <c r="C313" s="168" t="s">
        <v>1672</v>
      </c>
      <c r="D313" s="168" t="s">
        <v>179</v>
      </c>
      <c r="E313" s="169" t="s">
        <v>1073</v>
      </c>
      <c r="F313" s="170" t="s">
        <v>1074</v>
      </c>
      <c r="G313" s="171" t="s">
        <v>194</v>
      </c>
      <c r="H313" s="172">
        <v>92</v>
      </c>
      <c r="I313" s="173"/>
      <c r="J313" s="174">
        <f>ROUND(I313*H313,2)</f>
        <v>0</v>
      </c>
      <c r="K313" s="170" t="s">
        <v>183</v>
      </c>
      <c r="L313" s="34"/>
      <c r="M313" s="175" t="s">
        <v>1</v>
      </c>
      <c r="N313" s="176" t="s">
        <v>40</v>
      </c>
      <c r="O313" s="59"/>
      <c r="P313" s="177">
        <f>O313*H313</f>
        <v>0</v>
      </c>
      <c r="Q313" s="177">
        <v>0</v>
      </c>
      <c r="R313" s="177">
        <f>Q313*H313</f>
        <v>0</v>
      </c>
      <c r="S313" s="177">
        <v>0</v>
      </c>
      <c r="T313" s="178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9" t="s">
        <v>184</v>
      </c>
      <c r="AT313" s="179" t="s">
        <v>179</v>
      </c>
      <c r="AU313" s="179" t="s">
        <v>84</v>
      </c>
      <c r="AY313" s="18" t="s">
        <v>177</v>
      </c>
      <c r="BE313" s="180">
        <f>IF(N313="základní",J313,0)</f>
        <v>0</v>
      </c>
      <c r="BF313" s="180">
        <f>IF(N313="snížená",J313,0)</f>
        <v>0</v>
      </c>
      <c r="BG313" s="180">
        <f>IF(N313="zákl. přenesená",J313,0)</f>
        <v>0</v>
      </c>
      <c r="BH313" s="180">
        <f>IF(N313="sníž. přenesená",J313,0)</f>
        <v>0</v>
      </c>
      <c r="BI313" s="180">
        <f>IF(N313="nulová",J313,0)</f>
        <v>0</v>
      </c>
      <c r="BJ313" s="18" t="s">
        <v>82</v>
      </c>
      <c r="BK313" s="180">
        <f>ROUND(I313*H313,2)</f>
        <v>0</v>
      </c>
      <c r="BL313" s="18" t="s">
        <v>184</v>
      </c>
      <c r="BM313" s="179" t="s">
        <v>1673</v>
      </c>
    </row>
    <row r="314" spans="1:65" s="2" customFormat="1" ht="24" customHeight="1">
      <c r="A314" s="33"/>
      <c r="B314" s="167"/>
      <c r="C314" s="168" t="s">
        <v>1674</v>
      </c>
      <c r="D314" s="168" t="s">
        <v>179</v>
      </c>
      <c r="E314" s="169" t="s">
        <v>1675</v>
      </c>
      <c r="F314" s="170" t="s">
        <v>1676</v>
      </c>
      <c r="G314" s="171" t="s">
        <v>194</v>
      </c>
      <c r="H314" s="172">
        <v>0.8</v>
      </c>
      <c r="I314" s="173"/>
      <c r="J314" s="174">
        <f>ROUND(I314*H314,2)</f>
        <v>0</v>
      </c>
      <c r="K314" s="170" t="s">
        <v>183</v>
      </c>
      <c r="L314" s="34"/>
      <c r="M314" s="175" t="s">
        <v>1</v>
      </c>
      <c r="N314" s="176" t="s">
        <v>40</v>
      </c>
      <c r="O314" s="59"/>
      <c r="P314" s="177">
        <f>O314*H314</f>
        <v>0</v>
      </c>
      <c r="Q314" s="177">
        <v>0.00282</v>
      </c>
      <c r="R314" s="177">
        <f>Q314*H314</f>
        <v>0.002256</v>
      </c>
      <c r="S314" s="177">
        <v>0.101</v>
      </c>
      <c r="T314" s="178">
        <f>S314*H314</f>
        <v>0.08080000000000001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9" t="s">
        <v>184</v>
      </c>
      <c r="AT314" s="179" t="s">
        <v>179</v>
      </c>
      <c r="AU314" s="179" t="s">
        <v>84</v>
      </c>
      <c r="AY314" s="18" t="s">
        <v>177</v>
      </c>
      <c r="BE314" s="180">
        <f>IF(N314="základní",J314,0)</f>
        <v>0</v>
      </c>
      <c r="BF314" s="180">
        <f>IF(N314="snížená",J314,0)</f>
        <v>0</v>
      </c>
      <c r="BG314" s="180">
        <f>IF(N314="zákl. přenesená",J314,0)</f>
        <v>0</v>
      </c>
      <c r="BH314" s="180">
        <f>IF(N314="sníž. přenesená",J314,0)</f>
        <v>0</v>
      </c>
      <c r="BI314" s="180">
        <f>IF(N314="nulová",J314,0)</f>
        <v>0</v>
      </c>
      <c r="BJ314" s="18" t="s">
        <v>82</v>
      </c>
      <c r="BK314" s="180">
        <f>ROUND(I314*H314,2)</f>
        <v>0</v>
      </c>
      <c r="BL314" s="18" t="s">
        <v>184</v>
      </c>
      <c r="BM314" s="179" t="s">
        <v>1677</v>
      </c>
    </row>
    <row r="315" spans="2:51" s="14" customFormat="1" ht="12">
      <c r="B315" s="190"/>
      <c r="D315" s="182" t="s">
        <v>189</v>
      </c>
      <c r="E315" s="191" t="s">
        <v>1</v>
      </c>
      <c r="F315" s="192" t="s">
        <v>1678</v>
      </c>
      <c r="H315" s="191" t="s">
        <v>1</v>
      </c>
      <c r="I315" s="193"/>
      <c r="L315" s="190"/>
      <c r="M315" s="194"/>
      <c r="N315" s="195"/>
      <c r="O315" s="195"/>
      <c r="P315" s="195"/>
      <c r="Q315" s="195"/>
      <c r="R315" s="195"/>
      <c r="S315" s="195"/>
      <c r="T315" s="196"/>
      <c r="AT315" s="191" t="s">
        <v>189</v>
      </c>
      <c r="AU315" s="191" t="s">
        <v>84</v>
      </c>
      <c r="AV315" s="14" t="s">
        <v>82</v>
      </c>
      <c r="AW315" s="14" t="s">
        <v>31</v>
      </c>
      <c r="AX315" s="14" t="s">
        <v>75</v>
      </c>
      <c r="AY315" s="191" t="s">
        <v>177</v>
      </c>
    </row>
    <row r="316" spans="2:51" s="13" customFormat="1" ht="12">
      <c r="B316" s="181"/>
      <c r="D316" s="182" t="s">
        <v>189</v>
      </c>
      <c r="E316" s="183" t="s">
        <v>1</v>
      </c>
      <c r="F316" s="184" t="s">
        <v>1679</v>
      </c>
      <c r="H316" s="185">
        <v>0.8</v>
      </c>
      <c r="I316" s="186"/>
      <c r="L316" s="181"/>
      <c r="M316" s="187"/>
      <c r="N316" s="188"/>
      <c r="O316" s="188"/>
      <c r="P316" s="188"/>
      <c r="Q316" s="188"/>
      <c r="R316" s="188"/>
      <c r="S316" s="188"/>
      <c r="T316" s="189"/>
      <c r="AT316" s="183" t="s">
        <v>189</v>
      </c>
      <c r="AU316" s="183" t="s">
        <v>84</v>
      </c>
      <c r="AV316" s="13" t="s">
        <v>84</v>
      </c>
      <c r="AW316" s="13" t="s">
        <v>31</v>
      </c>
      <c r="AX316" s="13" t="s">
        <v>82</v>
      </c>
      <c r="AY316" s="183" t="s">
        <v>177</v>
      </c>
    </row>
    <row r="317" spans="2:63" s="12" customFormat="1" ht="22.9" customHeight="1">
      <c r="B317" s="154"/>
      <c r="D317" s="155" t="s">
        <v>74</v>
      </c>
      <c r="E317" s="165" t="s">
        <v>346</v>
      </c>
      <c r="F317" s="165" t="s">
        <v>347</v>
      </c>
      <c r="I317" s="157"/>
      <c r="J317" s="166">
        <f>BK317</f>
        <v>0</v>
      </c>
      <c r="L317" s="154"/>
      <c r="M317" s="159"/>
      <c r="N317" s="160"/>
      <c r="O317" s="160"/>
      <c r="P317" s="161">
        <f>SUM(P318:P330)</f>
        <v>0</v>
      </c>
      <c r="Q317" s="160"/>
      <c r="R317" s="161">
        <f>SUM(R318:R330)</f>
        <v>0</v>
      </c>
      <c r="S317" s="160"/>
      <c r="T317" s="162">
        <f>SUM(T318:T330)</f>
        <v>0</v>
      </c>
      <c r="AR317" s="155" t="s">
        <v>82</v>
      </c>
      <c r="AT317" s="163" t="s">
        <v>74</v>
      </c>
      <c r="AU317" s="163" t="s">
        <v>82</v>
      </c>
      <c r="AY317" s="155" t="s">
        <v>177</v>
      </c>
      <c r="BK317" s="164">
        <f>SUM(BK318:BK330)</f>
        <v>0</v>
      </c>
    </row>
    <row r="318" spans="1:65" s="2" customFormat="1" ht="16.5" customHeight="1">
      <c r="A318" s="33"/>
      <c r="B318" s="167"/>
      <c r="C318" s="168" t="s">
        <v>1680</v>
      </c>
      <c r="D318" s="168" t="s">
        <v>179</v>
      </c>
      <c r="E318" s="169" t="s">
        <v>353</v>
      </c>
      <c r="F318" s="170" t="s">
        <v>354</v>
      </c>
      <c r="G318" s="171" t="s">
        <v>234</v>
      </c>
      <c r="H318" s="172">
        <v>388.245</v>
      </c>
      <c r="I318" s="173"/>
      <c r="J318" s="174">
        <f>ROUND(I318*H318,2)</f>
        <v>0</v>
      </c>
      <c r="K318" s="170" t="s">
        <v>183</v>
      </c>
      <c r="L318" s="34"/>
      <c r="M318" s="175" t="s">
        <v>1</v>
      </c>
      <c r="N318" s="176" t="s">
        <v>40</v>
      </c>
      <c r="O318" s="59"/>
      <c r="P318" s="177">
        <f>O318*H318</f>
        <v>0</v>
      </c>
      <c r="Q318" s="177">
        <v>0</v>
      </c>
      <c r="R318" s="177">
        <f>Q318*H318</f>
        <v>0</v>
      </c>
      <c r="S318" s="177">
        <v>0</v>
      </c>
      <c r="T318" s="178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9" t="s">
        <v>184</v>
      </c>
      <c r="AT318" s="179" t="s">
        <v>179</v>
      </c>
      <c r="AU318" s="179" t="s">
        <v>84</v>
      </c>
      <c r="AY318" s="18" t="s">
        <v>177</v>
      </c>
      <c r="BE318" s="180">
        <f>IF(N318="základní",J318,0)</f>
        <v>0</v>
      </c>
      <c r="BF318" s="180">
        <f>IF(N318="snížená",J318,0)</f>
        <v>0</v>
      </c>
      <c r="BG318" s="180">
        <f>IF(N318="zákl. přenesená",J318,0)</f>
        <v>0</v>
      </c>
      <c r="BH318" s="180">
        <f>IF(N318="sníž. přenesená",J318,0)</f>
        <v>0</v>
      </c>
      <c r="BI318" s="180">
        <f>IF(N318="nulová",J318,0)</f>
        <v>0</v>
      </c>
      <c r="BJ318" s="18" t="s">
        <v>82</v>
      </c>
      <c r="BK318" s="180">
        <f>ROUND(I318*H318,2)</f>
        <v>0</v>
      </c>
      <c r="BL318" s="18" t="s">
        <v>184</v>
      </c>
      <c r="BM318" s="179" t="s">
        <v>1681</v>
      </c>
    </row>
    <row r="319" spans="2:51" s="13" customFormat="1" ht="12">
      <c r="B319" s="181"/>
      <c r="D319" s="182" t="s">
        <v>189</v>
      </c>
      <c r="E319" s="183" t="s">
        <v>137</v>
      </c>
      <c r="F319" s="184" t="s">
        <v>1402</v>
      </c>
      <c r="H319" s="185">
        <v>388.245</v>
      </c>
      <c r="I319" s="186"/>
      <c r="L319" s="181"/>
      <c r="M319" s="187"/>
      <c r="N319" s="188"/>
      <c r="O319" s="188"/>
      <c r="P319" s="188"/>
      <c r="Q319" s="188"/>
      <c r="R319" s="188"/>
      <c r="S319" s="188"/>
      <c r="T319" s="189"/>
      <c r="AT319" s="183" t="s">
        <v>189</v>
      </c>
      <c r="AU319" s="183" t="s">
        <v>84</v>
      </c>
      <c r="AV319" s="13" t="s">
        <v>84</v>
      </c>
      <c r="AW319" s="13" t="s">
        <v>31</v>
      </c>
      <c r="AX319" s="13" t="s">
        <v>82</v>
      </c>
      <c r="AY319" s="183" t="s">
        <v>177</v>
      </c>
    </row>
    <row r="320" spans="1:65" s="2" customFormat="1" ht="24" customHeight="1">
      <c r="A320" s="33"/>
      <c r="B320" s="167"/>
      <c r="C320" s="168" t="s">
        <v>1682</v>
      </c>
      <c r="D320" s="168" t="s">
        <v>179</v>
      </c>
      <c r="E320" s="169" t="s">
        <v>357</v>
      </c>
      <c r="F320" s="170" t="s">
        <v>358</v>
      </c>
      <c r="G320" s="171" t="s">
        <v>234</v>
      </c>
      <c r="H320" s="172">
        <v>5435.43</v>
      </c>
      <c r="I320" s="173"/>
      <c r="J320" s="174">
        <f>ROUND(I320*H320,2)</f>
        <v>0</v>
      </c>
      <c r="K320" s="170" t="s">
        <v>183</v>
      </c>
      <c r="L320" s="34"/>
      <c r="M320" s="175" t="s">
        <v>1</v>
      </c>
      <c r="N320" s="176" t="s">
        <v>40</v>
      </c>
      <c r="O320" s="59"/>
      <c r="P320" s="177">
        <f>O320*H320</f>
        <v>0</v>
      </c>
      <c r="Q320" s="177">
        <v>0</v>
      </c>
      <c r="R320" s="177">
        <f>Q320*H320</f>
        <v>0</v>
      </c>
      <c r="S320" s="177">
        <v>0</v>
      </c>
      <c r="T320" s="178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9" t="s">
        <v>184</v>
      </c>
      <c r="AT320" s="179" t="s">
        <v>179</v>
      </c>
      <c r="AU320" s="179" t="s">
        <v>84</v>
      </c>
      <c r="AY320" s="18" t="s">
        <v>177</v>
      </c>
      <c r="BE320" s="180">
        <f>IF(N320="základní",J320,0)</f>
        <v>0</v>
      </c>
      <c r="BF320" s="180">
        <f>IF(N320="snížená",J320,0)</f>
        <v>0</v>
      </c>
      <c r="BG320" s="180">
        <f>IF(N320="zákl. přenesená",J320,0)</f>
        <v>0</v>
      </c>
      <c r="BH320" s="180">
        <f>IF(N320="sníž. přenesená",J320,0)</f>
        <v>0</v>
      </c>
      <c r="BI320" s="180">
        <f>IF(N320="nulová",J320,0)</f>
        <v>0</v>
      </c>
      <c r="BJ320" s="18" t="s">
        <v>82</v>
      </c>
      <c r="BK320" s="180">
        <f>ROUND(I320*H320,2)</f>
        <v>0</v>
      </c>
      <c r="BL320" s="18" t="s">
        <v>184</v>
      </c>
      <c r="BM320" s="179" t="s">
        <v>1683</v>
      </c>
    </row>
    <row r="321" spans="2:51" s="13" customFormat="1" ht="12">
      <c r="B321" s="181"/>
      <c r="D321" s="182" t="s">
        <v>189</v>
      </c>
      <c r="E321" s="183" t="s">
        <v>1</v>
      </c>
      <c r="F321" s="184" t="s">
        <v>360</v>
      </c>
      <c r="H321" s="185">
        <v>5435.43</v>
      </c>
      <c r="I321" s="186"/>
      <c r="L321" s="181"/>
      <c r="M321" s="187"/>
      <c r="N321" s="188"/>
      <c r="O321" s="188"/>
      <c r="P321" s="188"/>
      <c r="Q321" s="188"/>
      <c r="R321" s="188"/>
      <c r="S321" s="188"/>
      <c r="T321" s="189"/>
      <c r="AT321" s="183" t="s">
        <v>189</v>
      </c>
      <c r="AU321" s="183" t="s">
        <v>84</v>
      </c>
      <c r="AV321" s="13" t="s">
        <v>84</v>
      </c>
      <c r="AW321" s="13" t="s">
        <v>31</v>
      </c>
      <c r="AX321" s="13" t="s">
        <v>82</v>
      </c>
      <c r="AY321" s="183" t="s">
        <v>177</v>
      </c>
    </row>
    <row r="322" spans="1:65" s="2" customFormat="1" ht="16.5" customHeight="1">
      <c r="A322" s="33"/>
      <c r="B322" s="167"/>
      <c r="C322" s="168" t="s">
        <v>1684</v>
      </c>
      <c r="D322" s="168" t="s">
        <v>179</v>
      </c>
      <c r="E322" s="169" t="s">
        <v>362</v>
      </c>
      <c r="F322" s="170" t="s">
        <v>363</v>
      </c>
      <c r="G322" s="171" t="s">
        <v>234</v>
      </c>
      <c r="H322" s="172">
        <v>159.063</v>
      </c>
      <c r="I322" s="173"/>
      <c r="J322" s="174">
        <f>ROUND(I322*H322,2)</f>
        <v>0</v>
      </c>
      <c r="K322" s="170" t="s">
        <v>183</v>
      </c>
      <c r="L322" s="34"/>
      <c r="M322" s="175" t="s">
        <v>1</v>
      </c>
      <c r="N322" s="176" t="s">
        <v>40</v>
      </c>
      <c r="O322" s="59"/>
      <c r="P322" s="177">
        <f>O322*H322</f>
        <v>0</v>
      </c>
      <c r="Q322" s="177">
        <v>0</v>
      </c>
      <c r="R322" s="177">
        <f>Q322*H322</f>
        <v>0</v>
      </c>
      <c r="S322" s="177">
        <v>0</v>
      </c>
      <c r="T322" s="178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9" t="s">
        <v>184</v>
      </c>
      <c r="AT322" s="179" t="s">
        <v>179</v>
      </c>
      <c r="AU322" s="179" t="s">
        <v>84</v>
      </c>
      <c r="AY322" s="18" t="s">
        <v>177</v>
      </c>
      <c r="BE322" s="180">
        <f>IF(N322="základní",J322,0)</f>
        <v>0</v>
      </c>
      <c r="BF322" s="180">
        <f>IF(N322="snížená",J322,0)</f>
        <v>0</v>
      </c>
      <c r="BG322" s="180">
        <f>IF(N322="zákl. přenesená",J322,0)</f>
        <v>0</v>
      </c>
      <c r="BH322" s="180">
        <f>IF(N322="sníž. přenesená",J322,0)</f>
        <v>0</v>
      </c>
      <c r="BI322" s="180">
        <f>IF(N322="nulová",J322,0)</f>
        <v>0</v>
      </c>
      <c r="BJ322" s="18" t="s">
        <v>82</v>
      </c>
      <c r="BK322" s="180">
        <f>ROUND(I322*H322,2)</f>
        <v>0</v>
      </c>
      <c r="BL322" s="18" t="s">
        <v>184</v>
      </c>
      <c r="BM322" s="179" t="s">
        <v>1685</v>
      </c>
    </row>
    <row r="323" spans="2:51" s="13" customFormat="1" ht="12">
      <c r="B323" s="181"/>
      <c r="D323" s="182" t="s">
        <v>189</v>
      </c>
      <c r="E323" s="183" t="s">
        <v>139</v>
      </c>
      <c r="F323" s="184" t="s">
        <v>1686</v>
      </c>
      <c r="H323" s="185">
        <v>159.063</v>
      </c>
      <c r="I323" s="186"/>
      <c r="L323" s="181"/>
      <c r="M323" s="187"/>
      <c r="N323" s="188"/>
      <c r="O323" s="188"/>
      <c r="P323" s="188"/>
      <c r="Q323" s="188"/>
      <c r="R323" s="188"/>
      <c r="S323" s="188"/>
      <c r="T323" s="189"/>
      <c r="AT323" s="183" t="s">
        <v>189</v>
      </c>
      <c r="AU323" s="183" t="s">
        <v>84</v>
      </c>
      <c r="AV323" s="13" t="s">
        <v>84</v>
      </c>
      <c r="AW323" s="13" t="s">
        <v>31</v>
      </c>
      <c r="AX323" s="13" t="s">
        <v>82</v>
      </c>
      <c r="AY323" s="183" t="s">
        <v>177</v>
      </c>
    </row>
    <row r="324" spans="1:65" s="2" customFormat="1" ht="24" customHeight="1">
      <c r="A324" s="33"/>
      <c r="B324" s="167"/>
      <c r="C324" s="168" t="s">
        <v>1687</v>
      </c>
      <c r="D324" s="168" t="s">
        <v>179</v>
      </c>
      <c r="E324" s="169" t="s">
        <v>367</v>
      </c>
      <c r="F324" s="170" t="s">
        <v>368</v>
      </c>
      <c r="G324" s="171" t="s">
        <v>234</v>
      </c>
      <c r="H324" s="172">
        <v>2226.882</v>
      </c>
      <c r="I324" s="173"/>
      <c r="J324" s="174">
        <f>ROUND(I324*H324,2)</f>
        <v>0</v>
      </c>
      <c r="K324" s="170" t="s">
        <v>183</v>
      </c>
      <c r="L324" s="34"/>
      <c r="M324" s="175" t="s">
        <v>1</v>
      </c>
      <c r="N324" s="176" t="s">
        <v>40</v>
      </c>
      <c r="O324" s="59"/>
      <c r="P324" s="177">
        <f>O324*H324</f>
        <v>0</v>
      </c>
      <c r="Q324" s="177">
        <v>0</v>
      </c>
      <c r="R324" s="177">
        <f>Q324*H324</f>
        <v>0</v>
      </c>
      <c r="S324" s="177">
        <v>0</v>
      </c>
      <c r="T324" s="178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9" t="s">
        <v>184</v>
      </c>
      <c r="AT324" s="179" t="s">
        <v>179</v>
      </c>
      <c r="AU324" s="179" t="s">
        <v>84</v>
      </c>
      <c r="AY324" s="18" t="s">
        <v>177</v>
      </c>
      <c r="BE324" s="180">
        <f>IF(N324="základní",J324,0)</f>
        <v>0</v>
      </c>
      <c r="BF324" s="180">
        <f>IF(N324="snížená",J324,0)</f>
        <v>0</v>
      </c>
      <c r="BG324" s="180">
        <f>IF(N324="zákl. přenesená",J324,0)</f>
        <v>0</v>
      </c>
      <c r="BH324" s="180">
        <f>IF(N324="sníž. přenesená",J324,0)</f>
        <v>0</v>
      </c>
      <c r="BI324" s="180">
        <f>IF(N324="nulová",J324,0)</f>
        <v>0</v>
      </c>
      <c r="BJ324" s="18" t="s">
        <v>82</v>
      </c>
      <c r="BK324" s="180">
        <f>ROUND(I324*H324,2)</f>
        <v>0</v>
      </c>
      <c r="BL324" s="18" t="s">
        <v>184</v>
      </c>
      <c r="BM324" s="179" t="s">
        <v>1688</v>
      </c>
    </row>
    <row r="325" spans="2:51" s="13" customFormat="1" ht="12">
      <c r="B325" s="181"/>
      <c r="D325" s="182" t="s">
        <v>189</v>
      </c>
      <c r="E325" s="183" t="s">
        <v>1</v>
      </c>
      <c r="F325" s="184" t="s">
        <v>370</v>
      </c>
      <c r="H325" s="185">
        <v>2226.882</v>
      </c>
      <c r="I325" s="186"/>
      <c r="L325" s="181"/>
      <c r="M325" s="187"/>
      <c r="N325" s="188"/>
      <c r="O325" s="188"/>
      <c r="P325" s="188"/>
      <c r="Q325" s="188"/>
      <c r="R325" s="188"/>
      <c r="S325" s="188"/>
      <c r="T325" s="189"/>
      <c r="AT325" s="183" t="s">
        <v>189</v>
      </c>
      <c r="AU325" s="183" t="s">
        <v>84</v>
      </c>
      <c r="AV325" s="13" t="s">
        <v>84</v>
      </c>
      <c r="AW325" s="13" t="s">
        <v>31</v>
      </c>
      <c r="AX325" s="13" t="s">
        <v>82</v>
      </c>
      <c r="AY325" s="183" t="s">
        <v>177</v>
      </c>
    </row>
    <row r="326" spans="1:65" s="2" customFormat="1" ht="24" customHeight="1">
      <c r="A326" s="33"/>
      <c r="B326" s="167"/>
      <c r="C326" s="168" t="s">
        <v>1689</v>
      </c>
      <c r="D326" s="168" t="s">
        <v>179</v>
      </c>
      <c r="E326" s="169" t="s">
        <v>372</v>
      </c>
      <c r="F326" s="170" t="s">
        <v>373</v>
      </c>
      <c r="G326" s="171" t="s">
        <v>234</v>
      </c>
      <c r="H326" s="172">
        <v>547.308</v>
      </c>
      <c r="I326" s="173"/>
      <c r="J326" s="174">
        <f>ROUND(I326*H326,2)</f>
        <v>0</v>
      </c>
      <c r="K326" s="170" t="s">
        <v>183</v>
      </c>
      <c r="L326" s="34"/>
      <c r="M326" s="175" t="s">
        <v>1</v>
      </c>
      <c r="N326" s="176" t="s">
        <v>40</v>
      </c>
      <c r="O326" s="59"/>
      <c r="P326" s="177">
        <f>O326*H326</f>
        <v>0</v>
      </c>
      <c r="Q326" s="177">
        <v>0</v>
      </c>
      <c r="R326" s="177">
        <f>Q326*H326</f>
        <v>0</v>
      </c>
      <c r="S326" s="177">
        <v>0</v>
      </c>
      <c r="T326" s="178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9" t="s">
        <v>184</v>
      </c>
      <c r="AT326" s="179" t="s">
        <v>179</v>
      </c>
      <c r="AU326" s="179" t="s">
        <v>84</v>
      </c>
      <c r="AY326" s="18" t="s">
        <v>177</v>
      </c>
      <c r="BE326" s="180">
        <f>IF(N326="základní",J326,0)</f>
        <v>0</v>
      </c>
      <c r="BF326" s="180">
        <f>IF(N326="snížená",J326,0)</f>
        <v>0</v>
      </c>
      <c r="BG326" s="180">
        <f>IF(N326="zákl. přenesená",J326,0)</f>
        <v>0</v>
      </c>
      <c r="BH326" s="180">
        <f>IF(N326="sníž. přenesená",J326,0)</f>
        <v>0</v>
      </c>
      <c r="BI326" s="180">
        <f>IF(N326="nulová",J326,0)</f>
        <v>0</v>
      </c>
      <c r="BJ326" s="18" t="s">
        <v>82</v>
      </c>
      <c r="BK326" s="180">
        <f>ROUND(I326*H326,2)</f>
        <v>0</v>
      </c>
      <c r="BL326" s="18" t="s">
        <v>184</v>
      </c>
      <c r="BM326" s="179" t="s">
        <v>1690</v>
      </c>
    </row>
    <row r="327" spans="1:65" s="2" customFormat="1" ht="36" customHeight="1">
      <c r="A327" s="33"/>
      <c r="B327" s="167"/>
      <c r="C327" s="168" t="s">
        <v>1691</v>
      </c>
      <c r="D327" s="168" t="s">
        <v>179</v>
      </c>
      <c r="E327" s="169" t="s">
        <v>768</v>
      </c>
      <c r="F327" s="170" t="s">
        <v>769</v>
      </c>
      <c r="G327" s="171" t="s">
        <v>234</v>
      </c>
      <c r="H327" s="172">
        <v>159.063</v>
      </c>
      <c r="I327" s="173"/>
      <c r="J327" s="174">
        <f>ROUND(I327*H327,2)</f>
        <v>0</v>
      </c>
      <c r="K327" s="170" t="s">
        <v>183</v>
      </c>
      <c r="L327" s="34"/>
      <c r="M327" s="175" t="s">
        <v>1</v>
      </c>
      <c r="N327" s="176" t="s">
        <v>40</v>
      </c>
      <c r="O327" s="59"/>
      <c r="P327" s="177">
        <f>O327*H327</f>
        <v>0</v>
      </c>
      <c r="Q327" s="177">
        <v>0</v>
      </c>
      <c r="R327" s="177">
        <f>Q327*H327</f>
        <v>0</v>
      </c>
      <c r="S327" s="177">
        <v>0</v>
      </c>
      <c r="T327" s="178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79" t="s">
        <v>184</v>
      </c>
      <c r="AT327" s="179" t="s">
        <v>179</v>
      </c>
      <c r="AU327" s="179" t="s">
        <v>84</v>
      </c>
      <c r="AY327" s="18" t="s">
        <v>177</v>
      </c>
      <c r="BE327" s="180">
        <f>IF(N327="základní",J327,0)</f>
        <v>0</v>
      </c>
      <c r="BF327" s="180">
        <f>IF(N327="snížená",J327,0)</f>
        <v>0</v>
      </c>
      <c r="BG327" s="180">
        <f>IF(N327="zákl. přenesená",J327,0)</f>
        <v>0</v>
      </c>
      <c r="BH327" s="180">
        <f>IF(N327="sníž. přenesená",J327,0)</f>
        <v>0</v>
      </c>
      <c r="BI327" s="180">
        <f>IF(N327="nulová",J327,0)</f>
        <v>0</v>
      </c>
      <c r="BJ327" s="18" t="s">
        <v>82</v>
      </c>
      <c r="BK327" s="180">
        <f>ROUND(I327*H327,2)</f>
        <v>0</v>
      </c>
      <c r="BL327" s="18" t="s">
        <v>184</v>
      </c>
      <c r="BM327" s="179" t="s">
        <v>1692</v>
      </c>
    </row>
    <row r="328" spans="1:65" s="2" customFormat="1" ht="24" customHeight="1">
      <c r="A328" s="33"/>
      <c r="B328" s="167"/>
      <c r="C328" s="168" t="s">
        <v>448</v>
      </c>
      <c r="D328" s="168" t="s">
        <v>179</v>
      </c>
      <c r="E328" s="169" t="s">
        <v>381</v>
      </c>
      <c r="F328" s="170" t="s">
        <v>382</v>
      </c>
      <c r="G328" s="171" t="s">
        <v>234</v>
      </c>
      <c r="H328" s="172">
        <v>216.095</v>
      </c>
      <c r="I328" s="173"/>
      <c r="J328" s="174">
        <f>ROUND(I328*H328,2)</f>
        <v>0</v>
      </c>
      <c r="K328" s="170" t="s">
        <v>183</v>
      </c>
      <c r="L328" s="34"/>
      <c r="M328" s="175" t="s">
        <v>1</v>
      </c>
      <c r="N328" s="176" t="s">
        <v>40</v>
      </c>
      <c r="O328" s="59"/>
      <c r="P328" s="177">
        <f>O328*H328</f>
        <v>0</v>
      </c>
      <c r="Q328" s="177">
        <v>0</v>
      </c>
      <c r="R328" s="177">
        <f>Q328*H328</f>
        <v>0</v>
      </c>
      <c r="S328" s="177">
        <v>0</v>
      </c>
      <c r="T328" s="178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9" t="s">
        <v>184</v>
      </c>
      <c r="AT328" s="179" t="s">
        <v>179</v>
      </c>
      <c r="AU328" s="179" t="s">
        <v>84</v>
      </c>
      <c r="AY328" s="18" t="s">
        <v>177</v>
      </c>
      <c r="BE328" s="180">
        <f>IF(N328="základní",J328,0)</f>
        <v>0</v>
      </c>
      <c r="BF328" s="180">
        <f>IF(N328="snížená",J328,0)</f>
        <v>0</v>
      </c>
      <c r="BG328" s="180">
        <f>IF(N328="zákl. přenesená",J328,0)</f>
        <v>0</v>
      </c>
      <c r="BH328" s="180">
        <f>IF(N328="sníž. přenesená",J328,0)</f>
        <v>0</v>
      </c>
      <c r="BI328" s="180">
        <f>IF(N328="nulová",J328,0)</f>
        <v>0</v>
      </c>
      <c r="BJ328" s="18" t="s">
        <v>82</v>
      </c>
      <c r="BK328" s="180">
        <f>ROUND(I328*H328,2)</f>
        <v>0</v>
      </c>
      <c r="BL328" s="18" t="s">
        <v>184</v>
      </c>
      <c r="BM328" s="179" t="s">
        <v>1693</v>
      </c>
    </row>
    <row r="329" spans="1:65" s="2" customFormat="1" ht="24" customHeight="1">
      <c r="A329" s="33"/>
      <c r="B329" s="167"/>
      <c r="C329" s="168" t="s">
        <v>1694</v>
      </c>
      <c r="D329" s="168" t="s">
        <v>179</v>
      </c>
      <c r="E329" s="169" t="s">
        <v>385</v>
      </c>
      <c r="F329" s="170" t="s">
        <v>386</v>
      </c>
      <c r="G329" s="171" t="s">
        <v>234</v>
      </c>
      <c r="H329" s="172">
        <v>172.15</v>
      </c>
      <c r="I329" s="173"/>
      <c r="J329" s="174">
        <f>ROUND(I329*H329,2)</f>
        <v>0</v>
      </c>
      <c r="K329" s="170" t="s">
        <v>183</v>
      </c>
      <c r="L329" s="34"/>
      <c r="M329" s="175" t="s">
        <v>1</v>
      </c>
      <c r="N329" s="176" t="s">
        <v>40</v>
      </c>
      <c r="O329" s="59"/>
      <c r="P329" s="177">
        <f>O329*H329</f>
        <v>0</v>
      </c>
      <c r="Q329" s="177">
        <v>0</v>
      </c>
      <c r="R329" s="177">
        <f>Q329*H329</f>
        <v>0</v>
      </c>
      <c r="S329" s="177">
        <v>0</v>
      </c>
      <c r="T329" s="178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79" t="s">
        <v>184</v>
      </c>
      <c r="AT329" s="179" t="s">
        <v>179</v>
      </c>
      <c r="AU329" s="179" t="s">
        <v>84</v>
      </c>
      <c r="AY329" s="18" t="s">
        <v>177</v>
      </c>
      <c r="BE329" s="180">
        <f>IF(N329="základní",J329,0)</f>
        <v>0</v>
      </c>
      <c r="BF329" s="180">
        <f>IF(N329="snížená",J329,0)</f>
        <v>0</v>
      </c>
      <c r="BG329" s="180">
        <f>IF(N329="zákl. přenesená",J329,0)</f>
        <v>0</v>
      </c>
      <c r="BH329" s="180">
        <f>IF(N329="sníž. přenesená",J329,0)</f>
        <v>0</v>
      </c>
      <c r="BI329" s="180">
        <f>IF(N329="nulová",J329,0)</f>
        <v>0</v>
      </c>
      <c r="BJ329" s="18" t="s">
        <v>82</v>
      </c>
      <c r="BK329" s="180">
        <f>ROUND(I329*H329,2)</f>
        <v>0</v>
      </c>
      <c r="BL329" s="18" t="s">
        <v>184</v>
      </c>
      <c r="BM329" s="179" t="s">
        <v>1695</v>
      </c>
    </row>
    <row r="330" spans="2:51" s="13" customFormat="1" ht="12">
      <c r="B330" s="181"/>
      <c r="D330" s="182" t="s">
        <v>189</v>
      </c>
      <c r="E330" s="183" t="s">
        <v>1</v>
      </c>
      <c r="F330" s="184" t="s">
        <v>1696</v>
      </c>
      <c r="H330" s="185">
        <v>172.15</v>
      </c>
      <c r="I330" s="186"/>
      <c r="L330" s="181"/>
      <c r="M330" s="187"/>
      <c r="N330" s="188"/>
      <c r="O330" s="188"/>
      <c r="P330" s="188"/>
      <c r="Q330" s="188"/>
      <c r="R330" s="188"/>
      <c r="S330" s="188"/>
      <c r="T330" s="189"/>
      <c r="AT330" s="183" t="s">
        <v>189</v>
      </c>
      <c r="AU330" s="183" t="s">
        <v>84</v>
      </c>
      <c r="AV330" s="13" t="s">
        <v>84</v>
      </c>
      <c r="AW330" s="13" t="s">
        <v>31</v>
      </c>
      <c r="AX330" s="13" t="s">
        <v>82</v>
      </c>
      <c r="AY330" s="183" t="s">
        <v>177</v>
      </c>
    </row>
    <row r="331" spans="2:63" s="12" customFormat="1" ht="22.9" customHeight="1">
      <c r="B331" s="154"/>
      <c r="D331" s="155" t="s">
        <v>74</v>
      </c>
      <c r="E331" s="165" t="s">
        <v>389</v>
      </c>
      <c r="F331" s="165" t="s">
        <v>390</v>
      </c>
      <c r="I331" s="157"/>
      <c r="J331" s="166">
        <f>BK331</f>
        <v>0</v>
      </c>
      <c r="L331" s="154"/>
      <c r="M331" s="159"/>
      <c r="N331" s="160"/>
      <c r="O331" s="160"/>
      <c r="P331" s="161">
        <f>P332</f>
        <v>0</v>
      </c>
      <c r="Q331" s="160"/>
      <c r="R331" s="161">
        <f>R332</f>
        <v>0</v>
      </c>
      <c r="S331" s="160"/>
      <c r="T331" s="162">
        <f>T332</f>
        <v>0</v>
      </c>
      <c r="AR331" s="155" t="s">
        <v>82</v>
      </c>
      <c r="AT331" s="163" t="s">
        <v>74</v>
      </c>
      <c r="AU331" s="163" t="s">
        <v>82</v>
      </c>
      <c r="AY331" s="155" t="s">
        <v>177</v>
      </c>
      <c r="BK331" s="164">
        <f>BK332</f>
        <v>0</v>
      </c>
    </row>
    <row r="332" spans="1:65" s="2" customFormat="1" ht="24" customHeight="1">
      <c r="A332" s="33"/>
      <c r="B332" s="167"/>
      <c r="C332" s="168" t="s">
        <v>1697</v>
      </c>
      <c r="D332" s="168" t="s">
        <v>179</v>
      </c>
      <c r="E332" s="169" t="s">
        <v>1698</v>
      </c>
      <c r="F332" s="170" t="s">
        <v>1699</v>
      </c>
      <c r="G332" s="171" t="s">
        <v>234</v>
      </c>
      <c r="H332" s="172">
        <v>717.03</v>
      </c>
      <c r="I332" s="173"/>
      <c r="J332" s="174">
        <f>ROUND(I332*H332,2)</f>
        <v>0</v>
      </c>
      <c r="K332" s="170" t="s">
        <v>183</v>
      </c>
      <c r="L332" s="34"/>
      <c r="M332" s="175" t="s">
        <v>1</v>
      </c>
      <c r="N332" s="176" t="s">
        <v>40</v>
      </c>
      <c r="O332" s="59"/>
      <c r="P332" s="177">
        <f>O332*H332</f>
        <v>0</v>
      </c>
      <c r="Q332" s="177">
        <v>0</v>
      </c>
      <c r="R332" s="177">
        <f>Q332*H332</f>
        <v>0</v>
      </c>
      <c r="S332" s="177">
        <v>0</v>
      </c>
      <c r="T332" s="178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79" t="s">
        <v>184</v>
      </c>
      <c r="AT332" s="179" t="s">
        <v>179</v>
      </c>
      <c r="AU332" s="179" t="s">
        <v>84</v>
      </c>
      <c r="AY332" s="18" t="s">
        <v>177</v>
      </c>
      <c r="BE332" s="180">
        <f>IF(N332="základní",J332,0)</f>
        <v>0</v>
      </c>
      <c r="BF332" s="180">
        <f>IF(N332="snížená",J332,0)</f>
        <v>0</v>
      </c>
      <c r="BG332" s="180">
        <f>IF(N332="zákl. přenesená",J332,0)</f>
        <v>0</v>
      </c>
      <c r="BH332" s="180">
        <f>IF(N332="sníž. přenesená",J332,0)</f>
        <v>0</v>
      </c>
      <c r="BI332" s="180">
        <f>IF(N332="nulová",J332,0)</f>
        <v>0</v>
      </c>
      <c r="BJ332" s="18" t="s">
        <v>82</v>
      </c>
      <c r="BK332" s="180">
        <f>ROUND(I332*H332,2)</f>
        <v>0</v>
      </c>
      <c r="BL332" s="18" t="s">
        <v>184</v>
      </c>
      <c r="BM332" s="179" t="s">
        <v>1700</v>
      </c>
    </row>
    <row r="333" spans="2:63" s="12" customFormat="1" ht="25.9" customHeight="1">
      <c r="B333" s="154"/>
      <c r="D333" s="155" t="s">
        <v>74</v>
      </c>
      <c r="E333" s="156" t="s">
        <v>431</v>
      </c>
      <c r="F333" s="156" t="s">
        <v>129</v>
      </c>
      <c r="I333" s="157"/>
      <c r="J333" s="158">
        <f>BK333</f>
        <v>0</v>
      </c>
      <c r="L333" s="154"/>
      <c r="M333" s="159"/>
      <c r="N333" s="160"/>
      <c r="O333" s="160"/>
      <c r="P333" s="161">
        <f>P334+P337</f>
        <v>0</v>
      </c>
      <c r="Q333" s="160"/>
      <c r="R333" s="161">
        <f>R334+R337</f>
        <v>0</v>
      </c>
      <c r="S333" s="160"/>
      <c r="T333" s="162">
        <f>T334+T337</f>
        <v>0</v>
      </c>
      <c r="AR333" s="155" t="s">
        <v>203</v>
      </c>
      <c r="AT333" s="163" t="s">
        <v>74</v>
      </c>
      <c r="AU333" s="163" t="s">
        <v>75</v>
      </c>
      <c r="AY333" s="155" t="s">
        <v>177</v>
      </c>
      <c r="BK333" s="164">
        <f>BK334+BK337</f>
        <v>0</v>
      </c>
    </row>
    <row r="334" spans="2:63" s="12" customFormat="1" ht="22.9" customHeight="1">
      <c r="B334" s="154"/>
      <c r="D334" s="155" t="s">
        <v>74</v>
      </c>
      <c r="E334" s="165" t="s">
        <v>432</v>
      </c>
      <c r="F334" s="165" t="s">
        <v>433</v>
      </c>
      <c r="I334" s="157"/>
      <c r="J334" s="166">
        <f>BK334</f>
        <v>0</v>
      </c>
      <c r="L334" s="154"/>
      <c r="M334" s="159"/>
      <c r="N334" s="160"/>
      <c r="O334" s="160"/>
      <c r="P334" s="161">
        <f>SUM(P335:P336)</f>
        <v>0</v>
      </c>
      <c r="Q334" s="160"/>
      <c r="R334" s="161">
        <f>SUM(R335:R336)</f>
        <v>0</v>
      </c>
      <c r="S334" s="160"/>
      <c r="T334" s="162">
        <f>SUM(T335:T336)</f>
        <v>0</v>
      </c>
      <c r="AR334" s="155" t="s">
        <v>203</v>
      </c>
      <c r="AT334" s="163" t="s">
        <v>74</v>
      </c>
      <c r="AU334" s="163" t="s">
        <v>82</v>
      </c>
      <c r="AY334" s="155" t="s">
        <v>177</v>
      </c>
      <c r="BK334" s="164">
        <f>SUM(BK335:BK336)</f>
        <v>0</v>
      </c>
    </row>
    <row r="335" spans="1:65" s="2" customFormat="1" ht="16.5" customHeight="1">
      <c r="A335" s="33"/>
      <c r="B335" s="167"/>
      <c r="C335" s="168" t="s">
        <v>1701</v>
      </c>
      <c r="D335" s="168" t="s">
        <v>179</v>
      </c>
      <c r="E335" s="169" t="s">
        <v>435</v>
      </c>
      <c r="F335" s="170" t="s">
        <v>436</v>
      </c>
      <c r="G335" s="171" t="s">
        <v>437</v>
      </c>
      <c r="H335" s="172">
        <v>1</v>
      </c>
      <c r="I335" s="173"/>
      <c r="J335" s="174">
        <f>ROUND(I335*H335,2)</f>
        <v>0</v>
      </c>
      <c r="K335" s="170" t="s">
        <v>183</v>
      </c>
      <c r="L335" s="34"/>
      <c r="M335" s="175" t="s">
        <v>1</v>
      </c>
      <c r="N335" s="176" t="s">
        <v>40</v>
      </c>
      <c r="O335" s="59"/>
      <c r="P335" s="177">
        <f>O335*H335</f>
        <v>0</v>
      </c>
      <c r="Q335" s="177">
        <v>0</v>
      </c>
      <c r="R335" s="177">
        <f>Q335*H335</f>
        <v>0</v>
      </c>
      <c r="S335" s="177">
        <v>0</v>
      </c>
      <c r="T335" s="178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9" t="s">
        <v>438</v>
      </c>
      <c r="AT335" s="179" t="s">
        <v>179</v>
      </c>
      <c r="AU335" s="179" t="s">
        <v>84</v>
      </c>
      <c r="AY335" s="18" t="s">
        <v>177</v>
      </c>
      <c r="BE335" s="180">
        <f>IF(N335="základní",J335,0)</f>
        <v>0</v>
      </c>
      <c r="BF335" s="180">
        <f>IF(N335="snížená",J335,0)</f>
        <v>0</v>
      </c>
      <c r="BG335" s="180">
        <f>IF(N335="zákl. přenesená",J335,0)</f>
        <v>0</v>
      </c>
      <c r="BH335" s="180">
        <f>IF(N335="sníž. přenesená",J335,0)</f>
        <v>0</v>
      </c>
      <c r="BI335" s="180">
        <f>IF(N335="nulová",J335,0)</f>
        <v>0</v>
      </c>
      <c r="BJ335" s="18" t="s">
        <v>82</v>
      </c>
      <c r="BK335" s="180">
        <f>ROUND(I335*H335,2)</f>
        <v>0</v>
      </c>
      <c r="BL335" s="18" t="s">
        <v>438</v>
      </c>
      <c r="BM335" s="179" t="s">
        <v>1702</v>
      </c>
    </row>
    <row r="336" spans="1:65" s="2" customFormat="1" ht="16.5" customHeight="1">
      <c r="A336" s="33"/>
      <c r="B336" s="167"/>
      <c r="C336" s="168" t="s">
        <v>1703</v>
      </c>
      <c r="D336" s="168" t="s">
        <v>179</v>
      </c>
      <c r="E336" s="169" t="s">
        <v>441</v>
      </c>
      <c r="F336" s="170" t="s">
        <v>442</v>
      </c>
      <c r="G336" s="171" t="s">
        <v>437</v>
      </c>
      <c r="H336" s="172">
        <v>1</v>
      </c>
      <c r="I336" s="173"/>
      <c r="J336" s="174">
        <f>ROUND(I336*H336,2)</f>
        <v>0</v>
      </c>
      <c r="K336" s="170" t="s">
        <v>183</v>
      </c>
      <c r="L336" s="34"/>
      <c r="M336" s="175" t="s">
        <v>1</v>
      </c>
      <c r="N336" s="176" t="s">
        <v>40</v>
      </c>
      <c r="O336" s="59"/>
      <c r="P336" s="177">
        <f>O336*H336</f>
        <v>0</v>
      </c>
      <c r="Q336" s="177">
        <v>0</v>
      </c>
      <c r="R336" s="177">
        <f>Q336*H336</f>
        <v>0</v>
      </c>
      <c r="S336" s="177">
        <v>0</v>
      </c>
      <c r="T336" s="178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9" t="s">
        <v>438</v>
      </c>
      <c r="AT336" s="179" t="s">
        <v>179</v>
      </c>
      <c r="AU336" s="179" t="s">
        <v>84</v>
      </c>
      <c r="AY336" s="18" t="s">
        <v>177</v>
      </c>
      <c r="BE336" s="180">
        <f>IF(N336="základní",J336,0)</f>
        <v>0</v>
      </c>
      <c r="BF336" s="180">
        <f>IF(N336="snížená",J336,0)</f>
        <v>0</v>
      </c>
      <c r="BG336" s="180">
        <f>IF(N336="zákl. přenesená",J336,0)</f>
        <v>0</v>
      </c>
      <c r="BH336" s="180">
        <f>IF(N336="sníž. přenesená",J336,0)</f>
        <v>0</v>
      </c>
      <c r="BI336" s="180">
        <f>IF(N336="nulová",J336,0)</f>
        <v>0</v>
      </c>
      <c r="BJ336" s="18" t="s">
        <v>82</v>
      </c>
      <c r="BK336" s="180">
        <f>ROUND(I336*H336,2)</f>
        <v>0</v>
      </c>
      <c r="BL336" s="18" t="s">
        <v>438</v>
      </c>
      <c r="BM336" s="179" t="s">
        <v>1704</v>
      </c>
    </row>
    <row r="337" spans="2:63" s="12" customFormat="1" ht="22.9" customHeight="1">
      <c r="B337" s="154"/>
      <c r="D337" s="155" t="s">
        <v>74</v>
      </c>
      <c r="E337" s="165" t="s">
        <v>1705</v>
      </c>
      <c r="F337" s="165" t="s">
        <v>1706</v>
      </c>
      <c r="I337" s="157"/>
      <c r="J337" s="166">
        <f>BK337</f>
        <v>0</v>
      </c>
      <c r="L337" s="154"/>
      <c r="M337" s="159"/>
      <c r="N337" s="160"/>
      <c r="O337" s="160"/>
      <c r="P337" s="161">
        <f>SUM(P338:P339)</f>
        <v>0</v>
      </c>
      <c r="Q337" s="160"/>
      <c r="R337" s="161">
        <f>SUM(R338:R339)</f>
        <v>0</v>
      </c>
      <c r="S337" s="160"/>
      <c r="T337" s="162">
        <f>SUM(T338:T339)</f>
        <v>0</v>
      </c>
      <c r="AR337" s="155" t="s">
        <v>203</v>
      </c>
      <c r="AT337" s="163" t="s">
        <v>74</v>
      </c>
      <c r="AU337" s="163" t="s">
        <v>82</v>
      </c>
      <c r="AY337" s="155" t="s">
        <v>177</v>
      </c>
      <c r="BK337" s="164">
        <f>SUM(BK338:BK339)</f>
        <v>0</v>
      </c>
    </row>
    <row r="338" spans="1:65" s="2" customFormat="1" ht="16.5" customHeight="1">
      <c r="A338" s="33"/>
      <c r="B338" s="167"/>
      <c r="C338" s="168" t="s">
        <v>1707</v>
      </c>
      <c r="D338" s="168" t="s">
        <v>179</v>
      </c>
      <c r="E338" s="169" t="s">
        <v>1708</v>
      </c>
      <c r="F338" s="170" t="s">
        <v>1706</v>
      </c>
      <c r="G338" s="171" t="s">
        <v>437</v>
      </c>
      <c r="H338" s="172">
        <v>1</v>
      </c>
      <c r="I338" s="173"/>
      <c r="J338" s="174">
        <f>ROUND(I338*H338,2)</f>
        <v>0</v>
      </c>
      <c r="K338" s="170" t="s">
        <v>183</v>
      </c>
      <c r="L338" s="34"/>
      <c r="M338" s="175" t="s">
        <v>1</v>
      </c>
      <c r="N338" s="176" t="s">
        <v>40</v>
      </c>
      <c r="O338" s="59"/>
      <c r="P338" s="177">
        <f>O338*H338</f>
        <v>0</v>
      </c>
      <c r="Q338" s="177">
        <v>0</v>
      </c>
      <c r="R338" s="177">
        <f>Q338*H338</f>
        <v>0</v>
      </c>
      <c r="S338" s="177">
        <v>0</v>
      </c>
      <c r="T338" s="178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9" t="s">
        <v>438</v>
      </c>
      <c r="AT338" s="179" t="s">
        <v>179</v>
      </c>
      <c r="AU338" s="179" t="s">
        <v>84</v>
      </c>
      <c r="AY338" s="18" t="s">
        <v>177</v>
      </c>
      <c r="BE338" s="180">
        <f>IF(N338="základní",J338,0)</f>
        <v>0</v>
      </c>
      <c r="BF338" s="180">
        <f>IF(N338="snížená",J338,0)</f>
        <v>0</v>
      </c>
      <c r="BG338" s="180">
        <f>IF(N338="zákl. přenesená",J338,0)</f>
        <v>0</v>
      </c>
      <c r="BH338" s="180">
        <f>IF(N338="sníž. přenesená",J338,0)</f>
        <v>0</v>
      </c>
      <c r="BI338" s="180">
        <f>IF(N338="nulová",J338,0)</f>
        <v>0</v>
      </c>
      <c r="BJ338" s="18" t="s">
        <v>82</v>
      </c>
      <c r="BK338" s="180">
        <f>ROUND(I338*H338,2)</f>
        <v>0</v>
      </c>
      <c r="BL338" s="18" t="s">
        <v>438</v>
      </c>
      <c r="BM338" s="179" t="s">
        <v>1709</v>
      </c>
    </row>
    <row r="339" spans="1:65" s="2" customFormat="1" ht="16.5" customHeight="1">
      <c r="A339" s="33"/>
      <c r="B339" s="167"/>
      <c r="C339" s="168" t="s">
        <v>1710</v>
      </c>
      <c r="D339" s="168" t="s">
        <v>179</v>
      </c>
      <c r="E339" s="169" t="s">
        <v>1711</v>
      </c>
      <c r="F339" s="170" t="s">
        <v>1712</v>
      </c>
      <c r="G339" s="171" t="s">
        <v>437</v>
      </c>
      <c r="H339" s="172">
        <v>1</v>
      </c>
      <c r="I339" s="173"/>
      <c r="J339" s="174">
        <f>ROUND(I339*H339,2)</f>
        <v>0</v>
      </c>
      <c r="K339" s="170" t="s">
        <v>183</v>
      </c>
      <c r="L339" s="34"/>
      <c r="M339" s="216" t="s">
        <v>1</v>
      </c>
      <c r="N339" s="217" t="s">
        <v>40</v>
      </c>
      <c r="O339" s="218"/>
      <c r="P339" s="219">
        <f>O339*H339</f>
        <v>0</v>
      </c>
      <c r="Q339" s="219">
        <v>0</v>
      </c>
      <c r="R339" s="219">
        <f>Q339*H339</f>
        <v>0</v>
      </c>
      <c r="S339" s="219">
        <v>0</v>
      </c>
      <c r="T339" s="220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79" t="s">
        <v>438</v>
      </c>
      <c r="AT339" s="179" t="s">
        <v>179</v>
      </c>
      <c r="AU339" s="179" t="s">
        <v>84</v>
      </c>
      <c r="AY339" s="18" t="s">
        <v>177</v>
      </c>
      <c r="BE339" s="180">
        <f>IF(N339="základní",J339,0)</f>
        <v>0</v>
      </c>
      <c r="BF339" s="180">
        <f>IF(N339="snížená",J339,0)</f>
        <v>0</v>
      </c>
      <c r="BG339" s="180">
        <f>IF(N339="zákl. přenesená",J339,0)</f>
        <v>0</v>
      </c>
      <c r="BH339" s="180">
        <f>IF(N339="sníž. přenesená",J339,0)</f>
        <v>0</v>
      </c>
      <c r="BI339" s="180">
        <f>IF(N339="nulová",J339,0)</f>
        <v>0</v>
      </c>
      <c r="BJ339" s="18" t="s">
        <v>82</v>
      </c>
      <c r="BK339" s="180">
        <f>ROUND(I339*H339,2)</f>
        <v>0</v>
      </c>
      <c r="BL339" s="18" t="s">
        <v>438</v>
      </c>
      <c r="BM339" s="179" t="s">
        <v>1713</v>
      </c>
    </row>
    <row r="340" spans="1:31" s="2" customFormat="1" ht="6.95" customHeight="1">
      <c r="A340" s="33"/>
      <c r="B340" s="48"/>
      <c r="C340" s="49"/>
      <c r="D340" s="49"/>
      <c r="E340" s="49"/>
      <c r="F340" s="49"/>
      <c r="G340" s="49"/>
      <c r="H340" s="49"/>
      <c r="I340" s="127"/>
      <c r="J340" s="49"/>
      <c r="K340" s="49"/>
      <c r="L340" s="34"/>
      <c r="M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</row>
  </sheetData>
  <autoFilter ref="C126:K33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115</v>
      </c>
      <c r="AZ2" s="100" t="s">
        <v>1714</v>
      </c>
      <c r="BA2" s="100" t="s">
        <v>1</v>
      </c>
      <c r="BB2" s="100" t="s">
        <v>1</v>
      </c>
      <c r="BC2" s="100" t="s">
        <v>1715</v>
      </c>
      <c r="BD2" s="100" t="s">
        <v>84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</row>
    <row r="8" spans="1:31" s="2" customFormat="1" ht="12" customHeight="1">
      <c r="A8" s="33"/>
      <c r="B8" s="34"/>
      <c r="C8" s="33"/>
      <c r="D8" s="28" t="s">
        <v>141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8" t="s">
        <v>1716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16. 1. 2019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104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35</v>
      </c>
      <c r="E30" s="33"/>
      <c r="F30" s="33"/>
      <c r="G30" s="33"/>
      <c r="H30" s="33"/>
      <c r="I30" s="103"/>
      <c r="J30" s="72">
        <f>ROUND(J120,2)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11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39</v>
      </c>
      <c r="E33" s="28" t="s">
        <v>40</v>
      </c>
      <c r="F33" s="113">
        <f>ROUND((SUM(BE120:BE198)),2)</f>
        <v>0</v>
      </c>
      <c r="G33" s="33"/>
      <c r="H33" s="33"/>
      <c r="I33" s="114">
        <v>0.21</v>
      </c>
      <c r="J33" s="113">
        <f>ROUND(((SUM(BE120:BE198))*I33),2)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13">
        <f>ROUND((SUM(BF120:BF198)),2)</f>
        <v>0</v>
      </c>
      <c r="G34" s="33"/>
      <c r="H34" s="33"/>
      <c r="I34" s="114">
        <v>0.15</v>
      </c>
      <c r="J34" s="113">
        <f>ROUND(((SUM(BF120:BF198))*I34),2)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13">
        <f>ROUND((SUM(BG120:BG198)),2)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13">
        <f>ROUND((SUM(BH120:BH198)),2)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ROUND((SUM(BI120:BI198)),2)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45</v>
      </c>
      <c r="E39" s="61"/>
      <c r="F39" s="61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141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005 - SO 05 Sadové úpravy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16. 1. 2019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32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146</v>
      </c>
      <c r="D94" s="115"/>
      <c r="E94" s="115"/>
      <c r="F94" s="115"/>
      <c r="G94" s="115"/>
      <c r="H94" s="115"/>
      <c r="I94" s="130"/>
      <c r="J94" s="131" t="s">
        <v>147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148</v>
      </c>
      <c r="D96" s="33"/>
      <c r="E96" s="33"/>
      <c r="F96" s="33"/>
      <c r="G96" s="33"/>
      <c r="H96" s="33"/>
      <c r="I96" s="103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149</v>
      </c>
    </row>
    <row r="97" spans="2:12" s="9" customFormat="1" ht="24.95" customHeight="1">
      <c r="B97" s="133"/>
      <c r="D97" s="134" t="s">
        <v>150</v>
      </c>
      <c r="E97" s="135"/>
      <c r="F97" s="135"/>
      <c r="G97" s="135"/>
      <c r="H97" s="135"/>
      <c r="I97" s="136"/>
      <c r="J97" s="137">
        <f>J121</f>
        <v>0</v>
      </c>
      <c r="L97" s="133"/>
    </row>
    <row r="98" spans="2:12" s="10" customFormat="1" ht="19.9" customHeight="1">
      <c r="B98" s="138"/>
      <c r="D98" s="139" t="s">
        <v>151</v>
      </c>
      <c r="E98" s="140"/>
      <c r="F98" s="140"/>
      <c r="G98" s="140"/>
      <c r="H98" s="140"/>
      <c r="I98" s="141"/>
      <c r="J98" s="142">
        <f>J122</f>
        <v>0</v>
      </c>
      <c r="L98" s="138"/>
    </row>
    <row r="99" spans="2:12" s="10" customFormat="1" ht="19.9" customHeight="1">
      <c r="B99" s="138"/>
      <c r="D99" s="139" t="s">
        <v>1717</v>
      </c>
      <c r="E99" s="140"/>
      <c r="F99" s="140"/>
      <c r="G99" s="140"/>
      <c r="H99" s="140"/>
      <c r="I99" s="141"/>
      <c r="J99" s="142">
        <f>J161</f>
        <v>0</v>
      </c>
      <c r="L99" s="138"/>
    </row>
    <row r="100" spans="2:12" s="10" customFormat="1" ht="19.9" customHeight="1">
      <c r="B100" s="138"/>
      <c r="D100" s="139" t="s">
        <v>1718</v>
      </c>
      <c r="E100" s="140"/>
      <c r="F100" s="140"/>
      <c r="G100" s="140"/>
      <c r="H100" s="140"/>
      <c r="I100" s="141"/>
      <c r="J100" s="142">
        <f>J186</f>
        <v>0</v>
      </c>
      <c r="L100" s="138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7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8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162</v>
      </c>
      <c r="D107" s="33"/>
      <c r="E107" s="33"/>
      <c r="F107" s="33"/>
      <c r="G107" s="33"/>
      <c r="H107" s="33"/>
      <c r="I107" s="10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5.5" customHeight="1">
      <c r="A110" s="33"/>
      <c r="B110" s="34"/>
      <c r="C110" s="33"/>
      <c r="D110" s="33"/>
      <c r="E110" s="276" t="str">
        <f>E7</f>
        <v>Regenerace panelového sídliště Vyhlídka-V.etapa lokalita ulic Havlíčkova a Zd.Fibicha</v>
      </c>
      <c r="F110" s="277"/>
      <c r="G110" s="277"/>
      <c r="H110" s="277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141</v>
      </c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58" t="str">
        <f>E9</f>
        <v>005 - SO 05 Sadové úpravy</v>
      </c>
      <c r="F112" s="275"/>
      <c r="G112" s="275"/>
      <c r="H112" s="275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19</v>
      </c>
      <c r="D114" s="33"/>
      <c r="E114" s="33"/>
      <c r="F114" s="26" t="str">
        <f>F12</f>
        <v>Valašské Meziříčí</v>
      </c>
      <c r="G114" s="33"/>
      <c r="H114" s="33"/>
      <c r="I114" s="104" t="s">
        <v>21</v>
      </c>
      <c r="J114" s="56" t="str">
        <f>IF(J12="","",J12)</f>
        <v>16. 1. 2019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7.95" customHeight="1">
      <c r="A116" s="33"/>
      <c r="B116" s="34"/>
      <c r="C116" s="28" t="s">
        <v>23</v>
      </c>
      <c r="D116" s="33"/>
      <c r="E116" s="33"/>
      <c r="F116" s="26" t="str">
        <f>E15</f>
        <v>Město Valašské Meziříčí</v>
      </c>
      <c r="G116" s="33"/>
      <c r="H116" s="33"/>
      <c r="I116" s="104" t="s">
        <v>29</v>
      </c>
      <c r="J116" s="31" t="str">
        <f>E21</f>
        <v>LZ-PROJEKT plus s.r.o.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27</v>
      </c>
      <c r="D117" s="33"/>
      <c r="E117" s="33"/>
      <c r="F117" s="26" t="str">
        <f>IF(E18="","",E18)</f>
        <v>Vyplň údaj</v>
      </c>
      <c r="G117" s="33"/>
      <c r="H117" s="33"/>
      <c r="I117" s="104" t="s">
        <v>32</v>
      </c>
      <c r="J117" s="31" t="str">
        <f>E24</f>
        <v>Fajfrová Irena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3"/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43"/>
      <c r="B119" s="144"/>
      <c r="C119" s="145" t="s">
        <v>163</v>
      </c>
      <c r="D119" s="146" t="s">
        <v>60</v>
      </c>
      <c r="E119" s="146" t="s">
        <v>56</v>
      </c>
      <c r="F119" s="146" t="s">
        <v>57</v>
      </c>
      <c r="G119" s="146" t="s">
        <v>164</v>
      </c>
      <c r="H119" s="146" t="s">
        <v>165</v>
      </c>
      <c r="I119" s="147" t="s">
        <v>166</v>
      </c>
      <c r="J119" s="146" t="s">
        <v>147</v>
      </c>
      <c r="K119" s="148" t="s">
        <v>167</v>
      </c>
      <c r="L119" s="149"/>
      <c r="M119" s="63" t="s">
        <v>1</v>
      </c>
      <c r="N119" s="64" t="s">
        <v>39</v>
      </c>
      <c r="O119" s="64" t="s">
        <v>168</v>
      </c>
      <c r="P119" s="64" t="s">
        <v>169</v>
      </c>
      <c r="Q119" s="64" t="s">
        <v>170</v>
      </c>
      <c r="R119" s="64" t="s">
        <v>171</v>
      </c>
      <c r="S119" s="64" t="s">
        <v>172</v>
      </c>
      <c r="T119" s="65" t="s">
        <v>173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</row>
    <row r="120" spans="1:63" s="2" customFormat="1" ht="22.9" customHeight="1">
      <c r="A120" s="33"/>
      <c r="B120" s="34"/>
      <c r="C120" s="70" t="s">
        <v>174</v>
      </c>
      <c r="D120" s="33"/>
      <c r="E120" s="33"/>
      <c r="F120" s="33"/>
      <c r="G120" s="33"/>
      <c r="H120" s="33"/>
      <c r="I120" s="103"/>
      <c r="J120" s="150">
        <f>BK120</f>
        <v>0</v>
      </c>
      <c r="K120" s="33"/>
      <c r="L120" s="34"/>
      <c r="M120" s="66"/>
      <c r="N120" s="57"/>
      <c r="O120" s="67"/>
      <c r="P120" s="151">
        <f>P121</f>
        <v>0</v>
      </c>
      <c r="Q120" s="67"/>
      <c r="R120" s="151">
        <f>R121</f>
        <v>8.443644999999998</v>
      </c>
      <c r="S120" s="67"/>
      <c r="T120" s="152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74</v>
      </c>
      <c r="AU120" s="18" t="s">
        <v>149</v>
      </c>
      <c r="BK120" s="153">
        <f>BK121</f>
        <v>0</v>
      </c>
    </row>
    <row r="121" spans="2:63" s="12" customFormat="1" ht="25.9" customHeight="1">
      <c r="B121" s="154"/>
      <c r="D121" s="155" t="s">
        <v>74</v>
      </c>
      <c r="E121" s="156" t="s">
        <v>175</v>
      </c>
      <c r="F121" s="156" t="s">
        <v>176</v>
      </c>
      <c r="I121" s="157"/>
      <c r="J121" s="158">
        <f>BK121</f>
        <v>0</v>
      </c>
      <c r="L121" s="154"/>
      <c r="M121" s="159"/>
      <c r="N121" s="160"/>
      <c r="O121" s="160"/>
      <c r="P121" s="161">
        <f>P122+P161+P186</f>
        <v>0</v>
      </c>
      <c r="Q121" s="160"/>
      <c r="R121" s="161">
        <f>R122+R161+R186</f>
        <v>8.443644999999998</v>
      </c>
      <c r="S121" s="160"/>
      <c r="T121" s="162">
        <f>T122+T161+T186</f>
        <v>0</v>
      </c>
      <c r="AR121" s="155" t="s">
        <v>82</v>
      </c>
      <c r="AT121" s="163" t="s">
        <v>74</v>
      </c>
      <c r="AU121" s="163" t="s">
        <v>75</v>
      </c>
      <c r="AY121" s="155" t="s">
        <v>177</v>
      </c>
      <c r="BK121" s="164">
        <f>BK122+BK161+BK186</f>
        <v>0</v>
      </c>
    </row>
    <row r="122" spans="2:63" s="12" customFormat="1" ht="22.9" customHeight="1">
      <c r="B122" s="154"/>
      <c r="D122" s="155" t="s">
        <v>74</v>
      </c>
      <c r="E122" s="165" t="s">
        <v>82</v>
      </c>
      <c r="F122" s="165" t="s">
        <v>178</v>
      </c>
      <c r="I122" s="157"/>
      <c r="J122" s="166">
        <f>BK122</f>
        <v>0</v>
      </c>
      <c r="L122" s="154"/>
      <c r="M122" s="159"/>
      <c r="N122" s="160"/>
      <c r="O122" s="160"/>
      <c r="P122" s="161">
        <f>SUM(P123:P160)</f>
        <v>0</v>
      </c>
      <c r="Q122" s="160"/>
      <c r="R122" s="161">
        <f>SUM(R123:R160)</f>
        <v>6.820855</v>
      </c>
      <c r="S122" s="160"/>
      <c r="T122" s="162">
        <f>SUM(T123:T160)</f>
        <v>0</v>
      </c>
      <c r="AR122" s="155" t="s">
        <v>82</v>
      </c>
      <c r="AT122" s="163" t="s">
        <v>74</v>
      </c>
      <c r="AU122" s="163" t="s">
        <v>82</v>
      </c>
      <c r="AY122" s="155" t="s">
        <v>177</v>
      </c>
      <c r="BK122" s="164">
        <f>SUM(BK123:BK160)</f>
        <v>0</v>
      </c>
    </row>
    <row r="123" spans="1:65" s="2" customFormat="1" ht="16.5" customHeight="1">
      <c r="A123" s="33"/>
      <c r="B123" s="167"/>
      <c r="C123" s="168" t="s">
        <v>82</v>
      </c>
      <c r="D123" s="168" t="s">
        <v>179</v>
      </c>
      <c r="E123" s="169" t="s">
        <v>1719</v>
      </c>
      <c r="F123" s="170" t="s">
        <v>1720</v>
      </c>
      <c r="G123" s="171" t="s">
        <v>182</v>
      </c>
      <c r="H123" s="172">
        <v>104</v>
      </c>
      <c r="I123" s="173"/>
      <c r="J123" s="174">
        <f>ROUND(I123*H123,2)</f>
        <v>0</v>
      </c>
      <c r="K123" s="170" t="s">
        <v>1</v>
      </c>
      <c r="L123" s="34"/>
      <c r="M123" s="175" t="s">
        <v>1</v>
      </c>
      <c r="N123" s="176" t="s">
        <v>40</v>
      </c>
      <c r="O123" s="59"/>
      <c r="P123" s="177">
        <f>O123*H123</f>
        <v>0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9" t="s">
        <v>184</v>
      </c>
      <c r="AT123" s="179" t="s">
        <v>179</v>
      </c>
      <c r="AU123" s="179" t="s">
        <v>84</v>
      </c>
      <c r="AY123" s="18" t="s">
        <v>177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18" t="s">
        <v>82</v>
      </c>
      <c r="BK123" s="180">
        <f>ROUND(I123*H123,2)</f>
        <v>0</v>
      </c>
      <c r="BL123" s="18" t="s">
        <v>184</v>
      </c>
      <c r="BM123" s="179" t="s">
        <v>1721</v>
      </c>
    </row>
    <row r="124" spans="2:51" s="13" customFormat="1" ht="12">
      <c r="B124" s="181"/>
      <c r="D124" s="182" t="s">
        <v>189</v>
      </c>
      <c r="E124" s="183" t="s">
        <v>1</v>
      </c>
      <c r="F124" s="184" t="s">
        <v>1722</v>
      </c>
      <c r="H124" s="185">
        <v>104</v>
      </c>
      <c r="I124" s="186"/>
      <c r="L124" s="181"/>
      <c r="M124" s="187"/>
      <c r="N124" s="188"/>
      <c r="O124" s="188"/>
      <c r="P124" s="188"/>
      <c r="Q124" s="188"/>
      <c r="R124" s="188"/>
      <c r="S124" s="188"/>
      <c r="T124" s="189"/>
      <c r="AT124" s="183" t="s">
        <v>189</v>
      </c>
      <c r="AU124" s="183" t="s">
        <v>84</v>
      </c>
      <c r="AV124" s="13" t="s">
        <v>84</v>
      </c>
      <c r="AW124" s="13" t="s">
        <v>31</v>
      </c>
      <c r="AX124" s="13" t="s">
        <v>82</v>
      </c>
      <c r="AY124" s="183" t="s">
        <v>177</v>
      </c>
    </row>
    <row r="125" spans="1:65" s="2" customFormat="1" ht="24" customHeight="1">
      <c r="A125" s="33"/>
      <c r="B125" s="167"/>
      <c r="C125" s="168" t="s">
        <v>84</v>
      </c>
      <c r="D125" s="168" t="s">
        <v>179</v>
      </c>
      <c r="E125" s="169" t="s">
        <v>1723</v>
      </c>
      <c r="F125" s="170" t="s">
        <v>1724</v>
      </c>
      <c r="G125" s="171" t="s">
        <v>182</v>
      </c>
      <c r="H125" s="172">
        <v>100</v>
      </c>
      <c r="I125" s="173"/>
      <c r="J125" s="174">
        <f>ROUND(I125*H125,2)</f>
        <v>0</v>
      </c>
      <c r="K125" s="170" t="s">
        <v>183</v>
      </c>
      <c r="L125" s="34"/>
      <c r="M125" s="175" t="s">
        <v>1</v>
      </c>
      <c r="N125" s="176" t="s">
        <v>40</v>
      </c>
      <c r="O125" s="59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184</v>
      </c>
      <c r="AT125" s="179" t="s">
        <v>179</v>
      </c>
      <c r="AU125" s="179" t="s">
        <v>84</v>
      </c>
      <c r="AY125" s="18" t="s">
        <v>177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8" t="s">
        <v>82</v>
      </c>
      <c r="BK125" s="180">
        <f>ROUND(I125*H125,2)</f>
        <v>0</v>
      </c>
      <c r="BL125" s="18" t="s">
        <v>184</v>
      </c>
      <c r="BM125" s="179" t="s">
        <v>1725</v>
      </c>
    </row>
    <row r="126" spans="2:51" s="14" customFormat="1" ht="12">
      <c r="B126" s="190"/>
      <c r="D126" s="182" t="s">
        <v>189</v>
      </c>
      <c r="E126" s="191" t="s">
        <v>1</v>
      </c>
      <c r="F126" s="192" t="s">
        <v>1726</v>
      </c>
      <c r="H126" s="191" t="s">
        <v>1</v>
      </c>
      <c r="I126" s="193"/>
      <c r="L126" s="190"/>
      <c r="M126" s="194"/>
      <c r="N126" s="195"/>
      <c r="O126" s="195"/>
      <c r="P126" s="195"/>
      <c r="Q126" s="195"/>
      <c r="R126" s="195"/>
      <c r="S126" s="195"/>
      <c r="T126" s="196"/>
      <c r="AT126" s="191" t="s">
        <v>189</v>
      </c>
      <c r="AU126" s="191" t="s">
        <v>84</v>
      </c>
      <c r="AV126" s="14" t="s">
        <v>82</v>
      </c>
      <c r="AW126" s="14" t="s">
        <v>31</v>
      </c>
      <c r="AX126" s="14" t="s">
        <v>75</v>
      </c>
      <c r="AY126" s="191" t="s">
        <v>177</v>
      </c>
    </row>
    <row r="127" spans="2:51" s="13" customFormat="1" ht="12">
      <c r="B127" s="181"/>
      <c r="D127" s="182" t="s">
        <v>189</v>
      </c>
      <c r="E127" s="183" t="s">
        <v>1</v>
      </c>
      <c r="F127" s="184" t="s">
        <v>1727</v>
      </c>
      <c r="H127" s="185">
        <v>100</v>
      </c>
      <c r="I127" s="186"/>
      <c r="L127" s="181"/>
      <c r="M127" s="187"/>
      <c r="N127" s="188"/>
      <c r="O127" s="188"/>
      <c r="P127" s="188"/>
      <c r="Q127" s="188"/>
      <c r="R127" s="188"/>
      <c r="S127" s="188"/>
      <c r="T127" s="189"/>
      <c r="AT127" s="183" t="s">
        <v>189</v>
      </c>
      <c r="AU127" s="183" t="s">
        <v>84</v>
      </c>
      <c r="AV127" s="13" t="s">
        <v>84</v>
      </c>
      <c r="AW127" s="13" t="s">
        <v>31</v>
      </c>
      <c r="AX127" s="13" t="s">
        <v>82</v>
      </c>
      <c r="AY127" s="183" t="s">
        <v>177</v>
      </c>
    </row>
    <row r="128" spans="1:65" s="2" customFormat="1" ht="16.5" customHeight="1">
      <c r="A128" s="33"/>
      <c r="B128" s="167"/>
      <c r="C128" s="168" t="s">
        <v>191</v>
      </c>
      <c r="D128" s="168" t="s">
        <v>179</v>
      </c>
      <c r="E128" s="169" t="s">
        <v>1728</v>
      </c>
      <c r="F128" s="170" t="s">
        <v>1729</v>
      </c>
      <c r="G128" s="171" t="s">
        <v>182</v>
      </c>
      <c r="H128" s="172">
        <v>100</v>
      </c>
      <c r="I128" s="173"/>
      <c r="J128" s="174">
        <f aca="true" t="shared" si="0" ref="J128:J134">ROUND(I128*H128,2)</f>
        <v>0</v>
      </c>
      <c r="K128" s="170" t="s">
        <v>183</v>
      </c>
      <c r="L128" s="34"/>
      <c r="M128" s="175" t="s">
        <v>1</v>
      </c>
      <c r="N128" s="176" t="s">
        <v>40</v>
      </c>
      <c r="O128" s="59"/>
      <c r="P128" s="177">
        <f aca="true" t="shared" si="1" ref="P128:P134">O128*H128</f>
        <v>0</v>
      </c>
      <c r="Q128" s="177">
        <v>0.00018</v>
      </c>
      <c r="R128" s="177">
        <f aca="true" t="shared" si="2" ref="R128:R134">Q128*H128</f>
        <v>0.018000000000000002</v>
      </c>
      <c r="S128" s="177">
        <v>0</v>
      </c>
      <c r="T128" s="178">
        <f aca="true" t="shared" si="3" ref="T128:T134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9" t="s">
        <v>184</v>
      </c>
      <c r="AT128" s="179" t="s">
        <v>179</v>
      </c>
      <c r="AU128" s="179" t="s">
        <v>84</v>
      </c>
      <c r="AY128" s="18" t="s">
        <v>177</v>
      </c>
      <c r="BE128" s="180">
        <f aca="true" t="shared" si="4" ref="BE128:BE134">IF(N128="základní",J128,0)</f>
        <v>0</v>
      </c>
      <c r="BF128" s="180">
        <f aca="true" t="shared" si="5" ref="BF128:BF134">IF(N128="snížená",J128,0)</f>
        <v>0</v>
      </c>
      <c r="BG128" s="180">
        <f aca="true" t="shared" si="6" ref="BG128:BG134">IF(N128="zákl. přenesená",J128,0)</f>
        <v>0</v>
      </c>
      <c r="BH128" s="180">
        <f aca="true" t="shared" si="7" ref="BH128:BH134">IF(N128="sníž. přenesená",J128,0)</f>
        <v>0</v>
      </c>
      <c r="BI128" s="180">
        <f aca="true" t="shared" si="8" ref="BI128:BI134">IF(N128="nulová",J128,0)</f>
        <v>0</v>
      </c>
      <c r="BJ128" s="18" t="s">
        <v>82</v>
      </c>
      <c r="BK128" s="180">
        <f aca="true" t="shared" si="9" ref="BK128:BK134">ROUND(I128*H128,2)</f>
        <v>0</v>
      </c>
      <c r="BL128" s="18" t="s">
        <v>184</v>
      </c>
      <c r="BM128" s="179" t="s">
        <v>1730</v>
      </c>
    </row>
    <row r="129" spans="1:65" s="2" customFormat="1" ht="24" customHeight="1">
      <c r="A129" s="33"/>
      <c r="B129" s="167"/>
      <c r="C129" s="168" t="s">
        <v>184</v>
      </c>
      <c r="D129" s="168" t="s">
        <v>179</v>
      </c>
      <c r="E129" s="169" t="s">
        <v>1731</v>
      </c>
      <c r="F129" s="170" t="s">
        <v>1732</v>
      </c>
      <c r="G129" s="171" t="s">
        <v>274</v>
      </c>
      <c r="H129" s="172">
        <v>1</v>
      </c>
      <c r="I129" s="173"/>
      <c r="J129" s="174">
        <f t="shared" si="0"/>
        <v>0</v>
      </c>
      <c r="K129" s="170" t="s">
        <v>183</v>
      </c>
      <c r="L129" s="34"/>
      <c r="M129" s="175" t="s">
        <v>1</v>
      </c>
      <c r="N129" s="176" t="s">
        <v>40</v>
      </c>
      <c r="O129" s="59"/>
      <c r="P129" s="177">
        <f t="shared" si="1"/>
        <v>0</v>
      </c>
      <c r="Q129" s="177">
        <v>0.00014</v>
      </c>
      <c r="R129" s="177">
        <f t="shared" si="2"/>
        <v>0.00014</v>
      </c>
      <c r="S129" s="177">
        <v>0</v>
      </c>
      <c r="T129" s="178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9" t="s">
        <v>184</v>
      </c>
      <c r="AT129" s="179" t="s">
        <v>179</v>
      </c>
      <c r="AU129" s="179" t="s">
        <v>84</v>
      </c>
      <c r="AY129" s="18" t="s">
        <v>177</v>
      </c>
      <c r="BE129" s="180">
        <f t="shared" si="4"/>
        <v>0</v>
      </c>
      <c r="BF129" s="180">
        <f t="shared" si="5"/>
        <v>0</v>
      </c>
      <c r="BG129" s="180">
        <f t="shared" si="6"/>
        <v>0</v>
      </c>
      <c r="BH129" s="180">
        <f t="shared" si="7"/>
        <v>0</v>
      </c>
      <c r="BI129" s="180">
        <f t="shared" si="8"/>
        <v>0</v>
      </c>
      <c r="BJ129" s="18" t="s">
        <v>82</v>
      </c>
      <c r="BK129" s="180">
        <f t="shared" si="9"/>
        <v>0</v>
      </c>
      <c r="BL129" s="18" t="s">
        <v>184</v>
      </c>
      <c r="BM129" s="179" t="s">
        <v>1733</v>
      </c>
    </row>
    <row r="130" spans="1:65" s="2" customFormat="1" ht="24" customHeight="1">
      <c r="A130" s="33"/>
      <c r="B130" s="167"/>
      <c r="C130" s="168" t="s">
        <v>203</v>
      </c>
      <c r="D130" s="168" t="s">
        <v>179</v>
      </c>
      <c r="E130" s="169" t="s">
        <v>1734</v>
      </c>
      <c r="F130" s="170" t="s">
        <v>1735</v>
      </c>
      <c r="G130" s="171" t="s">
        <v>274</v>
      </c>
      <c r="H130" s="172">
        <v>1</v>
      </c>
      <c r="I130" s="173"/>
      <c r="J130" s="174">
        <f t="shared" si="0"/>
        <v>0</v>
      </c>
      <c r="K130" s="170" t="s">
        <v>183</v>
      </c>
      <c r="L130" s="34"/>
      <c r="M130" s="175" t="s">
        <v>1</v>
      </c>
      <c r="N130" s="176" t="s">
        <v>40</v>
      </c>
      <c r="O130" s="59"/>
      <c r="P130" s="177">
        <f t="shared" si="1"/>
        <v>0</v>
      </c>
      <c r="Q130" s="177">
        <v>0.00018</v>
      </c>
      <c r="R130" s="177">
        <f t="shared" si="2"/>
        <v>0.00018</v>
      </c>
      <c r="S130" s="177">
        <v>0</v>
      </c>
      <c r="T130" s="178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184</v>
      </c>
      <c r="AT130" s="179" t="s">
        <v>179</v>
      </c>
      <c r="AU130" s="179" t="s">
        <v>84</v>
      </c>
      <c r="AY130" s="18" t="s">
        <v>177</v>
      </c>
      <c r="BE130" s="180">
        <f t="shared" si="4"/>
        <v>0</v>
      </c>
      <c r="BF130" s="180">
        <f t="shared" si="5"/>
        <v>0</v>
      </c>
      <c r="BG130" s="180">
        <f t="shared" si="6"/>
        <v>0</v>
      </c>
      <c r="BH130" s="180">
        <f t="shared" si="7"/>
        <v>0</v>
      </c>
      <c r="BI130" s="180">
        <f t="shared" si="8"/>
        <v>0</v>
      </c>
      <c r="BJ130" s="18" t="s">
        <v>82</v>
      </c>
      <c r="BK130" s="180">
        <f t="shared" si="9"/>
        <v>0</v>
      </c>
      <c r="BL130" s="18" t="s">
        <v>184</v>
      </c>
      <c r="BM130" s="179" t="s">
        <v>1736</v>
      </c>
    </row>
    <row r="131" spans="1:65" s="2" customFormat="1" ht="24" customHeight="1">
      <c r="A131" s="33"/>
      <c r="B131" s="167"/>
      <c r="C131" s="168" t="s">
        <v>208</v>
      </c>
      <c r="D131" s="168" t="s">
        <v>179</v>
      </c>
      <c r="E131" s="169" t="s">
        <v>1737</v>
      </c>
      <c r="F131" s="170" t="s">
        <v>1738</v>
      </c>
      <c r="G131" s="171" t="s">
        <v>274</v>
      </c>
      <c r="H131" s="172">
        <v>2</v>
      </c>
      <c r="I131" s="173"/>
      <c r="J131" s="174">
        <f t="shared" si="0"/>
        <v>0</v>
      </c>
      <c r="K131" s="170" t="s">
        <v>183</v>
      </c>
      <c r="L131" s="34"/>
      <c r="M131" s="175" t="s">
        <v>1</v>
      </c>
      <c r="N131" s="176" t="s">
        <v>40</v>
      </c>
      <c r="O131" s="59"/>
      <c r="P131" s="177">
        <f t="shared" si="1"/>
        <v>0</v>
      </c>
      <c r="Q131" s="177">
        <v>0.00018</v>
      </c>
      <c r="R131" s="177">
        <f t="shared" si="2"/>
        <v>0.00036</v>
      </c>
      <c r="S131" s="177">
        <v>0</v>
      </c>
      <c r="T131" s="178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184</v>
      </c>
      <c r="AT131" s="179" t="s">
        <v>179</v>
      </c>
      <c r="AU131" s="179" t="s">
        <v>84</v>
      </c>
      <c r="AY131" s="18" t="s">
        <v>177</v>
      </c>
      <c r="BE131" s="180">
        <f t="shared" si="4"/>
        <v>0</v>
      </c>
      <c r="BF131" s="180">
        <f t="shared" si="5"/>
        <v>0</v>
      </c>
      <c r="BG131" s="180">
        <f t="shared" si="6"/>
        <v>0</v>
      </c>
      <c r="BH131" s="180">
        <f t="shared" si="7"/>
        <v>0</v>
      </c>
      <c r="BI131" s="180">
        <f t="shared" si="8"/>
        <v>0</v>
      </c>
      <c r="BJ131" s="18" t="s">
        <v>82</v>
      </c>
      <c r="BK131" s="180">
        <f t="shared" si="9"/>
        <v>0</v>
      </c>
      <c r="BL131" s="18" t="s">
        <v>184</v>
      </c>
      <c r="BM131" s="179" t="s">
        <v>1739</v>
      </c>
    </row>
    <row r="132" spans="1:65" s="2" customFormat="1" ht="24" customHeight="1">
      <c r="A132" s="33"/>
      <c r="B132" s="167"/>
      <c r="C132" s="168" t="s">
        <v>213</v>
      </c>
      <c r="D132" s="168" t="s">
        <v>179</v>
      </c>
      <c r="E132" s="169" t="s">
        <v>1740</v>
      </c>
      <c r="F132" s="170" t="s">
        <v>1741</v>
      </c>
      <c r="G132" s="171" t="s">
        <v>274</v>
      </c>
      <c r="H132" s="172">
        <v>1</v>
      </c>
      <c r="I132" s="173"/>
      <c r="J132" s="174">
        <f t="shared" si="0"/>
        <v>0</v>
      </c>
      <c r="K132" s="170" t="s">
        <v>183</v>
      </c>
      <c r="L132" s="34"/>
      <c r="M132" s="175" t="s">
        <v>1</v>
      </c>
      <c r="N132" s="176" t="s">
        <v>40</v>
      </c>
      <c r="O132" s="59"/>
      <c r="P132" s="177">
        <f t="shared" si="1"/>
        <v>0</v>
      </c>
      <c r="Q132" s="177">
        <v>0</v>
      </c>
      <c r="R132" s="177">
        <f t="shared" si="2"/>
        <v>0</v>
      </c>
      <c r="S132" s="177">
        <v>0</v>
      </c>
      <c r="T132" s="178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184</v>
      </c>
      <c r="AT132" s="179" t="s">
        <v>179</v>
      </c>
      <c r="AU132" s="179" t="s">
        <v>84</v>
      </c>
      <c r="AY132" s="18" t="s">
        <v>177</v>
      </c>
      <c r="BE132" s="180">
        <f t="shared" si="4"/>
        <v>0</v>
      </c>
      <c r="BF132" s="180">
        <f t="shared" si="5"/>
        <v>0</v>
      </c>
      <c r="BG132" s="180">
        <f t="shared" si="6"/>
        <v>0</v>
      </c>
      <c r="BH132" s="180">
        <f t="shared" si="7"/>
        <v>0</v>
      </c>
      <c r="BI132" s="180">
        <f t="shared" si="8"/>
        <v>0</v>
      </c>
      <c r="BJ132" s="18" t="s">
        <v>82</v>
      </c>
      <c r="BK132" s="180">
        <f t="shared" si="9"/>
        <v>0</v>
      </c>
      <c r="BL132" s="18" t="s">
        <v>184</v>
      </c>
      <c r="BM132" s="179" t="s">
        <v>1742</v>
      </c>
    </row>
    <row r="133" spans="1:65" s="2" customFormat="1" ht="24" customHeight="1">
      <c r="A133" s="33"/>
      <c r="B133" s="167"/>
      <c r="C133" s="168" t="s">
        <v>217</v>
      </c>
      <c r="D133" s="168" t="s">
        <v>179</v>
      </c>
      <c r="E133" s="169" t="s">
        <v>1743</v>
      </c>
      <c r="F133" s="170" t="s">
        <v>1744</v>
      </c>
      <c r="G133" s="171" t="s">
        <v>274</v>
      </c>
      <c r="H133" s="172">
        <v>3</v>
      </c>
      <c r="I133" s="173"/>
      <c r="J133" s="174">
        <f t="shared" si="0"/>
        <v>0</v>
      </c>
      <c r="K133" s="170" t="s">
        <v>183</v>
      </c>
      <c r="L133" s="34"/>
      <c r="M133" s="175" t="s">
        <v>1</v>
      </c>
      <c r="N133" s="176" t="s">
        <v>40</v>
      </c>
      <c r="O133" s="59"/>
      <c r="P133" s="177">
        <f t="shared" si="1"/>
        <v>0</v>
      </c>
      <c r="Q133" s="177">
        <v>0</v>
      </c>
      <c r="R133" s="177">
        <f t="shared" si="2"/>
        <v>0</v>
      </c>
      <c r="S133" s="177">
        <v>0</v>
      </c>
      <c r="T133" s="178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184</v>
      </c>
      <c r="AT133" s="179" t="s">
        <v>179</v>
      </c>
      <c r="AU133" s="179" t="s">
        <v>84</v>
      </c>
      <c r="AY133" s="18" t="s">
        <v>177</v>
      </c>
      <c r="BE133" s="180">
        <f t="shared" si="4"/>
        <v>0</v>
      </c>
      <c r="BF133" s="180">
        <f t="shared" si="5"/>
        <v>0</v>
      </c>
      <c r="BG133" s="180">
        <f t="shared" si="6"/>
        <v>0</v>
      </c>
      <c r="BH133" s="180">
        <f t="shared" si="7"/>
        <v>0</v>
      </c>
      <c r="BI133" s="180">
        <f t="shared" si="8"/>
        <v>0</v>
      </c>
      <c r="BJ133" s="18" t="s">
        <v>82</v>
      </c>
      <c r="BK133" s="180">
        <f t="shared" si="9"/>
        <v>0</v>
      </c>
      <c r="BL133" s="18" t="s">
        <v>184</v>
      </c>
      <c r="BM133" s="179" t="s">
        <v>1745</v>
      </c>
    </row>
    <row r="134" spans="1:65" s="2" customFormat="1" ht="24" customHeight="1">
      <c r="A134" s="33"/>
      <c r="B134" s="167"/>
      <c r="C134" s="168" t="s">
        <v>222</v>
      </c>
      <c r="D134" s="168" t="s">
        <v>179</v>
      </c>
      <c r="E134" s="169" t="s">
        <v>1746</v>
      </c>
      <c r="F134" s="170" t="s">
        <v>1747</v>
      </c>
      <c r="G134" s="171" t="s">
        <v>182</v>
      </c>
      <c r="H134" s="172">
        <v>3.7</v>
      </c>
      <c r="I134" s="173"/>
      <c r="J134" s="174">
        <f t="shared" si="0"/>
        <v>0</v>
      </c>
      <c r="K134" s="170" t="s">
        <v>183</v>
      </c>
      <c r="L134" s="34"/>
      <c r="M134" s="175" t="s">
        <v>1</v>
      </c>
      <c r="N134" s="176" t="s">
        <v>40</v>
      </c>
      <c r="O134" s="59"/>
      <c r="P134" s="177">
        <f t="shared" si="1"/>
        <v>0</v>
      </c>
      <c r="Q134" s="177">
        <v>0</v>
      </c>
      <c r="R134" s="177">
        <f t="shared" si="2"/>
        <v>0</v>
      </c>
      <c r="S134" s="177">
        <v>0</v>
      </c>
      <c r="T134" s="178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184</v>
      </c>
      <c r="AT134" s="179" t="s">
        <v>179</v>
      </c>
      <c r="AU134" s="179" t="s">
        <v>84</v>
      </c>
      <c r="AY134" s="18" t="s">
        <v>177</v>
      </c>
      <c r="BE134" s="180">
        <f t="shared" si="4"/>
        <v>0</v>
      </c>
      <c r="BF134" s="180">
        <f t="shared" si="5"/>
        <v>0</v>
      </c>
      <c r="BG134" s="180">
        <f t="shared" si="6"/>
        <v>0</v>
      </c>
      <c r="BH134" s="180">
        <f t="shared" si="7"/>
        <v>0</v>
      </c>
      <c r="BI134" s="180">
        <f t="shared" si="8"/>
        <v>0</v>
      </c>
      <c r="BJ134" s="18" t="s">
        <v>82</v>
      </c>
      <c r="BK134" s="180">
        <f t="shared" si="9"/>
        <v>0</v>
      </c>
      <c r="BL134" s="18" t="s">
        <v>184</v>
      </c>
      <c r="BM134" s="179" t="s">
        <v>1748</v>
      </c>
    </row>
    <row r="135" spans="2:51" s="13" customFormat="1" ht="12">
      <c r="B135" s="181"/>
      <c r="D135" s="182" t="s">
        <v>189</v>
      </c>
      <c r="E135" s="183" t="s">
        <v>1</v>
      </c>
      <c r="F135" s="184" t="s">
        <v>1749</v>
      </c>
      <c r="H135" s="185">
        <v>3.7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189</v>
      </c>
      <c r="AU135" s="183" t="s">
        <v>84</v>
      </c>
      <c r="AV135" s="13" t="s">
        <v>84</v>
      </c>
      <c r="AW135" s="13" t="s">
        <v>31</v>
      </c>
      <c r="AX135" s="13" t="s">
        <v>82</v>
      </c>
      <c r="AY135" s="183" t="s">
        <v>177</v>
      </c>
    </row>
    <row r="136" spans="1:65" s="2" customFormat="1" ht="24" customHeight="1">
      <c r="A136" s="33"/>
      <c r="B136" s="167"/>
      <c r="C136" s="168" t="s">
        <v>227</v>
      </c>
      <c r="D136" s="168" t="s">
        <v>179</v>
      </c>
      <c r="E136" s="169" t="s">
        <v>1750</v>
      </c>
      <c r="F136" s="170" t="s">
        <v>1751</v>
      </c>
      <c r="G136" s="171" t="s">
        <v>182</v>
      </c>
      <c r="H136" s="172">
        <v>3.7</v>
      </c>
      <c r="I136" s="173"/>
      <c r="J136" s="174">
        <f aca="true" t="shared" si="10" ref="J136:J144">ROUND(I136*H136,2)</f>
        <v>0</v>
      </c>
      <c r="K136" s="170" t="s">
        <v>183</v>
      </c>
      <c r="L136" s="34"/>
      <c r="M136" s="175" t="s">
        <v>1</v>
      </c>
      <c r="N136" s="176" t="s">
        <v>40</v>
      </c>
      <c r="O136" s="59"/>
      <c r="P136" s="177">
        <f aca="true" t="shared" si="11" ref="P136:P144">O136*H136</f>
        <v>0</v>
      </c>
      <c r="Q136" s="177">
        <v>0</v>
      </c>
      <c r="R136" s="177">
        <f aca="true" t="shared" si="12" ref="R136:R144">Q136*H136</f>
        <v>0</v>
      </c>
      <c r="S136" s="177">
        <v>0</v>
      </c>
      <c r="T136" s="178">
        <f aca="true" t="shared" si="13" ref="T136:T144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184</v>
      </c>
      <c r="AT136" s="179" t="s">
        <v>179</v>
      </c>
      <c r="AU136" s="179" t="s">
        <v>84</v>
      </c>
      <c r="AY136" s="18" t="s">
        <v>177</v>
      </c>
      <c r="BE136" s="180">
        <f aca="true" t="shared" si="14" ref="BE136:BE144">IF(N136="základní",J136,0)</f>
        <v>0</v>
      </c>
      <c r="BF136" s="180">
        <f aca="true" t="shared" si="15" ref="BF136:BF144">IF(N136="snížená",J136,0)</f>
        <v>0</v>
      </c>
      <c r="BG136" s="180">
        <f aca="true" t="shared" si="16" ref="BG136:BG144">IF(N136="zákl. přenesená",J136,0)</f>
        <v>0</v>
      </c>
      <c r="BH136" s="180">
        <f aca="true" t="shared" si="17" ref="BH136:BH144">IF(N136="sníž. přenesená",J136,0)</f>
        <v>0</v>
      </c>
      <c r="BI136" s="180">
        <f aca="true" t="shared" si="18" ref="BI136:BI144">IF(N136="nulová",J136,0)</f>
        <v>0</v>
      </c>
      <c r="BJ136" s="18" t="s">
        <v>82</v>
      </c>
      <c r="BK136" s="180">
        <f aca="true" t="shared" si="19" ref="BK136:BK144">ROUND(I136*H136,2)</f>
        <v>0</v>
      </c>
      <c r="BL136" s="18" t="s">
        <v>184</v>
      </c>
      <c r="BM136" s="179" t="s">
        <v>1752</v>
      </c>
    </row>
    <row r="137" spans="1:65" s="2" customFormat="1" ht="24" customHeight="1">
      <c r="A137" s="33"/>
      <c r="B137" s="167"/>
      <c r="C137" s="168" t="s">
        <v>231</v>
      </c>
      <c r="D137" s="168" t="s">
        <v>179</v>
      </c>
      <c r="E137" s="169" t="s">
        <v>1753</v>
      </c>
      <c r="F137" s="170" t="s">
        <v>1754</v>
      </c>
      <c r="G137" s="171" t="s">
        <v>274</v>
      </c>
      <c r="H137" s="172">
        <v>1</v>
      </c>
      <c r="I137" s="173"/>
      <c r="J137" s="174">
        <f t="shared" si="10"/>
        <v>0</v>
      </c>
      <c r="K137" s="170" t="s">
        <v>183</v>
      </c>
      <c r="L137" s="34"/>
      <c r="M137" s="175" t="s">
        <v>1</v>
      </c>
      <c r="N137" s="176" t="s">
        <v>40</v>
      </c>
      <c r="O137" s="59"/>
      <c r="P137" s="177">
        <f t="shared" si="11"/>
        <v>0</v>
      </c>
      <c r="Q137" s="177">
        <v>0</v>
      </c>
      <c r="R137" s="177">
        <f t="shared" si="12"/>
        <v>0</v>
      </c>
      <c r="S137" s="177">
        <v>0</v>
      </c>
      <c r="T137" s="178">
        <f t="shared" si="1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184</v>
      </c>
      <c r="AT137" s="179" t="s">
        <v>179</v>
      </c>
      <c r="AU137" s="179" t="s">
        <v>84</v>
      </c>
      <c r="AY137" s="18" t="s">
        <v>177</v>
      </c>
      <c r="BE137" s="180">
        <f t="shared" si="14"/>
        <v>0</v>
      </c>
      <c r="BF137" s="180">
        <f t="shared" si="15"/>
        <v>0</v>
      </c>
      <c r="BG137" s="180">
        <f t="shared" si="16"/>
        <v>0</v>
      </c>
      <c r="BH137" s="180">
        <f t="shared" si="17"/>
        <v>0</v>
      </c>
      <c r="BI137" s="180">
        <f t="shared" si="18"/>
        <v>0</v>
      </c>
      <c r="BJ137" s="18" t="s">
        <v>82</v>
      </c>
      <c r="BK137" s="180">
        <f t="shared" si="19"/>
        <v>0</v>
      </c>
      <c r="BL137" s="18" t="s">
        <v>184</v>
      </c>
      <c r="BM137" s="179" t="s">
        <v>1755</v>
      </c>
    </row>
    <row r="138" spans="1:65" s="2" customFormat="1" ht="24" customHeight="1">
      <c r="A138" s="33"/>
      <c r="B138" s="167"/>
      <c r="C138" s="168" t="s">
        <v>237</v>
      </c>
      <c r="D138" s="168" t="s">
        <v>179</v>
      </c>
      <c r="E138" s="169" t="s">
        <v>1756</v>
      </c>
      <c r="F138" s="170" t="s">
        <v>1757</v>
      </c>
      <c r="G138" s="171" t="s">
        <v>274</v>
      </c>
      <c r="H138" s="172">
        <v>2</v>
      </c>
      <c r="I138" s="173"/>
      <c r="J138" s="174">
        <f t="shared" si="10"/>
        <v>0</v>
      </c>
      <c r="K138" s="170" t="s">
        <v>183</v>
      </c>
      <c r="L138" s="34"/>
      <c r="M138" s="175" t="s">
        <v>1</v>
      </c>
      <c r="N138" s="176" t="s">
        <v>40</v>
      </c>
      <c r="O138" s="59"/>
      <c r="P138" s="177">
        <f t="shared" si="11"/>
        <v>0</v>
      </c>
      <c r="Q138" s="177">
        <v>0</v>
      </c>
      <c r="R138" s="177">
        <f t="shared" si="12"/>
        <v>0</v>
      </c>
      <c r="S138" s="177">
        <v>0</v>
      </c>
      <c r="T138" s="178">
        <f t="shared" si="1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184</v>
      </c>
      <c r="AT138" s="179" t="s">
        <v>179</v>
      </c>
      <c r="AU138" s="179" t="s">
        <v>84</v>
      </c>
      <c r="AY138" s="18" t="s">
        <v>177</v>
      </c>
      <c r="BE138" s="180">
        <f t="shared" si="14"/>
        <v>0</v>
      </c>
      <c r="BF138" s="180">
        <f t="shared" si="15"/>
        <v>0</v>
      </c>
      <c r="BG138" s="180">
        <f t="shared" si="16"/>
        <v>0</v>
      </c>
      <c r="BH138" s="180">
        <f t="shared" si="17"/>
        <v>0</v>
      </c>
      <c r="BI138" s="180">
        <f t="shared" si="18"/>
        <v>0</v>
      </c>
      <c r="BJ138" s="18" t="s">
        <v>82</v>
      </c>
      <c r="BK138" s="180">
        <f t="shared" si="19"/>
        <v>0</v>
      </c>
      <c r="BL138" s="18" t="s">
        <v>184</v>
      </c>
      <c r="BM138" s="179" t="s">
        <v>1758</v>
      </c>
    </row>
    <row r="139" spans="1:65" s="2" customFormat="1" ht="24" customHeight="1">
      <c r="A139" s="33"/>
      <c r="B139" s="167"/>
      <c r="C139" s="168" t="s">
        <v>242</v>
      </c>
      <c r="D139" s="168" t="s">
        <v>179</v>
      </c>
      <c r="E139" s="169" t="s">
        <v>1759</v>
      </c>
      <c r="F139" s="170" t="s">
        <v>1760</v>
      </c>
      <c r="G139" s="171" t="s">
        <v>274</v>
      </c>
      <c r="H139" s="172">
        <v>1</v>
      </c>
      <c r="I139" s="173"/>
      <c r="J139" s="174">
        <f t="shared" si="10"/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 t="shared" si="11"/>
        <v>0</v>
      </c>
      <c r="Q139" s="177">
        <v>0</v>
      </c>
      <c r="R139" s="177">
        <f t="shared" si="12"/>
        <v>0</v>
      </c>
      <c r="S139" s="177">
        <v>0</v>
      </c>
      <c r="T139" s="178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 t="shared" si="14"/>
        <v>0</v>
      </c>
      <c r="BF139" s="180">
        <f t="shared" si="15"/>
        <v>0</v>
      </c>
      <c r="BG139" s="180">
        <f t="shared" si="16"/>
        <v>0</v>
      </c>
      <c r="BH139" s="180">
        <f t="shared" si="17"/>
        <v>0</v>
      </c>
      <c r="BI139" s="180">
        <f t="shared" si="18"/>
        <v>0</v>
      </c>
      <c r="BJ139" s="18" t="s">
        <v>82</v>
      </c>
      <c r="BK139" s="180">
        <f t="shared" si="19"/>
        <v>0</v>
      </c>
      <c r="BL139" s="18" t="s">
        <v>184</v>
      </c>
      <c r="BM139" s="179" t="s">
        <v>1761</v>
      </c>
    </row>
    <row r="140" spans="1:65" s="2" customFormat="1" ht="24" customHeight="1">
      <c r="A140" s="33"/>
      <c r="B140" s="167"/>
      <c r="C140" s="168" t="s">
        <v>247</v>
      </c>
      <c r="D140" s="168" t="s">
        <v>179</v>
      </c>
      <c r="E140" s="169" t="s">
        <v>1762</v>
      </c>
      <c r="F140" s="170" t="s">
        <v>1763</v>
      </c>
      <c r="G140" s="171" t="s">
        <v>274</v>
      </c>
      <c r="H140" s="172">
        <v>1</v>
      </c>
      <c r="I140" s="173"/>
      <c r="J140" s="174">
        <f t="shared" si="10"/>
        <v>0</v>
      </c>
      <c r="K140" s="170" t="s">
        <v>183</v>
      </c>
      <c r="L140" s="34"/>
      <c r="M140" s="175" t="s">
        <v>1</v>
      </c>
      <c r="N140" s="176" t="s">
        <v>40</v>
      </c>
      <c r="O140" s="59"/>
      <c r="P140" s="177">
        <f t="shared" si="11"/>
        <v>0</v>
      </c>
      <c r="Q140" s="177">
        <v>0</v>
      </c>
      <c r="R140" s="177">
        <f t="shared" si="12"/>
        <v>0</v>
      </c>
      <c r="S140" s="177">
        <v>0</v>
      </c>
      <c r="T140" s="178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184</v>
      </c>
      <c r="AT140" s="179" t="s">
        <v>179</v>
      </c>
      <c r="AU140" s="179" t="s">
        <v>84</v>
      </c>
      <c r="AY140" s="18" t="s">
        <v>177</v>
      </c>
      <c r="BE140" s="180">
        <f t="shared" si="14"/>
        <v>0</v>
      </c>
      <c r="BF140" s="180">
        <f t="shared" si="15"/>
        <v>0</v>
      </c>
      <c r="BG140" s="180">
        <f t="shared" si="16"/>
        <v>0</v>
      </c>
      <c r="BH140" s="180">
        <f t="shared" si="17"/>
        <v>0</v>
      </c>
      <c r="BI140" s="180">
        <f t="shared" si="18"/>
        <v>0</v>
      </c>
      <c r="BJ140" s="18" t="s">
        <v>82</v>
      </c>
      <c r="BK140" s="180">
        <f t="shared" si="19"/>
        <v>0</v>
      </c>
      <c r="BL140" s="18" t="s">
        <v>184</v>
      </c>
      <c r="BM140" s="179" t="s">
        <v>1764</v>
      </c>
    </row>
    <row r="141" spans="1:65" s="2" customFormat="1" ht="24" customHeight="1">
      <c r="A141" s="33"/>
      <c r="B141" s="167"/>
      <c r="C141" s="168" t="s">
        <v>8</v>
      </c>
      <c r="D141" s="168" t="s">
        <v>179</v>
      </c>
      <c r="E141" s="169" t="s">
        <v>1765</v>
      </c>
      <c r="F141" s="170" t="s">
        <v>1766</v>
      </c>
      <c r="G141" s="171" t="s">
        <v>274</v>
      </c>
      <c r="H141" s="172">
        <v>2</v>
      </c>
      <c r="I141" s="173"/>
      <c r="J141" s="174">
        <f t="shared" si="10"/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 t="shared" si="11"/>
        <v>0</v>
      </c>
      <c r="Q141" s="177">
        <v>0</v>
      </c>
      <c r="R141" s="177">
        <f t="shared" si="12"/>
        <v>0</v>
      </c>
      <c r="S141" s="177">
        <v>0</v>
      </c>
      <c r="T141" s="178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 t="shared" si="14"/>
        <v>0</v>
      </c>
      <c r="BF141" s="180">
        <f t="shared" si="15"/>
        <v>0</v>
      </c>
      <c r="BG141" s="180">
        <f t="shared" si="16"/>
        <v>0</v>
      </c>
      <c r="BH141" s="180">
        <f t="shared" si="17"/>
        <v>0</v>
      </c>
      <c r="BI141" s="180">
        <f t="shared" si="18"/>
        <v>0</v>
      </c>
      <c r="BJ141" s="18" t="s">
        <v>82</v>
      </c>
      <c r="BK141" s="180">
        <f t="shared" si="19"/>
        <v>0</v>
      </c>
      <c r="BL141" s="18" t="s">
        <v>184</v>
      </c>
      <c r="BM141" s="179" t="s">
        <v>1767</v>
      </c>
    </row>
    <row r="142" spans="1:65" s="2" customFormat="1" ht="24" customHeight="1">
      <c r="A142" s="33"/>
      <c r="B142" s="167"/>
      <c r="C142" s="168" t="s">
        <v>254</v>
      </c>
      <c r="D142" s="168" t="s">
        <v>179</v>
      </c>
      <c r="E142" s="169" t="s">
        <v>1768</v>
      </c>
      <c r="F142" s="170" t="s">
        <v>1769</v>
      </c>
      <c r="G142" s="171" t="s">
        <v>274</v>
      </c>
      <c r="H142" s="172">
        <v>1</v>
      </c>
      <c r="I142" s="173"/>
      <c r="J142" s="174">
        <f t="shared" si="10"/>
        <v>0</v>
      </c>
      <c r="K142" s="170" t="s">
        <v>183</v>
      </c>
      <c r="L142" s="34"/>
      <c r="M142" s="175" t="s">
        <v>1</v>
      </c>
      <c r="N142" s="176" t="s">
        <v>40</v>
      </c>
      <c r="O142" s="59"/>
      <c r="P142" s="177">
        <f t="shared" si="11"/>
        <v>0</v>
      </c>
      <c r="Q142" s="177">
        <v>0</v>
      </c>
      <c r="R142" s="177">
        <f t="shared" si="12"/>
        <v>0</v>
      </c>
      <c r="S142" s="177">
        <v>0</v>
      </c>
      <c r="T142" s="178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 t="shared" si="14"/>
        <v>0</v>
      </c>
      <c r="BF142" s="180">
        <f t="shared" si="15"/>
        <v>0</v>
      </c>
      <c r="BG142" s="180">
        <f t="shared" si="16"/>
        <v>0</v>
      </c>
      <c r="BH142" s="180">
        <f t="shared" si="17"/>
        <v>0</v>
      </c>
      <c r="BI142" s="180">
        <f t="shared" si="18"/>
        <v>0</v>
      </c>
      <c r="BJ142" s="18" t="s">
        <v>82</v>
      </c>
      <c r="BK142" s="180">
        <f t="shared" si="19"/>
        <v>0</v>
      </c>
      <c r="BL142" s="18" t="s">
        <v>184</v>
      </c>
      <c r="BM142" s="179" t="s">
        <v>1770</v>
      </c>
    </row>
    <row r="143" spans="1:65" s="2" customFormat="1" ht="24" customHeight="1">
      <c r="A143" s="33"/>
      <c r="B143" s="167"/>
      <c r="C143" s="168" t="s">
        <v>259</v>
      </c>
      <c r="D143" s="168" t="s">
        <v>179</v>
      </c>
      <c r="E143" s="169" t="s">
        <v>1771</v>
      </c>
      <c r="F143" s="170" t="s">
        <v>1772</v>
      </c>
      <c r="G143" s="171" t="s">
        <v>182</v>
      </c>
      <c r="H143" s="172">
        <v>100</v>
      </c>
      <c r="I143" s="173"/>
      <c r="J143" s="174">
        <f t="shared" si="10"/>
        <v>0</v>
      </c>
      <c r="K143" s="170" t="s">
        <v>589</v>
      </c>
      <c r="L143" s="34"/>
      <c r="M143" s="175" t="s">
        <v>1</v>
      </c>
      <c r="N143" s="176" t="s">
        <v>40</v>
      </c>
      <c r="O143" s="59"/>
      <c r="P143" s="177">
        <f t="shared" si="11"/>
        <v>0</v>
      </c>
      <c r="Q143" s="177">
        <v>0</v>
      </c>
      <c r="R143" s="177">
        <f t="shared" si="12"/>
        <v>0</v>
      </c>
      <c r="S143" s="177">
        <v>0</v>
      </c>
      <c r="T143" s="178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184</v>
      </c>
      <c r="AT143" s="179" t="s">
        <v>179</v>
      </c>
      <c r="AU143" s="179" t="s">
        <v>84</v>
      </c>
      <c r="AY143" s="18" t="s">
        <v>177</v>
      </c>
      <c r="BE143" s="180">
        <f t="shared" si="14"/>
        <v>0</v>
      </c>
      <c r="BF143" s="180">
        <f t="shared" si="15"/>
        <v>0</v>
      </c>
      <c r="BG143" s="180">
        <f t="shared" si="16"/>
        <v>0</v>
      </c>
      <c r="BH143" s="180">
        <f t="shared" si="17"/>
        <v>0</v>
      </c>
      <c r="BI143" s="180">
        <f t="shared" si="18"/>
        <v>0</v>
      </c>
      <c r="BJ143" s="18" t="s">
        <v>82</v>
      </c>
      <c r="BK143" s="180">
        <f t="shared" si="19"/>
        <v>0</v>
      </c>
      <c r="BL143" s="18" t="s">
        <v>184</v>
      </c>
      <c r="BM143" s="179" t="s">
        <v>1773</v>
      </c>
    </row>
    <row r="144" spans="1:65" s="2" customFormat="1" ht="24" customHeight="1">
      <c r="A144" s="33"/>
      <c r="B144" s="167"/>
      <c r="C144" s="168" t="s">
        <v>265</v>
      </c>
      <c r="D144" s="168" t="s">
        <v>179</v>
      </c>
      <c r="E144" s="169" t="s">
        <v>214</v>
      </c>
      <c r="F144" s="170" t="s">
        <v>215</v>
      </c>
      <c r="G144" s="171" t="s">
        <v>198</v>
      </c>
      <c r="H144" s="172">
        <v>12.3</v>
      </c>
      <c r="I144" s="173"/>
      <c r="J144" s="174">
        <f t="shared" si="10"/>
        <v>0</v>
      </c>
      <c r="K144" s="170" t="s">
        <v>183</v>
      </c>
      <c r="L144" s="34"/>
      <c r="M144" s="175" t="s">
        <v>1</v>
      </c>
      <c r="N144" s="176" t="s">
        <v>40</v>
      </c>
      <c r="O144" s="59"/>
      <c r="P144" s="177">
        <f t="shared" si="11"/>
        <v>0</v>
      </c>
      <c r="Q144" s="177">
        <v>0</v>
      </c>
      <c r="R144" s="177">
        <f t="shared" si="12"/>
        <v>0</v>
      </c>
      <c r="S144" s="177">
        <v>0</v>
      </c>
      <c r="T144" s="178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 t="shared" si="14"/>
        <v>0</v>
      </c>
      <c r="BF144" s="180">
        <f t="shared" si="15"/>
        <v>0</v>
      </c>
      <c r="BG144" s="180">
        <f t="shared" si="16"/>
        <v>0</v>
      </c>
      <c r="BH144" s="180">
        <f t="shared" si="17"/>
        <v>0</v>
      </c>
      <c r="BI144" s="180">
        <f t="shared" si="18"/>
        <v>0</v>
      </c>
      <c r="BJ144" s="18" t="s">
        <v>82</v>
      </c>
      <c r="BK144" s="180">
        <f t="shared" si="19"/>
        <v>0</v>
      </c>
      <c r="BL144" s="18" t="s">
        <v>184</v>
      </c>
      <c r="BM144" s="179" t="s">
        <v>1774</v>
      </c>
    </row>
    <row r="145" spans="2:51" s="14" customFormat="1" ht="12">
      <c r="B145" s="190"/>
      <c r="D145" s="182" t="s">
        <v>189</v>
      </c>
      <c r="E145" s="191" t="s">
        <v>1</v>
      </c>
      <c r="F145" s="192" t="s">
        <v>1775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189</v>
      </c>
      <c r="AU145" s="191" t="s">
        <v>84</v>
      </c>
      <c r="AV145" s="14" t="s">
        <v>82</v>
      </c>
      <c r="AW145" s="14" t="s">
        <v>31</v>
      </c>
      <c r="AX145" s="14" t="s">
        <v>75</v>
      </c>
      <c r="AY145" s="191" t="s">
        <v>177</v>
      </c>
    </row>
    <row r="146" spans="2:51" s="13" customFormat="1" ht="12">
      <c r="B146" s="181"/>
      <c r="D146" s="182" t="s">
        <v>189</v>
      </c>
      <c r="E146" s="183" t="s">
        <v>1</v>
      </c>
      <c r="F146" s="184" t="s">
        <v>1776</v>
      </c>
      <c r="H146" s="185">
        <v>12.3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75</v>
      </c>
      <c r="AY146" s="183" t="s">
        <v>177</v>
      </c>
    </row>
    <row r="147" spans="2:51" s="15" customFormat="1" ht="12">
      <c r="B147" s="197"/>
      <c r="D147" s="182" t="s">
        <v>189</v>
      </c>
      <c r="E147" s="198" t="s">
        <v>1714</v>
      </c>
      <c r="F147" s="199" t="s">
        <v>202</v>
      </c>
      <c r="H147" s="200">
        <v>12.3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189</v>
      </c>
      <c r="AU147" s="198" t="s">
        <v>84</v>
      </c>
      <c r="AV147" s="15" t="s">
        <v>184</v>
      </c>
      <c r="AW147" s="15" t="s">
        <v>31</v>
      </c>
      <c r="AX147" s="15" t="s">
        <v>82</v>
      </c>
      <c r="AY147" s="198" t="s">
        <v>177</v>
      </c>
    </row>
    <row r="148" spans="1:65" s="2" customFormat="1" ht="16.5" customHeight="1">
      <c r="A148" s="33"/>
      <c r="B148" s="167"/>
      <c r="C148" s="168" t="s">
        <v>271</v>
      </c>
      <c r="D148" s="168" t="s">
        <v>179</v>
      </c>
      <c r="E148" s="169" t="s">
        <v>1777</v>
      </c>
      <c r="F148" s="170" t="s">
        <v>1778</v>
      </c>
      <c r="G148" s="171" t="s">
        <v>198</v>
      </c>
      <c r="H148" s="172">
        <v>12.3</v>
      </c>
      <c r="I148" s="173"/>
      <c r="J148" s="174">
        <f>ROUND(I148*H148,2)</f>
        <v>0</v>
      </c>
      <c r="K148" s="170" t="s">
        <v>183</v>
      </c>
      <c r="L148" s="34"/>
      <c r="M148" s="175" t="s">
        <v>1</v>
      </c>
      <c r="N148" s="176" t="s">
        <v>40</v>
      </c>
      <c r="O148" s="59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184</v>
      </c>
      <c r="AT148" s="179" t="s">
        <v>179</v>
      </c>
      <c r="AU148" s="179" t="s">
        <v>84</v>
      </c>
      <c r="AY148" s="18" t="s">
        <v>177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82</v>
      </c>
      <c r="BK148" s="180">
        <f>ROUND(I148*H148,2)</f>
        <v>0</v>
      </c>
      <c r="BL148" s="18" t="s">
        <v>184</v>
      </c>
      <c r="BM148" s="179" t="s">
        <v>1779</v>
      </c>
    </row>
    <row r="149" spans="2:51" s="13" customFormat="1" ht="12">
      <c r="B149" s="181"/>
      <c r="D149" s="182" t="s">
        <v>189</v>
      </c>
      <c r="E149" s="183" t="s">
        <v>1</v>
      </c>
      <c r="F149" s="184" t="s">
        <v>1780</v>
      </c>
      <c r="H149" s="185">
        <v>12.3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189</v>
      </c>
      <c r="AU149" s="183" t="s">
        <v>84</v>
      </c>
      <c r="AV149" s="13" t="s">
        <v>84</v>
      </c>
      <c r="AW149" s="13" t="s">
        <v>31</v>
      </c>
      <c r="AX149" s="13" t="s">
        <v>82</v>
      </c>
      <c r="AY149" s="183" t="s">
        <v>177</v>
      </c>
    </row>
    <row r="150" spans="1:65" s="2" customFormat="1" ht="16.5" customHeight="1">
      <c r="A150" s="33"/>
      <c r="B150" s="167"/>
      <c r="C150" s="168" t="s">
        <v>279</v>
      </c>
      <c r="D150" s="168" t="s">
        <v>179</v>
      </c>
      <c r="E150" s="169" t="s">
        <v>228</v>
      </c>
      <c r="F150" s="170" t="s">
        <v>229</v>
      </c>
      <c r="G150" s="171" t="s">
        <v>198</v>
      </c>
      <c r="H150" s="172">
        <v>12.3</v>
      </c>
      <c r="I150" s="173"/>
      <c r="J150" s="174">
        <f>ROUND(I150*H150,2)</f>
        <v>0</v>
      </c>
      <c r="K150" s="170" t="s">
        <v>183</v>
      </c>
      <c r="L150" s="34"/>
      <c r="M150" s="175" t="s">
        <v>1</v>
      </c>
      <c r="N150" s="176" t="s">
        <v>40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184</v>
      </c>
      <c r="AT150" s="179" t="s">
        <v>179</v>
      </c>
      <c r="AU150" s="179" t="s">
        <v>84</v>
      </c>
      <c r="AY150" s="18" t="s">
        <v>177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82</v>
      </c>
      <c r="BK150" s="180">
        <f>ROUND(I150*H150,2)</f>
        <v>0</v>
      </c>
      <c r="BL150" s="18" t="s">
        <v>184</v>
      </c>
      <c r="BM150" s="179" t="s">
        <v>1781</v>
      </c>
    </row>
    <row r="151" spans="2:51" s="13" customFormat="1" ht="22.5">
      <c r="B151" s="181"/>
      <c r="D151" s="182" t="s">
        <v>189</v>
      </c>
      <c r="E151" s="183" t="s">
        <v>1</v>
      </c>
      <c r="F151" s="184" t="s">
        <v>1782</v>
      </c>
      <c r="H151" s="185">
        <v>12.3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83" t="s">
        <v>189</v>
      </c>
      <c r="AU151" s="183" t="s">
        <v>84</v>
      </c>
      <c r="AV151" s="13" t="s">
        <v>84</v>
      </c>
      <c r="AW151" s="13" t="s">
        <v>31</v>
      </c>
      <c r="AX151" s="13" t="s">
        <v>82</v>
      </c>
      <c r="AY151" s="183" t="s">
        <v>177</v>
      </c>
    </row>
    <row r="152" spans="1:65" s="2" customFormat="1" ht="24" customHeight="1">
      <c r="A152" s="33"/>
      <c r="B152" s="167"/>
      <c r="C152" s="168" t="s">
        <v>7</v>
      </c>
      <c r="D152" s="168" t="s">
        <v>179</v>
      </c>
      <c r="E152" s="169" t="s">
        <v>1783</v>
      </c>
      <c r="F152" s="170" t="s">
        <v>1784</v>
      </c>
      <c r="G152" s="171" t="s">
        <v>182</v>
      </c>
      <c r="H152" s="172">
        <v>3.7</v>
      </c>
      <c r="I152" s="173"/>
      <c r="J152" s="174">
        <f>ROUND(I152*H152,2)</f>
        <v>0</v>
      </c>
      <c r="K152" s="170" t="s">
        <v>183</v>
      </c>
      <c r="L152" s="34"/>
      <c r="M152" s="175" t="s">
        <v>1</v>
      </c>
      <c r="N152" s="176" t="s">
        <v>40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184</v>
      </c>
      <c r="AT152" s="179" t="s">
        <v>179</v>
      </c>
      <c r="AU152" s="179" t="s">
        <v>84</v>
      </c>
      <c r="AY152" s="18" t="s">
        <v>177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82</v>
      </c>
      <c r="BK152" s="180">
        <f>ROUND(I152*H152,2)</f>
        <v>0</v>
      </c>
      <c r="BL152" s="18" t="s">
        <v>184</v>
      </c>
      <c r="BM152" s="179" t="s">
        <v>1785</v>
      </c>
    </row>
    <row r="153" spans="2:51" s="13" customFormat="1" ht="12">
      <c r="B153" s="181"/>
      <c r="D153" s="182" t="s">
        <v>189</v>
      </c>
      <c r="E153" s="183" t="s">
        <v>1</v>
      </c>
      <c r="F153" s="184" t="s">
        <v>1786</v>
      </c>
      <c r="H153" s="185">
        <v>3.7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189</v>
      </c>
      <c r="AU153" s="183" t="s">
        <v>84</v>
      </c>
      <c r="AV153" s="13" t="s">
        <v>84</v>
      </c>
      <c r="AW153" s="13" t="s">
        <v>31</v>
      </c>
      <c r="AX153" s="13" t="s">
        <v>82</v>
      </c>
      <c r="AY153" s="183" t="s">
        <v>177</v>
      </c>
    </row>
    <row r="154" spans="1:65" s="2" customFormat="1" ht="16.5" customHeight="1">
      <c r="A154" s="33"/>
      <c r="B154" s="167"/>
      <c r="C154" s="205" t="s">
        <v>289</v>
      </c>
      <c r="D154" s="205" t="s">
        <v>290</v>
      </c>
      <c r="E154" s="206" t="s">
        <v>1787</v>
      </c>
      <c r="F154" s="207" t="s">
        <v>1788</v>
      </c>
      <c r="G154" s="208" t="s">
        <v>234</v>
      </c>
      <c r="H154" s="209">
        <v>6.797</v>
      </c>
      <c r="I154" s="210"/>
      <c r="J154" s="211">
        <f>ROUND(I154*H154,2)</f>
        <v>0</v>
      </c>
      <c r="K154" s="207" t="s">
        <v>183</v>
      </c>
      <c r="L154" s="212"/>
      <c r="M154" s="213" t="s">
        <v>1</v>
      </c>
      <c r="N154" s="214" t="s">
        <v>40</v>
      </c>
      <c r="O154" s="59"/>
      <c r="P154" s="177">
        <f>O154*H154</f>
        <v>0</v>
      </c>
      <c r="Q154" s="177">
        <v>1</v>
      </c>
      <c r="R154" s="177">
        <f>Q154*H154</f>
        <v>6.797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217</v>
      </c>
      <c r="AT154" s="179" t="s">
        <v>290</v>
      </c>
      <c r="AU154" s="179" t="s">
        <v>84</v>
      </c>
      <c r="AY154" s="18" t="s">
        <v>177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82</v>
      </c>
      <c r="BK154" s="180">
        <f>ROUND(I154*H154,2)</f>
        <v>0</v>
      </c>
      <c r="BL154" s="18" t="s">
        <v>184</v>
      </c>
      <c r="BM154" s="179" t="s">
        <v>1789</v>
      </c>
    </row>
    <row r="155" spans="1:65" s="2" customFormat="1" ht="16.5" customHeight="1">
      <c r="A155" s="33"/>
      <c r="B155" s="167"/>
      <c r="C155" s="168" t="s">
        <v>295</v>
      </c>
      <c r="D155" s="168" t="s">
        <v>179</v>
      </c>
      <c r="E155" s="169" t="s">
        <v>238</v>
      </c>
      <c r="F155" s="170" t="s">
        <v>239</v>
      </c>
      <c r="G155" s="171" t="s">
        <v>198</v>
      </c>
      <c r="H155" s="172">
        <v>12.3</v>
      </c>
      <c r="I155" s="173"/>
      <c r="J155" s="174">
        <f>ROUND(I155*H155,2)</f>
        <v>0</v>
      </c>
      <c r="K155" s="170" t="s">
        <v>1</v>
      </c>
      <c r="L155" s="34"/>
      <c r="M155" s="175" t="s">
        <v>1</v>
      </c>
      <c r="N155" s="176" t="s">
        <v>40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184</v>
      </c>
      <c r="AT155" s="179" t="s">
        <v>179</v>
      </c>
      <c r="AU155" s="179" t="s">
        <v>84</v>
      </c>
      <c r="AY155" s="18" t="s">
        <v>177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82</v>
      </c>
      <c r="BK155" s="180">
        <f>ROUND(I155*H155,2)</f>
        <v>0</v>
      </c>
      <c r="BL155" s="18" t="s">
        <v>184</v>
      </c>
      <c r="BM155" s="179" t="s">
        <v>1790</v>
      </c>
    </row>
    <row r="156" spans="1:65" s="2" customFormat="1" ht="24" customHeight="1">
      <c r="A156" s="33"/>
      <c r="B156" s="167"/>
      <c r="C156" s="168" t="s">
        <v>299</v>
      </c>
      <c r="D156" s="168" t="s">
        <v>179</v>
      </c>
      <c r="E156" s="169" t="s">
        <v>941</v>
      </c>
      <c r="F156" s="170" t="s">
        <v>942</v>
      </c>
      <c r="G156" s="171" t="s">
        <v>182</v>
      </c>
      <c r="H156" s="172">
        <v>82</v>
      </c>
      <c r="I156" s="173"/>
      <c r="J156" s="174">
        <f>ROUND(I156*H156,2)</f>
        <v>0</v>
      </c>
      <c r="K156" s="170" t="s">
        <v>183</v>
      </c>
      <c r="L156" s="34"/>
      <c r="M156" s="175" t="s">
        <v>1</v>
      </c>
      <c r="N156" s="176" t="s">
        <v>40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184</v>
      </c>
      <c r="AT156" s="179" t="s">
        <v>179</v>
      </c>
      <c r="AU156" s="179" t="s">
        <v>84</v>
      </c>
      <c r="AY156" s="18" t="s">
        <v>177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82</v>
      </c>
      <c r="BK156" s="180">
        <f>ROUND(I156*H156,2)</f>
        <v>0</v>
      </c>
      <c r="BL156" s="18" t="s">
        <v>184</v>
      </c>
      <c r="BM156" s="179" t="s">
        <v>1791</v>
      </c>
    </row>
    <row r="157" spans="2:51" s="13" customFormat="1" ht="12">
      <c r="B157" s="181"/>
      <c r="D157" s="182" t="s">
        <v>189</v>
      </c>
      <c r="E157" s="183" t="s">
        <v>1</v>
      </c>
      <c r="F157" s="184" t="s">
        <v>1792</v>
      </c>
      <c r="H157" s="185">
        <v>82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189</v>
      </c>
      <c r="AU157" s="183" t="s">
        <v>84</v>
      </c>
      <c r="AV157" s="13" t="s">
        <v>84</v>
      </c>
      <c r="AW157" s="13" t="s">
        <v>31</v>
      </c>
      <c r="AX157" s="13" t="s">
        <v>82</v>
      </c>
      <c r="AY157" s="183" t="s">
        <v>177</v>
      </c>
    </row>
    <row r="158" spans="1:65" s="2" customFormat="1" ht="16.5" customHeight="1">
      <c r="A158" s="33"/>
      <c r="B158" s="167"/>
      <c r="C158" s="168" t="s">
        <v>304</v>
      </c>
      <c r="D158" s="168" t="s">
        <v>179</v>
      </c>
      <c r="E158" s="169" t="s">
        <v>1793</v>
      </c>
      <c r="F158" s="170" t="s">
        <v>1794</v>
      </c>
      <c r="G158" s="171" t="s">
        <v>182</v>
      </c>
      <c r="H158" s="172">
        <v>15</v>
      </c>
      <c r="I158" s="173"/>
      <c r="J158" s="174">
        <f>ROUND(I158*H158,2)</f>
        <v>0</v>
      </c>
      <c r="K158" s="170" t="s">
        <v>183</v>
      </c>
      <c r="L158" s="34"/>
      <c r="M158" s="175" t="s">
        <v>1</v>
      </c>
      <c r="N158" s="176" t="s">
        <v>40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184</v>
      </c>
      <c r="AT158" s="179" t="s">
        <v>179</v>
      </c>
      <c r="AU158" s="179" t="s">
        <v>84</v>
      </c>
      <c r="AY158" s="18" t="s">
        <v>177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82</v>
      </c>
      <c r="BK158" s="180">
        <f>ROUND(I158*H158,2)</f>
        <v>0</v>
      </c>
      <c r="BL158" s="18" t="s">
        <v>184</v>
      </c>
      <c r="BM158" s="179" t="s">
        <v>1795</v>
      </c>
    </row>
    <row r="159" spans="1:65" s="2" customFormat="1" ht="16.5" customHeight="1">
      <c r="A159" s="33"/>
      <c r="B159" s="167"/>
      <c r="C159" s="205" t="s">
        <v>278</v>
      </c>
      <c r="D159" s="205" t="s">
        <v>290</v>
      </c>
      <c r="E159" s="206" t="s">
        <v>1796</v>
      </c>
      <c r="F159" s="207" t="s">
        <v>1797</v>
      </c>
      <c r="G159" s="208" t="s">
        <v>182</v>
      </c>
      <c r="H159" s="209">
        <v>17.25</v>
      </c>
      <c r="I159" s="210"/>
      <c r="J159" s="211">
        <f>ROUND(I159*H159,2)</f>
        <v>0</v>
      </c>
      <c r="K159" s="207" t="s">
        <v>183</v>
      </c>
      <c r="L159" s="212"/>
      <c r="M159" s="213" t="s">
        <v>1</v>
      </c>
      <c r="N159" s="214" t="s">
        <v>40</v>
      </c>
      <c r="O159" s="59"/>
      <c r="P159" s="177">
        <f>O159*H159</f>
        <v>0</v>
      </c>
      <c r="Q159" s="177">
        <v>0.0003</v>
      </c>
      <c r="R159" s="177">
        <f>Q159*H159</f>
        <v>0.005175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217</v>
      </c>
      <c r="AT159" s="179" t="s">
        <v>290</v>
      </c>
      <c r="AU159" s="179" t="s">
        <v>84</v>
      </c>
      <c r="AY159" s="18" t="s">
        <v>177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82</v>
      </c>
      <c r="BK159" s="180">
        <f>ROUND(I159*H159,2)</f>
        <v>0</v>
      </c>
      <c r="BL159" s="18" t="s">
        <v>184</v>
      </c>
      <c r="BM159" s="179" t="s">
        <v>1798</v>
      </c>
    </row>
    <row r="160" spans="1:65" s="2" customFormat="1" ht="16.5" customHeight="1">
      <c r="A160" s="33"/>
      <c r="B160" s="167"/>
      <c r="C160" s="168" t="s">
        <v>315</v>
      </c>
      <c r="D160" s="168" t="s">
        <v>179</v>
      </c>
      <c r="E160" s="169" t="s">
        <v>255</v>
      </c>
      <c r="F160" s="170" t="s">
        <v>256</v>
      </c>
      <c r="G160" s="171" t="s">
        <v>182</v>
      </c>
      <c r="H160" s="172">
        <v>82</v>
      </c>
      <c r="I160" s="173"/>
      <c r="J160" s="174">
        <f>ROUND(I160*H160,2)</f>
        <v>0</v>
      </c>
      <c r="K160" s="170" t="s">
        <v>1</v>
      </c>
      <c r="L160" s="34"/>
      <c r="M160" s="175" t="s">
        <v>1</v>
      </c>
      <c r="N160" s="176" t="s">
        <v>40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184</v>
      </c>
      <c r="AT160" s="179" t="s">
        <v>179</v>
      </c>
      <c r="AU160" s="179" t="s">
        <v>84</v>
      </c>
      <c r="AY160" s="18" t="s">
        <v>177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82</v>
      </c>
      <c r="BK160" s="180">
        <f>ROUND(I160*H160,2)</f>
        <v>0</v>
      </c>
      <c r="BL160" s="18" t="s">
        <v>184</v>
      </c>
      <c r="BM160" s="179" t="s">
        <v>1799</v>
      </c>
    </row>
    <row r="161" spans="2:63" s="12" customFormat="1" ht="22.9" customHeight="1">
      <c r="B161" s="154"/>
      <c r="D161" s="155" t="s">
        <v>74</v>
      </c>
      <c r="E161" s="165" t="s">
        <v>1800</v>
      </c>
      <c r="F161" s="165" t="s">
        <v>1801</v>
      </c>
      <c r="I161" s="157"/>
      <c r="J161" s="166">
        <f>BK161</f>
        <v>0</v>
      </c>
      <c r="L161" s="154"/>
      <c r="M161" s="159"/>
      <c r="N161" s="160"/>
      <c r="O161" s="160"/>
      <c r="P161" s="161">
        <f>SUM(P162:P185)</f>
        <v>0</v>
      </c>
      <c r="Q161" s="160"/>
      <c r="R161" s="161">
        <f>SUM(R162:R185)</f>
        <v>1.4967899999999998</v>
      </c>
      <c r="S161" s="160"/>
      <c r="T161" s="162">
        <f>SUM(T162:T185)</f>
        <v>0</v>
      </c>
      <c r="AR161" s="155" t="s">
        <v>82</v>
      </c>
      <c r="AT161" s="163" t="s">
        <v>74</v>
      </c>
      <c r="AU161" s="163" t="s">
        <v>82</v>
      </c>
      <c r="AY161" s="155" t="s">
        <v>177</v>
      </c>
      <c r="BK161" s="164">
        <f>SUM(BK162:BK185)</f>
        <v>0</v>
      </c>
    </row>
    <row r="162" spans="1:65" s="2" customFormat="1" ht="24" customHeight="1">
      <c r="A162" s="33"/>
      <c r="B162" s="167"/>
      <c r="C162" s="168" t="s">
        <v>319</v>
      </c>
      <c r="D162" s="168" t="s">
        <v>179</v>
      </c>
      <c r="E162" s="169" t="s">
        <v>1802</v>
      </c>
      <c r="F162" s="170" t="s">
        <v>1803</v>
      </c>
      <c r="G162" s="171" t="s">
        <v>274</v>
      </c>
      <c r="H162" s="172">
        <v>3</v>
      </c>
      <c r="I162" s="173"/>
      <c r="J162" s="174">
        <f>ROUND(I162*H162,2)</f>
        <v>0</v>
      </c>
      <c r="K162" s="170" t="s">
        <v>183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1804</v>
      </c>
    </row>
    <row r="163" spans="2:51" s="13" customFormat="1" ht="12">
      <c r="B163" s="181"/>
      <c r="D163" s="182" t="s">
        <v>189</v>
      </c>
      <c r="E163" s="183" t="s">
        <v>1</v>
      </c>
      <c r="F163" s="184" t="s">
        <v>191</v>
      </c>
      <c r="H163" s="185">
        <v>3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189</v>
      </c>
      <c r="AU163" s="183" t="s">
        <v>84</v>
      </c>
      <c r="AV163" s="13" t="s">
        <v>84</v>
      </c>
      <c r="AW163" s="13" t="s">
        <v>31</v>
      </c>
      <c r="AX163" s="13" t="s">
        <v>82</v>
      </c>
      <c r="AY163" s="183" t="s">
        <v>177</v>
      </c>
    </row>
    <row r="164" spans="1:65" s="2" customFormat="1" ht="16.5" customHeight="1">
      <c r="A164" s="33"/>
      <c r="B164" s="167"/>
      <c r="C164" s="205" t="s">
        <v>323</v>
      </c>
      <c r="D164" s="205" t="s">
        <v>290</v>
      </c>
      <c r="E164" s="206" t="s">
        <v>1805</v>
      </c>
      <c r="F164" s="207" t="s">
        <v>1806</v>
      </c>
      <c r="G164" s="208" t="s">
        <v>198</v>
      </c>
      <c r="H164" s="209">
        <v>1.545</v>
      </c>
      <c r="I164" s="210"/>
      <c r="J164" s="211">
        <f>ROUND(I164*H164,2)</f>
        <v>0</v>
      </c>
      <c r="K164" s="207" t="s">
        <v>183</v>
      </c>
      <c r="L164" s="212"/>
      <c r="M164" s="213" t="s">
        <v>1</v>
      </c>
      <c r="N164" s="214" t="s">
        <v>40</v>
      </c>
      <c r="O164" s="59"/>
      <c r="P164" s="177">
        <f>O164*H164</f>
        <v>0</v>
      </c>
      <c r="Q164" s="177">
        <v>0.22</v>
      </c>
      <c r="R164" s="177">
        <f>Q164*H164</f>
        <v>0.3399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217</v>
      </c>
      <c r="AT164" s="179" t="s">
        <v>290</v>
      </c>
      <c r="AU164" s="179" t="s">
        <v>84</v>
      </c>
      <c r="AY164" s="18" t="s">
        <v>177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82</v>
      </c>
      <c r="BK164" s="180">
        <f>ROUND(I164*H164,2)</f>
        <v>0</v>
      </c>
      <c r="BL164" s="18" t="s">
        <v>184</v>
      </c>
      <c r="BM164" s="179" t="s">
        <v>1807</v>
      </c>
    </row>
    <row r="165" spans="2:51" s="13" customFormat="1" ht="12">
      <c r="B165" s="181"/>
      <c r="D165" s="182" t="s">
        <v>189</v>
      </c>
      <c r="E165" s="183" t="s">
        <v>1</v>
      </c>
      <c r="F165" s="184" t="s">
        <v>1808</v>
      </c>
      <c r="H165" s="185">
        <v>1.545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189</v>
      </c>
      <c r="AU165" s="183" t="s">
        <v>84</v>
      </c>
      <c r="AV165" s="13" t="s">
        <v>84</v>
      </c>
      <c r="AW165" s="13" t="s">
        <v>31</v>
      </c>
      <c r="AX165" s="13" t="s">
        <v>82</v>
      </c>
      <c r="AY165" s="183" t="s">
        <v>177</v>
      </c>
    </row>
    <row r="166" spans="1:65" s="2" customFormat="1" ht="24" customHeight="1">
      <c r="A166" s="33"/>
      <c r="B166" s="167"/>
      <c r="C166" s="168" t="s">
        <v>328</v>
      </c>
      <c r="D166" s="168" t="s">
        <v>179</v>
      </c>
      <c r="E166" s="169" t="s">
        <v>1809</v>
      </c>
      <c r="F166" s="170" t="s">
        <v>1810</v>
      </c>
      <c r="G166" s="171" t="s">
        <v>274</v>
      </c>
      <c r="H166" s="172">
        <v>3</v>
      </c>
      <c r="I166" s="173"/>
      <c r="J166" s="174">
        <f>ROUND(I166*H166,2)</f>
        <v>0</v>
      </c>
      <c r="K166" s="170" t="s">
        <v>183</v>
      </c>
      <c r="L166" s="34"/>
      <c r="M166" s="175" t="s">
        <v>1</v>
      </c>
      <c r="N166" s="176" t="s">
        <v>40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184</v>
      </c>
      <c r="AT166" s="179" t="s">
        <v>179</v>
      </c>
      <c r="AU166" s="179" t="s">
        <v>84</v>
      </c>
      <c r="AY166" s="18" t="s">
        <v>177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82</v>
      </c>
      <c r="BK166" s="180">
        <f>ROUND(I166*H166,2)</f>
        <v>0</v>
      </c>
      <c r="BL166" s="18" t="s">
        <v>184</v>
      </c>
      <c r="BM166" s="179" t="s">
        <v>1811</v>
      </c>
    </row>
    <row r="167" spans="1:65" s="2" customFormat="1" ht="16.5" customHeight="1">
      <c r="A167" s="33"/>
      <c r="B167" s="167"/>
      <c r="C167" s="205" t="s">
        <v>332</v>
      </c>
      <c r="D167" s="205" t="s">
        <v>290</v>
      </c>
      <c r="E167" s="206" t="s">
        <v>1812</v>
      </c>
      <c r="F167" s="207" t="s">
        <v>1813</v>
      </c>
      <c r="G167" s="208" t="s">
        <v>274</v>
      </c>
      <c r="H167" s="209">
        <v>1</v>
      </c>
      <c r="I167" s="210"/>
      <c r="J167" s="211">
        <f>ROUND(I167*H167,2)</f>
        <v>0</v>
      </c>
      <c r="K167" s="207" t="s">
        <v>589</v>
      </c>
      <c r="L167" s="212"/>
      <c r="M167" s="213" t="s">
        <v>1</v>
      </c>
      <c r="N167" s="214" t="s">
        <v>40</v>
      </c>
      <c r="O167" s="59"/>
      <c r="P167" s="177">
        <f>O167*H167</f>
        <v>0</v>
      </c>
      <c r="Q167" s="177">
        <v>0.063</v>
      </c>
      <c r="R167" s="177">
        <f>Q167*H167</f>
        <v>0.063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217</v>
      </c>
      <c r="AT167" s="179" t="s">
        <v>290</v>
      </c>
      <c r="AU167" s="179" t="s">
        <v>84</v>
      </c>
      <c r="AY167" s="18" t="s">
        <v>177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82</v>
      </c>
      <c r="BK167" s="180">
        <f>ROUND(I167*H167,2)</f>
        <v>0</v>
      </c>
      <c r="BL167" s="18" t="s">
        <v>184</v>
      </c>
      <c r="BM167" s="179" t="s">
        <v>1814</v>
      </c>
    </row>
    <row r="168" spans="1:65" s="2" customFormat="1" ht="16.5" customHeight="1">
      <c r="A168" s="33"/>
      <c r="B168" s="167"/>
      <c r="C168" s="205" t="s">
        <v>337</v>
      </c>
      <c r="D168" s="205" t="s">
        <v>290</v>
      </c>
      <c r="E168" s="206" t="s">
        <v>1815</v>
      </c>
      <c r="F168" s="207" t="s">
        <v>1816</v>
      </c>
      <c r="G168" s="208" t="s">
        <v>274</v>
      </c>
      <c r="H168" s="209">
        <v>2</v>
      </c>
      <c r="I168" s="210"/>
      <c r="J168" s="211">
        <f>ROUND(I168*H168,2)</f>
        <v>0</v>
      </c>
      <c r="K168" s="207" t="s">
        <v>1</v>
      </c>
      <c r="L168" s="212"/>
      <c r="M168" s="213" t="s">
        <v>1</v>
      </c>
      <c r="N168" s="214" t="s">
        <v>40</v>
      </c>
      <c r="O168" s="59"/>
      <c r="P168" s="177">
        <f>O168*H168</f>
        <v>0</v>
      </c>
      <c r="Q168" s="177">
        <v>0.063</v>
      </c>
      <c r="R168" s="177">
        <f>Q168*H168</f>
        <v>0.126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217</v>
      </c>
      <c r="AT168" s="179" t="s">
        <v>290</v>
      </c>
      <c r="AU168" s="179" t="s">
        <v>84</v>
      </c>
      <c r="AY168" s="18" t="s">
        <v>177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82</v>
      </c>
      <c r="BK168" s="180">
        <f>ROUND(I168*H168,2)</f>
        <v>0</v>
      </c>
      <c r="BL168" s="18" t="s">
        <v>184</v>
      </c>
      <c r="BM168" s="179" t="s">
        <v>1817</v>
      </c>
    </row>
    <row r="169" spans="1:65" s="2" customFormat="1" ht="24" customHeight="1">
      <c r="A169" s="33"/>
      <c r="B169" s="167"/>
      <c r="C169" s="168" t="s">
        <v>342</v>
      </c>
      <c r="D169" s="168" t="s">
        <v>179</v>
      </c>
      <c r="E169" s="169" t="s">
        <v>1818</v>
      </c>
      <c r="F169" s="170" t="s">
        <v>1819</v>
      </c>
      <c r="G169" s="171" t="s">
        <v>274</v>
      </c>
      <c r="H169" s="172">
        <v>3</v>
      </c>
      <c r="I169" s="173"/>
      <c r="J169" s="174">
        <f>ROUND(I169*H169,2)</f>
        <v>0</v>
      </c>
      <c r="K169" s="170" t="s">
        <v>183</v>
      </c>
      <c r="L169" s="34"/>
      <c r="M169" s="175" t="s">
        <v>1</v>
      </c>
      <c r="N169" s="176" t="s">
        <v>40</v>
      </c>
      <c r="O169" s="59"/>
      <c r="P169" s="177">
        <f>O169*H169</f>
        <v>0</v>
      </c>
      <c r="Q169" s="177">
        <v>6E-05</v>
      </c>
      <c r="R169" s="177">
        <f>Q169*H169</f>
        <v>0.00018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184</v>
      </c>
      <c r="AT169" s="179" t="s">
        <v>179</v>
      </c>
      <c r="AU169" s="179" t="s">
        <v>84</v>
      </c>
      <c r="AY169" s="18" t="s">
        <v>177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82</v>
      </c>
      <c r="BK169" s="180">
        <f>ROUND(I169*H169,2)</f>
        <v>0</v>
      </c>
      <c r="BL169" s="18" t="s">
        <v>184</v>
      </c>
      <c r="BM169" s="179" t="s">
        <v>1820</v>
      </c>
    </row>
    <row r="170" spans="1:65" s="2" customFormat="1" ht="24" customHeight="1">
      <c r="A170" s="33"/>
      <c r="B170" s="167"/>
      <c r="C170" s="205" t="s">
        <v>348</v>
      </c>
      <c r="D170" s="205" t="s">
        <v>290</v>
      </c>
      <c r="E170" s="206" t="s">
        <v>1821</v>
      </c>
      <c r="F170" s="207" t="s">
        <v>1822</v>
      </c>
      <c r="G170" s="208" t="s">
        <v>274</v>
      </c>
      <c r="H170" s="209">
        <v>9.09</v>
      </c>
      <c r="I170" s="210"/>
      <c r="J170" s="211">
        <f>ROUND(I170*H170,2)</f>
        <v>0</v>
      </c>
      <c r="K170" s="207" t="s">
        <v>1823</v>
      </c>
      <c r="L170" s="212"/>
      <c r="M170" s="213" t="s">
        <v>1</v>
      </c>
      <c r="N170" s="214" t="s">
        <v>40</v>
      </c>
      <c r="O170" s="59"/>
      <c r="P170" s="177">
        <f>O170*H170</f>
        <v>0</v>
      </c>
      <c r="Q170" s="177">
        <v>0.003</v>
      </c>
      <c r="R170" s="177">
        <f>Q170*H170</f>
        <v>0.02727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217</v>
      </c>
      <c r="AT170" s="179" t="s">
        <v>290</v>
      </c>
      <c r="AU170" s="179" t="s">
        <v>84</v>
      </c>
      <c r="AY170" s="18" t="s">
        <v>177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82</v>
      </c>
      <c r="BK170" s="180">
        <f>ROUND(I170*H170,2)</f>
        <v>0</v>
      </c>
      <c r="BL170" s="18" t="s">
        <v>184</v>
      </c>
      <c r="BM170" s="179" t="s">
        <v>1824</v>
      </c>
    </row>
    <row r="171" spans="2:51" s="13" customFormat="1" ht="12">
      <c r="B171" s="181"/>
      <c r="D171" s="182" t="s">
        <v>189</v>
      </c>
      <c r="E171" s="183" t="s">
        <v>1</v>
      </c>
      <c r="F171" s="184" t="s">
        <v>1825</v>
      </c>
      <c r="H171" s="185">
        <v>9.09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189</v>
      </c>
      <c r="AU171" s="183" t="s">
        <v>84</v>
      </c>
      <c r="AV171" s="13" t="s">
        <v>84</v>
      </c>
      <c r="AW171" s="13" t="s">
        <v>31</v>
      </c>
      <c r="AX171" s="13" t="s">
        <v>82</v>
      </c>
      <c r="AY171" s="183" t="s">
        <v>177</v>
      </c>
    </row>
    <row r="172" spans="1:65" s="2" customFormat="1" ht="24" customHeight="1">
      <c r="A172" s="33"/>
      <c r="B172" s="167"/>
      <c r="C172" s="205" t="s">
        <v>352</v>
      </c>
      <c r="D172" s="205" t="s">
        <v>290</v>
      </c>
      <c r="E172" s="206" t="s">
        <v>1826</v>
      </c>
      <c r="F172" s="207" t="s">
        <v>1827</v>
      </c>
      <c r="G172" s="208" t="s">
        <v>274</v>
      </c>
      <c r="H172" s="209">
        <v>9.09</v>
      </c>
      <c r="I172" s="210"/>
      <c r="J172" s="211">
        <f aca="true" t="shared" si="20" ref="J172:J180">ROUND(I172*H172,2)</f>
        <v>0</v>
      </c>
      <c r="K172" s="207" t="s">
        <v>1</v>
      </c>
      <c r="L172" s="212"/>
      <c r="M172" s="213" t="s">
        <v>1</v>
      </c>
      <c r="N172" s="214" t="s">
        <v>40</v>
      </c>
      <c r="O172" s="59"/>
      <c r="P172" s="177">
        <f aca="true" t="shared" si="21" ref="P172:P180">O172*H172</f>
        <v>0</v>
      </c>
      <c r="Q172" s="177">
        <v>0.003</v>
      </c>
      <c r="R172" s="177">
        <f aca="true" t="shared" si="22" ref="R172:R180">Q172*H172</f>
        <v>0.02727</v>
      </c>
      <c r="S172" s="177">
        <v>0</v>
      </c>
      <c r="T172" s="178">
        <f aca="true" t="shared" si="23" ref="T172:T180"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217</v>
      </c>
      <c r="AT172" s="179" t="s">
        <v>290</v>
      </c>
      <c r="AU172" s="179" t="s">
        <v>84</v>
      </c>
      <c r="AY172" s="18" t="s">
        <v>177</v>
      </c>
      <c r="BE172" s="180">
        <f aca="true" t="shared" si="24" ref="BE172:BE180">IF(N172="základní",J172,0)</f>
        <v>0</v>
      </c>
      <c r="BF172" s="180">
        <f aca="true" t="shared" si="25" ref="BF172:BF180">IF(N172="snížená",J172,0)</f>
        <v>0</v>
      </c>
      <c r="BG172" s="180">
        <f aca="true" t="shared" si="26" ref="BG172:BG180">IF(N172="zákl. přenesená",J172,0)</f>
        <v>0</v>
      </c>
      <c r="BH172" s="180">
        <f aca="true" t="shared" si="27" ref="BH172:BH180">IF(N172="sníž. přenesená",J172,0)</f>
        <v>0</v>
      </c>
      <c r="BI172" s="180">
        <f aca="true" t="shared" si="28" ref="BI172:BI180">IF(N172="nulová",J172,0)</f>
        <v>0</v>
      </c>
      <c r="BJ172" s="18" t="s">
        <v>82</v>
      </c>
      <c r="BK172" s="180">
        <f aca="true" t="shared" si="29" ref="BK172:BK180">ROUND(I172*H172,2)</f>
        <v>0</v>
      </c>
      <c r="BL172" s="18" t="s">
        <v>184</v>
      </c>
      <c r="BM172" s="179" t="s">
        <v>1828</v>
      </c>
    </row>
    <row r="173" spans="1:65" s="2" customFormat="1" ht="24" customHeight="1">
      <c r="A173" s="33"/>
      <c r="B173" s="167"/>
      <c r="C173" s="168" t="s">
        <v>356</v>
      </c>
      <c r="D173" s="168" t="s">
        <v>179</v>
      </c>
      <c r="E173" s="169" t="s">
        <v>1829</v>
      </c>
      <c r="F173" s="170" t="s">
        <v>1830</v>
      </c>
      <c r="G173" s="171" t="s">
        <v>182</v>
      </c>
      <c r="H173" s="172">
        <v>3</v>
      </c>
      <c r="I173" s="173"/>
      <c r="J173" s="174">
        <f t="shared" si="20"/>
        <v>0</v>
      </c>
      <c r="K173" s="170" t="s">
        <v>183</v>
      </c>
      <c r="L173" s="34"/>
      <c r="M173" s="175" t="s">
        <v>1</v>
      </c>
      <c r="N173" s="176" t="s">
        <v>40</v>
      </c>
      <c r="O173" s="59"/>
      <c r="P173" s="177">
        <f t="shared" si="21"/>
        <v>0</v>
      </c>
      <c r="Q173" s="177">
        <v>0.00036</v>
      </c>
      <c r="R173" s="177">
        <f t="shared" si="22"/>
        <v>0.00108</v>
      </c>
      <c r="S173" s="177">
        <v>0</v>
      </c>
      <c r="T173" s="178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184</v>
      </c>
      <c r="AT173" s="179" t="s">
        <v>179</v>
      </c>
      <c r="AU173" s="179" t="s">
        <v>84</v>
      </c>
      <c r="AY173" s="18" t="s">
        <v>177</v>
      </c>
      <c r="BE173" s="180">
        <f t="shared" si="24"/>
        <v>0</v>
      </c>
      <c r="BF173" s="180">
        <f t="shared" si="25"/>
        <v>0</v>
      </c>
      <c r="BG173" s="180">
        <f t="shared" si="26"/>
        <v>0</v>
      </c>
      <c r="BH173" s="180">
        <f t="shared" si="27"/>
        <v>0</v>
      </c>
      <c r="BI173" s="180">
        <f t="shared" si="28"/>
        <v>0</v>
      </c>
      <c r="BJ173" s="18" t="s">
        <v>82</v>
      </c>
      <c r="BK173" s="180">
        <f t="shared" si="29"/>
        <v>0</v>
      </c>
      <c r="BL173" s="18" t="s">
        <v>184</v>
      </c>
      <c r="BM173" s="179" t="s">
        <v>1831</v>
      </c>
    </row>
    <row r="174" spans="1:65" s="2" customFormat="1" ht="16.5" customHeight="1">
      <c r="A174" s="33"/>
      <c r="B174" s="167"/>
      <c r="C174" s="205" t="s">
        <v>361</v>
      </c>
      <c r="D174" s="205" t="s">
        <v>290</v>
      </c>
      <c r="E174" s="206" t="s">
        <v>1832</v>
      </c>
      <c r="F174" s="207" t="s">
        <v>1833</v>
      </c>
      <c r="G174" s="208" t="s">
        <v>194</v>
      </c>
      <c r="H174" s="209">
        <v>6</v>
      </c>
      <c r="I174" s="210"/>
      <c r="J174" s="211">
        <f t="shared" si="20"/>
        <v>0</v>
      </c>
      <c r="K174" s="207" t="s">
        <v>1</v>
      </c>
      <c r="L174" s="212"/>
      <c r="M174" s="213" t="s">
        <v>1</v>
      </c>
      <c r="N174" s="214" t="s">
        <v>40</v>
      </c>
      <c r="O174" s="59"/>
      <c r="P174" s="177">
        <f t="shared" si="21"/>
        <v>0</v>
      </c>
      <c r="Q174" s="177">
        <v>1E-05</v>
      </c>
      <c r="R174" s="177">
        <f t="shared" si="22"/>
        <v>6.000000000000001E-05</v>
      </c>
      <c r="S174" s="177">
        <v>0</v>
      </c>
      <c r="T174" s="178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217</v>
      </c>
      <c r="AT174" s="179" t="s">
        <v>290</v>
      </c>
      <c r="AU174" s="179" t="s">
        <v>84</v>
      </c>
      <c r="AY174" s="18" t="s">
        <v>177</v>
      </c>
      <c r="BE174" s="180">
        <f t="shared" si="24"/>
        <v>0</v>
      </c>
      <c r="BF174" s="180">
        <f t="shared" si="25"/>
        <v>0</v>
      </c>
      <c r="BG174" s="180">
        <f t="shared" si="26"/>
        <v>0</v>
      </c>
      <c r="BH174" s="180">
        <f t="shared" si="27"/>
        <v>0</v>
      </c>
      <c r="BI174" s="180">
        <f t="shared" si="28"/>
        <v>0</v>
      </c>
      <c r="BJ174" s="18" t="s">
        <v>82</v>
      </c>
      <c r="BK174" s="180">
        <f t="shared" si="29"/>
        <v>0</v>
      </c>
      <c r="BL174" s="18" t="s">
        <v>184</v>
      </c>
      <c r="BM174" s="179" t="s">
        <v>1834</v>
      </c>
    </row>
    <row r="175" spans="1:65" s="2" customFormat="1" ht="16.5" customHeight="1">
      <c r="A175" s="33"/>
      <c r="B175" s="167"/>
      <c r="C175" s="205" t="s">
        <v>366</v>
      </c>
      <c r="D175" s="205" t="s">
        <v>290</v>
      </c>
      <c r="E175" s="206" t="s">
        <v>1835</v>
      </c>
      <c r="F175" s="207" t="s">
        <v>1836</v>
      </c>
      <c r="G175" s="208" t="s">
        <v>194</v>
      </c>
      <c r="H175" s="209">
        <v>3</v>
      </c>
      <c r="I175" s="210"/>
      <c r="J175" s="211">
        <f t="shared" si="20"/>
        <v>0</v>
      </c>
      <c r="K175" s="207" t="s">
        <v>1</v>
      </c>
      <c r="L175" s="212"/>
      <c r="M175" s="213" t="s">
        <v>1</v>
      </c>
      <c r="N175" s="214" t="s">
        <v>40</v>
      </c>
      <c r="O175" s="59"/>
      <c r="P175" s="177">
        <f t="shared" si="21"/>
        <v>0</v>
      </c>
      <c r="Q175" s="177">
        <v>1E-05</v>
      </c>
      <c r="R175" s="177">
        <f t="shared" si="22"/>
        <v>3.0000000000000004E-05</v>
      </c>
      <c r="S175" s="177">
        <v>0</v>
      </c>
      <c r="T175" s="178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217</v>
      </c>
      <c r="AT175" s="179" t="s">
        <v>290</v>
      </c>
      <c r="AU175" s="179" t="s">
        <v>84</v>
      </c>
      <c r="AY175" s="18" t="s">
        <v>177</v>
      </c>
      <c r="BE175" s="180">
        <f t="shared" si="24"/>
        <v>0</v>
      </c>
      <c r="BF175" s="180">
        <f t="shared" si="25"/>
        <v>0</v>
      </c>
      <c r="BG175" s="180">
        <f t="shared" si="26"/>
        <v>0</v>
      </c>
      <c r="BH175" s="180">
        <f t="shared" si="27"/>
        <v>0</v>
      </c>
      <c r="BI175" s="180">
        <f t="shared" si="28"/>
        <v>0</v>
      </c>
      <c r="BJ175" s="18" t="s">
        <v>82</v>
      </c>
      <c r="BK175" s="180">
        <f t="shared" si="29"/>
        <v>0</v>
      </c>
      <c r="BL175" s="18" t="s">
        <v>184</v>
      </c>
      <c r="BM175" s="179" t="s">
        <v>1837</v>
      </c>
    </row>
    <row r="176" spans="1:65" s="2" customFormat="1" ht="16.5" customHeight="1">
      <c r="A176" s="33"/>
      <c r="B176" s="167"/>
      <c r="C176" s="168" t="s">
        <v>371</v>
      </c>
      <c r="D176" s="168" t="s">
        <v>179</v>
      </c>
      <c r="E176" s="169" t="s">
        <v>1838</v>
      </c>
      <c r="F176" s="170" t="s">
        <v>1839</v>
      </c>
      <c r="G176" s="171" t="s">
        <v>274</v>
      </c>
      <c r="H176" s="172">
        <v>3</v>
      </c>
      <c r="I176" s="173"/>
      <c r="J176" s="174">
        <f t="shared" si="20"/>
        <v>0</v>
      </c>
      <c r="K176" s="170" t="s">
        <v>183</v>
      </c>
      <c r="L176" s="34"/>
      <c r="M176" s="175" t="s">
        <v>1</v>
      </c>
      <c r="N176" s="176" t="s">
        <v>40</v>
      </c>
      <c r="O176" s="59"/>
      <c r="P176" s="177">
        <f t="shared" si="21"/>
        <v>0</v>
      </c>
      <c r="Q176" s="177">
        <v>0</v>
      </c>
      <c r="R176" s="177">
        <f t="shared" si="22"/>
        <v>0</v>
      </c>
      <c r="S176" s="177">
        <v>0</v>
      </c>
      <c r="T176" s="178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184</v>
      </c>
      <c r="AT176" s="179" t="s">
        <v>179</v>
      </c>
      <c r="AU176" s="179" t="s">
        <v>84</v>
      </c>
      <c r="AY176" s="18" t="s">
        <v>177</v>
      </c>
      <c r="BE176" s="180">
        <f t="shared" si="24"/>
        <v>0</v>
      </c>
      <c r="BF176" s="180">
        <f t="shared" si="25"/>
        <v>0</v>
      </c>
      <c r="BG176" s="180">
        <f t="shared" si="26"/>
        <v>0</v>
      </c>
      <c r="BH176" s="180">
        <f t="shared" si="27"/>
        <v>0</v>
      </c>
      <c r="BI176" s="180">
        <f t="shared" si="28"/>
        <v>0</v>
      </c>
      <c r="BJ176" s="18" t="s">
        <v>82</v>
      </c>
      <c r="BK176" s="180">
        <f t="shared" si="29"/>
        <v>0</v>
      </c>
      <c r="BL176" s="18" t="s">
        <v>184</v>
      </c>
      <c r="BM176" s="179" t="s">
        <v>1840</v>
      </c>
    </row>
    <row r="177" spans="1:65" s="2" customFormat="1" ht="24" customHeight="1">
      <c r="A177" s="33"/>
      <c r="B177" s="167"/>
      <c r="C177" s="168" t="s">
        <v>375</v>
      </c>
      <c r="D177" s="168" t="s">
        <v>179</v>
      </c>
      <c r="E177" s="169" t="s">
        <v>1841</v>
      </c>
      <c r="F177" s="170" t="s">
        <v>1842</v>
      </c>
      <c r="G177" s="171" t="s">
        <v>182</v>
      </c>
      <c r="H177" s="172">
        <v>15</v>
      </c>
      <c r="I177" s="173"/>
      <c r="J177" s="174">
        <f t="shared" si="20"/>
        <v>0</v>
      </c>
      <c r="K177" s="170" t="s">
        <v>183</v>
      </c>
      <c r="L177" s="34"/>
      <c r="M177" s="175" t="s">
        <v>1</v>
      </c>
      <c r="N177" s="176" t="s">
        <v>40</v>
      </c>
      <c r="O177" s="59"/>
      <c r="P177" s="177">
        <f t="shared" si="21"/>
        <v>0</v>
      </c>
      <c r="Q177" s="177">
        <v>0</v>
      </c>
      <c r="R177" s="177">
        <f t="shared" si="22"/>
        <v>0</v>
      </c>
      <c r="S177" s="177">
        <v>0</v>
      </c>
      <c r="T177" s="178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184</v>
      </c>
      <c r="AT177" s="179" t="s">
        <v>179</v>
      </c>
      <c r="AU177" s="179" t="s">
        <v>84</v>
      </c>
      <c r="AY177" s="18" t="s">
        <v>177</v>
      </c>
      <c r="BE177" s="180">
        <f t="shared" si="24"/>
        <v>0</v>
      </c>
      <c r="BF177" s="180">
        <f t="shared" si="25"/>
        <v>0</v>
      </c>
      <c r="BG177" s="180">
        <f t="shared" si="26"/>
        <v>0</v>
      </c>
      <c r="BH177" s="180">
        <f t="shared" si="27"/>
        <v>0</v>
      </c>
      <c r="BI177" s="180">
        <f t="shared" si="28"/>
        <v>0</v>
      </c>
      <c r="BJ177" s="18" t="s">
        <v>82</v>
      </c>
      <c r="BK177" s="180">
        <f t="shared" si="29"/>
        <v>0</v>
      </c>
      <c r="BL177" s="18" t="s">
        <v>184</v>
      </c>
      <c r="BM177" s="179" t="s">
        <v>1843</v>
      </c>
    </row>
    <row r="178" spans="1:65" s="2" customFormat="1" ht="16.5" customHeight="1">
      <c r="A178" s="33"/>
      <c r="B178" s="167"/>
      <c r="C178" s="205" t="s">
        <v>380</v>
      </c>
      <c r="D178" s="205" t="s">
        <v>290</v>
      </c>
      <c r="E178" s="206" t="s">
        <v>1844</v>
      </c>
      <c r="F178" s="207" t="s">
        <v>1845</v>
      </c>
      <c r="G178" s="208" t="s">
        <v>198</v>
      </c>
      <c r="H178" s="209">
        <v>1.5</v>
      </c>
      <c r="I178" s="210"/>
      <c r="J178" s="211">
        <f t="shared" si="20"/>
        <v>0</v>
      </c>
      <c r="K178" s="207" t="s">
        <v>1823</v>
      </c>
      <c r="L178" s="212"/>
      <c r="M178" s="213" t="s">
        <v>1</v>
      </c>
      <c r="N178" s="214" t="s">
        <v>40</v>
      </c>
      <c r="O178" s="59"/>
      <c r="P178" s="177">
        <f t="shared" si="21"/>
        <v>0</v>
      </c>
      <c r="Q178" s="177">
        <v>0.6</v>
      </c>
      <c r="R178" s="177">
        <f t="shared" si="22"/>
        <v>0.8999999999999999</v>
      </c>
      <c r="S178" s="177">
        <v>0</v>
      </c>
      <c r="T178" s="178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217</v>
      </c>
      <c r="AT178" s="179" t="s">
        <v>290</v>
      </c>
      <c r="AU178" s="179" t="s">
        <v>84</v>
      </c>
      <c r="AY178" s="18" t="s">
        <v>177</v>
      </c>
      <c r="BE178" s="180">
        <f t="shared" si="24"/>
        <v>0</v>
      </c>
      <c r="BF178" s="180">
        <f t="shared" si="25"/>
        <v>0</v>
      </c>
      <c r="BG178" s="180">
        <f t="shared" si="26"/>
        <v>0</v>
      </c>
      <c r="BH178" s="180">
        <f t="shared" si="27"/>
        <v>0</v>
      </c>
      <c r="BI178" s="180">
        <f t="shared" si="28"/>
        <v>0</v>
      </c>
      <c r="BJ178" s="18" t="s">
        <v>82</v>
      </c>
      <c r="BK178" s="180">
        <f t="shared" si="29"/>
        <v>0</v>
      </c>
      <c r="BL178" s="18" t="s">
        <v>184</v>
      </c>
      <c r="BM178" s="179" t="s">
        <v>1846</v>
      </c>
    </row>
    <row r="179" spans="1:65" s="2" customFormat="1" ht="24" customHeight="1">
      <c r="A179" s="33"/>
      <c r="B179" s="167"/>
      <c r="C179" s="168" t="s">
        <v>384</v>
      </c>
      <c r="D179" s="168" t="s">
        <v>179</v>
      </c>
      <c r="E179" s="169" t="s">
        <v>1847</v>
      </c>
      <c r="F179" s="170" t="s">
        <v>1848</v>
      </c>
      <c r="G179" s="171" t="s">
        <v>234</v>
      </c>
      <c r="H179" s="172">
        <v>0.001</v>
      </c>
      <c r="I179" s="173"/>
      <c r="J179" s="174">
        <f t="shared" si="20"/>
        <v>0</v>
      </c>
      <c r="K179" s="170" t="s">
        <v>183</v>
      </c>
      <c r="L179" s="34"/>
      <c r="M179" s="175" t="s">
        <v>1</v>
      </c>
      <c r="N179" s="176" t="s">
        <v>40</v>
      </c>
      <c r="O179" s="59"/>
      <c r="P179" s="177">
        <f t="shared" si="21"/>
        <v>0</v>
      </c>
      <c r="Q179" s="177">
        <v>0</v>
      </c>
      <c r="R179" s="177">
        <f t="shared" si="22"/>
        <v>0</v>
      </c>
      <c r="S179" s="177">
        <v>0</v>
      </c>
      <c r="T179" s="178">
        <f t="shared" si="2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184</v>
      </c>
      <c r="AT179" s="179" t="s">
        <v>179</v>
      </c>
      <c r="AU179" s="179" t="s">
        <v>84</v>
      </c>
      <c r="AY179" s="18" t="s">
        <v>177</v>
      </c>
      <c r="BE179" s="180">
        <f t="shared" si="24"/>
        <v>0</v>
      </c>
      <c r="BF179" s="180">
        <f t="shared" si="25"/>
        <v>0</v>
      </c>
      <c r="BG179" s="180">
        <f t="shared" si="26"/>
        <v>0</v>
      </c>
      <c r="BH179" s="180">
        <f t="shared" si="27"/>
        <v>0</v>
      </c>
      <c r="BI179" s="180">
        <f t="shared" si="28"/>
        <v>0</v>
      </c>
      <c r="BJ179" s="18" t="s">
        <v>82</v>
      </c>
      <c r="BK179" s="180">
        <f t="shared" si="29"/>
        <v>0</v>
      </c>
      <c r="BL179" s="18" t="s">
        <v>184</v>
      </c>
      <c r="BM179" s="179" t="s">
        <v>1849</v>
      </c>
    </row>
    <row r="180" spans="1:65" s="2" customFormat="1" ht="16.5" customHeight="1">
      <c r="A180" s="33"/>
      <c r="B180" s="167"/>
      <c r="C180" s="205" t="s">
        <v>391</v>
      </c>
      <c r="D180" s="205" t="s">
        <v>290</v>
      </c>
      <c r="E180" s="206" t="s">
        <v>1850</v>
      </c>
      <c r="F180" s="207" t="s">
        <v>1851</v>
      </c>
      <c r="G180" s="208" t="s">
        <v>274</v>
      </c>
      <c r="H180" s="209">
        <v>12</v>
      </c>
      <c r="I180" s="210"/>
      <c r="J180" s="211">
        <f t="shared" si="20"/>
        <v>0</v>
      </c>
      <c r="K180" s="207" t="s">
        <v>1</v>
      </c>
      <c r="L180" s="212"/>
      <c r="M180" s="213" t="s">
        <v>1</v>
      </c>
      <c r="N180" s="214" t="s">
        <v>40</v>
      </c>
      <c r="O180" s="59"/>
      <c r="P180" s="177">
        <f t="shared" si="21"/>
        <v>0</v>
      </c>
      <c r="Q180" s="177">
        <v>0.001</v>
      </c>
      <c r="R180" s="177">
        <f t="shared" si="22"/>
        <v>0.012</v>
      </c>
      <c r="S180" s="177">
        <v>0</v>
      </c>
      <c r="T180" s="178">
        <f t="shared" si="2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217</v>
      </c>
      <c r="AT180" s="179" t="s">
        <v>290</v>
      </c>
      <c r="AU180" s="179" t="s">
        <v>84</v>
      </c>
      <c r="AY180" s="18" t="s">
        <v>177</v>
      </c>
      <c r="BE180" s="180">
        <f t="shared" si="24"/>
        <v>0</v>
      </c>
      <c r="BF180" s="180">
        <f t="shared" si="25"/>
        <v>0</v>
      </c>
      <c r="BG180" s="180">
        <f t="shared" si="26"/>
        <v>0</v>
      </c>
      <c r="BH180" s="180">
        <f t="shared" si="27"/>
        <v>0</v>
      </c>
      <c r="BI180" s="180">
        <f t="shared" si="28"/>
        <v>0</v>
      </c>
      <c r="BJ180" s="18" t="s">
        <v>82</v>
      </c>
      <c r="BK180" s="180">
        <f t="shared" si="29"/>
        <v>0</v>
      </c>
      <c r="BL180" s="18" t="s">
        <v>184</v>
      </c>
      <c r="BM180" s="179" t="s">
        <v>1852</v>
      </c>
    </row>
    <row r="181" spans="2:51" s="13" customFormat="1" ht="12">
      <c r="B181" s="181"/>
      <c r="D181" s="182" t="s">
        <v>189</v>
      </c>
      <c r="E181" s="183" t="s">
        <v>1</v>
      </c>
      <c r="F181" s="184" t="s">
        <v>1853</v>
      </c>
      <c r="H181" s="185">
        <v>12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189</v>
      </c>
      <c r="AU181" s="183" t="s">
        <v>84</v>
      </c>
      <c r="AV181" s="13" t="s">
        <v>84</v>
      </c>
      <c r="AW181" s="13" t="s">
        <v>31</v>
      </c>
      <c r="AX181" s="13" t="s">
        <v>82</v>
      </c>
      <c r="AY181" s="183" t="s">
        <v>177</v>
      </c>
    </row>
    <row r="182" spans="1:65" s="2" customFormat="1" ht="16.5" customHeight="1">
      <c r="A182" s="33"/>
      <c r="B182" s="167"/>
      <c r="C182" s="168" t="s">
        <v>399</v>
      </c>
      <c r="D182" s="168" t="s">
        <v>179</v>
      </c>
      <c r="E182" s="169" t="s">
        <v>1854</v>
      </c>
      <c r="F182" s="170" t="s">
        <v>1855</v>
      </c>
      <c r="G182" s="171" t="s">
        <v>198</v>
      </c>
      <c r="H182" s="172">
        <v>0.3</v>
      </c>
      <c r="I182" s="173"/>
      <c r="J182" s="174">
        <f>ROUND(I182*H182,2)</f>
        <v>0</v>
      </c>
      <c r="K182" s="170" t="s">
        <v>183</v>
      </c>
      <c r="L182" s="34"/>
      <c r="M182" s="175" t="s">
        <v>1</v>
      </c>
      <c r="N182" s="176" t="s">
        <v>40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184</v>
      </c>
      <c r="AT182" s="179" t="s">
        <v>179</v>
      </c>
      <c r="AU182" s="179" t="s">
        <v>84</v>
      </c>
      <c r="AY182" s="18" t="s">
        <v>177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82</v>
      </c>
      <c r="BK182" s="180">
        <f>ROUND(I182*H182,2)</f>
        <v>0</v>
      </c>
      <c r="BL182" s="18" t="s">
        <v>184</v>
      </c>
      <c r="BM182" s="179" t="s">
        <v>1856</v>
      </c>
    </row>
    <row r="183" spans="2:51" s="13" customFormat="1" ht="12">
      <c r="B183" s="181"/>
      <c r="D183" s="182" t="s">
        <v>189</v>
      </c>
      <c r="E183" s="183" t="s">
        <v>1</v>
      </c>
      <c r="F183" s="184" t="s">
        <v>1857</v>
      </c>
      <c r="H183" s="185">
        <v>0.3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189</v>
      </c>
      <c r="AU183" s="183" t="s">
        <v>84</v>
      </c>
      <c r="AV183" s="13" t="s">
        <v>84</v>
      </c>
      <c r="AW183" s="13" t="s">
        <v>31</v>
      </c>
      <c r="AX183" s="13" t="s">
        <v>82</v>
      </c>
      <c r="AY183" s="183" t="s">
        <v>177</v>
      </c>
    </row>
    <row r="184" spans="1:65" s="2" customFormat="1" ht="16.5" customHeight="1">
      <c r="A184" s="33"/>
      <c r="B184" s="167"/>
      <c r="C184" s="205" t="s">
        <v>406</v>
      </c>
      <c r="D184" s="205" t="s">
        <v>290</v>
      </c>
      <c r="E184" s="206" t="s">
        <v>1858</v>
      </c>
      <c r="F184" s="207" t="s">
        <v>1859</v>
      </c>
      <c r="G184" s="208" t="s">
        <v>198</v>
      </c>
      <c r="H184" s="209">
        <v>0.3</v>
      </c>
      <c r="I184" s="210"/>
      <c r="J184" s="211">
        <f>ROUND(I184*H184,2)</f>
        <v>0</v>
      </c>
      <c r="K184" s="207" t="s">
        <v>183</v>
      </c>
      <c r="L184" s="212"/>
      <c r="M184" s="213" t="s">
        <v>1</v>
      </c>
      <c r="N184" s="214" t="s">
        <v>40</v>
      </c>
      <c r="O184" s="59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217</v>
      </c>
      <c r="AT184" s="179" t="s">
        <v>290</v>
      </c>
      <c r="AU184" s="179" t="s">
        <v>84</v>
      </c>
      <c r="AY184" s="18" t="s">
        <v>177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82</v>
      </c>
      <c r="BK184" s="180">
        <f>ROUND(I184*H184,2)</f>
        <v>0</v>
      </c>
      <c r="BL184" s="18" t="s">
        <v>184</v>
      </c>
      <c r="BM184" s="179" t="s">
        <v>1860</v>
      </c>
    </row>
    <row r="185" spans="1:65" s="2" customFormat="1" ht="16.5" customHeight="1">
      <c r="A185" s="33"/>
      <c r="B185" s="167"/>
      <c r="C185" s="168" t="s">
        <v>410</v>
      </c>
      <c r="D185" s="168" t="s">
        <v>179</v>
      </c>
      <c r="E185" s="169" t="s">
        <v>1861</v>
      </c>
      <c r="F185" s="170" t="s">
        <v>1862</v>
      </c>
      <c r="G185" s="171" t="s">
        <v>198</v>
      </c>
      <c r="H185" s="172">
        <v>0.36</v>
      </c>
      <c r="I185" s="173"/>
      <c r="J185" s="174">
        <f>ROUND(I185*H185,2)</f>
        <v>0</v>
      </c>
      <c r="K185" s="170" t="s">
        <v>183</v>
      </c>
      <c r="L185" s="34"/>
      <c r="M185" s="175" t="s">
        <v>1</v>
      </c>
      <c r="N185" s="176" t="s">
        <v>40</v>
      </c>
      <c r="O185" s="59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184</v>
      </c>
      <c r="AT185" s="179" t="s">
        <v>179</v>
      </c>
      <c r="AU185" s="179" t="s">
        <v>84</v>
      </c>
      <c r="AY185" s="18" t="s">
        <v>177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82</v>
      </c>
      <c r="BK185" s="180">
        <f>ROUND(I185*H185,2)</f>
        <v>0</v>
      </c>
      <c r="BL185" s="18" t="s">
        <v>184</v>
      </c>
      <c r="BM185" s="179" t="s">
        <v>1863</v>
      </c>
    </row>
    <row r="186" spans="2:63" s="12" customFormat="1" ht="22.9" customHeight="1">
      <c r="B186" s="154"/>
      <c r="D186" s="155" t="s">
        <v>74</v>
      </c>
      <c r="E186" s="165" t="s">
        <v>1864</v>
      </c>
      <c r="F186" s="165" t="s">
        <v>1865</v>
      </c>
      <c r="I186" s="157"/>
      <c r="J186" s="166">
        <f>BK186</f>
        <v>0</v>
      </c>
      <c r="L186" s="154"/>
      <c r="M186" s="159"/>
      <c r="N186" s="160"/>
      <c r="O186" s="160"/>
      <c r="P186" s="161">
        <f>SUM(P187:P198)</f>
        <v>0</v>
      </c>
      <c r="Q186" s="160"/>
      <c r="R186" s="161">
        <f>SUM(R187:R198)</f>
        <v>0.126</v>
      </c>
      <c r="S186" s="160"/>
      <c r="T186" s="162">
        <f>SUM(T187:T198)</f>
        <v>0</v>
      </c>
      <c r="AR186" s="155" t="s">
        <v>82</v>
      </c>
      <c r="AT186" s="163" t="s">
        <v>74</v>
      </c>
      <c r="AU186" s="163" t="s">
        <v>82</v>
      </c>
      <c r="AY186" s="155" t="s">
        <v>177</v>
      </c>
      <c r="BK186" s="164">
        <f>SUM(BK187:BK198)</f>
        <v>0</v>
      </c>
    </row>
    <row r="187" spans="1:65" s="2" customFormat="1" ht="24" customHeight="1">
      <c r="A187" s="33"/>
      <c r="B187" s="167"/>
      <c r="C187" s="168" t="s">
        <v>417</v>
      </c>
      <c r="D187" s="168" t="s">
        <v>179</v>
      </c>
      <c r="E187" s="169" t="s">
        <v>1866</v>
      </c>
      <c r="F187" s="170" t="s">
        <v>1867</v>
      </c>
      <c r="G187" s="171" t="s">
        <v>182</v>
      </c>
      <c r="H187" s="172">
        <v>16000</v>
      </c>
      <c r="I187" s="173"/>
      <c r="J187" s="174">
        <f>ROUND(I187*H187,2)</f>
        <v>0</v>
      </c>
      <c r="K187" s="170" t="s">
        <v>183</v>
      </c>
      <c r="L187" s="34"/>
      <c r="M187" s="175" t="s">
        <v>1</v>
      </c>
      <c r="N187" s="176" t="s">
        <v>40</v>
      </c>
      <c r="O187" s="59"/>
      <c r="P187" s="177">
        <f>O187*H187</f>
        <v>0</v>
      </c>
      <c r="Q187" s="177">
        <v>0</v>
      </c>
      <c r="R187" s="177">
        <f>Q187*H187</f>
        <v>0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184</v>
      </c>
      <c r="AT187" s="179" t="s">
        <v>179</v>
      </c>
      <c r="AU187" s="179" t="s">
        <v>84</v>
      </c>
      <c r="AY187" s="18" t="s">
        <v>177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82</v>
      </c>
      <c r="BK187" s="180">
        <f>ROUND(I187*H187,2)</f>
        <v>0</v>
      </c>
      <c r="BL187" s="18" t="s">
        <v>184</v>
      </c>
      <c r="BM187" s="179" t="s">
        <v>1868</v>
      </c>
    </row>
    <row r="188" spans="2:51" s="13" customFormat="1" ht="12">
      <c r="B188" s="181"/>
      <c r="D188" s="182" t="s">
        <v>189</v>
      </c>
      <c r="E188" s="183" t="s">
        <v>1</v>
      </c>
      <c r="F188" s="184" t="s">
        <v>1869</v>
      </c>
      <c r="H188" s="185">
        <v>16000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189</v>
      </c>
      <c r="AU188" s="183" t="s">
        <v>84</v>
      </c>
      <c r="AV188" s="13" t="s">
        <v>84</v>
      </c>
      <c r="AW188" s="13" t="s">
        <v>31</v>
      </c>
      <c r="AX188" s="13" t="s">
        <v>82</v>
      </c>
      <c r="AY188" s="183" t="s">
        <v>177</v>
      </c>
    </row>
    <row r="189" spans="1:65" s="2" customFormat="1" ht="24" customHeight="1">
      <c r="A189" s="33"/>
      <c r="B189" s="167"/>
      <c r="C189" s="168" t="s">
        <v>421</v>
      </c>
      <c r="D189" s="168" t="s">
        <v>179</v>
      </c>
      <c r="E189" s="169" t="s">
        <v>1870</v>
      </c>
      <c r="F189" s="170" t="s">
        <v>1871</v>
      </c>
      <c r="G189" s="171" t="s">
        <v>182</v>
      </c>
      <c r="H189" s="172">
        <v>4000</v>
      </c>
      <c r="I189" s="173"/>
      <c r="J189" s="174">
        <f>ROUND(I189*H189,2)</f>
        <v>0</v>
      </c>
      <c r="K189" s="170" t="s">
        <v>183</v>
      </c>
      <c r="L189" s="34"/>
      <c r="M189" s="175" t="s">
        <v>1</v>
      </c>
      <c r="N189" s="176" t="s">
        <v>40</v>
      </c>
      <c r="O189" s="59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184</v>
      </c>
      <c r="AT189" s="179" t="s">
        <v>179</v>
      </c>
      <c r="AU189" s="179" t="s">
        <v>84</v>
      </c>
      <c r="AY189" s="18" t="s">
        <v>177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82</v>
      </c>
      <c r="BK189" s="180">
        <f>ROUND(I189*H189,2)</f>
        <v>0</v>
      </c>
      <c r="BL189" s="18" t="s">
        <v>184</v>
      </c>
      <c r="BM189" s="179" t="s">
        <v>1872</v>
      </c>
    </row>
    <row r="190" spans="2:51" s="14" customFormat="1" ht="12">
      <c r="B190" s="190"/>
      <c r="D190" s="182" t="s">
        <v>189</v>
      </c>
      <c r="E190" s="191" t="s">
        <v>1</v>
      </c>
      <c r="F190" s="192" t="s">
        <v>1873</v>
      </c>
      <c r="H190" s="191" t="s">
        <v>1</v>
      </c>
      <c r="I190" s="193"/>
      <c r="L190" s="190"/>
      <c r="M190" s="194"/>
      <c r="N190" s="195"/>
      <c r="O190" s="195"/>
      <c r="P190" s="195"/>
      <c r="Q190" s="195"/>
      <c r="R190" s="195"/>
      <c r="S190" s="195"/>
      <c r="T190" s="196"/>
      <c r="AT190" s="191" t="s">
        <v>189</v>
      </c>
      <c r="AU190" s="191" t="s">
        <v>84</v>
      </c>
      <c r="AV190" s="14" t="s">
        <v>82</v>
      </c>
      <c r="AW190" s="14" t="s">
        <v>31</v>
      </c>
      <c r="AX190" s="14" t="s">
        <v>75</v>
      </c>
      <c r="AY190" s="191" t="s">
        <v>177</v>
      </c>
    </row>
    <row r="191" spans="2:51" s="13" customFormat="1" ht="12">
      <c r="B191" s="181"/>
      <c r="D191" s="182" t="s">
        <v>189</v>
      </c>
      <c r="E191" s="183" t="s">
        <v>1</v>
      </c>
      <c r="F191" s="184" t="s">
        <v>1874</v>
      </c>
      <c r="H191" s="185">
        <v>4000</v>
      </c>
      <c r="I191" s="186"/>
      <c r="L191" s="181"/>
      <c r="M191" s="187"/>
      <c r="N191" s="188"/>
      <c r="O191" s="188"/>
      <c r="P191" s="188"/>
      <c r="Q191" s="188"/>
      <c r="R191" s="188"/>
      <c r="S191" s="188"/>
      <c r="T191" s="189"/>
      <c r="AT191" s="183" t="s">
        <v>189</v>
      </c>
      <c r="AU191" s="183" t="s">
        <v>84</v>
      </c>
      <c r="AV191" s="13" t="s">
        <v>84</v>
      </c>
      <c r="AW191" s="13" t="s">
        <v>31</v>
      </c>
      <c r="AX191" s="13" t="s">
        <v>82</v>
      </c>
      <c r="AY191" s="183" t="s">
        <v>177</v>
      </c>
    </row>
    <row r="192" spans="1:65" s="2" customFormat="1" ht="16.5" customHeight="1">
      <c r="A192" s="33"/>
      <c r="B192" s="167"/>
      <c r="C192" s="205" t="s">
        <v>425</v>
      </c>
      <c r="D192" s="205" t="s">
        <v>290</v>
      </c>
      <c r="E192" s="206" t="s">
        <v>1875</v>
      </c>
      <c r="F192" s="207" t="s">
        <v>1876</v>
      </c>
      <c r="G192" s="208" t="s">
        <v>402</v>
      </c>
      <c r="H192" s="209">
        <v>126</v>
      </c>
      <c r="I192" s="210"/>
      <c r="J192" s="211">
        <f>ROUND(I192*H192,2)</f>
        <v>0</v>
      </c>
      <c r="K192" s="207" t="s">
        <v>183</v>
      </c>
      <c r="L192" s="212"/>
      <c r="M192" s="213" t="s">
        <v>1</v>
      </c>
      <c r="N192" s="214" t="s">
        <v>40</v>
      </c>
      <c r="O192" s="59"/>
      <c r="P192" s="177">
        <f>O192*H192</f>
        <v>0</v>
      </c>
      <c r="Q192" s="177">
        <v>0.001</v>
      </c>
      <c r="R192" s="177">
        <f>Q192*H192</f>
        <v>0.126</v>
      </c>
      <c r="S192" s="177">
        <v>0</v>
      </c>
      <c r="T192" s="17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217</v>
      </c>
      <c r="AT192" s="179" t="s">
        <v>290</v>
      </c>
      <c r="AU192" s="179" t="s">
        <v>84</v>
      </c>
      <c r="AY192" s="18" t="s">
        <v>177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8" t="s">
        <v>82</v>
      </c>
      <c r="BK192" s="180">
        <f>ROUND(I192*H192,2)</f>
        <v>0</v>
      </c>
      <c r="BL192" s="18" t="s">
        <v>184</v>
      </c>
      <c r="BM192" s="179" t="s">
        <v>1877</v>
      </c>
    </row>
    <row r="193" spans="2:51" s="13" customFormat="1" ht="12">
      <c r="B193" s="181"/>
      <c r="D193" s="182" t="s">
        <v>189</v>
      </c>
      <c r="E193" s="183" t="s">
        <v>1</v>
      </c>
      <c r="F193" s="184" t="s">
        <v>1878</v>
      </c>
      <c r="H193" s="185">
        <v>126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189</v>
      </c>
      <c r="AU193" s="183" t="s">
        <v>84</v>
      </c>
      <c r="AV193" s="13" t="s">
        <v>84</v>
      </c>
      <c r="AW193" s="13" t="s">
        <v>31</v>
      </c>
      <c r="AX193" s="13" t="s">
        <v>82</v>
      </c>
      <c r="AY193" s="183" t="s">
        <v>177</v>
      </c>
    </row>
    <row r="194" spans="1:65" s="2" customFormat="1" ht="16.5" customHeight="1">
      <c r="A194" s="33"/>
      <c r="B194" s="167"/>
      <c r="C194" s="168" t="s">
        <v>434</v>
      </c>
      <c r="D194" s="168" t="s">
        <v>179</v>
      </c>
      <c r="E194" s="169" t="s">
        <v>1879</v>
      </c>
      <c r="F194" s="170" t="s">
        <v>1880</v>
      </c>
      <c r="G194" s="171" t="s">
        <v>182</v>
      </c>
      <c r="H194" s="172">
        <v>4000</v>
      </c>
      <c r="I194" s="173"/>
      <c r="J194" s="174">
        <f>ROUND(I194*H194,2)</f>
        <v>0</v>
      </c>
      <c r="K194" s="170" t="s">
        <v>183</v>
      </c>
      <c r="L194" s="34"/>
      <c r="M194" s="175" t="s">
        <v>1</v>
      </c>
      <c r="N194" s="176" t="s">
        <v>40</v>
      </c>
      <c r="O194" s="59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184</v>
      </c>
      <c r="AT194" s="179" t="s">
        <v>179</v>
      </c>
      <c r="AU194" s="179" t="s">
        <v>84</v>
      </c>
      <c r="AY194" s="18" t="s">
        <v>177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82</v>
      </c>
      <c r="BK194" s="180">
        <f>ROUND(I194*H194,2)</f>
        <v>0</v>
      </c>
      <c r="BL194" s="18" t="s">
        <v>184</v>
      </c>
      <c r="BM194" s="179" t="s">
        <v>1881</v>
      </c>
    </row>
    <row r="195" spans="1:65" s="2" customFormat="1" ht="16.5" customHeight="1">
      <c r="A195" s="33"/>
      <c r="B195" s="167"/>
      <c r="C195" s="168" t="s">
        <v>440</v>
      </c>
      <c r="D195" s="168" t="s">
        <v>179</v>
      </c>
      <c r="E195" s="169" t="s">
        <v>251</v>
      </c>
      <c r="F195" s="170" t="s">
        <v>252</v>
      </c>
      <c r="G195" s="171" t="s">
        <v>182</v>
      </c>
      <c r="H195" s="172">
        <v>8000</v>
      </c>
      <c r="I195" s="173"/>
      <c r="J195" s="174">
        <f>ROUND(I195*H195,2)</f>
        <v>0</v>
      </c>
      <c r="K195" s="170" t="s">
        <v>183</v>
      </c>
      <c r="L195" s="34"/>
      <c r="M195" s="175" t="s">
        <v>1</v>
      </c>
      <c r="N195" s="176" t="s">
        <v>40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184</v>
      </c>
      <c r="AT195" s="179" t="s">
        <v>179</v>
      </c>
      <c r="AU195" s="179" t="s">
        <v>84</v>
      </c>
      <c r="AY195" s="18" t="s">
        <v>177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82</v>
      </c>
      <c r="BK195" s="180">
        <f>ROUND(I195*H195,2)</f>
        <v>0</v>
      </c>
      <c r="BL195" s="18" t="s">
        <v>184</v>
      </c>
      <c r="BM195" s="179" t="s">
        <v>1882</v>
      </c>
    </row>
    <row r="196" spans="2:51" s="13" customFormat="1" ht="12">
      <c r="B196" s="181"/>
      <c r="D196" s="182" t="s">
        <v>189</v>
      </c>
      <c r="E196" s="183" t="s">
        <v>1</v>
      </c>
      <c r="F196" s="184" t="s">
        <v>1883</v>
      </c>
      <c r="H196" s="185">
        <v>8000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189</v>
      </c>
      <c r="AU196" s="183" t="s">
        <v>84</v>
      </c>
      <c r="AV196" s="13" t="s">
        <v>84</v>
      </c>
      <c r="AW196" s="13" t="s">
        <v>31</v>
      </c>
      <c r="AX196" s="13" t="s">
        <v>82</v>
      </c>
      <c r="AY196" s="183" t="s">
        <v>177</v>
      </c>
    </row>
    <row r="197" spans="1:65" s="2" customFormat="1" ht="16.5" customHeight="1">
      <c r="A197" s="33"/>
      <c r="B197" s="167"/>
      <c r="C197" s="168" t="s">
        <v>636</v>
      </c>
      <c r="D197" s="168" t="s">
        <v>179</v>
      </c>
      <c r="E197" s="169" t="s">
        <v>1884</v>
      </c>
      <c r="F197" s="170" t="s">
        <v>1885</v>
      </c>
      <c r="G197" s="171" t="s">
        <v>182</v>
      </c>
      <c r="H197" s="172">
        <v>4000</v>
      </c>
      <c r="I197" s="173"/>
      <c r="J197" s="174">
        <f>ROUND(I197*H197,2)</f>
        <v>0</v>
      </c>
      <c r="K197" s="170" t="s">
        <v>183</v>
      </c>
      <c r="L197" s="34"/>
      <c r="M197" s="175" t="s">
        <v>1</v>
      </c>
      <c r="N197" s="176" t="s">
        <v>40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184</v>
      </c>
      <c r="AT197" s="179" t="s">
        <v>179</v>
      </c>
      <c r="AU197" s="179" t="s">
        <v>84</v>
      </c>
      <c r="AY197" s="18" t="s">
        <v>177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82</v>
      </c>
      <c r="BK197" s="180">
        <f>ROUND(I197*H197,2)</f>
        <v>0</v>
      </c>
      <c r="BL197" s="18" t="s">
        <v>184</v>
      </c>
      <c r="BM197" s="179" t="s">
        <v>1886</v>
      </c>
    </row>
    <row r="198" spans="1:65" s="2" customFormat="1" ht="24" customHeight="1">
      <c r="A198" s="33"/>
      <c r="B198" s="167"/>
      <c r="C198" s="168" t="s">
        <v>641</v>
      </c>
      <c r="D198" s="168" t="s">
        <v>179</v>
      </c>
      <c r="E198" s="169" t="s">
        <v>1887</v>
      </c>
      <c r="F198" s="170" t="s">
        <v>1888</v>
      </c>
      <c r="G198" s="171" t="s">
        <v>182</v>
      </c>
      <c r="H198" s="172">
        <v>4000</v>
      </c>
      <c r="I198" s="173"/>
      <c r="J198" s="174">
        <f>ROUND(I198*H198,2)</f>
        <v>0</v>
      </c>
      <c r="K198" s="170" t="s">
        <v>183</v>
      </c>
      <c r="L198" s="34"/>
      <c r="M198" s="216" t="s">
        <v>1</v>
      </c>
      <c r="N198" s="217" t="s">
        <v>40</v>
      </c>
      <c r="O198" s="218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184</v>
      </c>
      <c r="AT198" s="179" t="s">
        <v>179</v>
      </c>
      <c r="AU198" s="179" t="s">
        <v>84</v>
      </c>
      <c r="AY198" s="18" t="s">
        <v>177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82</v>
      </c>
      <c r="BK198" s="180">
        <f>ROUND(I198*H198,2)</f>
        <v>0</v>
      </c>
      <c r="BL198" s="18" t="s">
        <v>184</v>
      </c>
      <c r="BM198" s="179" t="s">
        <v>1889</v>
      </c>
    </row>
    <row r="199" spans="1:31" s="2" customFormat="1" ht="6.95" customHeight="1">
      <c r="A199" s="33"/>
      <c r="B199" s="48"/>
      <c r="C199" s="49"/>
      <c r="D199" s="49"/>
      <c r="E199" s="49"/>
      <c r="F199" s="49"/>
      <c r="G199" s="49"/>
      <c r="H199" s="49"/>
      <c r="I199" s="127"/>
      <c r="J199" s="49"/>
      <c r="K199" s="49"/>
      <c r="L199" s="34"/>
      <c r="M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</sheetData>
  <autoFilter ref="C119:K19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118</v>
      </c>
      <c r="AZ2" s="100" t="s">
        <v>131</v>
      </c>
      <c r="BA2" s="100" t="s">
        <v>1</v>
      </c>
      <c r="BB2" s="100" t="s">
        <v>1</v>
      </c>
      <c r="BC2" s="100" t="s">
        <v>1890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447</v>
      </c>
      <c r="BA3" s="100" t="s">
        <v>1</v>
      </c>
      <c r="BB3" s="100" t="s">
        <v>1</v>
      </c>
      <c r="BC3" s="100" t="s">
        <v>1891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133</v>
      </c>
      <c r="BA4" s="100" t="s">
        <v>1</v>
      </c>
      <c r="BB4" s="100" t="s">
        <v>1</v>
      </c>
      <c r="BC4" s="100" t="s">
        <v>1892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449</v>
      </c>
      <c r="BA5" s="100" t="s">
        <v>1</v>
      </c>
      <c r="BB5" s="100" t="s">
        <v>1</v>
      </c>
      <c r="BC5" s="100" t="s">
        <v>1893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136</v>
      </c>
      <c r="BA6" s="100" t="s">
        <v>1</v>
      </c>
      <c r="BB6" s="100" t="s">
        <v>1</v>
      </c>
      <c r="BC6" s="100" t="s">
        <v>1894</v>
      </c>
      <c r="BD6" s="100" t="s">
        <v>84</v>
      </c>
    </row>
    <row r="7" spans="2:56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  <c r="AZ7" s="100" t="s">
        <v>137</v>
      </c>
      <c r="BA7" s="100" t="s">
        <v>1</v>
      </c>
      <c r="BB7" s="100" t="s">
        <v>1</v>
      </c>
      <c r="BC7" s="100" t="s">
        <v>1895</v>
      </c>
      <c r="BD7" s="100" t="s">
        <v>84</v>
      </c>
    </row>
    <row r="8" spans="1:56" s="2" customFormat="1" ht="12" customHeight="1">
      <c r="A8" s="33"/>
      <c r="B8" s="34"/>
      <c r="C8" s="33"/>
      <c r="D8" s="28" t="s">
        <v>141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0" t="s">
        <v>139</v>
      </c>
      <c r="BA8" s="100" t="s">
        <v>1</v>
      </c>
      <c r="BB8" s="100" t="s">
        <v>1</v>
      </c>
      <c r="BC8" s="100" t="s">
        <v>1896</v>
      </c>
      <c r="BD8" s="100" t="s">
        <v>84</v>
      </c>
    </row>
    <row r="9" spans="1:56" s="2" customFormat="1" ht="16.5" customHeight="1">
      <c r="A9" s="33"/>
      <c r="B9" s="34"/>
      <c r="C9" s="33"/>
      <c r="D9" s="33"/>
      <c r="E9" s="258" t="s">
        <v>1897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887</v>
      </c>
      <c r="BA9" s="100" t="s">
        <v>1</v>
      </c>
      <c r="BB9" s="100" t="s">
        <v>1</v>
      </c>
      <c r="BC9" s="100" t="s">
        <v>1898</v>
      </c>
      <c r="BD9" s="100" t="s">
        <v>84</v>
      </c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16. 1. 2019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104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35</v>
      </c>
      <c r="E30" s="33"/>
      <c r="F30" s="33"/>
      <c r="G30" s="33"/>
      <c r="H30" s="33"/>
      <c r="I30" s="103"/>
      <c r="J30" s="72">
        <f>ROUND(J133,2)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11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39</v>
      </c>
      <c r="E33" s="28" t="s">
        <v>40</v>
      </c>
      <c r="F33" s="113">
        <f>ROUND((SUM(BE133:BE494)),2)</f>
        <v>0</v>
      </c>
      <c r="G33" s="33"/>
      <c r="H33" s="33"/>
      <c r="I33" s="114">
        <v>0.21</v>
      </c>
      <c r="J33" s="113">
        <f>ROUND(((SUM(BE133:BE494))*I33),2)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13">
        <f>ROUND((SUM(BF133:BF494)),2)</f>
        <v>0</v>
      </c>
      <c r="G34" s="33"/>
      <c r="H34" s="33"/>
      <c r="I34" s="114">
        <v>0.15</v>
      </c>
      <c r="J34" s="113">
        <f>ROUND(((SUM(BF133:BF494))*I34),2)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13">
        <f>ROUND((SUM(BG133:BG494)),2)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13">
        <f>ROUND((SUM(BH133:BH494)),2)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ROUND((SUM(BI133:BI494)),2)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45</v>
      </c>
      <c r="E39" s="61"/>
      <c r="F39" s="61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141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006 - SO 06 Úprava a rekonstrukce stávajících chodníků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16. 1. 2019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32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146</v>
      </c>
      <c r="D94" s="115"/>
      <c r="E94" s="115"/>
      <c r="F94" s="115"/>
      <c r="G94" s="115"/>
      <c r="H94" s="115"/>
      <c r="I94" s="130"/>
      <c r="J94" s="131" t="s">
        <v>147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148</v>
      </c>
      <c r="D96" s="33"/>
      <c r="E96" s="33"/>
      <c r="F96" s="33"/>
      <c r="G96" s="33"/>
      <c r="H96" s="33"/>
      <c r="I96" s="103"/>
      <c r="J96" s="72">
        <f>J133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149</v>
      </c>
    </row>
    <row r="97" spans="2:12" s="9" customFormat="1" ht="24.95" customHeight="1">
      <c r="B97" s="133"/>
      <c r="D97" s="134" t="s">
        <v>150</v>
      </c>
      <c r="E97" s="135"/>
      <c r="F97" s="135"/>
      <c r="G97" s="135"/>
      <c r="H97" s="135"/>
      <c r="I97" s="136"/>
      <c r="J97" s="137">
        <f>J134</f>
        <v>0</v>
      </c>
      <c r="L97" s="133"/>
    </row>
    <row r="98" spans="2:12" s="10" customFormat="1" ht="19.9" customHeight="1">
      <c r="B98" s="138"/>
      <c r="D98" s="139" t="s">
        <v>151</v>
      </c>
      <c r="E98" s="140"/>
      <c r="F98" s="140"/>
      <c r="G98" s="140"/>
      <c r="H98" s="140"/>
      <c r="I98" s="141"/>
      <c r="J98" s="142">
        <f>J135</f>
        <v>0</v>
      </c>
      <c r="L98" s="138"/>
    </row>
    <row r="99" spans="2:12" s="10" customFormat="1" ht="19.9" customHeight="1">
      <c r="B99" s="138"/>
      <c r="D99" s="139" t="s">
        <v>152</v>
      </c>
      <c r="E99" s="140"/>
      <c r="F99" s="140"/>
      <c r="G99" s="140"/>
      <c r="H99" s="140"/>
      <c r="I99" s="141"/>
      <c r="J99" s="142">
        <f>J218</f>
        <v>0</v>
      </c>
      <c r="L99" s="138"/>
    </row>
    <row r="100" spans="2:12" s="10" customFormat="1" ht="19.9" customHeight="1">
      <c r="B100" s="138"/>
      <c r="D100" s="139" t="s">
        <v>153</v>
      </c>
      <c r="E100" s="140"/>
      <c r="F100" s="140"/>
      <c r="G100" s="140"/>
      <c r="H100" s="140"/>
      <c r="I100" s="141"/>
      <c r="J100" s="142">
        <f>J259</f>
        <v>0</v>
      </c>
      <c r="L100" s="138"/>
    </row>
    <row r="101" spans="2:12" s="10" customFormat="1" ht="19.9" customHeight="1">
      <c r="B101" s="138"/>
      <c r="D101" s="139" t="s">
        <v>455</v>
      </c>
      <c r="E101" s="140"/>
      <c r="F101" s="140"/>
      <c r="G101" s="140"/>
      <c r="H101" s="140"/>
      <c r="I101" s="141"/>
      <c r="J101" s="142">
        <f>J274</f>
        <v>0</v>
      </c>
      <c r="L101" s="138"/>
    </row>
    <row r="102" spans="2:12" s="10" customFormat="1" ht="19.9" customHeight="1">
      <c r="B102" s="138"/>
      <c r="D102" s="139" t="s">
        <v>456</v>
      </c>
      <c r="E102" s="140"/>
      <c r="F102" s="140"/>
      <c r="G102" s="140"/>
      <c r="H102" s="140"/>
      <c r="I102" s="141"/>
      <c r="J102" s="142">
        <f>J307</f>
        <v>0</v>
      </c>
      <c r="L102" s="138"/>
    </row>
    <row r="103" spans="2:12" s="10" customFormat="1" ht="19.9" customHeight="1">
      <c r="B103" s="138"/>
      <c r="D103" s="139" t="s">
        <v>457</v>
      </c>
      <c r="E103" s="140"/>
      <c r="F103" s="140"/>
      <c r="G103" s="140"/>
      <c r="H103" s="140"/>
      <c r="I103" s="141"/>
      <c r="J103" s="142">
        <f>J341</f>
        <v>0</v>
      </c>
      <c r="L103" s="138"/>
    </row>
    <row r="104" spans="2:12" s="10" customFormat="1" ht="19.9" customHeight="1">
      <c r="B104" s="138"/>
      <c r="D104" s="139" t="s">
        <v>458</v>
      </c>
      <c r="E104" s="140"/>
      <c r="F104" s="140"/>
      <c r="G104" s="140"/>
      <c r="H104" s="140"/>
      <c r="I104" s="141"/>
      <c r="J104" s="142">
        <f>J385</f>
        <v>0</v>
      </c>
      <c r="L104" s="138"/>
    </row>
    <row r="105" spans="2:12" s="10" customFormat="1" ht="19.9" customHeight="1">
      <c r="B105" s="138"/>
      <c r="D105" s="139" t="s">
        <v>459</v>
      </c>
      <c r="E105" s="140"/>
      <c r="F105" s="140"/>
      <c r="G105" s="140"/>
      <c r="H105" s="140"/>
      <c r="I105" s="141"/>
      <c r="J105" s="142">
        <f>J391</f>
        <v>0</v>
      </c>
      <c r="L105" s="138"/>
    </row>
    <row r="106" spans="2:12" s="10" customFormat="1" ht="19.9" customHeight="1">
      <c r="B106" s="138"/>
      <c r="D106" s="139" t="s">
        <v>155</v>
      </c>
      <c r="E106" s="140"/>
      <c r="F106" s="140"/>
      <c r="G106" s="140"/>
      <c r="H106" s="140"/>
      <c r="I106" s="141"/>
      <c r="J106" s="142">
        <f>J465</f>
        <v>0</v>
      </c>
      <c r="L106" s="138"/>
    </row>
    <row r="107" spans="2:12" s="10" customFormat="1" ht="19.9" customHeight="1">
      <c r="B107" s="138"/>
      <c r="D107" s="139" t="s">
        <v>156</v>
      </c>
      <c r="E107" s="140"/>
      <c r="F107" s="140"/>
      <c r="G107" s="140"/>
      <c r="H107" s="140"/>
      <c r="I107" s="141"/>
      <c r="J107" s="142">
        <f>J481</f>
        <v>0</v>
      </c>
      <c r="L107" s="138"/>
    </row>
    <row r="108" spans="2:12" s="9" customFormat="1" ht="24.95" customHeight="1">
      <c r="B108" s="133"/>
      <c r="D108" s="134" t="s">
        <v>157</v>
      </c>
      <c r="E108" s="135"/>
      <c r="F108" s="135"/>
      <c r="G108" s="135"/>
      <c r="H108" s="135"/>
      <c r="I108" s="136"/>
      <c r="J108" s="137">
        <f>J483</f>
        <v>0</v>
      </c>
      <c r="L108" s="133"/>
    </row>
    <row r="109" spans="2:12" s="10" customFormat="1" ht="19.9" customHeight="1">
      <c r="B109" s="138"/>
      <c r="D109" s="139" t="s">
        <v>889</v>
      </c>
      <c r="E109" s="140"/>
      <c r="F109" s="140"/>
      <c r="G109" s="140"/>
      <c r="H109" s="140"/>
      <c r="I109" s="141"/>
      <c r="J109" s="142">
        <f>J484</f>
        <v>0</v>
      </c>
      <c r="L109" s="138"/>
    </row>
    <row r="110" spans="2:12" s="9" customFormat="1" ht="24.95" customHeight="1">
      <c r="B110" s="133"/>
      <c r="D110" s="134" t="s">
        <v>160</v>
      </c>
      <c r="E110" s="135"/>
      <c r="F110" s="135"/>
      <c r="G110" s="135"/>
      <c r="H110" s="135"/>
      <c r="I110" s="136"/>
      <c r="J110" s="137">
        <f>J486</f>
        <v>0</v>
      </c>
      <c r="L110" s="133"/>
    </row>
    <row r="111" spans="2:12" s="10" customFormat="1" ht="19.9" customHeight="1">
      <c r="B111" s="138"/>
      <c r="D111" s="139" t="s">
        <v>161</v>
      </c>
      <c r="E111" s="140"/>
      <c r="F111" s="140"/>
      <c r="G111" s="140"/>
      <c r="H111" s="140"/>
      <c r="I111" s="141"/>
      <c r="J111" s="142">
        <f>J487</f>
        <v>0</v>
      </c>
      <c r="L111" s="138"/>
    </row>
    <row r="112" spans="2:12" s="10" customFormat="1" ht="19.9" customHeight="1">
      <c r="B112" s="138"/>
      <c r="D112" s="139" t="s">
        <v>1899</v>
      </c>
      <c r="E112" s="140"/>
      <c r="F112" s="140"/>
      <c r="G112" s="140"/>
      <c r="H112" s="140"/>
      <c r="I112" s="141"/>
      <c r="J112" s="142">
        <f>J490</f>
        <v>0</v>
      </c>
      <c r="L112" s="138"/>
    </row>
    <row r="113" spans="2:12" s="10" customFormat="1" ht="19.9" customHeight="1">
      <c r="B113" s="138"/>
      <c r="D113" s="139" t="s">
        <v>1406</v>
      </c>
      <c r="E113" s="140"/>
      <c r="F113" s="140"/>
      <c r="G113" s="140"/>
      <c r="H113" s="140"/>
      <c r="I113" s="141"/>
      <c r="J113" s="142">
        <f>J492</f>
        <v>0</v>
      </c>
      <c r="L113" s="138"/>
    </row>
    <row r="114" spans="1:31" s="2" customFormat="1" ht="21.75" customHeight="1">
      <c r="A114" s="33"/>
      <c r="B114" s="34"/>
      <c r="C114" s="33"/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48"/>
      <c r="C115" s="49"/>
      <c r="D115" s="49"/>
      <c r="E115" s="49"/>
      <c r="F115" s="49"/>
      <c r="G115" s="49"/>
      <c r="H115" s="49"/>
      <c r="I115" s="127"/>
      <c r="J115" s="49"/>
      <c r="K115" s="49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0"/>
      <c r="C119" s="51"/>
      <c r="D119" s="51"/>
      <c r="E119" s="51"/>
      <c r="F119" s="51"/>
      <c r="G119" s="51"/>
      <c r="H119" s="51"/>
      <c r="I119" s="128"/>
      <c r="J119" s="51"/>
      <c r="K119" s="51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162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15</v>
      </c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5" customHeight="1">
      <c r="A123" s="33"/>
      <c r="B123" s="34"/>
      <c r="C123" s="33"/>
      <c r="D123" s="33"/>
      <c r="E123" s="276" t="str">
        <f>E7</f>
        <v>Regenerace panelového sídliště Vyhlídka-V.etapa lokalita ulic Havlíčkova a Zd.Fibicha</v>
      </c>
      <c r="F123" s="277"/>
      <c r="G123" s="277"/>
      <c r="H123" s="277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141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58" t="str">
        <f>E9</f>
        <v>006 - SO 06 Úprava a rekonstrukce stávajících chodníků</v>
      </c>
      <c r="F125" s="275"/>
      <c r="G125" s="275"/>
      <c r="H125" s="275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F12</f>
        <v>Valašské Meziříčí</v>
      </c>
      <c r="G127" s="33"/>
      <c r="H127" s="33"/>
      <c r="I127" s="104" t="s">
        <v>21</v>
      </c>
      <c r="J127" s="56" t="str">
        <f>IF(J12="","",J12)</f>
        <v>16. 1. 2019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7.95" customHeight="1">
      <c r="A129" s="33"/>
      <c r="B129" s="34"/>
      <c r="C129" s="28" t="s">
        <v>23</v>
      </c>
      <c r="D129" s="33"/>
      <c r="E129" s="33"/>
      <c r="F129" s="26" t="str">
        <f>E15</f>
        <v>Město Valašské Meziříčí</v>
      </c>
      <c r="G129" s="33"/>
      <c r="H129" s="33"/>
      <c r="I129" s="104" t="s">
        <v>29</v>
      </c>
      <c r="J129" s="31" t="str">
        <f>E21</f>
        <v>LZ-PROJEKT plus s.r.o.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27</v>
      </c>
      <c r="D130" s="33"/>
      <c r="E130" s="33"/>
      <c r="F130" s="26" t="str">
        <f>IF(E18="","",E18)</f>
        <v>Vyplň údaj</v>
      </c>
      <c r="G130" s="33"/>
      <c r="H130" s="33"/>
      <c r="I130" s="104" t="s">
        <v>32</v>
      </c>
      <c r="J130" s="31" t="str">
        <f>E24</f>
        <v>Fajfrová Irena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43"/>
      <c r="B132" s="144"/>
      <c r="C132" s="145" t="s">
        <v>163</v>
      </c>
      <c r="D132" s="146" t="s">
        <v>60</v>
      </c>
      <c r="E132" s="146" t="s">
        <v>56</v>
      </c>
      <c r="F132" s="146" t="s">
        <v>57</v>
      </c>
      <c r="G132" s="146" t="s">
        <v>164</v>
      </c>
      <c r="H132" s="146" t="s">
        <v>165</v>
      </c>
      <c r="I132" s="147" t="s">
        <v>166</v>
      </c>
      <c r="J132" s="146" t="s">
        <v>147</v>
      </c>
      <c r="K132" s="148" t="s">
        <v>167</v>
      </c>
      <c r="L132" s="149"/>
      <c r="M132" s="63" t="s">
        <v>1</v>
      </c>
      <c r="N132" s="64" t="s">
        <v>39</v>
      </c>
      <c r="O132" s="64" t="s">
        <v>168</v>
      </c>
      <c r="P132" s="64" t="s">
        <v>169</v>
      </c>
      <c r="Q132" s="64" t="s">
        <v>170</v>
      </c>
      <c r="R132" s="64" t="s">
        <v>171</v>
      </c>
      <c r="S132" s="64" t="s">
        <v>172</v>
      </c>
      <c r="T132" s="65" t="s">
        <v>173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3" s="2" customFormat="1" ht="22.9" customHeight="1">
      <c r="A133" s="33"/>
      <c r="B133" s="34"/>
      <c r="C133" s="70" t="s">
        <v>174</v>
      </c>
      <c r="D133" s="33"/>
      <c r="E133" s="33"/>
      <c r="F133" s="33"/>
      <c r="G133" s="33"/>
      <c r="H133" s="33"/>
      <c r="I133" s="103"/>
      <c r="J133" s="150">
        <f>BK133</f>
        <v>0</v>
      </c>
      <c r="K133" s="33"/>
      <c r="L133" s="34"/>
      <c r="M133" s="66"/>
      <c r="N133" s="57"/>
      <c r="O133" s="67"/>
      <c r="P133" s="151">
        <f>P134+P483+P486</f>
        <v>0</v>
      </c>
      <c r="Q133" s="67"/>
      <c r="R133" s="151">
        <f>R134+R483+R486</f>
        <v>3559.1011246499993</v>
      </c>
      <c r="S133" s="67"/>
      <c r="T133" s="152">
        <f>T134+T483+T486</f>
        <v>2820.3536000000004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74</v>
      </c>
      <c r="AU133" s="18" t="s">
        <v>149</v>
      </c>
      <c r="BK133" s="153">
        <f>BK134+BK483+BK486</f>
        <v>0</v>
      </c>
    </row>
    <row r="134" spans="2:63" s="12" customFormat="1" ht="25.9" customHeight="1">
      <c r="B134" s="154"/>
      <c r="D134" s="155" t="s">
        <v>74</v>
      </c>
      <c r="E134" s="156" t="s">
        <v>175</v>
      </c>
      <c r="F134" s="156" t="s">
        <v>176</v>
      </c>
      <c r="I134" s="157"/>
      <c r="J134" s="158">
        <f>BK134</f>
        <v>0</v>
      </c>
      <c r="L134" s="154"/>
      <c r="M134" s="159"/>
      <c r="N134" s="160"/>
      <c r="O134" s="160"/>
      <c r="P134" s="161">
        <f>P135+P218+P259+P274+P307+P341+P385+P391+P465+P481</f>
        <v>0</v>
      </c>
      <c r="Q134" s="160"/>
      <c r="R134" s="161">
        <f>R135+R218+R259+R274+R307+R341+R385+R391+R465+R481</f>
        <v>3559.0929646499994</v>
      </c>
      <c r="S134" s="160"/>
      <c r="T134" s="162">
        <f>T135+T218+T259+T274+T307+T341+T385+T391+T465+T481</f>
        <v>2820.3536000000004</v>
      </c>
      <c r="AR134" s="155" t="s">
        <v>82</v>
      </c>
      <c r="AT134" s="163" t="s">
        <v>74</v>
      </c>
      <c r="AU134" s="163" t="s">
        <v>75</v>
      </c>
      <c r="AY134" s="155" t="s">
        <v>177</v>
      </c>
      <c r="BK134" s="164">
        <f>BK135+BK218+BK259+BK274+BK307+BK341+BK385+BK391+BK465+BK481</f>
        <v>0</v>
      </c>
    </row>
    <row r="135" spans="2:63" s="12" customFormat="1" ht="22.9" customHeight="1">
      <c r="B135" s="154"/>
      <c r="D135" s="155" t="s">
        <v>74</v>
      </c>
      <c r="E135" s="165" t="s">
        <v>82</v>
      </c>
      <c r="F135" s="165" t="s">
        <v>178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SUM(P136:P217)</f>
        <v>0</v>
      </c>
      <c r="Q135" s="160"/>
      <c r="R135" s="161">
        <f>SUM(R136:R217)</f>
        <v>1.9426</v>
      </c>
      <c r="S135" s="160"/>
      <c r="T135" s="162">
        <f>SUM(T136:T217)</f>
        <v>2728.4000000000005</v>
      </c>
      <c r="AR135" s="155" t="s">
        <v>82</v>
      </c>
      <c r="AT135" s="163" t="s">
        <v>74</v>
      </c>
      <c r="AU135" s="163" t="s">
        <v>82</v>
      </c>
      <c r="AY135" s="155" t="s">
        <v>177</v>
      </c>
      <c r="BK135" s="164">
        <f>SUM(BK136:BK217)</f>
        <v>0</v>
      </c>
    </row>
    <row r="136" spans="1:65" s="2" customFormat="1" ht="24" customHeight="1">
      <c r="A136" s="33"/>
      <c r="B136" s="167"/>
      <c r="C136" s="168" t="s">
        <v>82</v>
      </c>
      <c r="D136" s="168" t="s">
        <v>179</v>
      </c>
      <c r="E136" s="169" t="s">
        <v>1138</v>
      </c>
      <c r="F136" s="170" t="s">
        <v>1139</v>
      </c>
      <c r="G136" s="171" t="s">
        <v>182</v>
      </c>
      <c r="H136" s="172">
        <v>115</v>
      </c>
      <c r="I136" s="173"/>
      <c r="J136" s="174">
        <f>ROUND(I136*H136,2)</f>
        <v>0</v>
      </c>
      <c r="K136" s="170" t="s">
        <v>183</v>
      </c>
      <c r="L136" s="34"/>
      <c r="M136" s="175" t="s">
        <v>1</v>
      </c>
      <c r="N136" s="176" t="s">
        <v>40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0.255</v>
      </c>
      <c r="T136" s="178">
        <f>S136*H136</f>
        <v>29.325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184</v>
      </c>
      <c r="AT136" s="179" t="s">
        <v>179</v>
      </c>
      <c r="AU136" s="179" t="s">
        <v>84</v>
      </c>
      <c r="AY136" s="18" t="s">
        <v>177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82</v>
      </c>
      <c r="BK136" s="180">
        <f>ROUND(I136*H136,2)</f>
        <v>0</v>
      </c>
      <c r="BL136" s="18" t="s">
        <v>184</v>
      </c>
      <c r="BM136" s="179" t="s">
        <v>1900</v>
      </c>
    </row>
    <row r="137" spans="2:51" s="13" customFormat="1" ht="12">
      <c r="B137" s="181"/>
      <c r="D137" s="182" t="s">
        <v>189</v>
      </c>
      <c r="E137" s="183" t="s">
        <v>1</v>
      </c>
      <c r="F137" s="184" t="s">
        <v>1901</v>
      </c>
      <c r="H137" s="185">
        <v>115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189</v>
      </c>
      <c r="AU137" s="183" t="s">
        <v>84</v>
      </c>
      <c r="AV137" s="13" t="s">
        <v>84</v>
      </c>
      <c r="AW137" s="13" t="s">
        <v>31</v>
      </c>
      <c r="AX137" s="13" t="s">
        <v>82</v>
      </c>
      <c r="AY137" s="183" t="s">
        <v>177</v>
      </c>
    </row>
    <row r="138" spans="1:65" s="2" customFormat="1" ht="24" customHeight="1">
      <c r="A138" s="33"/>
      <c r="B138" s="167"/>
      <c r="C138" s="168" t="s">
        <v>84</v>
      </c>
      <c r="D138" s="168" t="s">
        <v>179</v>
      </c>
      <c r="E138" s="169" t="s">
        <v>460</v>
      </c>
      <c r="F138" s="170" t="s">
        <v>461</v>
      </c>
      <c r="G138" s="171" t="s">
        <v>182</v>
      </c>
      <c r="H138" s="172">
        <v>2775</v>
      </c>
      <c r="I138" s="173"/>
      <c r="J138" s="174">
        <f>ROUND(I138*H138,2)</f>
        <v>0</v>
      </c>
      <c r="K138" s="170" t="s">
        <v>183</v>
      </c>
      <c r="L138" s="34"/>
      <c r="M138" s="175" t="s">
        <v>1</v>
      </c>
      <c r="N138" s="176" t="s">
        <v>40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0.255</v>
      </c>
      <c r="T138" s="178">
        <f>S138*H138</f>
        <v>707.625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184</v>
      </c>
      <c r="AT138" s="179" t="s">
        <v>179</v>
      </c>
      <c r="AU138" s="179" t="s">
        <v>84</v>
      </c>
      <c r="AY138" s="18" t="s">
        <v>177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82</v>
      </c>
      <c r="BK138" s="180">
        <f>ROUND(I138*H138,2)</f>
        <v>0</v>
      </c>
      <c r="BL138" s="18" t="s">
        <v>184</v>
      </c>
      <c r="BM138" s="179" t="s">
        <v>1902</v>
      </c>
    </row>
    <row r="139" spans="1:65" s="2" customFormat="1" ht="24" customHeight="1">
      <c r="A139" s="33"/>
      <c r="B139" s="167"/>
      <c r="C139" s="168" t="s">
        <v>191</v>
      </c>
      <c r="D139" s="168" t="s">
        <v>179</v>
      </c>
      <c r="E139" s="169" t="s">
        <v>1903</v>
      </c>
      <c r="F139" s="170" t="s">
        <v>1904</v>
      </c>
      <c r="G139" s="171" t="s">
        <v>182</v>
      </c>
      <c r="H139" s="172">
        <v>110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0.29</v>
      </c>
      <c r="T139" s="178">
        <f>S139*H139</f>
        <v>31.9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1905</v>
      </c>
    </row>
    <row r="140" spans="2:51" s="13" customFormat="1" ht="12">
      <c r="B140" s="181"/>
      <c r="D140" s="182" t="s">
        <v>189</v>
      </c>
      <c r="E140" s="183" t="s">
        <v>1</v>
      </c>
      <c r="F140" s="184" t="s">
        <v>1906</v>
      </c>
      <c r="H140" s="185">
        <v>110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189</v>
      </c>
      <c r="AU140" s="183" t="s">
        <v>84</v>
      </c>
      <c r="AV140" s="13" t="s">
        <v>84</v>
      </c>
      <c r="AW140" s="13" t="s">
        <v>31</v>
      </c>
      <c r="AX140" s="13" t="s">
        <v>82</v>
      </c>
      <c r="AY140" s="183" t="s">
        <v>177</v>
      </c>
    </row>
    <row r="141" spans="1:65" s="2" customFormat="1" ht="24" customHeight="1">
      <c r="A141" s="33"/>
      <c r="B141" s="167"/>
      <c r="C141" s="168" t="s">
        <v>184</v>
      </c>
      <c r="D141" s="168" t="s">
        <v>179</v>
      </c>
      <c r="E141" s="169" t="s">
        <v>1418</v>
      </c>
      <c r="F141" s="170" t="s">
        <v>1907</v>
      </c>
      <c r="G141" s="171" t="s">
        <v>182</v>
      </c>
      <c r="H141" s="172">
        <v>2775</v>
      </c>
      <c r="I141" s="173"/>
      <c r="J141" s="174">
        <f>ROUND(I141*H141,2)</f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0.44</v>
      </c>
      <c r="T141" s="178">
        <f>S141*H141</f>
        <v>1221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1908</v>
      </c>
    </row>
    <row r="142" spans="1:65" s="2" customFormat="1" ht="24" customHeight="1">
      <c r="A142" s="33"/>
      <c r="B142" s="167"/>
      <c r="C142" s="168" t="s">
        <v>203</v>
      </c>
      <c r="D142" s="168" t="s">
        <v>179</v>
      </c>
      <c r="E142" s="169" t="s">
        <v>1909</v>
      </c>
      <c r="F142" s="170" t="s">
        <v>1910</v>
      </c>
      <c r="G142" s="171" t="s">
        <v>182</v>
      </c>
      <c r="H142" s="172">
        <v>220</v>
      </c>
      <c r="I142" s="173"/>
      <c r="J142" s="174">
        <f>ROUND(I142*H142,2)</f>
        <v>0</v>
      </c>
      <c r="K142" s="170" t="s">
        <v>183</v>
      </c>
      <c r="L142" s="34"/>
      <c r="M142" s="175" t="s">
        <v>1</v>
      </c>
      <c r="N142" s="176" t="s">
        <v>40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0.22</v>
      </c>
      <c r="T142" s="178">
        <f>S142*H142</f>
        <v>48.4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82</v>
      </c>
      <c r="BK142" s="180">
        <f>ROUND(I142*H142,2)</f>
        <v>0</v>
      </c>
      <c r="BL142" s="18" t="s">
        <v>184</v>
      </c>
      <c r="BM142" s="179" t="s">
        <v>1911</v>
      </c>
    </row>
    <row r="143" spans="2:51" s="13" customFormat="1" ht="12">
      <c r="B143" s="181"/>
      <c r="D143" s="182" t="s">
        <v>189</v>
      </c>
      <c r="E143" s="183" t="s">
        <v>1</v>
      </c>
      <c r="F143" s="184" t="s">
        <v>1912</v>
      </c>
      <c r="H143" s="185">
        <v>220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189</v>
      </c>
      <c r="AU143" s="183" t="s">
        <v>84</v>
      </c>
      <c r="AV143" s="13" t="s">
        <v>84</v>
      </c>
      <c r="AW143" s="13" t="s">
        <v>31</v>
      </c>
      <c r="AX143" s="13" t="s">
        <v>82</v>
      </c>
      <c r="AY143" s="183" t="s">
        <v>177</v>
      </c>
    </row>
    <row r="144" spans="1:65" s="2" customFormat="1" ht="24" customHeight="1">
      <c r="A144" s="33"/>
      <c r="B144" s="167"/>
      <c r="C144" s="168" t="s">
        <v>208</v>
      </c>
      <c r="D144" s="168" t="s">
        <v>179</v>
      </c>
      <c r="E144" s="169" t="s">
        <v>848</v>
      </c>
      <c r="F144" s="170" t="s">
        <v>1913</v>
      </c>
      <c r="G144" s="171" t="s">
        <v>182</v>
      </c>
      <c r="H144" s="172">
        <v>35</v>
      </c>
      <c r="I144" s="173"/>
      <c r="J144" s="174">
        <f>ROUND(I144*H144,2)</f>
        <v>0</v>
      </c>
      <c r="K144" s="170" t="s">
        <v>183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0.29</v>
      </c>
      <c r="T144" s="178">
        <f>S144*H144</f>
        <v>10.149999999999999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1914</v>
      </c>
    </row>
    <row r="145" spans="1:65" s="2" customFormat="1" ht="24" customHeight="1">
      <c r="A145" s="33"/>
      <c r="B145" s="167"/>
      <c r="C145" s="168" t="s">
        <v>213</v>
      </c>
      <c r="D145" s="168" t="s">
        <v>179</v>
      </c>
      <c r="E145" s="169" t="s">
        <v>851</v>
      </c>
      <c r="F145" s="170" t="s">
        <v>852</v>
      </c>
      <c r="G145" s="171" t="s">
        <v>182</v>
      </c>
      <c r="H145" s="172">
        <v>35</v>
      </c>
      <c r="I145" s="173"/>
      <c r="J145" s="174">
        <f>ROUND(I145*H145,2)</f>
        <v>0</v>
      </c>
      <c r="K145" s="170" t="s">
        <v>183</v>
      </c>
      <c r="L145" s="34"/>
      <c r="M145" s="175" t="s">
        <v>1</v>
      </c>
      <c r="N145" s="176" t="s">
        <v>40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0.33</v>
      </c>
      <c r="T145" s="178">
        <f>S145*H145</f>
        <v>11.55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184</v>
      </c>
      <c r="AT145" s="179" t="s">
        <v>179</v>
      </c>
      <c r="AU145" s="179" t="s">
        <v>84</v>
      </c>
      <c r="AY145" s="18" t="s">
        <v>177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82</v>
      </c>
      <c r="BK145" s="180">
        <f>ROUND(I145*H145,2)</f>
        <v>0</v>
      </c>
      <c r="BL145" s="18" t="s">
        <v>184</v>
      </c>
      <c r="BM145" s="179" t="s">
        <v>1915</v>
      </c>
    </row>
    <row r="146" spans="1:65" s="2" customFormat="1" ht="24" customHeight="1">
      <c r="A146" s="33"/>
      <c r="B146" s="167"/>
      <c r="C146" s="168" t="s">
        <v>217</v>
      </c>
      <c r="D146" s="168" t="s">
        <v>179</v>
      </c>
      <c r="E146" s="169" t="s">
        <v>1916</v>
      </c>
      <c r="F146" s="170" t="s">
        <v>1917</v>
      </c>
      <c r="G146" s="171" t="s">
        <v>182</v>
      </c>
      <c r="H146" s="172">
        <v>220</v>
      </c>
      <c r="I146" s="173"/>
      <c r="J146" s="174">
        <f>ROUND(I146*H146,2)</f>
        <v>0</v>
      </c>
      <c r="K146" s="170" t="s">
        <v>183</v>
      </c>
      <c r="L146" s="34"/>
      <c r="M146" s="175" t="s">
        <v>1</v>
      </c>
      <c r="N146" s="176" t="s">
        <v>40</v>
      </c>
      <c r="O146" s="59"/>
      <c r="P146" s="177">
        <f>O146*H146</f>
        <v>0</v>
      </c>
      <c r="Q146" s="177">
        <v>8E-05</v>
      </c>
      <c r="R146" s="177">
        <f>Q146*H146</f>
        <v>0.0176</v>
      </c>
      <c r="S146" s="177">
        <v>0.256</v>
      </c>
      <c r="T146" s="178">
        <f>S146*H146</f>
        <v>56.32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184</v>
      </c>
      <c r="AT146" s="179" t="s">
        <v>179</v>
      </c>
      <c r="AU146" s="179" t="s">
        <v>84</v>
      </c>
      <c r="AY146" s="18" t="s">
        <v>177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82</v>
      </c>
      <c r="BK146" s="180">
        <f>ROUND(I146*H146,2)</f>
        <v>0</v>
      </c>
      <c r="BL146" s="18" t="s">
        <v>184</v>
      </c>
      <c r="BM146" s="179" t="s">
        <v>1918</v>
      </c>
    </row>
    <row r="147" spans="2:51" s="13" customFormat="1" ht="12">
      <c r="B147" s="181"/>
      <c r="D147" s="182" t="s">
        <v>189</v>
      </c>
      <c r="E147" s="183" t="s">
        <v>1</v>
      </c>
      <c r="F147" s="184" t="s">
        <v>1912</v>
      </c>
      <c r="H147" s="185">
        <v>220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189</v>
      </c>
      <c r="AU147" s="183" t="s">
        <v>84</v>
      </c>
      <c r="AV147" s="13" t="s">
        <v>84</v>
      </c>
      <c r="AW147" s="13" t="s">
        <v>31</v>
      </c>
      <c r="AX147" s="13" t="s">
        <v>82</v>
      </c>
      <c r="AY147" s="183" t="s">
        <v>177</v>
      </c>
    </row>
    <row r="148" spans="1:65" s="2" customFormat="1" ht="16.5" customHeight="1">
      <c r="A148" s="33"/>
      <c r="B148" s="167"/>
      <c r="C148" s="168" t="s">
        <v>222</v>
      </c>
      <c r="D148" s="168" t="s">
        <v>179</v>
      </c>
      <c r="E148" s="169" t="s">
        <v>192</v>
      </c>
      <c r="F148" s="170" t="s">
        <v>193</v>
      </c>
      <c r="G148" s="171" t="s">
        <v>194</v>
      </c>
      <c r="H148" s="172">
        <v>2986</v>
      </c>
      <c r="I148" s="173"/>
      <c r="J148" s="174">
        <f>ROUND(I148*H148,2)</f>
        <v>0</v>
      </c>
      <c r="K148" s="170" t="s">
        <v>183</v>
      </c>
      <c r="L148" s="34"/>
      <c r="M148" s="175" t="s">
        <v>1</v>
      </c>
      <c r="N148" s="176" t="s">
        <v>40</v>
      </c>
      <c r="O148" s="59"/>
      <c r="P148" s="177">
        <f>O148*H148</f>
        <v>0</v>
      </c>
      <c r="Q148" s="177">
        <v>0</v>
      </c>
      <c r="R148" s="177">
        <f>Q148*H148</f>
        <v>0</v>
      </c>
      <c r="S148" s="177">
        <v>0.205</v>
      </c>
      <c r="T148" s="178">
        <f>S148*H148</f>
        <v>612.13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184</v>
      </c>
      <c r="AT148" s="179" t="s">
        <v>179</v>
      </c>
      <c r="AU148" s="179" t="s">
        <v>84</v>
      </c>
      <c r="AY148" s="18" t="s">
        <v>177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82</v>
      </c>
      <c r="BK148" s="180">
        <f>ROUND(I148*H148,2)</f>
        <v>0</v>
      </c>
      <c r="BL148" s="18" t="s">
        <v>184</v>
      </c>
      <c r="BM148" s="179" t="s">
        <v>1919</v>
      </c>
    </row>
    <row r="149" spans="1:65" s="2" customFormat="1" ht="16.5" customHeight="1">
      <c r="A149" s="33"/>
      <c r="B149" s="167"/>
      <c r="C149" s="168" t="s">
        <v>227</v>
      </c>
      <c r="D149" s="168" t="s">
        <v>179</v>
      </c>
      <c r="E149" s="169" t="s">
        <v>1920</v>
      </c>
      <c r="F149" s="170" t="s">
        <v>1921</v>
      </c>
      <c r="G149" s="171" t="s">
        <v>194</v>
      </c>
      <c r="H149" s="172">
        <v>3500</v>
      </c>
      <c r="I149" s="173"/>
      <c r="J149" s="174">
        <f>ROUND(I149*H149,2)</f>
        <v>0</v>
      </c>
      <c r="K149" s="170" t="s">
        <v>183</v>
      </c>
      <c r="L149" s="34"/>
      <c r="M149" s="175" t="s">
        <v>1</v>
      </c>
      <c r="N149" s="176" t="s">
        <v>40</v>
      </c>
      <c r="O149" s="59"/>
      <c r="P149" s="177">
        <f>O149*H149</f>
        <v>0</v>
      </c>
      <c r="Q149" s="177">
        <v>0.00055</v>
      </c>
      <c r="R149" s="177">
        <f>Q149*H149</f>
        <v>1.925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184</v>
      </c>
      <c r="AT149" s="179" t="s">
        <v>179</v>
      </c>
      <c r="AU149" s="179" t="s">
        <v>84</v>
      </c>
      <c r="AY149" s="18" t="s">
        <v>177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82</v>
      </c>
      <c r="BK149" s="180">
        <f>ROUND(I149*H149,2)</f>
        <v>0</v>
      </c>
      <c r="BL149" s="18" t="s">
        <v>184</v>
      </c>
      <c r="BM149" s="179" t="s">
        <v>1922</v>
      </c>
    </row>
    <row r="150" spans="1:65" s="2" customFormat="1" ht="16.5" customHeight="1">
      <c r="A150" s="33"/>
      <c r="B150" s="167"/>
      <c r="C150" s="168" t="s">
        <v>231</v>
      </c>
      <c r="D150" s="168" t="s">
        <v>179</v>
      </c>
      <c r="E150" s="169" t="s">
        <v>1923</v>
      </c>
      <c r="F150" s="170" t="s">
        <v>1924</v>
      </c>
      <c r="G150" s="171" t="s">
        <v>194</v>
      </c>
      <c r="H150" s="172">
        <v>3500</v>
      </c>
      <c r="I150" s="173"/>
      <c r="J150" s="174">
        <f>ROUND(I150*H150,2)</f>
        <v>0</v>
      </c>
      <c r="K150" s="170" t="s">
        <v>183</v>
      </c>
      <c r="L150" s="34"/>
      <c r="M150" s="175" t="s">
        <v>1</v>
      </c>
      <c r="N150" s="176" t="s">
        <v>40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184</v>
      </c>
      <c r="AT150" s="179" t="s">
        <v>179</v>
      </c>
      <c r="AU150" s="179" t="s">
        <v>84</v>
      </c>
      <c r="AY150" s="18" t="s">
        <v>177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82</v>
      </c>
      <c r="BK150" s="180">
        <f>ROUND(I150*H150,2)</f>
        <v>0</v>
      </c>
      <c r="BL150" s="18" t="s">
        <v>184</v>
      </c>
      <c r="BM150" s="179" t="s">
        <v>1925</v>
      </c>
    </row>
    <row r="151" spans="1:65" s="2" customFormat="1" ht="16.5" customHeight="1">
      <c r="A151" s="33"/>
      <c r="B151" s="167"/>
      <c r="C151" s="168" t="s">
        <v>237</v>
      </c>
      <c r="D151" s="168" t="s">
        <v>179</v>
      </c>
      <c r="E151" s="169" t="s">
        <v>468</v>
      </c>
      <c r="F151" s="170" t="s">
        <v>469</v>
      </c>
      <c r="G151" s="171" t="s">
        <v>198</v>
      </c>
      <c r="H151" s="172">
        <v>382.5</v>
      </c>
      <c r="I151" s="173"/>
      <c r="J151" s="174">
        <f>ROUND(I151*H151,2)</f>
        <v>0</v>
      </c>
      <c r="K151" s="170" t="s">
        <v>183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1926</v>
      </c>
    </row>
    <row r="152" spans="2:51" s="13" customFormat="1" ht="12">
      <c r="B152" s="181"/>
      <c r="D152" s="182" t="s">
        <v>189</v>
      </c>
      <c r="E152" s="183" t="s">
        <v>447</v>
      </c>
      <c r="F152" s="184" t="s">
        <v>1927</v>
      </c>
      <c r="H152" s="185">
        <v>382.5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189</v>
      </c>
      <c r="AU152" s="183" t="s">
        <v>84</v>
      </c>
      <c r="AV152" s="13" t="s">
        <v>84</v>
      </c>
      <c r="AW152" s="13" t="s">
        <v>31</v>
      </c>
      <c r="AX152" s="13" t="s">
        <v>82</v>
      </c>
      <c r="AY152" s="183" t="s">
        <v>177</v>
      </c>
    </row>
    <row r="153" spans="1:65" s="2" customFormat="1" ht="24" customHeight="1">
      <c r="A153" s="33"/>
      <c r="B153" s="167"/>
      <c r="C153" s="168" t="s">
        <v>242</v>
      </c>
      <c r="D153" s="168" t="s">
        <v>179</v>
      </c>
      <c r="E153" s="169" t="s">
        <v>480</v>
      </c>
      <c r="F153" s="170" t="s">
        <v>481</v>
      </c>
      <c r="G153" s="171" t="s">
        <v>198</v>
      </c>
      <c r="H153" s="172">
        <v>113.46</v>
      </c>
      <c r="I153" s="173"/>
      <c r="J153" s="174">
        <f>ROUND(I153*H153,2)</f>
        <v>0</v>
      </c>
      <c r="K153" s="170" t="s">
        <v>183</v>
      </c>
      <c r="L153" s="34"/>
      <c r="M153" s="175" t="s">
        <v>1</v>
      </c>
      <c r="N153" s="176" t="s">
        <v>40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184</v>
      </c>
      <c r="AT153" s="179" t="s">
        <v>179</v>
      </c>
      <c r="AU153" s="179" t="s">
        <v>84</v>
      </c>
      <c r="AY153" s="18" t="s">
        <v>177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82</v>
      </c>
      <c r="BK153" s="180">
        <f>ROUND(I153*H153,2)</f>
        <v>0</v>
      </c>
      <c r="BL153" s="18" t="s">
        <v>184</v>
      </c>
      <c r="BM153" s="179" t="s">
        <v>1928</v>
      </c>
    </row>
    <row r="154" spans="2:51" s="14" customFormat="1" ht="12">
      <c r="B154" s="190"/>
      <c r="D154" s="182" t="s">
        <v>189</v>
      </c>
      <c r="E154" s="191" t="s">
        <v>1</v>
      </c>
      <c r="F154" s="192" t="s">
        <v>914</v>
      </c>
      <c r="H154" s="191" t="s">
        <v>1</v>
      </c>
      <c r="I154" s="193"/>
      <c r="L154" s="190"/>
      <c r="M154" s="194"/>
      <c r="N154" s="195"/>
      <c r="O154" s="195"/>
      <c r="P154" s="195"/>
      <c r="Q154" s="195"/>
      <c r="R154" s="195"/>
      <c r="S154" s="195"/>
      <c r="T154" s="196"/>
      <c r="AT154" s="191" t="s">
        <v>189</v>
      </c>
      <c r="AU154" s="191" t="s">
        <v>84</v>
      </c>
      <c r="AV154" s="14" t="s">
        <v>82</v>
      </c>
      <c r="AW154" s="14" t="s">
        <v>31</v>
      </c>
      <c r="AX154" s="14" t="s">
        <v>75</v>
      </c>
      <c r="AY154" s="191" t="s">
        <v>177</v>
      </c>
    </row>
    <row r="155" spans="2:51" s="13" customFormat="1" ht="12">
      <c r="B155" s="181"/>
      <c r="D155" s="182" t="s">
        <v>189</v>
      </c>
      <c r="E155" s="183" t="s">
        <v>1</v>
      </c>
      <c r="F155" s="184" t="s">
        <v>1929</v>
      </c>
      <c r="H155" s="185">
        <v>28.08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189</v>
      </c>
      <c r="AU155" s="183" t="s">
        <v>84</v>
      </c>
      <c r="AV155" s="13" t="s">
        <v>84</v>
      </c>
      <c r="AW155" s="13" t="s">
        <v>31</v>
      </c>
      <c r="AX155" s="13" t="s">
        <v>75</v>
      </c>
      <c r="AY155" s="183" t="s">
        <v>177</v>
      </c>
    </row>
    <row r="156" spans="2:51" s="13" customFormat="1" ht="12">
      <c r="B156" s="181"/>
      <c r="D156" s="182" t="s">
        <v>189</v>
      </c>
      <c r="E156" s="183" t="s">
        <v>1</v>
      </c>
      <c r="F156" s="184" t="s">
        <v>1930</v>
      </c>
      <c r="H156" s="185">
        <v>1.2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189</v>
      </c>
      <c r="AU156" s="183" t="s">
        <v>84</v>
      </c>
      <c r="AV156" s="13" t="s">
        <v>84</v>
      </c>
      <c r="AW156" s="13" t="s">
        <v>31</v>
      </c>
      <c r="AX156" s="13" t="s">
        <v>75</v>
      </c>
      <c r="AY156" s="183" t="s">
        <v>177</v>
      </c>
    </row>
    <row r="157" spans="2:51" s="13" customFormat="1" ht="12">
      <c r="B157" s="181"/>
      <c r="D157" s="182" t="s">
        <v>189</v>
      </c>
      <c r="E157" s="183" t="s">
        <v>1</v>
      </c>
      <c r="F157" s="184" t="s">
        <v>1931</v>
      </c>
      <c r="H157" s="185">
        <v>76.5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189</v>
      </c>
      <c r="AU157" s="183" t="s">
        <v>84</v>
      </c>
      <c r="AV157" s="13" t="s">
        <v>84</v>
      </c>
      <c r="AW157" s="13" t="s">
        <v>31</v>
      </c>
      <c r="AX157" s="13" t="s">
        <v>75</v>
      </c>
      <c r="AY157" s="183" t="s">
        <v>177</v>
      </c>
    </row>
    <row r="158" spans="2:51" s="14" customFormat="1" ht="12">
      <c r="B158" s="190"/>
      <c r="D158" s="182" t="s">
        <v>189</v>
      </c>
      <c r="E158" s="191" t="s">
        <v>1</v>
      </c>
      <c r="F158" s="192" t="s">
        <v>1932</v>
      </c>
      <c r="H158" s="191" t="s">
        <v>1</v>
      </c>
      <c r="I158" s="193"/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189</v>
      </c>
      <c r="AU158" s="191" t="s">
        <v>84</v>
      </c>
      <c r="AV158" s="14" t="s">
        <v>82</v>
      </c>
      <c r="AW158" s="14" t="s">
        <v>31</v>
      </c>
      <c r="AX158" s="14" t="s">
        <v>75</v>
      </c>
      <c r="AY158" s="191" t="s">
        <v>177</v>
      </c>
    </row>
    <row r="159" spans="2:51" s="13" customFormat="1" ht="12">
      <c r="B159" s="181"/>
      <c r="D159" s="182" t="s">
        <v>189</v>
      </c>
      <c r="E159" s="183" t="s">
        <v>1</v>
      </c>
      <c r="F159" s="184" t="s">
        <v>1933</v>
      </c>
      <c r="H159" s="185">
        <v>0.45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189</v>
      </c>
      <c r="AU159" s="183" t="s">
        <v>84</v>
      </c>
      <c r="AV159" s="13" t="s">
        <v>84</v>
      </c>
      <c r="AW159" s="13" t="s">
        <v>31</v>
      </c>
      <c r="AX159" s="13" t="s">
        <v>75</v>
      </c>
      <c r="AY159" s="183" t="s">
        <v>177</v>
      </c>
    </row>
    <row r="160" spans="2:51" s="13" customFormat="1" ht="12">
      <c r="B160" s="181"/>
      <c r="D160" s="182" t="s">
        <v>189</v>
      </c>
      <c r="E160" s="183" t="s">
        <v>1</v>
      </c>
      <c r="F160" s="184" t="s">
        <v>1934</v>
      </c>
      <c r="H160" s="185">
        <v>0.6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75</v>
      </c>
      <c r="AY160" s="183" t="s">
        <v>177</v>
      </c>
    </row>
    <row r="161" spans="2:51" s="13" customFormat="1" ht="12">
      <c r="B161" s="181"/>
      <c r="D161" s="182" t="s">
        <v>189</v>
      </c>
      <c r="E161" s="183" t="s">
        <v>1</v>
      </c>
      <c r="F161" s="184" t="s">
        <v>1935</v>
      </c>
      <c r="H161" s="185">
        <v>0.6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189</v>
      </c>
      <c r="AU161" s="183" t="s">
        <v>84</v>
      </c>
      <c r="AV161" s="13" t="s">
        <v>84</v>
      </c>
      <c r="AW161" s="13" t="s">
        <v>31</v>
      </c>
      <c r="AX161" s="13" t="s">
        <v>75</v>
      </c>
      <c r="AY161" s="183" t="s">
        <v>177</v>
      </c>
    </row>
    <row r="162" spans="2:51" s="13" customFormat="1" ht="12">
      <c r="B162" s="181"/>
      <c r="D162" s="182" t="s">
        <v>189</v>
      </c>
      <c r="E162" s="183" t="s">
        <v>1</v>
      </c>
      <c r="F162" s="184" t="s">
        <v>1936</v>
      </c>
      <c r="H162" s="185">
        <v>0.9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189</v>
      </c>
      <c r="AU162" s="183" t="s">
        <v>84</v>
      </c>
      <c r="AV162" s="13" t="s">
        <v>84</v>
      </c>
      <c r="AW162" s="13" t="s">
        <v>31</v>
      </c>
      <c r="AX162" s="13" t="s">
        <v>75</v>
      </c>
      <c r="AY162" s="183" t="s">
        <v>177</v>
      </c>
    </row>
    <row r="163" spans="2:51" s="13" customFormat="1" ht="12">
      <c r="B163" s="181"/>
      <c r="D163" s="182" t="s">
        <v>189</v>
      </c>
      <c r="E163" s="183" t="s">
        <v>1</v>
      </c>
      <c r="F163" s="184" t="s">
        <v>1937</v>
      </c>
      <c r="H163" s="185">
        <v>0.3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189</v>
      </c>
      <c r="AU163" s="183" t="s">
        <v>84</v>
      </c>
      <c r="AV163" s="13" t="s">
        <v>84</v>
      </c>
      <c r="AW163" s="13" t="s">
        <v>31</v>
      </c>
      <c r="AX163" s="13" t="s">
        <v>75</v>
      </c>
      <c r="AY163" s="183" t="s">
        <v>177</v>
      </c>
    </row>
    <row r="164" spans="2:51" s="13" customFormat="1" ht="12">
      <c r="B164" s="181"/>
      <c r="D164" s="182" t="s">
        <v>189</v>
      </c>
      <c r="E164" s="183" t="s">
        <v>1</v>
      </c>
      <c r="F164" s="184" t="s">
        <v>1938</v>
      </c>
      <c r="H164" s="185">
        <v>0.84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189</v>
      </c>
      <c r="AU164" s="183" t="s">
        <v>84</v>
      </c>
      <c r="AV164" s="13" t="s">
        <v>84</v>
      </c>
      <c r="AW164" s="13" t="s">
        <v>31</v>
      </c>
      <c r="AX164" s="13" t="s">
        <v>75</v>
      </c>
      <c r="AY164" s="183" t="s">
        <v>177</v>
      </c>
    </row>
    <row r="165" spans="2:51" s="13" customFormat="1" ht="12">
      <c r="B165" s="181"/>
      <c r="D165" s="182" t="s">
        <v>189</v>
      </c>
      <c r="E165" s="183" t="s">
        <v>1</v>
      </c>
      <c r="F165" s="184" t="s">
        <v>1939</v>
      </c>
      <c r="H165" s="185">
        <v>0.84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189</v>
      </c>
      <c r="AU165" s="183" t="s">
        <v>84</v>
      </c>
      <c r="AV165" s="13" t="s">
        <v>84</v>
      </c>
      <c r="AW165" s="13" t="s">
        <v>31</v>
      </c>
      <c r="AX165" s="13" t="s">
        <v>75</v>
      </c>
      <c r="AY165" s="183" t="s">
        <v>177</v>
      </c>
    </row>
    <row r="166" spans="2:51" s="14" customFormat="1" ht="12">
      <c r="B166" s="190"/>
      <c r="D166" s="182" t="s">
        <v>189</v>
      </c>
      <c r="E166" s="191" t="s">
        <v>1</v>
      </c>
      <c r="F166" s="192" t="s">
        <v>1940</v>
      </c>
      <c r="H166" s="191" t="s">
        <v>1</v>
      </c>
      <c r="I166" s="193"/>
      <c r="L166" s="190"/>
      <c r="M166" s="194"/>
      <c r="N166" s="195"/>
      <c r="O166" s="195"/>
      <c r="P166" s="195"/>
      <c r="Q166" s="195"/>
      <c r="R166" s="195"/>
      <c r="S166" s="195"/>
      <c r="T166" s="196"/>
      <c r="AT166" s="191" t="s">
        <v>189</v>
      </c>
      <c r="AU166" s="191" t="s">
        <v>84</v>
      </c>
      <c r="AV166" s="14" t="s">
        <v>82</v>
      </c>
      <c r="AW166" s="14" t="s">
        <v>31</v>
      </c>
      <c r="AX166" s="14" t="s">
        <v>75</v>
      </c>
      <c r="AY166" s="191" t="s">
        <v>177</v>
      </c>
    </row>
    <row r="167" spans="2:51" s="13" customFormat="1" ht="12">
      <c r="B167" s="181"/>
      <c r="D167" s="182" t="s">
        <v>189</v>
      </c>
      <c r="E167" s="183" t="s">
        <v>1</v>
      </c>
      <c r="F167" s="184" t="s">
        <v>1941</v>
      </c>
      <c r="H167" s="185">
        <v>3.15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189</v>
      </c>
      <c r="AU167" s="183" t="s">
        <v>84</v>
      </c>
      <c r="AV167" s="13" t="s">
        <v>84</v>
      </c>
      <c r="AW167" s="13" t="s">
        <v>31</v>
      </c>
      <c r="AX167" s="13" t="s">
        <v>75</v>
      </c>
      <c r="AY167" s="183" t="s">
        <v>177</v>
      </c>
    </row>
    <row r="168" spans="2:51" s="15" customFormat="1" ht="12">
      <c r="B168" s="197"/>
      <c r="D168" s="182" t="s">
        <v>189</v>
      </c>
      <c r="E168" s="198" t="s">
        <v>449</v>
      </c>
      <c r="F168" s="199" t="s">
        <v>202</v>
      </c>
      <c r="H168" s="200">
        <v>113.46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189</v>
      </c>
      <c r="AU168" s="198" t="s">
        <v>84</v>
      </c>
      <c r="AV168" s="15" t="s">
        <v>184</v>
      </c>
      <c r="AW168" s="15" t="s">
        <v>31</v>
      </c>
      <c r="AX168" s="15" t="s">
        <v>82</v>
      </c>
      <c r="AY168" s="198" t="s">
        <v>177</v>
      </c>
    </row>
    <row r="169" spans="1:65" s="2" customFormat="1" ht="24" customHeight="1">
      <c r="A169" s="33"/>
      <c r="B169" s="167"/>
      <c r="C169" s="168" t="s">
        <v>247</v>
      </c>
      <c r="D169" s="168" t="s">
        <v>179</v>
      </c>
      <c r="E169" s="169" t="s">
        <v>489</v>
      </c>
      <c r="F169" s="170" t="s">
        <v>490</v>
      </c>
      <c r="G169" s="171" t="s">
        <v>198</v>
      </c>
      <c r="H169" s="172">
        <v>34.038</v>
      </c>
      <c r="I169" s="173"/>
      <c r="J169" s="174">
        <f>ROUND(I169*H169,2)</f>
        <v>0</v>
      </c>
      <c r="K169" s="170" t="s">
        <v>183</v>
      </c>
      <c r="L169" s="34"/>
      <c r="M169" s="175" t="s">
        <v>1</v>
      </c>
      <c r="N169" s="176" t="s">
        <v>40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184</v>
      </c>
      <c r="AT169" s="179" t="s">
        <v>179</v>
      </c>
      <c r="AU169" s="179" t="s">
        <v>84</v>
      </c>
      <c r="AY169" s="18" t="s">
        <v>177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82</v>
      </c>
      <c r="BK169" s="180">
        <f>ROUND(I169*H169,2)</f>
        <v>0</v>
      </c>
      <c r="BL169" s="18" t="s">
        <v>184</v>
      </c>
      <c r="BM169" s="179" t="s">
        <v>1942</v>
      </c>
    </row>
    <row r="170" spans="2:51" s="13" customFormat="1" ht="12">
      <c r="B170" s="181"/>
      <c r="D170" s="182" t="s">
        <v>189</v>
      </c>
      <c r="E170" s="183" t="s">
        <v>1</v>
      </c>
      <c r="F170" s="184" t="s">
        <v>492</v>
      </c>
      <c r="H170" s="185">
        <v>34.038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189</v>
      </c>
      <c r="AU170" s="183" t="s">
        <v>84</v>
      </c>
      <c r="AV170" s="13" t="s">
        <v>84</v>
      </c>
      <c r="AW170" s="13" t="s">
        <v>31</v>
      </c>
      <c r="AX170" s="13" t="s">
        <v>82</v>
      </c>
      <c r="AY170" s="183" t="s">
        <v>177</v>
      </c>
    </row>
    <row r="171" spans="1:65" s="2" customFormat="1" ht="24" customHeight="1">
      <c r="A171" s="33"/>
      <c r="B171" s="167"/>
      <c r="C171" s="168" t="s">
        <v>8</v>
      </c>
      <c r="D171" s="168" t="s">
        <v>179</v>
      </c>
      <c r="E171" s="169" t="s">
        <v>196</v>
      </c>
      <c r="F171" s="170" t="s">
        <v>197</v>
      </c>
      <c r="G171" s="171" t="s">
        <v>198</v>
      </c>
      <c r="H171" s="172">
        <v>8.568</v>
      </c>
      <c r="I171" s="173"/>
      <c r="J171" s="174">
        <f>ROUND(I171*H171,2)</f>
        <v>0</v>
      </c>
      <c r="K171" s="170" t="s">
        <v>183</v>
      </c>
      <c r="L171" s="34"/>
      <c r="M171" s="175" t="s">
        <v>1</v>
      </c>
      <c r="N171" s="176" t="s">
        <v>40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184</v>
      </c>
      <c r="AT171" s="179" t="s">
        <v>179</v>
      </c>
      <c r="AU171" s="179" t="s">
        <v>84</v>
      </c>
      <c r="AY171" s="18" t="s">
        <v>177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82</v>
      </c>
      <c r="BK171" s="180">
        <f>ROUND(I171*H171,2)</f>
        <v>0</v>
      </c>
      <c r="BL171" s="18" t="s">
        <v>184</v>
      </c>
      <c r="BM171" s="179" t="s">
        <v>1943</v>
      </c>
    </row>
    <row r="172" spans="2:51" s="14" customFormat="1" ht="12">
      <c r="B172" s="190"/>
      <c r="D172" s="182" t="s">
        <v>189</v>
      </c>
      <c r="E172" s="191" t="s">
        <v>1</v>
      </c>
      <c r="F172" s="192" t="s">
        <v>1944</v>
      </c>
      <c r="H172" s="191" t="s">
        <v>1</v>
      </c>
      <c r="I172" s="193"/>
      <c r="L172" s="190"/>
      <c r="M172" s="194"/>
      <c r="N172" s="195"/>
      <c r="O172" s="195"/>
      <c r="P172" s="195"/>
      <c r="Q172" s="195"/>
      <c r="R172" s="195"/>
      <c r="S172" s="195"/>
      <c r="T172" s="196"/>
      <c r="AT172" s="191" t="s">
        <v>189</v>
      </c>
      <c r="AU172" s="191" t="s">
        <v>84</v>
      </c>
      <c r="AV172" s="14" t="s">
        <v>82</v>
      </c>
      <c r="AW172" s="14" t="s">
        <v>31</v>
      </c>
      <c r="AX172" s="14" t="s">
        <v>75</v>
      </c>
      <c r="AY172" s="191" t="s">
        <v>177</v>
      </c>
    </row>
    <row r="173" spans="2:51" s="13" customFormat="1" ht="12">
      <c r="B173" s="181"/>
      <c r="D173" s="182" t="s">
        <v>189</v>
      </c>
      <c r="E173" s="183" t="s">
        <v>1</v>
      </c>
      <c r="F173" s="184" t="s">
        <v>1945</v>
      </c>
      <c r="H173" s="185">
        <v>6.615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189</v>
      </c>
      <c r="AU173" s="183" t="s">
        <v>84</v>
      </c>
      <c r="AV173" s="13" t="s">
        <v>84</v>
      </c>
      <c r="AW173" s="13" t="s">
        <v>31</v>
      </c>
      <c r="AX173" s="13" t="s">
        <v>75</v>
      </c>
      <c r="AY173" s="183" t="s">
        <v>177</v>
      </c>
    </row>
    <row r="174" spans="2:51" s="14" customFormat="1" ht="12">
      <c r="B174" s="190"/>
      <c r="D174" s="182" t="s">
        <v>189</v>
      </c>
      <c r="E174" s="191" t="s">
        <v>1</v>
      </c>
      <c r="F174" s="192" t="s">
        <v>1946</v>
      </c>
      <c r="H174" s="191" t="s">
        <v>1</v>
      </c>
      <c r="I174" s="193"/>
      <c r="L174" s="190"/>
      <c r="M174" s="194"/>
      <c r="N174" s="195"/>
      <c r="O174" s="195"/>
      <c r="P174" s="195"/>
      <c r="Q174" s="195"/>
      <c r="R174" s="195"/>
      <c r="S174" s="195"/>
      <c r="T174" s="196"/>
      <c r="AT174" s="191" t="s">
        <v>189</v>
      </c>
      <c r="AU174" s="191" t="s">
        <v>84</v>
      </c>
      <c r="AV174" s="14" t="s">
        <v>82</v>
      </c>
      <c r="AW174" s="14" t="s">
        <v>31</v>
      </c>
      <c r="AX174" s="14" t="s">
        <v>75</v>
      </c>
      <c r="AY174" s="191" t="s">
        <v>177</v>
      </c>
    </row>
    <row r="175" spans="2:51" s="13" customFormat="1" ht="12">
      <c r="B175" s="181"/>
      <c r="D175" s="182" t="s">
        <v>189</v>
      </c>
      <c r="E175" s="183" t="s">
        <v>1</v>
      </c>
      <c r="F175" s="184" t="s">
        <v>1947</v>
      </c>
      <c r="H175" s="185">
        <v>0.756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189</v>
      </c>
      <c r="AU175" s="183" t="s">
        <v>84</v>
      </c>
      <c r="AV175" s="13" t="s">
        <v>84</v>
      </c>
      <c r="AW175" s="13" t="s">
        <v>31</v>
      </c>
      <c r="AX175" s="13" t="s">
        <v>75</v>
      </c>
      <c r="AY175" s="183" t="s">
        <v>177</v>
      </c>
    </row>
    <row r="176" spans="2:51" s="13" customFormat="1" ht="12">
      <c r="B176" s="181"/>
      <c r="D176" s="182" t="s">
        <v>189</v>
      </c>
      <c r="E176" s="183" t="s">
        <v>1</v>
      </c>
      <c r="F176" s="184" t="s">
        <v>1948</v>
      </c>
      <c r="H176" s="185">
        <v>0.441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189</v>
      </c>
      <c r="AU176" s="183" t="s">
        <v>84</v>
      </c>
      <c r="AV176" s="13" t="s">
        <v>84</v>
      </c>
      <c r="AW176" s="13" t="s">
        <v>31</v>
      </c>
      <c r="AX176" s="13" t="s">
        <v>75</v>
      </c>
      <c r="AY176" s="183" t="s">
        <v>177</v>
      </c>
    </row>
    <row r="177" spans="2:51" s="13" customFormat="1" ht="12">
      <c r="B177" s="181"/>
      <c r="D177" s="182" t="s">
        <v>189</v>
      </c>
      <c r="E177" s="183" t="s">
        <v>1</v>
      </c>
      <c r="F177" s="184" t="s">
        <v>1949</v>
      </c>
      <c r="H177" s="185">
        <v>0.504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189</v>
      </c>
      <c r="AU177" s="183" t="s">
        <v>84</v>
      </c>
      <c r="AV177" s="13" t="s">
        <v>84</v>
      </c>
      <c r="AW177" s="13" t="s">
        <v>31</v>
      </c>
      <c r="AX177" s="13" t="s">
        <v>75</v>
      </c>
      <c r="AY177" s="183" t="s">
        <v>177</v>
      </c>
    </row>
    <row r="178" spans="2:51" s="13" customFormat="1" ht="12">
      <c r="B178" s="181"/>
      <c r="D178" s="182" t="s">
        <v>189</v>
      </c>
      <c r="E178" s="183" t="s">
        <v>1</v>
      </c>
      <c r="F178" s="184" t="s">
        <v>500</v>
      </c>
      <c r="H178" s="185">
        <v>0.252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189</v>
      </c>
      <c r="AU178" s="183" t="s">
        <v>84</v>
      </c>
      <c r="AV178" s="13" t="s">
        <v>84</v>
      </c>
      <c r="AW178" s="13" t="s">
        <v>31</v>
      </c>
      <c r="AX178" s="13" t="s">
        <v>75</v>
      </c>
      <c r="AY178" s="183" t="s">
        <v>177</v>
      </c>
    </row>
    <row r="179" spans="2:51" s="15" customFormat="1" ht="12">
      <c r="B179" s="197"/>
      <c r="D179" s="182" t="s">
        <v>189</v>
      </c>
      <c r="E179" s="198" t="s">
        <v>136</v>
      </c>
      <c r="F179" s="199" t="s">
        <v>202</v>
      </c>
      <c r="H179" s="200">
        <v>8.568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189</v>
      </c>
      <c r="AU179" s="198" t="s">
        <v>84</v>
      </c>
      <c r="AV179" s="15" t="s">
        <v>184</v>
      </c>
      <c r="AW179" s="15" t="s">
        <v>31</v>
      </c>
      <c r="AX179" s="15" t="s">
        <v>82</v>
      </c>
      <c r="AY179" s="198" t="s">
        <v>177</v>
      </c>
    </row>
    <row r="180" spans="1:65" s="2" customFormat="1" ht="24" customHeight="1">
      <c r="A180" s="33"/>
      <c r="B180" s="167"/>
      <c r="C180" s="168" t="s">
        <v>254</v>
      </c>
      <c r="D180" s="168" t="s">
        <v>179</v>
      </c>
      <c r="E180" s="169" t="s">
        <v>204</v>
      </c>
      <c r="F180" s="170" t="s">
        <v>205</v>
      </c>
      <c r="G180" s="171" t="s">
        <v>198</v>
      </c>
      <c r="H180" s="172">
        <v>2.57</v>
      </c>
      <c r="I180" s="173"/>
      <c r="J180" s="174">
        <f>ROUND(I180*H180,2)</f>
        <v>0</v>
      </c>
      <c r="K180" s="170" t="s">
        <v>183</v>
      </c>
      <c r="L180" s="34"/>
      <c r="M180" s="175" t="s">
        <v>1</v>
      </c>
      <c r="N180" s="176" t="s">
        <v>40</v>
      </c>
      <c r="O180" s="59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184</v>
      </c>
      <c r="AT180" s="179" t="s">
        <v>179</v>
      </c>
      <c r="AU180" s="179" t="s">
        <v>84</v>
      </c>
      <c r="AY180" s="18" t="s">
        <v>177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82</v>
      </c>
      <c r="BK180" s="180">
        <f>ROUND(I180*H180,2)</f>
        <v>0</v>
      </c>
      <c r="BL180" s="18" t="s">
        <v>184</v>
      </c>
      <c r="BM180" s="179" t="s">
        <v>1950</v>
      </c>
    </row>
    <row r="181" spans="2:51" s="13" customFormat="1" ht="12">
      <c r="B181" s="181"/>
      <c r="D181" s="182" t="s">
        <v>189</v>
      </c>
      <c r="E181" s="183" t="s">
        <v>1</v>
      </c>
      <c r="F181" s="184" t="s">
        <v>207</v>
      </c>
      <c r="H181" s="185">
        <v>2.57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189</v>
      </c>
      <c r="AU181" s="183" t="s">
        <v>84</v>
      </c>
      <c r="AV181" s="13" t="s">
        <v>84</v>
      </c>
      <c r="AW181" s="13" t="s">
        <v>31</v>
      </c>
      <c r="AX181" s="13" t="s">
        <v>82</v>
      </c>
      <c r="AY181" s="183" t="s">
        <v>177</v>
      </c>
    </row>
    <row r="182" spans="1:65" s="2" customFormat="1" ht="24" customHeight="1">
      <c r="A182" s="33"/>
      <c r="B182" s="167"/>
      <c r="C182" s="168" t="s">
        <v>259</v>
      </c>
      <c r="D182" s="168" t="s">
        <v>179</v>
      </c>
      <c r="E182" s="169" t="s">
        <v>209</v>
      </c>
      <c r="F182" s="170" t="s">
        <v>210</v>
      </c>
      <c r="G182" s="171" t="s">
        <v>198</v>
      </c>
      <c r="H182" s="172">
        <v>775.882</v>
      </c>
      <c r="I182" s="173"/>
      <c r="J182" s="174">
        <f>ROUND(I182*H182,2)</f>
        <v>0</v>
      </c>
      <c r="K182" s="170" t="s">
        <v>183</v>
      </c>
      <c r="L182" s="34"/>
      <c r="M182" s="175" t="s">
        <v>1</v>
      </c>
      <c r="N182" s="176" t="s">
        <v>40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184</v>
      </c>
      <c r="AT182" s="179" t="s">
        <v>179</v>
      </c>
      <c r="AU182" s="179" t="s">
        <v>84</v>
      </c>
      <c r="AY182" s="18" t="s">
        <v>177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82</v>
      </c>
      <c r="BK182" s="180">
        <f>ROUND(I182*H182,2)</f>
        <v>0</v>
      </c>
      <c r="BL182" s="18" t="s">
        <v>184</v>
      </c>
      <c r="BM182" s="179" t="s">
        <v>1951</v>
      </c>
    </row>
    <row r="183" spans="2:51" s="13" customFormat="1" ht="12">
      <c r="B183" s="181"/>
      <c r="D183" s="182" t="s">
        <v>189</v>
      </c>
      <c r="E183" s="183" t="s">
        <v>1</v>
      </c>
      <c r="F183" s="184" t="s">
        <v>920</v>
      </c>
      <c r="H183" s="185">
        <v>382.5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189</v>
      </c>
      <c r="AU183" s="183" t="s">
        <v>84</v>
      </c>
      <c r="AV183" s="13" t="s">
        <v>84</v>
      </c>
      <c r="AW183" s="13" t="s">
        <v>31</v>
      </c>
      <c r="AX183" s="13" t="s">
        <v>75</v>
      </c>
      <c r="AY183" s="183" t="s">
        <v>177</v>
      </c>
    </row>
    <row r="184" spans="2:51" s="13" customFormat="1" ht="12">
      <c r="B184" s="181"/>
      <c r="D184" s="182" t="s">
        <v>189</v>
      </c>
      <c r="E184" s="183" t="s">
        <v>1</v>
      </c>
      <c r="F184" s="184" t="s">
        <v>921</v>
      </c>
      <c r="H184" s="185">
        <v>382.5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189</v>
      </c>
      <c r="AU184" s="183" t="s">
        <v>84</v>
      </c>
      <c r="AV184" s="13" t="s">
        <v>84</v>
      </c>
      <c r="AW184" s="13" t="s">
        <v>31</v>
      </c>
      <c r="AX184" s="13" t="s">
        <v>75</v>
      </c>
      <c r="AY184" s="183" t="s">
        <v>177</v>
      </c>
    </row>
    <row r="185" spans="2:51" s="13" customFormat="1" ht="12">
      <c r="B185" s="181"/>
      <c r="D185" s="182" t="s">
        <v>189</v>
      </c>
      <c r="E185" s="183" t="s">
        <v>1</v>
      </c>
      <c r="F185" s="184" t="s">
        <v>1952</v>
      </c>
      <c r="H185" s="185">
        <v>5.441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189</v>
      </c>
      <c r="AU185" s="183" t="s">
        <v>84</v>
      </c>
      <c r="AV185" s="13" t="s">
        <v>84</v>
      </c>
      <c r="AW185" s="13" t="s">
        <v>31</v>
      </c>
      <c r="AX185" s="13" t="s">
        <v>75</v>
      </c>
      <c r="AY185" s="183" t="s">
        <v>177</v>
      </c>
    </row>
    <row r="186" spans="2:51" s="13" customFormat="1" ht="12">
      <c r="B186" s="181"/>
      <c r="D186" s="182" t="s">
        <v>189</v>
      </c>
      <c r="E186" s="183" t="s">
        <v>1</v>
      </c>
      <c r="F186" s="184" t="s">
        <v>1953</v>
      </c>
      <c r="H186" s="185">
        <v>5.441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83" t="s">
        <v>189</v>
      </c>
      <c r="AU186" s="183" t="s">
        <v>84</v>
      </c>
      <c r="AV186" s="13" t="s">
        <v>84</v>
      </c>
      <c r="AW186" s="13" t="s">
        <v>31</v>
      </c>
      <c r="AX186" s="13" t="s">
        <v>75</v>
      </c>
      <c r="AY186" s="183" t="s">
        <v>177</v>
      </c>
    </row>
    <row r="187" spans="2:51" s="15" customFormat="1" ht="12">
      <c r="B187" s="197"/>
      <c r="D187" s="182" t="s">
        <v>189</v>
      </c>
      <c r="E187" s="198" t="s">
        <v>1</v>
      </c>
      <c r="F187" s="199" t="s">
        <v>202</v>
      </c>
      <c r="H187" s="200">
        <v>775.882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189</v>
      </c>
      <c r="AU187" s="198" t="s">
        <v>84</v>
      </c>
      <c r="AV187" s="15" t="s">
        <v>184</v>
      </c>
      <c r="AW187" s="15" t="s">
        <v>31</v>
      </c>
      <c r="AX187" s="15" t="s">
        <v>82</v>
      </c>
      <c r="AY187" s="198" t="s">
        <v>177</v>
      </c>
    </row>
    <row r="188" spans="1:65" s="2" customFormat="1" ht="24" customHeight="1">
      <c r="A188" s="33"/>
      <c r="B188" s="167"/>
      <c r="C188" s="168" t="s">
        <v>265</v>
      </c>
      <c r="D188" s="168" t="s">
        <v>179</v>
      </c>
      <c r="E188" s="169" t="s">
        <v>214</v>
      </c>
      <c r="F188" s="170" t="s">
        <v>215</v>
      </c>
      <c r="G188" s="171" t="s">
        <v>198</v>
      </c>
      <c r="H188" s="172">
        <v>116.587</v>
      </c>
      <c r="I188" s="173"/>
      <c r="J188" s="174">
        <f>ROUND(I188*H188,2)</f>
        <v>0</v>
      </c>
      <c r="K188" s="170" t="s">
        <v>183</v>
      </c>
      <c r="L188" s="34"/>
      <c r="M188" s="175" t="s">
        <v>1</v>
      </c>
      <c r="N188" s="176" t="s">
        <v>40</v>
      </c>
      <c r="O188" s="59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184</v>
      </c>
      <c r="AT188" s="179" t="s">
        <v>179</v>
      </c>
      <c r="AU188" s="179" t="s">
        <v>84</v>
      </c>
      <c r="AY188" s="18" t="s">
        <v>177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82</v>
      </c>
      <c r="BK188" s="180">
        <f>ROUND(I188*H188,2)</f>
        <v>0</v>
      </c>
      <c r="BL188" s="18" t="s">
        <v>184</v>
      </c>
      <c r="BM188" s="179" t="s">
        <v>1954</v>
      </c>
    </row>
    <row r="189" spans="2:51" s="13" customFormat="1" ht="12">
      <c r="B189" s="181"/>
      <c r="D189" s="182" t="s">
        <v>189</v>
      </c>
      <c r="E189" s="183" t="s">
        <v>1</v>
      </c>
      <c r="F189" s="184" t="s">
        <v>1955</v>
      </c>
      <c r="H189" s="185">
        <v>122.028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83" t="s">
        <v>189</v>
      </c>
      <c r="AU189" s="183" t="s">
        <v>84</v>
      </c>
      <c r="AV189" s="13" t="s">
        <v>84</v>
      </c>
      <c r="AW189" s="13" t="s">
        <v>31</v>
      </c>
      <c r="AX189" s="13" t="s">
        <v>75</v>
      </c>
      <c r="AY189" s="183" t="s">
        <v>177</v>
      </c>
    </row>
    <row r="190" spans="2:51" s="13" customFormat="1" ht="12">
      <c r="B190" s="181"/>
      <c r="D190" s="182" t="s">
        <v>189</v>
      </c>
      <c r="E190" s="183" t="s">
        <v>1</v>
      </c>
      <c r="F190" s="184" t="s">
        <v>1956</v>
      </c>
      <c r="H190" s="185">
        <v>-5.441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189</v>
      </c>
      <c r="AU190" s="183" t="s">
        <v>84</v>
      </c>
      <c r="AV190" s="13" t="s">
        <v>84</v>
      </c>
      <c r="AW190" s="13" t="s">
        <v>31</v>
      </c>
      <c r="AX190" s="13" t="s">
        <v>75</v>
      </c>
      <c r="AY190" s="183" t="s">
        <v>177</v>
      </c>
    </row>
    <row r="191" spans="2:51" s="15" customFormat="1" ht="12">
      <c r="B191" s="197"/>
      <c r="D191" s="182" t="s">
        <v>189</v>
      </c>
      <c r="E191" s="198" t="s">
        <v>131</v>
      </c>
      <c r="F191" s="199" t="s">
        <v>202</v>
      </c>
      <c r="H191" s="200">
        <v>116.587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189</v>
      </c>
      <c r="AU191" s="198" t="s">
        <v>84</v>
      </c>
      <c r="AV191" s="15" t="s">
        <v>184</v>
      </c>
      <c r="AW191" s="15" t="s">
        <v>31</v>
      </c>
      <c r="AX191" s="15" t="s">
        <v>82</v>
      </c>
      <c r="AY191" s="198" t="s">
        <v>177</v>
      </c>
    </row>
    <row r="192" spans="1:65" s="2" customFormat="1" ht="24" customHeight="1">
      <c r="A192" s="33"/>
      <c r="B192" s="167"/>
      <c r="C192" s="168" t="s">
        <v>271</v>
      </c>
      <c r="D192" s="168" t="s">
        <v>179</v>
      </c>
      <c r="E192" s="169" t="s">
        <v>218</v>
      </c>
      <c r="F192" s="170" t="s">
        <v>219</v>
      </c>
      <c r="G192" s="171" t="s">
        <v>198</v>
      </c>
      <c r="H192" s="172">
        <v>582.935</v>
      </c>
      <c r="I192" s="173"/>
      <c r="J192" s="174">
        <f>ROUND(I192*H192,2)</f>
        <v>0</v>
      </c>
      <c r="K192" s="170" t="s">
        <v>183</v>
      </c>
      <c r="L192" s="34"/>
      <c r="M192" s="175" t="s">
        <v>1</v>
      </c>
      <c r="N192" s="176" t="s">
        <v>40</v>
      </c>
      <c r="O192" s="59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184</v>
      </c>
      <c r="AT192" s="179" t="s">
        <v>179</v>
      </c>
      <c r="AU192" s="179" t="s">
        <v>84</v>
      </c>
      <c r="AY192" s="18" t="s">
        <v>177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8" t="s">
        <v>82</v>
      </c>
      <c r="BK192" s="180">
        <f>ROUND(I192*H192,2)</f>
        <v>0</v>
      </c>
      <c r="BL192" s="18" t="s">
        <v>184</v>
      </c>
      <c r="BM192" s="179" t="s">
        <v>1957</v>
      </c>
    </row>
    <row r="193" spans="2:51" s="13" customFormat="1" ht="12">
      <c r="B193" s="181"/>
      <c r="D193" s="182" t="s">
        <v>189</v>
      </c>
      <c r="E193" s="183" t="s">
        <v>1</v>
      </c>
      <c r="F193" s="184" t="s">
        <v>221</v>
      </c>
      <c r="H193" s="185">
        <v>582.935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189</v>
      </c>
      <c r="AU193" s="183" t="s">
        <v>84</v>
      </c>
      <c r="AV193" s="13" t="s">
        <v>84</v>
      </c>
      <c r="AW193" s="13" t="s">
        <v>31</v>
      </c>
      <c r="AX193" s="13" t="s">
        <v>82</v>
      </c>
      <c r="AY193" s="183" t="s">
        <v>177</v>
      </c>
    </row>
    <row r="194" spans="1:65" s="2" customFormat="1" ht="16.5" customHeight="1">
      <c r="A194" s="33"/>
      <c r="B194" s="167"/>
      <c r="C194" s="168" t="s">
        <v>279</v>
      </c>
      <c r="D194" s="168" t="s">
        <v>179</v>
      </c>
      <c r="E194" s="169" t="s">
        <v>223</v>
      </c>
      <c r="F194" s="170" t="s">
        <v>224</v>
      </c>
      <c r="G194" s="171" t="s">
        <v>198</v>
      </c>
      <c r="H194" s="172">
        <v>387.941</v>
      </c>
      <c r="I194" s="173"/>
      <c r="J194" s="174">
        <f>ROUND(I194*H194,2)</f>
        <v>0</v>
      </c>
      <c r="K194" s="170" t="s">
        <v>183</v>
      </c>
      <c r="L194" s="34"/>
      <c r="M194" s="175" t="s">
        <v>1</v>
      </c>
      <c r="N194" s="176" t="s">
        <v>40</v>
      </c>
      <c r="O194" s="59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184</v>
      </c>
      <c r="AT194" s="179" t="s">
        <v>179</v>
      </c>
      <c r="AU194" s="179" t="s">
        <v>84</v>
      </c>
      <c r="AY194" s="18" t="s">
        <v>177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82</v>
      </c>
      <c r="BK194" s="180">
        <f>ROUND(I194*H194,2)</f>
        <v>0</v>
      </c>
      <c r="BL194" s="18" t="s">
        <v>184</v>
      </c>
      <c r="BM194" s="179" t="s">
        <v>1958</v>
      </c>
    </row>
    <row r="195" spans="2:51" s="13" customFormat="1" ht="12">
      <c r="B195" s="181"/>
      <c r="D195" s="182" t="s">
        <v>189</v>
      </c>
      <c r="E195" s="183" t="s">
        <v>1</v>
      </c>
      <c r="F195" s="184" t="s">
        <v>927</v>
      </c>
      <c r="H195" s="185">
        <v>382.5</v>
      </c>
      <c r="I195" s="186"/>
      <c r="L195" s="181"/>
      <c r="M195" s="187"/>
      <c r="N195" s="188"/>
      <c r="O195" s="188"/>
      <c r="P195" s="188"/>
      <c r="Q195" s="188"/>
      <c r="R195" s="188"/>
      <c r="S195" s="188"/>
      <c r="T195" s="189"/>
      <c r="AT195" s="183" t="s">
        <v>189</v>
      </c>
      <c r="AU195" s="183" t="s">
        <v>84</v>
      </c>
      <c r="AV195" s="13" t="s">
        <v>84</v>
      </c>
      <c r="AW195" s="13" t="s">
        <v>31</v>
      </c>
      <c r="AX195" s="13" t="s">
        <v>75</v>
      </c>
      <c r="AY195" s="183" t="s">
        <v>177</v>
      </c>
    </row>
    <row r="196" spans="2:51" s="13" customFormat="1" ht="12">
      <c r="B196" s="181"/>
      <c r="D196" s="182" t="s">
        <v>189</v>
      </c>
      <c r="E196" s="183" t="s">
        <v>1</v>
      </c>
      <c r="F196" s="184" t="s">
        <v>1953</v>
      </c>
      <c r="H196" s="185">
        <v>5.441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189</v>
      </c>
      <c r="AU196" s="183" t="s">
        <v>84</v>
      </c>
      <c r="AV196" s="13" t="s">
        <v>84</v>
      </c>
      <c r="AW196" s="13" t="s">
        <v>31</v>
      </c>
      <c r="AX196" s="13" t="s">
        <v>75</v>
      </c>
      <c r="AY196" s="183" t="s">
        <v>177</v>
      </c>
    </row>
    <row r="197" spans="2:51" s="15" customFormat="1" ht="12">
      <c r="B197" s="197"/>
      <c r="D197" s="182" t="s">
        <v>189</v>
      </c>
      <c r="E197" s="198" t="s">
        <v>1</v>
      </c>
      <c r="F197" s="199" t="s">
        <v>202</v>
      </c>
      <c r="H197" s="200">
        <v>387.941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189</v>
      </c>
      <c r="AU197" s="198" t="s">
        <v>84</v>
      </c>
      <c r="AV197" s="15" t="s">
        <v>184</v>
      </c>
      <c r="AW197" s="15" t="s">
        <v>31</v>
      </c>
      <c r="AX197" s="15" t="s">
        <v>82</v>
      </c>
      <c r="AY197" s="198" t="s">
        <v>177</v>
      </c>
    </row>
    <row r="198" spans="1:65" s="2" customFormat="1" ht="16.5" customHeight="1">
      <c r="A198" s="33"/>
      <c r="B198" s="167"/>
      <c r="C198" s="168" t="s">
        <v>7</v>
      </c>
      <c r="D198" s="168" t="s">
        <v>179</v>
      </c>
      <c r="E198" s="169" t="s">
        <v>228</v>
      </c>
      <c r="F198" s="170" t="s">
        <v>229</v>
      </c>
      <c r="G198" s="171" t="s">
        <v>198</v>
      </c>
      <c r="H198" s="172">
        <v>116.587</v>
      </c>
      <c r="I198" s="173"/>
      <c r="J198" s="174">
        <f>ROUND(I198*H198,2)</f>
        <v>0</v>
      </c>
      <c r="K198" s="170" t="s">
        <v>183</v>
      </c>
      <c r="L198" s="34"/>
      <c r="M198" s="175" t="s">
        <v>1</v>
      </c>
      <c r="N198" s="176" t="s">
        <v>40</v>
      </c>
      <c r="O198" s="59"/>
      <c r="P198" s="177">
        <f>O198*H198</f>
        <v>0</v>
      </c>
      <c r="Q198" s="177">
        <v>0</v>
      </c>
      <c r="R198" s="177">
        <f>Q198*H198</f>
        <v>0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184</v>
      </c>
      <c r="AT198" s="179" t="s">
        <v>179</v>
      </c>
      <c r="AU198" s="179" t="s">
        <v>84</v>
      </c>
      <c r="AY198" s="18" t="s">
        <v>177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82</v>
      </c>
      <c r="BK198" s="180">
        <f>ROUND(I198*H198,2)</f>
        <v>0</v>
      </c>
      <c r="BL198" s="18" t="s">
        <v>184</v>
      </c>
      <c r="BM198" s="179" t="s">
        <v>1959</v>
      </c>
    </row>
    <row r="199" spans="2:51" s="13" customFormat="1" ht="12">
      <c r="B199" s="181"/>
      <c r="D199" s="182" t="s">
        <v>189</v>
      </c>
      <c r="E199" s="183" t="s">
        <v>1</v>
      </c>
      <c r="F199" s="184" t="s">
        <v>131</v>
      </c>
      <c r="H199" s="185">
        <v>116.587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189</v>
      </c>
      <c r="AU199" s="183" t="s">
        <v>84</v>
      </c>
      <c r="AV199" s="13" t="s">
        <v>84</v>
      </c>
      <c r="AW199" s="13" t="s">
        <v>31</v>
      </c>
      <c r="AX199" s="13" t="s">
        <v>82</v>
      </c>
      <c r="AY199" s="183" t="s">
        <v>177</v>
      </c>
    </row>
    <row r="200" spans="1:65" s="2" customFormat="1" ht="24" customHeight="1">
      <c r="A200" s="33"/>
      <c r="B200" s="167"/>
      <c r="C200" s="168" t="s">
        <v>289</v>
      </c>
      <c r="D200" s="168" t="s">
        <v>179</v>
      </c>
      <c r="E200" s="169" t="s">
        <v>232</v>
      </c>
      <c r="F200" s="170" t="s">
        <v>233</v>
      </c>
      <c r="G200" s="171" t="s">
        <v>234</v>
      </c>
      <c r="H200" s="172">
        <v>194.7</v>
      </c>
      <c r="I200" s="173"/>
      <c r="J200" s="174">
        <f>ROUND(I200*H200,2)</f>
        <v>0</v>
      </c>
      <c r="K200" s="170" t="s">
        <v>183</v>
      </c>
      <c r="L200" s="34"/>
      <c r="M200" s="175" t="s">
        <v>1</v>
      </c>
      <c r="N200" s="176" t="s">
        <v>40</v>
      </c>
      <c r="O200" s="59"/>
      <c r="P200" s="177">
        <f>O200*H200</f>
        <v>0</v>
      </c>
      <c r="Q200" s="177">
        <v>0</v>
      </c>
      <c r="R200" s="177">
        <f>Q200*H200</f>
        <v>0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184</v>
      </c>
      <c r="AT200" s="179" t="s">
        <v>179</v>
      </c>
      <c r="AU200" s="179" t="s">
        <v>84</v>
      </c>
      <c r="AY200" s="18" t="s">
        <v>177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82</v>
      </c>
      <c r="BK200" s="180">
        <f>ROUND(I200*H200,2)</f>
        <v>0</v>
      </c>
      <c r="BL200" s="18" t="s">
        <v>184</v>
      </c>
      <c r="BM200" s="179" t="s">
        <v>1960</v>
      </c>
    </row>
    <row r="201" spans="2:51" s="13" customFormat="1" ht="12">
      <c r="B201" s="181"/>
      <c r="D201" s="182" t="s">
        <v>189</v>
      </c>
      <c r="E201" s="183" t="s">
        <v>1</v>
      </c>
      <c r="F201" s="184" t="s">
        <v>236</v>
      </c>
      <c r="H201" s="185">
        <v>194.7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189</v>
      </c>
      <c r="AU201" s="183" t="s">
        <v>84</v>
      </c>
      <c r="AV201" s="13" t="s">
        <v>84</v>
      </c>
      <c r="AW201" s="13" t="s">
        <v>31</v>
      </c>
      <c r="AX201" s="13" t="s">
        <v>82</v>
      </c>
      <c r="AY201" s="183" t="s">
        <v>177</v>
      </c>
    </row>
    <row r="202" spans="1:65" s="2" customFormat="1" ht="24" customHeight="1">
      <c r="A202" s="33"/>
      <c r="B202" s="167"/>
      <c r="C202" s="168" t="s">
        <v>295</v>
      </c>
      <c r="D202" s="168" t="s">
        <v>179</v>
      </c>
      <c r="E202" s="169" t="s">
        <v>930</v>
      </c>
      <c r="F202" s="170" t="s">
        <v>931</v>
      </c>
      <c r="G202" s="171" t="s">
        <v>198</v>
      </c>
      <c r="H202" s="172">
        <v>5.441</v>
      </c>
      <c r="I202" s="173"/>
      <c r="J202" s="174">
        <f>ROUND(I202*H202,2)</f>
        <v>0</v>
      </c>
      <c r="K202" s="170" t="s">
        <v>183</v>
      </c>
      <c r="L202" s="34"/>
      <c r="M202" s="175" t="s">
        <v>1</v>
      </c>
      <c r="N202" s="176" t="s">
        <v>40</v>
      </c>
      <c r="O202" s="59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184</v>
      </c>
      <c r="AT202" s="179" t="s">
        <v>179</v>
      </c>
      <c r="AU202" s="179" t="s">
        <v>84</v>
      </c>
      <c r="AY202" s="18" t="s">
        <v>177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82</v>
      </c>
      <c r="BK202" s="180">
        <f>ROUND(I202*H202,2)</f>
        <v>0</v>
      </c>
      <c r="BL202" s="18" t="s">
        <v>184</v>
      </c>
      <c r="BM202" s="179" t="s">
        <v>1961</v>
      </c>
    </row>
    <row r="203" spans="2:51" s="14" customFormat="1" ht="12">
      <c r="B203" s="190"/>
      <c r="D203" s="182" t="s">
        <v>189</v>
      </c>
      <c r="E203" s="191" t="s">
        <v>1</v>
      </c>
      <c r="F203" s="192" t="s">
        <v>1944</v>
      </c>
      <c r="H203" s="191" t="s">
        <v>1</v>
      </c>
      <c r="I203" s="193"/>
      <c r="L203" s="190"/>
      <c r="M203" s="194"/>
      <c r="N203" s="195"/>
      <c r="O203" s="195"/>
      <c r="P203" s="195"/>
      <c r="Q203" s="195"/>
      <c r="R203" s="195"/>
      <c r="S203" s="195"/>
      <c r="T203" s="196"/>
      <c r="AT203" s="191" t="s">
        <v>189</v>
      </c>
      <c r="AU203" s="191" t="s">
        <v>84</v>
      </c>
      <c r="AV203" s="14" t="s">
        <v>82</v>
      </c>
      <c r="AW203" s="14" t="s">
        <v>31</v>
      </c>
      <c r="AX203" s="14" t="s">
        <v>75</v>
      </c>
      <c r="AY203" s="191" t="s">
        <v>177</v>
      </c>
    </row>
    <row r="204" spans="2:51" s="13" customFormat="1" ht="12">
      <c r="B204" s="181"/>
      <c r="D204" s="182" t="s">
        <v>189</v>
      </c>
      <c r="E204" s="183" t="s">
        <v>1</v>
      </c>
      <c r="F204" s="184" t="s">
        <v>1945</v>
      </c>
      <c r="H204" s="185">
        <v>6.615</v>
      </c>
      <c r="I204" s="186"/>
      <c r="L204" s="181"/>
      <c r="M204" s="187"/>
      <c r="N204" s="188"/>
      <c r="O204" s="188"/>
      <c r="P204" s="188"/>
      <c r="Q204" s="188"/>
      <c r="R204" s="188"/>
      <c r="S204" s="188"/>
      <c r="T204" s="189"/>
      <c r="AT204" s="183" t="s">
        <v>189</v>
      </c>
      <c r="AU204" s="183" t="s">
        <v>84</v>
      </c>
      <c r="AV204" s="13" t="s">
        <v>84</v>
      </c>
      <c r="AW204" s="13" t="s">
        <v>31</v>
      </c>
      <c r="AX204" s="13" t="s">
        <v>75</v>
      </c>
      <c r="AY204" s="183" t="s">
        <v>177</v>
      </c>
    </row>
    <row r="205" spans="2:51" s="13" customFormat="1" ht="12">
      <c r="B205" s="181"/>
      <c r="D205" s="182" t="s">
        <v>189</v>
      </c>
      <c r="E205" s="183" t="s">
        <v>1</v>
      </c>
      <c r="F205" s="184" t="s">
        <v>1962</v>
      </c>
      <c r="H205" s="185">
        <v>-1.053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189</v>
      </c>
      <c r="AU205" s="183" t="s">
        <v>84</v>
      </c>
      <c r="AV205" s="13" t="s">
        <v>84</v>
      </c>
      <c r="AW205" s="13" t="s">
        <v>31</v>
      </c>
      <c r="AX205" s="13" t="s">
        <v>75</v>
      </c>
      <c r="AY205" s="183" t="s">
        <v>177</v>
      </c>
    </row>
    <row r="206" spans="2:51" s="13" customFormat="1" ht="12">
      <c r="B206" s="181"/>
      <c r="D206" s="182" t="s">
        <v>189</v>
      </c>
      <c r="E206" s="183" t="s">
        <v>1</v>
      </c>
      <c r="F206" s="184" t="s">
        <v>1963</v>
      </c>
      <c r="H206" s="185">
        <v>-0.121</v>
      </c>
      <c r="I206" s="186"/>
      <c r="L206" s="181"/>
      <c r="M206" s="187"/>
      <c r="N206" s="188"/>
      <c r="O206" s="188"/>
      <c r="P206" s="188"/>
      <c r="Q206" s="188"/>
      <c r="R206" s="188"/>
      <c r="S206" s="188"/>
      <c r="T206" s="189"/>
      <c r="AT206" s="183" t="s">
        <v>189</v>
      </c>
      <c r="AU206" s="183" t="s">
        <v>84</v>
      </c>
      <c r="AV206" s="13" t="s">
        <v>84</v>
      </c>
      <c r="AW206" s="13" t="s">
        <v>31</v>
      </c>
      <c r="AX206" s="13" t="s">
        <v>75</v>
      </c>
      <c r="AY206" s="183" t="s">
        <v>177</v>
      </c>
    </row>
    <row r="207" spans="2:51" s="15" customFormat="1" ht="12">
      <c r="B207" s="197"/>
      <c r="D207" s="182" t="s">
        <v>189</v>
      </c>
      <c r="E207" s="198" t="s">
        <v>887</v>
      </c>
      <c r="F207" s="199" t="s">
        <v>202</v>
      </c>
      <c r="H207" s="200">
        <v>5.441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189</v>
      </c>
      <c r="AU207" s="198" t="s">
        <v>84</v>
      </c>
      <c r="AV207" s="15" t="s">
        <v>184</v>
      </c>
      <c r="AW207" s="15" t="s">
        <v>31</v>
      </c>
      <c r="AX207" s="15" t="s">
        <v>82</v>
      </c>
      <c r="AY207" s="198" t="s">
        <v>177</v>
      </c>
    </row>
    <row r="208" spans="1:65" s="2" customFormat="1" ht="16.5" customHeight="1">
      <c r="A208" s="33"/>
      <c r="B208" s="167"/>
      <c r="C208" s="168" t="s">
        <v>299</v>
      </c>
      <c r="D208" s="168" t="s">
        <v>179</v>
      </c>
      <c r="E208" s="169" t="s">
        <v>238</v>
      </c>
      <c r="F208" s="170" t="s">
        <v>239</v>
      </c>
      <c r="G208" s="171" t="s">
        <v>198</v>
      </c>
      <c r="H208" s="172">
        <v>382.5</v>
      </c>
      <c r="I208" s="173"/>
      <c r="J208" s="174">
        <f>ROUND(I208*H208,2)</f>
        <v>0</v>
      </c>
      <c r="K208" s="170" t="s">
        <v>1</v>
      </c>
      <c r="L208" s="34"/>
      <c r="M208" s="175" t="s">
        <v>1</v>
      </c>
      <c r="N208" s="176" t="s">
        <v>40</v>
      </c>
      <c r="O208" s="59"/>
      <c r="P208" s="177">
        <f>O208*H208</f>
        <v>0</v>
      </c>
      <c r="Q208" s="177">
        <v>0</v>
      </c>
      <c r="R208" s="177">
        <f>Q208*H208</f>
        <v>0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184</v>
      </c>
      <c r="AT208" s="179" t="s">
        <v>179</v>
      </c>
      <c r="AU208" s="179" t="s">
        <v>84</v>
      </c>
      <c r="AY208" s="18" t="s">
        <v>177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82</v>
      </c>
      <c r="BK208" s="180">
        <f>ROUND(I208*H208,2)</f>
        <v>0</v>
      </c>
      <c r="BL208" s="18" t="s">
        <v>184</v>
      </c>
      <c r="BM208" s="179" t="s">
        <v>1964</v>
      </c>
    </row>
    <row r="209" spans="2:51" s="13" customFormat="1" ht="12">
      <c r="B209" s="181"/>
      <c r="D209" s="182" t="s">
        <v>189</v>
      </c>
      <c r="E209" s="183" t="s">
        <v>1</v>
      </c>
      <c r="F209" s="184" t="s">
        <v>241</v>
      </c>
      <c r="H209" s="185">
        <v>382.5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189</v>
      </c>
      <c r="AU209" s="183" t="s">
        <v>84</v>
      </c>
      <c r="AV209" s="13" t="s">
        <v>84</v>
      </c>
      <c r="AW209" s="13" t="s">
        <v>31</v>
      </c>
      <c r="AX209" s="13" t="s">
        <v>82</v>
      </c>
      <c r="AY209" s="183" t="s">
        <v>177</v>
      </c>
    </row>
    <row r="210" spans="1:65" s="2" customFormat="1" ht="24" customHeight="1">
      <c r="A210" s="33"/>
      <c r="B210" s="167"/>
      <c r="C210" s="168" t="s">
        <v>304</v>
      </c>
      <c r="D210" s="168" t="s">
        <v>179</v>
      </c>
      <c r="E210" s="169" t="s">
        <v>941</v>
      </c>
      <c r="F210" s="170" t="s">
        <v>942</v>
      </c>
      <c r="G210" s="171" t="s">
        <v>182</v>
      </c>
      <c r="H210" s="172">
        <v>2550</v>
      </c>
      <c r="I210" s="173"/>
      <c r="J210" s="174">
        <f>ROUND(I210*H210,2)</f>
        <v>0</v>
      </c>
      <c r="K210" s="170" t="s">
        <v>183</v>
      </c>
      <c r="L210" s="34"/>
      <c r="M210" s="175" t="s">
        <v>1</v>
      </c>
      <c r="N210" s="176" t="s">
        <v>40</v>
      </c>
      <c r="O210" s="59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184</v>
      </c>
      <c r="AT210" s="179" t="s">
        <v>179</v>
      </c>
      <c r="AU210" s="179" t="s">
        <v>84</v>
      </c>
      <c r="AY210" s="18" t="s">
        <v>177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82</v>
      </c>
      <c r="BK210" s="180">
        <f>ROUND(I210*H210,2)</f>
        <v>0</v>
      </c>
      <c r="BL210" s="18" t="s">
        <v>184</v>
      </c>
      <c r="BM210" s="179" t="s">
        <v>1965</v>
      </c>
    </row>
    <row r="211" spans="2:51" s="13" customFormat="1" ht="12">
      <c r="B211" s="181"/>
      <c r="D211" s="182" t="s">
        <v>189</v>
      </c>
      <c r="E211" s="183" t="s">
        <v>133</v>
      </c>
      <c r="F211" s="184" t="s">
        <v>1966</v>
      </c>
      <c r="H211" s="185">
        <v>2550</v>
      </c>
      <c r="I211" s="186"/>
      <c r="L211" s="181"/>
      <c r="M211" s="187"/>
      <c r="N211" s="188"/>
      <c r="O211" s="188"/>
      <c r="P211" s="188"/>
      <c r="Q211" s="188"/>
      <c r="R211" s="188"/>
      <c r="S211" s="188"/>
      <c r="T211" s="189"/>
      <c r="AT211" s="183" t="s">
        <v>189</v>
      </c>
      <c r="AU211" s="183" t="s">
        <v>84</v>
      </c>
      <c r="AV211" s="13" t="s">
        <v>84</v>
      </c>
      <c r="AW211" s="13" t="s">
        <v>31</v>
      </c>
      <c r="AX211" s="13" t="s">
        <v>82</v>
      </c>
      <c r="AY211" s="183" t="s">
        <v>177</v>
      </c>
    </row>
    <row r="212" spans="1:65" s="2" customFormat="1" ht="16.5" customHeight="1">
      <c r="A212" s="33"/>
      <c r="B212" s="167"/>
      <c r="C212" s="168" t="s">
        <v>278</v>
      </c>
      <c r="D212" s="168" t="s">
        <v>179</v>
      </c>
      <c r="E212" s="169" t="s">
        <v>248</v>
      </c>
      <c r="F212" s="170" t="s">
        <v>249</v>
      </c>
      <c r="G212" s="171" t="s">
        <v>182</v>
      </c>
      <c r="H212" s="172">
        <v>3675</v>
      </c>
      <c r="I212" s="173"/>
      <c r="J212" s="174">
        <f>ROUND(I212*H212,2)</f>
        <v>0</v>
      </c>
      <c r="K212" s="170" t="s">
        <v>183</v>
      </c>
      <c r="L212" s="34"/>
      <c r="M212" s="175" t="s">
        <v>1</v>
      </c>
      <c r="N212" s="176" t="s">
        <v>40</v>
      </c>
      <c r="O212" s="59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184</v>
      </c>
      <c r="AT212" s="179" t="s">
        <v>179</v>
      </c>
      <c r="AU212" s="179" t="s">
        <v>84</v>
      </c>
      <c r="AY212" s="18" t="s">
        <v>177</v>
      </c>
      <c r="BE212" s="180">
        <f>IF(N212="základní",J212,0)</f>
        <v>0</v>
      </c>
      <c r="BF212" s="180">
        <f>IF(N212="snížená",J212,0)</f>
        <v>0</v>
      </c>
      <c r="BG212" s="180">
        <f>IF(N212="zákl. přenesená",J212,0)</f>
        <v>0</v>
      </c>
      <c r="BH212" s="180">
        <f>IF(N212="sníž. přenesená",J212,0)</f>
        <v>0</v>
      </c>
      <c r="BI212" s="180">
        <f>IF(N212="nulová",J212,0)</f>
        <v>0</v>
      </c>
      <c r="BJ212" s="18" t="s">
        <v>82</v>
      </c>
      <c r="BK212" s="180">
        <f>ROUND(I212*H212,2)</f>
        <v>0</v>
      </c>
      <c r="BL212" s="18" t="s">
        <v>184</v>
      </c>
      <c r="BM212" s="179" t="s">
        <v>1967</v>
      </c>
    </row>
    <row r="213" spans="2:51" s="13" customFormat="1" ht="12">
      <c r="B213" s="181"/>
      <c r="D213" s="182" t="s">
        <v>189</v>
      </c>
      <c r="E213" s="183" t="s">
        <v>1</v>
      </c>
      <c r="F213" s="184" t="s">
        <v>1968</v>
      </c>
      <c r="H213" s="185">
        <v>3675</v>
      </c>
      <c r="I213" s="186"/>
      <c r="L213" s="181"/>
      <c r="M213" s="187"/>
      <c r="N213" s="188"/>
      <c r="O213" s="188"/>
      <c r="P213" s="188"/>
      <c r="Q213" s="188"/>
      <c r="R213" s="188"/>
      <c r="S213" s="188"/>
      <c r="T213" s="189"/>
      <c r="AT213" s="183" t="s">
        <v>189</v>
      </c>
      <c r="AU213" s="183" t="s">
        <v>84</v>
      </c>
      <c r="AV213" s="13" t="s">
        <v>84</v>
      </c>
      <c r="AW213" s="13" t="s">
        <v>31</v>
      </c>
      <c r="AX213" s="13" t="s">
        <v>82</v>
      </c>
      <c r="AY213" s="183" t="s">
        <v>177</v>
      </c>
    </row>
    <row r="214" spans="1:65" s="2" customFormat="1" ht="16.5" customHeight="1">
      <c r="A214" s="33"/>
      <c r="B214" s="167"/>
      <c r="C214" s="168" t="s">
        <v>315</v>
      </c>
      <c r="D214" s="168" t="s">
        <v>179</v>
      </c>
      <c r="E214" s="169" t="s">
        <v>251</v>
      </c>
      <c r="F214" s="170" t="s">
        <v>252</v>
      </c>
      <c r="G214" s="171" t="s">
        <v>182</v>
      </c>
      <c r="H214" s="172">
        <v>2550</v>
      </c>
      <c r="I214" s="173"/>
      <c r="J214" s="174">
        <f>ROUND(I214*H214,2)</f>
        <v>0</v>
      </c>
      <c r="K214" s="170" t="s">
        <v>183</v>
      </c>
      <c r="L214" s="34"/>
      <c r="M214" s="175" t="s">
        <v>1</v>
      </c>
      <c r="N214" s="176" t="s">
        <v>40</v>
      </c>
      <c r="O214" s="5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184</v>
      </c>
      <c r="AT214" s="179" t="s">
        <v>179</v>
      </c>
      <c r="AU214" s="179" t="s">
        <v>84</v>
      </c>
      <c r="AY214" s="18" t="s">
        <v>177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82</v>
      </c>
      <c r="BK214" s="180">
        <f>ROUND(I214*H214,2)</f>
        <v>0</v>
      </c>
      <c r="BL214" s="18" t="s">
        <v>184</v>
      </c>
      <c r="BM214" s="179" t="s">
        <v>1969</v>
      </c>
    </row>
    <row r="215" spans="2:51" s="13" customFormat="1" ht="12">
      <c r="B215" s="181"/>
      <c r="D215" s="182" t="s">
        <v>189</v>
      </c>
      <c r="E215" s="183" t="s">
        <v>1</v>
      </c>
      <c r="F215" s="184" t="s">
        <v>133</v>
      </c>
      <c r="H215" s="185">
        <v>2550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189</v>
      </c>
      <c r="AU215" s="183" t="s">
        <v>84</v>
      </c>
      <c r="AV215" s="13" t="s">
        <v>84</v>
      </c>
      <c r="AW215" s="13" t="s">
        <v>31</v>
      </c>
      <c r="AX215" s="13" t="s">
        <v>82</v>
      </c>
      <c r="AY215" s="183" t="s">
        <v>177</v>
      </c>
    </row>
    <row r="216" spans="1:65" s="2" customFormat="1" ht="16.5" customHeight="1">
      <c r="A216" s="33"/>
      <c r="B216" s="167"/>
      <c r="C216" s="168" t="s">
        <v>319</v>
      </c>
      <c r="D216" s="168" t="s">
        <v>179</v>
      </c>
      <c r="E216" s="169" t="s">
        <v>255</v>
      </c>
      <c r="F216" s="170" t="s">
        <v>256</v>
      </c>
      <c r="G216" s="171" t="s">
        <v>182</v>
      </c>
      <c r="H216" s="172">
        <v>2550</v>
      </c>
      <c r="I216" s="173"/>
      <c r="J216" s="174">
        <f>ROUND(I216*H216,2)</f>
        <v>0</v>
      </c>
      <c r="K216" s="170" t="s">
        <v>1</v>
      </c>
      <c r="L216" s="34"/>
      <c r="M216" s="175" t="s">
        <v>1</v>
      </c>
      <c r="N216" s="176" t="s">
        <v>40</v>
      </c>
      <c r="O216" s="59"/>
      <c r="P216" s="177">
        <f>O216*H216</f>
        <v>0</v>
      </c>
      <c r="Q216" s="177">
        <v>0</v>
      </c>
      <c r="R216" s="177">
        <f>Q216*H216</f>
        <v>0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184</v>
      </c>
      <c r="AT216" s="179" t="s">
        <v>179</v>
      </c>
      <c r="AU216" s="179" t="s">
        <v>84</v>
      </c>
      <c r="AY216" s="18" t="s">
        <v>177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82</v>
      </c>
      <c r="BK216" s="180">
        <f>ROUND(I216*H216,2)</f>
        <v>0</v>
      </c>
      <c r="BL216" s="18" t="s">
        <v>184</v>
      </c>
      <c r="BM216" s="179" t="s">
        <v>1970</v>
      </c>
    </row>
    <row r="217" spans="2:51" s="13" customFormat="1" ht="12">
      <c r="B217" s="181"/>
      <c r="D217" s="182" t="s">
        <v>189</v>
      </c>
      <c r="E217" s="183" t="s">
        <v>1</v>
      </c>
      <c r="F217" s="184" t="s">
        <v>133</v>
      </c>
      <c r="H217" s="185">
        <v>2550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189</v>
      </c>
      <c r="AU217" s="183" t="s">
        <v>84</v>
      </c>
      <c r="AV217" s="13" t="s">
        <v>84</v>
      </c>
      <c r="AW217" s="13" t="s">
        <v>31</v>
      </c>
      <c r="AX217" s="13" t="s">
        <v>82</v>
      </c>
      <c r="AY217" s="183" t="s">
        <v>177</v>
      </c>
    </row>
    <row r="218" spans="2:63" s="12" customFormat="1" ht="22.9" customHeight="1">
      <c r="B218" s="154"/>
      <c r="D218" s="155" t="s">
        <v>74</v>
      </c>
      <c r="E218" s="165" t="s">
        <v>84</v>
      </c>
      <c r="F218" s="165" t="s">
        <v>258</v>
      </c>
      <c r="I218" s="157"/>
      <c r="J218" s="166">
        <f>BK218</f>
        <v>0</v>
      </c>
      <c r="L218" s="154"/>
      <c r="M218" s="159"/>
      <c r="N218" s="160"/>
      <c r="O218" s="160"/>
      <c r="P218" s="161">
        <f>SUM(P219:P258)</f>
        <v>0</v>
      </c>
      <c r="Q218" s="160"/>
      <c r="R218" s="161">
        <f>SUM(R219:R258)</f>
        <v>18.92534479</v>
      </c>
      <c r="S218" s="160"/>
      <c r="T218" s="162">
        <f>SUM(T219:T258)</f>
        <v>0</v>
      </c>
      <c r="AR218" s="155" t="s">
        <v>82</v>
      </c>
      <c r="AT218" s="163" t="s">
        <v>74</v>
      </c>
      <c r="AU218" s="163" t="s">
        <v>82</v>
      </c>
      <c r="AY218" s="155" t="s">
        <v>177</v>
      </c>
      <c r="BK218" s="164">
        <f>SUM(BK219:BK258)</f>
        <v>0</v>
      </c>
    </row>
    <row r="219" spans="1:65" s="2" customFormat="1" ht="24" customHeight="1">
      <c r="A219" s="33"/>
      <c r="B219" s="167"/>
      <c r="C219" s="168" t="s">
        <v>323</v>
      </c>
      <c r="D219" s="168" t="s">
        <v>179</v>
      </c>
      <c r="E219" s="169" t="s">
        <v>260</v>
      </c>
      <c r="F219" s="170" t="s">
        <v>261</v>
      </c>
      <c r="G219" s="171" t="s">
        <v>198</v>
      </c>
      <c r="H219" s="172">
        <v>1.409</v>
      </c>
      <c r="I219" s="173"/>
      <c r="J219" s="174">
        <f>ROUND(I219*H219,2)</f>
        <v>0</v>
      </c>
      <c r="K219" s="170" t="s">
        <v>183</v>
      </c>
      <c r="L219" s="34"/>
      <c r="M219" s="175" t="s">
        <v>1</v>
      </c>
      <c r="N219" s="176" t="s">
        <v>40</v>
      </c>
      <c r="O219" s="59"/>
      <c r="P219" s="177">
        <f>O219*H219</f>
        <v>0</v>
      </c>
      <c r="Q219" s="177">
        <v>1.98</v>
      </c>
      <c r="R219" s="177">
        <f>Q219*H219</f>
        <v>2.78982</v>
      </c>
      <c r="S219" s="177">
        <v>0</v>
      </c>
      <c r="T219" s="17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184</v>
      </c>
      <c r="AT219" s="179" t="s">
        <v>179</v>
      </c>
      <c r="AU219" s="179" t="s">
        <v>84</v>
      </c>
      <c r="AY219" s="18" t="s">
        <v>177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8" t="s">
        <v>82</v>
      </c>
      <c r="BK219" s="180">
        <f>ROUND(I219*H219,2)</f>
        <v>0</v>
      </c>
      <c r="BL219" s="18" t="s">
        <v>184</v>
      </c>
      <c r="BM219" s="179" t="s">
        <v>1971</v>
      </c>
    </row>
    <row r="220" spans="2:51" s="14" customFormat="1" ht="12">
      <c r="B220" s="190"/>
      <c r="D220" s="182" t="s">
        <v>189</v>
      </c>
      <c r="E220" s="191" t="s">
        <v>1</v>
      </c>
      <c r="F220" s="192" t="s">
        <v>1932</v>
      </c>
      <c r="H220" s="191" t="s">
        <v>1</v>
      </c>
      <c r="I220" s="193"/>
      <c r="L220" s="190"/>
      <c r="M220" s="194"/>
      <c r="N220" s="195"/>
      <c r="O220" s="195"/>
      <c r="P220" s="195"/>
      <c r="Q220" s="195"/>
      <c r="R220" s="195"/>
      <c r="S220" s="195"/>
      <c r="T220" s="196"/>
      <c r="AT220" s="191" t="s">
        <v>189</v>
      </c>
      <c r="AU220" s="191" t="s">
        <v>84</v>
      </c>
      <c r="AV220" s="14" t="s">
        <v>82</v>
      </c>
      <c r="AW220" s="14" t="s">
        <v>31</v>
      </c>
      <c r="AX220" s="14" t="s">
        <v>75</v>
      </c>
      <c r="AY220" s="191" t="s">
        <v>177</v>
      </c>
    </row>
    <row r="221" spans="2:51" s="13" customFormat="1" ht="12">
      <c r="B221" s="181"/>
      <c r="D221" s="182" t="s">
        <v>189</v>
      </c>
      <c r="E221" s="183" t="s">
        <v>1</v>
      </c>
      <c r="F221" s="184" t="s">
        <v>1972</v>
      </c>
      <c r="H221" s="185">
        <v>0.09</v>
      </c>
      <c r="I221" s="186"/>
      <c r="L221" s="181"/>
      <c r="M221" s="187"/>
      <c r="N221" s="188"/>
      <c r="O221" s="188"/>
      <c r="P221" s="188"/>
      <c r="Q221" s="188"/>
      <c r="R221" s="188"/>
      <c r="S221" s="188"/>
      <c r="T221" s="189"/>
      <c r="AT221" s="183" t="s">
        <v>189</v>
      </c>
      <c r="AU221" s="183" t="s">
        <v>84</v>
      </c>
      <c r="AV221" s="13" t="s">
        <v>84</v>
      </c>
      <c r="AW221" s="13" t="s">
        <v>31</v>
      </c>
      <c r="AX221" s="13" t="s">
        <v>75</v>
      </c>
      <c r="AY221" s="183" t="s">
        <v>177</v>
      </c>
    </row>
    <row r="222" spans="2:51" s="13" customFormat="1" ht="12">
      <c r="B222" s="181"/>
      <c r="D222" s="182" t="s">
        <v>189</v>
      </c>
      <c r="E222" s="183" t="s">
        <v>1</v>
      </c>
      <c r="F222" s="184" t="s">
        <v>1973</v>
      </c>
      <c r="H222" s="185">
        <v>0.12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189</v>
      </c>
      <c r="AU222" s="183" t="s">
        <v>84</v>
      </c>
      <c r="AV222" s="13" t="s">
        <v>84</v>
      </c>
      <c r="AW222" s="13" t="s">
        <v>31</v>
      </c>
      <c r="AX222" s="13" t="s">
        <v>75</v>
      </c>
      <c r="AY222" s="183" t="s">
        <v>177</v>
      </c>
    </row>
    <row r="223" spans="2:51" s="13" customFormat="1" ht="12">
      <c r="B223" s="181"/>
      <c r="D223" s="182" t="s">
        <v>189</v>
      </c>
      <c r="E223" s="183" t="s">
        <v>1</v>
      </c>
      <c r="F223" s="184" t="s">
        <v>1974</v>
      </c>
      <c r="H223" s="185">
        <v>0.12</v>
      </c>
      <c r="I223" s="186"/>
      <c r="L223" s="181"/>
      <c r="M223" s="187"/>
      <c r="N223" s="188"/>
      <c r="O223" s="188"/>
      <c r="P223" s="188"/>
      <c r="Q223" s="188"/>
      <c r="R223" s="188"/>
      <c r="S223" s="188"/>
      <c r="T223" s="189"/>
      <c r="AT223" s="183" t="s">
        <v>189</v>
      </c>
      <c r="AU223" s="183" t="s">
        <v>84</v>
      </c>
      <c r="AV223" s="13" t="s">
        <v>84</v>
      </c>
      <c r="AW223" s="13" t="s">
        <v>31</v>
      </c>
      <c r="AX223" s="13" t="s">
        <v>75</v>
      </c>
      <c r="AY223" s="183" t="s">
        <v>177</v>
      </c>
    </row>
    <row r="224" spans="2:51" s="13" customFormat="1" ht="12">
      <c r="B224" s="181"/>
      <c r="D224" s="182" t="s">
        <v>189</v>
      </c>
      <c r="E224" s="183" t="s">
        <v>1</v>
      </c>
      <c r="F224" s="184" t="s">
        <v>1975</v>
      </c>
      <c r="H224" s="185">
        <v>0.18</v>
      </c>
      <c r="I224" s="186"/>
      <c r="L224" s="181"/>
      <c r="M224" s="187"/>
      <c r="N224" s="188"/>
      <c r="O224" s="188"/>
      <c r="P224" s="188"/>
      <c r="Q224" s="188"/>
      <c r="R224" s="188"/>
      <c r="S224" s="188"/>
      <c r="T224" s="189"/>
      <c r="AT224" s="183" t="s">
        <v>189</v>
      </c>
      <c r="AU224" s="183" t="s">
        <v>84</v>
      </c>
      <c r="AV224" s="13" t="s">
        <v>84</v>
      </c>
      <c r="AW224" s="13" t="s">
        <v>31</v>
      </c>
      <c r="AX224" s="13" t="s">
        <v>75</v>
      </c>
      <c r="AY224" s="183" t="s">
        <v>177</v>
      </c>
    </row>
    <row r="225" spans="2:51" s="13" customFormat="1" ht="12">
      <c r="B225" s="181"/>
      <c r="D225" s="182" t="s">
        <v>189</v>
      </c>
      <c r="E225" s="183" t="s">
        <v>1</v>
      </c>
      <c r="F225" s="184" t="s">
        <v>1976</v>
      </c>
      <c r="H225" s="185">
        <v>0.06</v>
      </c>
      <c r="I225" s="186"/>
      <c r="L225" s="181"/>
      <c r="M225" s="187"/>
      <c r="N225" s="188"/>
      <c r="O225" s="188"/>
      <c r="P225" s="188"/>
      <c r="Q225" s="188"/>
      <c r="R225" s="188"/>
      <c r="S225" s="188"/>
      <c r="T225" s="189"/>
      <c r="AT225" s="183" t="s">
        <v>189</v>
      </c>
      <c r="AU225" s="183" t="s">
        <v>84</v>
      </c>
      <c r="AV225" s="13" t="s">
        <v>84</v>
      </c>
      <c r="AW225" s="13" t="s">
        <v>31</v>
      </c>
      <c r="AX225" s="13" t="s">
        <v>75</v>
      </c>
      <c r="AY225" s="183" t="s">
        <v>177</v>
      </c>
    </row>
    <row r="226" spans="2:51" s="13" customFormat="1" ht="12">
      <c r="B226" s="181"/>
      <c r="D226" s="182" t="s">
        <v>189</v>
      </c>
      <c r="E226" s="183" t="s">
        <v>1</v>
      </c>
      <c r="F226" s="184" t="s">
        <v>1977</v>
      </c>
      <c r="H226" s="185">
        <v>0.28</v>
      </c>
      <c r="I226" s="186"/>
      <c r="L226" s="181"/>
      <c r="M226" s="187"/>
      <c r="N226" s="188"/>
      <c r="O226" s="188"/>
      <c r="P226" s="188"/>
      <c r="Q226" s="188"/>
      <c r="R226" s="188"/>
      <c r="S226" s="188"/>
      <c r="T226" s="189"/>
      <c r="AT226" s="183" t="s">
        <v>189</v>
      </c>
      <c r="AU226" s="183" t="s">
        <v>84</v>
      </c>
      <c r="AV226" s="13" t="s">
        <v>84</v>
      </c>
      <c r="AW226" s="13" t="s">
        <v>31</v>
      </c>
      <c r="AX226" s="13" t="s">
        <v>75</v>
      </c>
      <c r="AY226" s="183" t="s">
        <v>177</v>
      </c>
    </row>
    <row r="227" spans="2:51" s="13" customFormat="1" ht="12">
      <c r="B227" s="181"/>
      <c r="D227" s="182" t="s">
        <v>189</v>
      </c>
      <c r="E227" s="183" t="s">
        <v>1</v>
      </c>
      <c r="F227" s="184" t="s">
        <v>1978</v>
      </c>
      <c r="H227" s="185">
        <v>0.28</v>
      </c>
      <c r="I227" s="186"/>
      <c r="L227" s="181"/>
      <c r="M227" s="187"/>
      <c r="N227" s="188"/>
      <c r="O227" s="188"/>
      <c r="P227" s="188"/>
      <c r="Q227" s="188"/>
      <c r="R227" s="188"/>
      <c r="S227" s="188"/>
      <c r="T227" s="189"/>
      <c r="AT227" s="183" t="s">
        <v>189</v>
      </c>
      <c r="AU227" s="183" t="s">
        <v>84</v>
      </c>
      <c r="AV227" s="13" t="s">
        <v>84</v>
      </c>
      <c r="AW227" s="13" t="s">
        <v>31</v>
      </c>
      <c r="AX227" s="13" t="s">
        <v>75</v>
      </c>
      <c r="AY227" s="183" t="s">
        <v>177</v>
      </c>
    </row>
    <row r="228" spans="2:51" s="13" customFormat="1" ht="12">
      <c r="B228" s="181"/>
      <c r="D228" s="182" t="s">
        <v>189</v>
      </c>
      <c r="E228" s="183" t="s">
        <v>1</v>
      </c>
      <c r="F228" s="184" t="s">
        <v>1979</v>
      </c>
      <c r="H228" s="185">
        <v>0.279</v>
      </c>
      <c r="I228" s="186"/>
      <c r="L228" s="181"/>
      <c r="M228" s="187"/>
      <c r="N228" s="188"/>
      <c r="O228" s="188"/>
      <c r="P228" s="188"/>
      <c r="Q228" s="188"/>
      <c r="R228" s="188"/>
      <c r="S228" s="188"/>
      <c r="T228" s="189"/>
      <c r="AT228" s="183" t="s">
        <v>189</v>
      </c>
      <c r="AU228" s="183" t="s">
        <v>84</v>
      </c>
      <c r="AV228" s="13" t="s">
        <v>84</v>
      </c>
      <c r="AW228" s="13" t="s">
        <v>31</v>
      </c>
      <c r="AX228" s="13" t="s">
        <v>75</v>
      </c>
      <c r="AY228" s="183" t="s">
        <v>177</v>
      </c>
    </row>
    <row r="229" spans="2:51" s="15" customFormat="1" ht="12">
      <c r="B229" s="197"/>
      <c r="D229" s="182" t="s">
        <v>189</v>
      </c>
      <c r="E229" s="198" t="s">
        <v>1</v>
      </c>
      <c r="F229" s="199" t="s">
        <v>202</v>
      </c>
      <c r="H229" s="200">
        <v>1.409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198" t="s">
        <v>189</v>
      </c>
      <c r="AU229" s="198" t="s">
        <v>84</v>
      </c>
      <c r="AV229" s="15" t="s">
        <v>184</v>
      </c>
      <c r="AW229" s="15" t="s">
        <v>31</v>
      </c>
      <c r="AX229" s="15" t="s">
        <v>82</v>
      </c>
      <c r="AY229" s="198" t="s">
        <v>177</v>
      </c>
    </row>
    <row r="230" spans="1:65" s="2" customFormat="1" ht="16.5" customHeight="1">
      <c r="A230" s="33"/>
      <c r="B230" s="167"/>
      <c r="C230" s="168" t="s">
        <v>328</v>
      </c>
      <c r="D230" s="168" t="s">
        <v>179</v>
      </c>
      <c r="E230" s="169" t="s">
        <v>1980</v>
      </c>
      <c r="F230" s="170" t="s">
        <v>1981</v>
      </c>
      <c r="G230" s="171" t="s">
        <v>198</v>
      </c>
      <c r="H230" s="172">
        <v>4.53</v>
      </c>
      <c r="I230" s="173"/>
      <c r="J230" s="174">
        <f>ROUND(I230*H230,2)</f>
        <v>0</v>
      </c>
      <c r="K230" s="170" t="s">
        <v>183</v>
      </c>
      <c r="L230" s="34"/>
      <c r="M230" s="175" t="s">
        <v>1</v>
      </c>
      <c r="N230" s="176" t="s">
        <v>40</v>
      </c>
      <c r="O230" s="59"/>
      <c r="P230" s="177">
        <f>O230*H230</f>
        <v>0</v>
      </c>
      <c r="Q230" s="177">
        <v>2.45329</v>
      </c>
      <c r="R230" s="177">
        <f>Q230*H230</f>
        <v>11.113403700000001</v>
      </c>
      <c r="S230" s="177">
        <v>0</v>
      </c>
      <c r="T230" s="17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184</v>
      </c>
      <c r="AT230" s="179" t="s">
        <v>179</v>
      </c>
      <c r="AU230" s="179" t="s">
        <v>84</v>
      </c>
      <c r="AY230" s="18" t="s">
        <v>177</v>
      </c>
      <c r="BE230" s="180">
        <f>IF(N230="základní",J230,0)</f>
        <v>0</v>
      </c>
      <c r="BF230" s="180">
        <f>IF(N230="snížená",J230,0)</f>
        <v>0</v>
      </c>
      <c r="BG230" s="180">
        <f>IF(N230="zákl. přenesená",J230,0)</f>
        <v>0</v>
      </c>
      <c r="BH230" s="180">
        <f>IF(N230="sníž. přenesená",J230,0)</f>
        <v>0</v>
      </c>
      <c r="BI230" s="180">
        <f>IF(N230="nulová",J230,0)</f>
        <v>0</v>
      </c>
      <c r="BJ230" s="18" t="s">
        <v>82</v>
      </c>
      <c r="BK230" s="180">
        <f>ROUND(I230*H230,2)</f>
        <v>0</v>
      </c>
      <c r="BL230" s="18" t="s">
        <v>184</v>
      </c>
      <c r="BM230" s="179" t="s">
        <v>1982</v>
      </c>
    </row>
    <row r="231" spans="2:51" s="14" customFormat="1" ht="12">
      <c r="B231" s="190"/>
      <c r="D231" s="182" t="s">
        <v>189</v>
      </c>
      <c r="E231" s="191" t="s">
        <v>1</v>
      </c>
      <c r="F231" s="192" t="s">
        <v>1932</v>
      </c>
      <c r="H231" s="191" t="s">
        <v>1</v>
      </c>
      <c r="I231" s="193"/>
      <c r="L231" s="190"/>
      <c r="M231" s="194"/>
      <c r="N231" s="195"/>
      <c r="O231" s="195"/>
      <c r="P231" s="195"/>
      <c r="Q231" s="195"/>
      <c r="R231" s="195"/>
      <c r="S231" s="195"/>
      <c r="T231" s="196"/>
      <c r="AT231" s="191" t="s">
        <v>189</v>
      </c>
      <c r="AU231" s="191" t="s">
        <v>84</v>
      </c>
      <c r="AV231" s="14" t="s">
        <v>82</v>
      </c>
      <c r="AW231" s="14" t="s">
        <v>31</v>
      </c>
      <c r="AX231" s="14" t="s">
        <v>75</v>
      </c>
      <c r="AY231" s="191" t="s">
        <v>177</v>
      </c>
    </row>
    <row r="232" spans="2:51" s="13" customFormat="1" ht="12">
      <c r="B232" s="181"/>
      <c r="D232" s="182" t="s">
        <v>189</v>
      </c>
      <c r="E232" s="183" t="s">
        <v>1</v>
      </c>
      <c r="F232" s="184" t="s">
        <v>1933</v>
      </c>
      <c r="H232" s="185">
        <v>0.45</v>
      </c>
      <c r="I232" s="186"/>
      <c r="L232" s="181"/>
      <c r="M232" s="187"/>
      <c r="N232" s="188"/>
      <c r="O232" s="188"/>
      <c r="P232" s="188"/>
      <c r="Q232" s="188"/>
      <c r="R232" s="188"/>
      <c r="S232" s="188"/>
      <c r="T232" s="189"/>
      <c r="AT232" s="183" t="s">
        <v>189</v>
      </c>
      <c r="AU232" s="183" t="s">
        <v>84</v>
      </c>
      <c r="AV232" s="13" t="s">
        <v>84</v>
      </c>
      <c r="AW232" s="13" t="s">
        <v>31</v>
      </c>
      <c r="AX232" s="13" t="s">
        <v>75</v>
      </c>
      <c r="AY232" s="183" t="s">
        <v>177</v>
      </c>
    </row>
    <row r="233" spans="2:51" s="13" customFormat="1" ht="12">
      <c r="B233" s="181"/>
      <c r="D233" s="182" t="s">
        <v>189</v>
      </c>
      <c r="E233" s="183" t="s">
        <v>1</v>
      </c>
      <c r="F233" s="184" t="s">
        <v>1934</v>
      </c>
      <c r="H233" s="185">
        <v>0.6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189</v>
      </c>
      <c r="AU233" s="183" t="s">
        <v>84</v>
      </c>
      <c r="AV233" s="13" t="s">
        <v>84</v>
      </c>
      <c r="AW233" s="13" t="s">
        <v>31</v>
      </c>
      <c r="AX233" s="13" t="s">
        <v>75</v>
      </c>
      <c r="AY233" s="183" t="s">
        <v>177</v>
      </c>
    </row>
    <row r="234" spans="2:51" s="13" customFormat="1" ht="12">
      <c r="B234" s="181"/>
      <c r="D234" s="182" t="s">
        <v>189</v>
      </c>
      <c r="E234" s="183" t="s">
        <v>1</v>
      </c>
      <c r="F234" s="184" t="s">
        <v>1935</v>
      </c>
      <c r="H234" s="185">
        <v>0.6</v>
      </c>
      <c r="I234" s="186"/>
      <c r="L234" s="181"/>
      <c r="M234" s="187"/>
      <c r="N234" s="188"/>
      <c r="O234" s="188"/>
      <c r="P234" s="188"/>
      <c r="Q234" s="188"/>
      <c r="R234" s="188"/>
      <c r="S234" s="188"/>
      <c r="T234" s="189"/>
      <c r="AT234" s="183" t="s">
        <v>189</v>
      </c>
      <c r="AU234" s="183" t="s">
        <v>84</v>
      </c>
      <c r="AV234" s="13" t="s">
        <v>84</v>
      </c>
      <c r="AW234" s="13" t="s">
        <v>31</v>
      </c>
      <c r="AX234" s="13" t="s">
        <v>75</v>
      </c>
      <c r="AY234" s="183" t="s">
        <v>177</v>
      </c>
    </row>
    <row r="235" spans="2:51" s="13" customFormat="1" ht="12">
      <c r="B235" s="181"/>
      <c r="D235" s="182" t="s">
        <v>189</v>
      </c>
      <c r="E235" s="183" t="s">
        <v>1</v>
      </c>
      <c r="F235" s="184" t="s">
        <v>1936</v>
      </c>
      <c r="H235" s="185">
        <v>0.9</v>
      </c>
      <c r="I235" s="186"/>
      <c r="L235" s="181"/>
      <c r="M235" s="187"/>
      <c r="N235" s="188"/>
      <c r="O235" s="188"/>
      <c r="P235" s="188"/>
      <c r="Q235" s="188"/>
      <c r="R235" s="188"/>
      <c r="S235" s="188"/>
      <c r="T235" s="189"/>
      <c r="AT235" s="183" t="s">
        <v>189</v>
      </c>
      <c r="AU235" s="183" t="s">
        <v>84</v>
      </c>
      <c r="AV235" s="13" t="s">
        <v>84</v>
      </c>
      <c r="AW235" s="13" t="s">
        <v>31</v>
      </c>
      <c r="AX235" s="13" t="s">
        <v>75</v>
      </c>
      <c r="AY235" s="183" t="s">
        <v>177</v>
      </c>
    </row>
    <row r="236" spans="2:51" s="13" customFormat="1" ht="12">
      <c r="B236" s="181"/>
      <c r="D236" s="182" t="s">
        <v>189</v>
      </c>
      <c r="E236" s="183" t="s">
        <v>1</v>
      </c>
      <c r="F236" s="184" t="s">
        <v>1937</v>
      </c>
      <c r="H236" s="185">
        <v>0.3</v>
      </c>
      <c r="I236" s="186"/>
      <c r="L236" s="181"/>
      <c r="M236" s="187"/>
      <c r="N236" s="188"/>
      <c r="O236" s="188"/>
      <c r="P236" s="188"/>
      <c r="Q236" s="188"/>
      <c r="R236" s="188"/>
      <c r="S236" s="188"/>
      <c r="T236" s="189"/>
      <c r="AT236" s="183" t="s">
        <v>189</v>
      </c>
      <c r="AU236" s="183" t="s">
        <v>84</v>
      </c>
      <c r="AV236" s="13" t="s">
        <v>84</v>
      </c>
      <c r="AW236" s="13" t="s">
        <v>31</v>
      </c>
      <c r="AX236" s="13" t="s">
        <v>75</v>
      </c>
      <c r="AY236" s="183" t="s">
        <v>177</v>
      </c>
    </row>
    <row r="237" spans="2:51" s="13" customFormat="1" ht="12">
      <c r="B237" s="181"/>
      <c r="D237" s="182" t="s">
        <v>189</v>
      </c>
      <c r="E237" s="183" t="s">
        <v>1</v>
      </c>
      <c r="F237" s="184" t="s">
        <v>1938</v>
      </c>
      <c r="H237" s="185">
        <v>0.84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189</v>
      </c>
      <c r="AU237" s="183" t="s">
        <v>84</v>
      </c>
      <c r="AV237" s="13" t="s">
        <v>84</v>
      </c>
      <c r="AW237" s="13" t="s">
        <v>31</v>
      </c>
      <c r="AX237" s="13" t="s">
        <v>75</v>
      </c>
      <c r="AY237" s="183" t="s">
        <v>177</v>
      </c>
    </row>
    <row r="238" spans="2:51" s="13" customFormat="1" ht="12">
      <c r="B238" s="181"/>
      <c r="D238" s="182" t="s">
        <v>189</v>
      </c>
      <c r="E238" s="183" t="s">
        <v>1</v>
      </c>
      <c r="F238" s="184" t="s">
        <v>1939</v>
      </c>
      <c r="H238" s="185">
        <v>0.84</v>
      </c>
      <c r="I238" s="186"/>
      <c r="L238" s="181"/>
      <c r="M238" s="187"/>
      <c r="N238" s="188"/>
      <c r="O238" s="188"/>
      <c r="P238" s="188"/>
      <c r="Q238" s="188"/>
      <c r="R238" s="188"/>
      <c r="S238" s="188"/>
      <c r="T238" s="189"/>
      <c r="AT238" s="183" t="s">
        <v>189</v>
      </c>
      <c r="AU238" s="183" t="s">
        <v>84</v>
      </c>
      <c r="AV238" s="13" t="s">
        <v>84</v>
      </c>
      <c r="AW238" s="13" t="s">
        <v>31</v>
      </c>
      <c r="AX238" s="13" t="s">
        <v>75</v>
      </c>
      <c r="AY238" s="183" t="s">
        <v>177</v>
      </c>
    </row>
    <row r="239" spans="2:51" s="15" customFormat="1" ht="12">
      <c r="B239" s="197"/>
      <c r="D239" s="182" t="s">
        <v>189</v>
      </c>
      <c r="E239" s="198" t="s">
        <v>1</v>
      </c>
      <c r="F239" s="199" t="s">
        <v>202</v>
      </c>
      <c r="H239" s="200">
        <v>4.53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189</v>
      </c>
      <c r="AU239" s="198" t="s">
        <v>84</v>
      </c>
      <c r="AV239" s="15" t="s">
        <v>184</v>
      </c>
      <c r="AW239" s="15" t="s">
        <v>31</v>
      </c>
      <c r="AX239" s="15" t="s">
        <v>82</v>
      </c>
      <c r="AY239" s="198" t="s">
        <v>177</v>
      </c>
    </row>
    <row r="240" spans="1:65" s="2" customFormat="1" ht="16.5" customHeight="1">
      <c r="A240" s="33"/>
      <c r="B240" s="167"/>
      <c r="C240" s="168" t="s">
        <v>332</v>
      </c>
      <c r="D240" s="168" t="s">
        <v>179</v>
      </c>
      <c r="E240" s="169" t="s">
        <v>553</v>
      </c>
      <c r="F240" s="170" t="s">
        <v>554</v>
      </c>
      <c r="G240" s="171" t="s">
        <v>182</v>
      </c>
      <c r="H240" s="172">
        <v>23.8</v>
      </c>
      <c r="I240" s="173"/>
      <c r="J240" s="174">
        <f>ROUND(I240*H240,2)</f>
        <v>0</v>
      </c>
      <c r="K240" s="170" t="s">
        <v>183</v>
      </c>
      <c r="L240" s="34"/>
      <c r="M240" s="175" t="s">
        <v>1</v>
      </c>
      <c r="N240" s="176" t="s">
        <v>40</v>
      </c>
      <c r="O240" s="59"/>
      <c r="P240" s="177">
        <f>O240*H240</f>
        <v>0</v>
      </c>
      <c r="Q240" s="177">
        <v>0.00269</v>
      </c>
      <c r="R240" s="177">
        <f>Q240*H240</f>
        <v>0.06402200000000001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184</v>
      </c>
      <c r="AT240" s="179" t="s">
        <v>179</v>
      </c>
      <c r="AU240" s="179" t="s">
        <v>84</v>
      </c>
      <c r="AY240" s="18" t="s">
        <v>177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82</v>
      </c>
      <c r="BK240" s="180">
        <f>ROUND(I240*H240,2)</f>
        <v>0</v>
      </c>
      <c r="BL240" s="18" t="s">
        <v>184</v>
      </c>
      <c r="BM240" s="179" t="s">
        <v>1983</v>
      </c>
    </row>
    <row r="241" spans="2:51" s="14" customFormat="1" ht="12">
      <c r="B241" s="190"/>
      <c r="D241" s="182" t="s">
        <v>189</v>
      </c>
      <c r="E241" s="191" t="s">
        <v>1</v>
      </c>
      <c r="F241" s="192" t="s">
        <v>1932</v>
      </c>
      <c r="H241" s="191" t="s">
        <v>1</v>
      </c>
      <c r="I241" s="193"/>
      <c r="L241" s="190"/>
      <c r="M241" s="194"/>
      <c r="N241" s="195"/>
      <c r="O241" s="195"/>
      <c r="P241" s="195"/>
      <c r="Q241" s="195"/>
      <c r="R241" s="195"/>
      <c r="S241" s="195"/>
      <c r="T241" s="196"/>
      <c r="AT241" s="191" t="s">
        <v>189</v>
      </c>
      <c r="AU241" s="191" t="s">
        <v>84</v>
      </c>
      <c r="AV241" s="14" t="s">
        <v>82</v>
      </c>
      <c r="AW241" s="14" t="s">
        <v>31</v>
      </c>
      <c r="AX241" s="14" t="s">
        <v>75</v>
      </c>
      <c r="AY241" s="191" t="s">
        <v>177</v>
      </c>
    </row>
    <row r="242" spans="2:51" s="13" customFormat="1" ht="12">
      <c r="B242" s="181"/>
      <c r="D242" s="182" t="s">
        <v>189</v>
      </c>
      <c r="E242" s="183" t="s">
        <v>1</v>
      </c>
      <c r="F242" s="184" t="s">
        <v>1984</v>
      </c>
      <c r="H242" s="185">
        <v>3</v>
      </c>
      <c r="I242" s="186"/>
      <c r="L242" s="181"/>
      <c r="M242" s="187"/>
      <c r="N242" s="188"/>
      <c r="O242" s="188"/>
      <c r="P242" s="188"/>
      <c r="Q242" s="188"/>
      <c r="R242" s="188"/>
      <c r="S242" s="188"/>
      <c r="T242" s="189"/>
      <c r="AT242" s="183" t="s">
        <v>189</v>
      </c>
      <c r="AU242" s="183" t="s">
        <v>84</v>
      </c>
      <c r="AV242" s="13" t="s">
        <v>84</v>
      </c>
      <c r="AW242" s="13" t="s">
        <v>31</v>
      </c>
      <c r="AX242" s="13" t="s">
        <v>75</v>
      </c>
      <c r="AY242" s="183" t="s">
        <v>177</v>
      </c>
    </row>
    <row r="243" spans="2:51" s="13" customFormat="1" ht="12">
      <c r="B243" s="181"/>
      <c r="D243" s="182" t="s">
        <v>189</v>
      </c>
      <c r="E243" s="183" t="s">
        <v>1</v>
      </c>
      <c r="F243" s="184" t="s">
        <v>1985</v>
      </c>
      <c r="H243" s="185">
        <v>4</v>
      </c>
      <c r="I243" s="186"/>
      <c r="L243" s="181"/>
      <c r="M243" s="187"/>
      <c r="N243" s="188"/>
      <c r="O243" s="188"/>
      <c r="P243" s="188"/>
      <c r="Q243" s="188"/>
      <c r="R243" s="188"/>
      <c r="S243" s="188"/>
      <c r="T243" s="189"/>
      <c r="AT243" s="183" t="s">
        <v>189</v>
      </c>
      <c r="AU243" s="183" t="s">
        <v>84</v>
      </c>
      <c r="AV243" s="13" t="s">
        <v>84</v>
      </c>
      <c r="AW243" s="13" t="s">
        <v>31</v>
      </c>
      <c r="AX243" s="13" t="s">
        <v>75</v>
      </c>
      <c r="AY243" s="183" t="s">
        <v>177</v>
      </c>
    </row>
    <row r="244" spans="2:51" s="13" customFormat="1" ht="12">
      <c r="B244" s="181"/>
      <c r="D244" s="182" t="s">
        <v>189</v>
      </c>
      <c r="E244" s="183" t="s">
        <v>1</v>
      </c>
      <c r="F244" s="184" t="s">
        <v>1986</v>
      </c>
      <c r="H244" s="185">
        <v>4</v>
      </c>
      <c r="I244" s="186"/>
      <c r="L244" s="181"/>
      <c r="M244" s="187"/>
      <c r="N244" s="188"/>
      <c r="O244" s="188"/>
      <c r="P244" s="188"/>
      <c r="Q244" s="188"/>
      <c r="R244" s="188"/>
      <c r="S244" s="188"/>
      <c r="T244" s="189"/>
      <c r="AT244" s="183" t="s">
        <v>189</v>
      </c>
      <c r="AU244" s="183" t="s">
        <v>84</v>
      </c>
      <c r="AV244" s="13" t="s">
        <v>84</v>
      </c>
      <c r="AW244" s="13" t="s">
        <v>31</v>
      </c>
      <c r="AX244" s="13" t="s">
        <v>75</v>
      </c>
      <c r="AY244" s="183" t="s">
        <v>177</v>
      </c>
    </row>
    <row r="245" spans="2:51" s="13" customFormat="1" ht="12">
      <c r="B245" s="181"/>
      <c r="D245" s="182" t="s">
        <v>189</v>
      </c>
      <c r="E245" s="183" t="s">
        <v>1</v>
      </c>
      <c r="F245" s="184" t="s">
        <v>1987</v>
      </c>
      <c r="H245" s="185">
        <v>6</v>
      </c>
      <c r="I245" s="186"/>
      <c r="L245" s="181"/>
      <c r="M245" s="187"/>
      <c r="N245" s="188"/>
      <c r="O245" s="188"/>
      <c r="P245" s="188"/>
      <c r="Q245" s="188"/>
      <c r="R245" s="188"/>
      <c r="S245" s="188"/>
      <c r="T245" s="189"/>
      <c r="AT245" s="183" t="s">
        <v>189</v>
      </c>
      <c r="AU245" s="183" t="s">
        <v>84</v>
      </c>
      <c r="AV245" s="13" t="s">
        <v>84</v>
      </c>
      <c r="AW245" s="13" t="s">
        <v>31</v>
      </c>
      <c r="AX245" s="13" t="s">
        <v>75</v>
      </c>
      <c r="AY245" s="183" t="s">
        <v>177</v>
      </c>
    </row>
    <row r="246" spans="2:51" s="13" customFormat="1" ht="12">
      <c r="B246" s="181"/>
      <c r="D246" s="182" t="s">
        <v>189</v>
      </c>
      <c r="E246" s="183" t="s">
        <v>1</v>
      </c>
      <c r="F246" s="184" t="s">
        <v>1988</v>
      </c>
      <c r="H246" s="185">
        <v>2</v>
      </c>
      <c r="I246" s="186"/>
      <c r="L246" s="181"/>
      <c r="M246" s="187"/>
      <c r="N246" s="188"/>
      <c r="O246" s="188"/>
      <c r="P246" s="188"/>
      <c r="Q246" s="188"/>
      <c r="R246" s="188"/>
      <c r="S246" s="188"/>
      <c r="T246" s="189"/>
      <c r="AT246" s="183" t="s">
        <v>189</v>
      </c>
      <c r="AU246" s="183" t="s">
        <v>84</v>
      </c>
      <c r="AV246" s="13" t="s">
        <v>84</v>
      </c>
      <c r="AW246" s="13" t="s">
        <v>31</v>
      </c>
      <c r="AX246" s="13" t="s">
        <v>75</v>
      </c>
      <c r="AY246" s="183" t="s">
        <v>177</v>
      </c>
    </row>
    <row r="247" spans="2:51" s="13" customFormat="1" ht="12">
      <c r="B247" s="181"/>
      <c r="D247" s="182" t="s">
        <v>189</v>
      </c>
      <c r="E247" s="183" t="s">
        <v>1</v>
      </c>
      <c r="F247" s="184" t="s">
        <v>1989</v>
      </c>
      <c r="H247" s="185">
        <v>2.4</v>
      </c>
      <c r="I247" s="186"/>
      <c r="L247" s="181"/>
      <c r="M247" s="187"/>
      <c r="N247" s="188"/>
      <c r="O247" s="188"/>
      <c r="P247" s="188"/>
      <c r="Q247" s="188"/>
      <c r="R247" s="188"/>
      <c r="S247" s="188"/>
      <c r="T247" s="189"/>
      <c r="AT247" s="183" t="s">
        <v>189</v>
      </c>
      <c r="AU247" s="183" t="s">
        <v>84</v>
      </c>
      <c r="AV247" s="13" t="s">
        <v>84</v>
      </c>
      <c r="AW247" s="13" t="s">
        <v>31</v>
      </c>
      <c r="AX247" s="13" t="s">
        <v>75</v>
      </c>
      <c r="AY247" s="183" t="s">
        <v>177</v>
      </c>
    </row>
    <row r="248" spans="2:51" s="13" customFormat="1" ht="12">
      <c r="B248" s="181"/>
      <c r="D248" s="182" t="s">
        <v>189</v>
      </c>
      <c r="E248" s="183" t="s">
        <v>1</v>
      </c>
      <c r="F248" s="184" t="s">
        <v>1990</v>
      </c>
      <c r="H248" s="185">
        <v>2.4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189</v>
      </c>
      <c r="AU248" s="183" t="s">
        <v>84</v>
      </c>
      <c r="AV248" s="13" t="s">
        <v>84</v>
      </c>
      <c r="AW248" s="13" t="s">
        <v>31</v>
      </c>
      <c r="AX248" s="13" t="s">
        <v>75</v>
      </c>
      <c r="AY248" s="183" t="s">
        <v>177</v>
      </c>
    </row>
    <row r="249" spans="2:51" s="15" customFormat="1" ht="12">
      <c r="B249" s="197"/>
      <c r="D249" s="182" t="s">
        <v>189</v>
      </c>
      <c r="E249" s="198" t="s">
        <v>1</v>
      </c>
      <c r="F249" s="199" t="s">
        <v>202</v>
      </c>
      <c r="H249" s="200">
        <v>23.8</v>
      </c>
      <c r="I249" s="201"/>
      <c r="L249" s="197"/>
      <c r="M249" s="202"/>
      <c r="N249" s="203"/>
      <c r="O249" s="203"/>
      <c r="P249" s="203"/>
      <c r="Q249" s="203"/>
      <c r="R249" s="203"/>
      <c r="S249" s="203"/>
      <c r="T249" s="204"/>
      <c r="AT249" s="198" t="s">
        <v>189</v>
      </c>
      <c r="AU249" s="198" t="s">
        <v>84</v>
      </c>
      <c r="AV249" s="15" t="s">
        <v>184</v>
      </c>
      <c r="AW249" s="15" t="s">
        <v>31</v>
      </c>
      <c r="AX249" s="15" t="s">
        <v>82</v>
      </c>
      <c r="AY249" s="198" t="s">
        <v>177</v>
      </c>
    </row>
    <row r="250" spans="1:65" s="2" customFormat="1" ht="16.5" customHeight="1">
      <c r="A250" s="33"/>
      <c r="B250" s="167"/>
      <c r="C250" s="168" t="s">
        <v>337</v>
      </c>
      <c r="D250" s="168" t="s">
        <v>179</v>
      </c>
      <c r="E250" s="169" t="s">
        <v>557</v>
      </c>
      <c r="F250" s="170" t="s">
        <v>558</v>
      </c>
      <c r="G250" s="171" t="s">
        <v>182</v>
      </c>
      <c r="H250" s="172">
        <v>23.8</v>
      </c>
      <c r="I250" s="173"/>
      <c r="J250" s="174">
        <f>ROUND(I250*H250,2)</f>
        <v>0</v>
      </c>
      <c r="K250" s="170" t="s">
        <v>183</v>
      </c>
      <c r="L250" s="34"/>
      <c r="M250" s="175" t="s">
        <v>1</v>
      </c>
      <c r="N250" s="176" t="s">
        <v>40</v>
      </c>
      <c r="O250" s="59"/>
      <c r="P250" s="177">
        <f>O250*H250</f>
        <v>0</v>
      </c>
      <c r="Q250" s="177">
        <v>0</v>
      </c>
      <c r="R250" s="177">
        <f>Q250*H250</f>
        <v>0</v>
      </c>
      <c r="S250" s="177">
        <v>0</v>
      </c>
      <c r="T250" s="178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9" t="s">
        <v>184</v>
      </c>
      <c r="AT250" s="179" t="s">
        <v>179</v>
      </c>
      <c r="AU250" s="179" t="s">
        <v>84</v>
      </c>
      <c r="AY250" s="18" t="s">
        <v>177</v>
      </c>
      <c r="BE250" s="180">
        <f>IF(N250="základní",J250,0)</f>
        <v>0</v>
      </c>
      <c r="BF250" s="180">
        <f>IF(N250="snížená",J250,0)</f>
        <v>0</v>
      </c>
      <c r="BG250" s="180">
        <f>IF(N250="zákl. přenesená",J250,0)</f>
        <v>0</v>
      </c>
      <c r="BH250" s="180">
        <f>IF(N250="sníž. přenesená",J250,0)</f>
        <v>0</v>
      </c>
      <c r="BI250" s="180">
        <f>IF(N250="nulová",J250,0)</f>
        <v>0</v>
      </c>
      <c r="BJ250" s="18" t="s">
        <v>82</v>
      </c>
      <c r="BK250" s="180">
        <f>ROUND(I250*H250,2)</f>
        <v>0</v>
      </c>
      <c r="BL250" s="18" t="s">
        <v>184</v>
      </c>
      <c r="BM250" s="179" t="s">
        <v>1991</v>
      </c>
    </row>
    <row r="251" spans="1:65" s="2" customFormat="1" ht="16.5" customHeight="1">
      <c r="A251" s="33"/>
      <c r="B251" s="167"/>
      <c r="C251" s="168" t="s">
        <v>342</v>
      </c>
      <c r="D251" s="168" t="s">
        <v>179</v>
      </c>
      <c r="E251" s="169" t="s">
        <v>266</v>
      </c>
      <c r="F251" s="170" t="s">
        <v>267</v>
      </c>
      <c r="G251" s="171" t="s">
        <v>198</v>
      </c>
      <c r="H251" s="172">
        <v>2.021</v>
      </c>
      <c r="I251" s="173"/>
      <c r="J251" s="174">
        <f>ROUND(I251*H251,2)</f>
        <v>0</v>
      </c>
      <c r="K251" s="170" t="s">
        <v>183</v>
      </c>
      <c r="L251" s="34"/>
      <c r="M251" s="175" t="s">
        <v>1</v>
      </c>
      <c r="N251" s="176" t="s">
        <v>40</v>
      </c>
      <c r="O251" s="59"/>
      <c r="P251" s="177">
        <f>O251*H251</f>
        <v>0</v>
      </c>
      <c r="Q251" s="177">
        <v>2.45329</v>
      </c>
      <c r="R251" s="177">
        <f>Q251*H251</f>
        <v>4.95809909</v>
      </c>
      <c r="S251" s="177">
        <v>0</v>
      </c>
      <c r="T251" s="17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184</v>
      </c>
      <c r="AT251" s="179" t="s">
        <v>179</v>
      </c>
      <c r="AU251" s="179" t="s">
        <v>84</v>
      </c>
      <c r="AY251" s="18" t="s">
        <v>177</v>
      </c>
      <c r="BE251" s="180">
        <f>IF(N251="základní",J251,0)</f>
        <v>0</v>
      </c>
      <c r="BF251" s="180">
        <f>IF(N251="snížená",J251,0)</f>
        <v>0</v>
      </c>
      <c r="BG251" s="180">
        <f>IF(N251="zákl. přenesená",J251,0)</f>
        <v>0</v>
      </c>
      <c r="BH251" s="180">
        <f>IF(N251="sníž. přenesená",J251,0)</f>
        <v>0</v>
      </c>
      <c r="BI251" s="180">
        <f>IF(N251="nulová",J251,0)</f>
        <v>0</v>
      </c>
      <c r="BJ251" s="18" t="s">
        <v>82</v>
      </c>
      <c r="BK251" s="180">
        <f>ROUND(I251*H251,2)</f>
        <v>0</v>
      </c>
      <c r="BL251" s="18" t="s">
        <v>184</v>
      </c>
      <c r="BM251" s="179" t="s">
        <v>1992</v>
      </c>
    </row>
    <row r="252" spans="2:51" s="14" customFormat="1" ht="12">
      <c r="B252" s="190"/>
      <c r="D252" s="182" t="s">
        <v>189</v>
      </c>
      <c r="E252" s="191" t="s">
        <v>1</v>
      </c>
      <c r="F252" s="192" t="s">
        <v>1946</v>
      </c>
      <c r="H252" s="191" t="s">
        <v>1</v>
      </c>
      <c r="I252" s="193"/>
      <c r="L252" s="190"/>
      <c r="M252" s="194"/>
      <c r="N252" s="195"/>
      <c r="O252" s="195"/>
      <c r="P252" s="195"/>
      <c r="Q252" s="195"/>
      <c r="R252" s="195"/>
      <c r="S252" s="195"/>
      <c r="T252" s="196"/>
      <c r="AT252" s="191" t="s">
        <v>189</v>
      </c>
      <c r="AU252" s="191" t="s">
        <v>84</v>
      </c>
      <c r="AV252" s="14" t="s">
        <v>82</v>
      </c>
      <c r="AW252" s="14" t="s">
        <v>31</v>
      </c>
      <c r="AX252" s="14" t="s">
        <v>75</v>
      </c>
      <c r="AY252" s="191" t="s">
        <v>177</v>
      </c>
    </row>
    <row r="253" spans="2:51" s="13" customFormat="1" ht="12">
      <c r="B253" s="181"/>
      <c r="D253" s="182" t="s">
        <v>189</v>
      </c>
      <c r="E253" s="183" t="s">
        <v>1</v>
      </c>
      <c r="F253" s="184" t="s">
        <v>1947</v>
      </c>
      <c r="H253" s="185">
        <v>0.756</v>
      </c>
      <c r="I253" s="186"/>
      <c r="L253" s="181"/>
      <c r="M253" s="187"/>
      <c r="N253" s="188"/>
      <c r="O253" s="188"/>
      <c r="P253" s="188"/>
      <c r="Q253" s="188"/>
      <c r="R253" s="188"/>
      <c r="S253" s="188"/>
      <c r="T253" s="189"/>
      <c r="AT253" s="183" t="s">
        <v>189</v>
      </c>
      <c r="AU253" s="183" t="s">
        <v>84</v>
      </c>
      <c r="AV253" s="13" t="s">
        <v>84</v>
      </c>
      <c r="AW253" s="13" t="s">
        <v>31</v>
      </c>
      <c r="AX253" s="13" t="s">
        <v>75</v>
      </c>
      <c r="AY253" s="183" t="s">
        <v>177</v>
      </c>
    </row>
    <row r="254" spans="2:51" s="13" customFormat="1" ht="12">
      <c r="B254" s="181"/>
      <c r="D254" s="182" t="s">
        <v>189</v>
      </c>
      <c r="E254" s="183" t="s">
        <v>1</v>
      </c>
      <c r="F254" s="184" t="s">
        <v>1948</v>
      </c>
      <c r="H254" s="185">
        <v>0.441</v>
      </c>
      <c r="I254" s="186"/>
      <c r="L254" s="181"/>
      <c r="M254" s="187"/>
      <c r="N254" s="188"/>
      <c r="O254" s="188"/>
      <c r="P254" s="188"/>
      <c r="Q254" s="188"/>
      <c r="R254" s="188"/>
      <c r="S254" s="188"/>
      <c r="T254" s="189"/>
      <c r="AT254" s="183" t="s">
        <v>189</v>
      </c>
      <c r="AU254" s="183" t="s">
        <v>84</v>
      </c>
      <c r="AV254" s="13" t="s">
        <v>84</v>
      </c>
      <c r="AW254" s="13" t="s">
        <v>31</v>
      </c>
      <c r="AX254" s="13" t="s">
        <v>75</v>
      </c>
      <c r="AY254" s="183" t="s">
        <v>177</v>
      </c>
    </row>
    <row r="255" spans="2:51" s="13" customFormat="1" ht="12">
      <c r="B255" s="181"/>
      <c r="D255" s="182" t="s">
        <v>189</v>
      </c>
      <c r="E255" s="183" t="s">
        <v>1</v>
      </c>
      <c r="F255" s="184" t="s">
        <v>1949</v>
      </c>
      <c r="H255" s="185">
        <v>0.504</v>
      </c>
      <c r="I255" s="186"/>
      <c r="L255" s="181"/>
      <c r="M255" s="187"/>
      <c r="N255" s="188"/>
      <c r="O255" s="188"/>
      <c r="P255" s="188"/>
      <c r="Q255" s="188"/>
      <c r="R255" s="188"/>
      <c r="S255" s="188"/>
      <c r="T255" s="189"/>
      <c r="AT255" s="183" t="s">
        <v>189</v>
      </c>
      <c r="AU255" s="183" t="s">
        <v>84</v>
      </c>
      <c r="AV255" s="13" t="s">
        <v>84</v>
      </c>
      <c r="AW255" s="13" t="s">
        <v>31</v>
      </c>
      <c r="AX255" s="13" t="s">
        <v>75</v>
      </c>
      <c r="AY255" s="183" t="s">
        <v>177</v>
      </c>
    </row>
    <row r="256" spans="2:51" s="13" customFormat="1" ht="12">
      <c r="B256" s="181"/>
      <c r="D256" s="182" t="s">
        <v>189</v>
      </c>
      <c r="E256" s="183" t="s">
        <v>1</v>
      </c>
      <c r="F256" s="184" t="s">
        <v>500</v>
      </c>
      <c r="H256" s="185">
        <v>0.252</v>
      </c>
      <c r="I256" s="186"/>
      <c r="L256" s="181"/>
      <c r="M256" s="187"/>
      <c r="N256" s="188"/>
      <c r="O256" s="188"/>
      <c r="P256" s="188"/>
      <c r="Q256" s="188"/>
      <c r="R256" s="188"/>
      <c r="S256" s="188"/>
      <c r="T256" s="189"/>
      <c r="AT256" s="183" t="s">
        <v>189</v>
      </c>
      <c r="AU256" s="183" t="s">
        <v>84</v>
      </c>
      <c r="AV256" s="13" t="s">
        <v>84</v>
      </c>
      <c r="AW256" s="13" t="s">
        <v>31</v>
      </c>
      <c r="AX256" s="13" t="s">
        <v>75</v>
      </c>
      <c r="AY256" s="183" t="s">
        <v>177</v>
      </c>
    </row>
    <row r="257" spans="2:51" s="15" customFormat="1" ht="12">
      <c r="B257" s="197"/>
      <c r="D257" s="182" t="s">
        <v>189</v>
      </c>
      <c r="E257" s="198" t="s">
        <v>1</v>
      </c>
      <c r="F257" s="199" t="s">
        <v>202</v>
      </c>
      <c r="H257" s="200">
        <v>1.953</v>
      </c>
      <c r="I257" s="201"/>
      <c r="L257" s="197"/>
      <c r="M257" s="202"/>
      <c r="N257" s="203"/>
      <c r="O257" s="203"/>
      <c r="P257" s="203"/>
      <c r="Q257" s="203"/>
      <c r="R257" s="203"/>
      <c r="S257" s="203"/>
      <c r="T257" s="204"/>
      <c r="AT257" s="198" t="s">
        <v>189</v>
      </c>
      <c r="AU257" s="198" t="s">
        <v>84</v>
      </c>
      <c r="AV257" s="15" t="s">
        <v>184</v>
      </c>
      <c r="AW257" s="15" t="s">
        <v>31</v>
      </c>
      <c r="AX257" s="15" t="s">
        <v>75</v>
      </c>
      <c r="AY257" s="198" t="s">
        <v>177</v>
      </c>
    </row>
    <row r="258" spans="2:51" s="13" customFormat="1" ht="12">
      <c r="B258" s="181"/>
      <c r="D258" s="182" t="s">
        <v>189</v>
      </c>
      <c r="E258" s="183" t="s">
        <v>1</v>
      </c>
      <c r="F258" s="184" t="s">
        <v>1993</v>
      </c>
      <c r="H258" s="185">
        <v>2.021</v>
      </c>
      <c r="I258" s="186"/>
      <c r="L258" s="181"/>
      <c r="M258" s="187"/>
      <c r="N258" s="188"/>
      <c r="O258" s="188"/>
      <c r="P258" s="188"/>
      <c r="Q258" s="188"/>
      <c r="R258" s="188"/>
      <c r="S258" s="188"/>
      <c r="T258" s="189"/>
      <c r="AT258" s="183" t="s">
        <v>189</v>
      </c>
      <c r="AU258" s="183" t="s">
        <v>84</v>
      </c>
      <c r="AV258" s="13" t="s">
        <v>84</v>
      </c>
      <c r="AW258" s="13" t="s">
        <v>31</v>
      </c>
      <c r="AX258" s="13" t="s">
        <v>82</v>
      </c>
      <c r="AY258" s="183" t="s">
        <v>177</v>
      </c>
    </row>
    <row r="259" spans="2:63" s="12" customFormat="1" ht="22.9" customHeight="1">
      <c r="B259" s="154"/>
      <c r="D259" s="155" t="s">
        <v>74</v>
      </c>
      <c r="E259" s="165" t="s">
        <v>191</v>
      </c>
      <c r="F259" s="165" t="s">
        <v>270</v>
      </c>
      <c r="I259" s="157"/>
      <c r="J259" s="166">
        <f>BK259</f>
        <v>0</v>
      </c>
      <c r="L259" s="154"/>
      <c r="M259" s="159"/>
      <c r="N259" s="160"/>
      <c r="O259" s="160"/>
      <c r="P259" s="161">
        <f>SUM(P260:P273)</f>
        <v>0</v>
      </c>
      <c r="Q259" s="160"/>
      <c r="R259" s="161">
        <f>SUM(R260:R273)</f>
        <v>5.07552548</v>
      </c>
      <c r="S259" s="160"/>
      <c r="T259" s="162">
        <f>SUM(T260:T273)</f>
        <v>0</v>
      </c>
      <c r="AR259" s="155" t="s">
        <v>82</v>
      </c>
      <c r="AT259" s="163" t="s">
        <v>74</v>
      </c>
      <c r="AU259" s="163" t="s">
        <v>82</v>
      </c>
      <c r="AY259" s="155" t="s">
        <v>177</v>
      </c>
      <c r="BK259" s="164">
        <f>SUM(BK260:BK273)</f>
        <v>0</v>
      </c>
    </row>
    <row r="260" spans="1:65" s="2" customFormat="1" ht="16.5" customHeight="1">
      <c r="A260" s="33"/>
      <c r="B260" s="167"/>
      <c r="C260" s="168" t="s">
        <v>348</v>
      </c>
      <c r="D260" s="168" t="s">
        <v>179</v>
      </c>
      <c r="E260" s="169" t="s">
        <v>954</v>
      </c>
      <c r="F260" s="170" t="s">
        <v>955</v>
      </c>
      <c r="G260" s="171" t="s">
        <v>198</v>
      </c>
      <c r="H260" s="172">
        <v>1.548</v>
      </c>
      <c r="I260" s="173"/>
      <c r="J260" s="174">
        <f>ROUND(I260*H260,2)</f>
        <v>0</v>
      </c>
      <c r="K260" s="170" t="s">
        <v>183</v>
      </c>
      <c r="L260" s="34"/>
      <c r="M260" s="175" t="s">
        <v>1</v>
      </c>
      <c r="N260" s="176" t="s">
        <v>40</v>
      </c>
      <c r="O260" s="59"/>
      <c r="P260" s="177">
        <f>O260*H260</f>
        <v>0</v>
      </c>
      <c r="Q260" s="177">
        <v>2.45329</v>
      </c>
      <c r="R260" s="177">
        <f>Q260*H260</f>
        <v>3.7976929200000002</v>
      </c>
      <c r="S260" s="177">
        <v>0</v>
      </c>
      <c r="T260" s="178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9" t="s">
        <v>184</v>
      </c>
      <c r="AT260" s="179" t="s">
        <v>179</v>
      </c>
      <c r="AU260" s="179" t="s">
        <v>84</v>
      </c>
      <c r="AY260" s="18" t="s">
        <v>177</v>
      </c>
      <c r="BE260" s="180">
        <f>IF(N260="základní",J260,0)</f>
        <v>0</v>
      </c>
      <c r="BF260" s="180">
        <f>IF(N260="snížená",J260,0)</f>
        <v>0</v>
      </c>
      <c r="BG260" s="180">
        <f>IF(N260="zákl. přenesená",J260,0)</f>
        <v>0</v>
      </c>
      <c r="BH260" s="180">
        <f>IF(N260="sníž. přenesená",J260,0)</f>
        <v>0</v>
      </c>
      <c r="BI260" s="180">
        <f>IF(N260="nulová",J260,0)</f>
        <v>0</v>
      </c>
      <c r="BJ260" s="18" t="s">
        <v>82</v>
      </c>
      <c r="BK260" s="180">
        <f>ROUND(I260*H260,2)</f>
        <v>0</v>
      </c>
      <c r="BL260" s="18" t="s">
        <v>184</v>
      </c>
      <c r="BM260" s="179" t="s">
        <v>1994</v>
      </c>
    </row>
    <row r="261" spans="2:51" s="13" customFormat="1" ht="12">
      <c r="B261" s="181"/>
      <c r="D261" s="182" t="s">
        <v>189</v>
      </c>
      <c r="E261" s="183" t="s">
        <v>1</v>
      </c>
      <c r="F261" s="184" t="s">
        <v>1995</v>
      </c>
      <c r="H261" s="185">
        <v>1.548</v>
      </c>
      <c r="I261" s="186"/>
      <c r="L261" s="181"/>
      <c r="M261" s="187"/>
      <c r="N261" s="188"/>
      <c r="O261" s="188"/>
      <c r="P261" s="188"/>
      <c r="Q261" s="188"/>
      <c r="R261" s="188"/>
      <c r="S261" s="188"/>
      <c r="T261" s="189"/>
      <c r="AT261" s="183" t="s">
        <v>189</v>
      </c>
      <c r="AU261" s="183" t="s">
        <v>84</v>
      </c>
      <c r="AV261" s="13" t="s">
        <v>84</v>
      </c>
      <c r="AW261" s="13" t="s">
        <v>31</v>
      </c>
      <c r="AX261" s="13" t="s">
        <v>82</v>
      </c>
      <c r="AY261" s="183" t="s">
        <v>177</v>
      </c>
    </row>
    <row r="262" spans="1:65" s="2" customFormat="1" ht="16.5" customHeight="1">
      <c r="A262" s="33"/>
      <c r="B262" s="167"/>
      <c r="C262" s="168" t="s">
        <v>352</v>
      </c>
      <c r="D262" s="168" t="s">
        <v>179</v>
      </c>
      <c r="E262" s="169" t="s">
        <v>1996</v>
      </c>
      <c r="F262" s="170" t="s">
        <v>1997</v>
      </c>
      <c r="G262" s="171" t="s">
        <v>198</v>
      </c>
      <c r="H262" s="172">
        <v>0.484</v>
      </c>
      <c r="I262" s="173"/>
      <c r="J262" s="174">
        <f>ROUND(I262*H262,2)</f>
        <v>0</v>
      </c>
      <c r="K262" s="170" t="s">
        <v>183</v>
      </c>
      <c r="L262" s="34"/>
      <c r="M262" s="175" t="s">
        <v>1</v>
      </c>
      <c r="N262" s="176" t="s">
        <v>40</v>
      </c>
      <c r="O262" s="59"/>
      <c r="P262" s="177">
        <f>O262*H262</f>
        <v>0</v>
      </c>
      <c r="Q262" s="177">
        <v>2.45329</v>
      </c>
      <c r="R262" s="177">
        <f>Q262*H262</f>
        <v>1.18739236</v>
      </c>
      <c r="S262" s="177">
        <v>0</v>
      </c>
      <c r="T262" s="17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184</v>
      </c>
      <c r="AT262" s="179" t="s">
        <v>179</v>
      </c>
      <c r="AU262" s="179" t="s">
        <v>84</v>
      </c>
      <c r="AY262" s="18" t="s">
        <v>177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8" t="s">
        <v>82</v>
      </c>
      <c r="BK262" s="180">
        <f>ROUND(I262*H262,2)</f>
        <v>0</v>
      </c>
      <c r="BL262" s="18" t="s">
        <v>184</v>
      </c>
      <c r="BM262" s="179" t="s">
        <v>1998</v>
      </c>
    </row>
    <row r="263" spans="2:51" s="14" customFormat="1" ht="12">
      <c r="B263" s="190"/>
      <c r="D263" s="182" t="s">
        <v>189</v>
      </c>
      <c r="E263" s="191" t="s">
        <v>1</v>
      </c>
      <c r="F263" s="192" t="s">
        <v>1999</v>
      </c>
      <c r="H263" s="191" t="s">
        <v>1</v>
      </c>
      <c r="I263" s="193"/>
      <c r="L263" s="190"/>
      <c r="M263" s="194"/>
      <c r="N263" s="195"/>
      <c r="O263" s="195"/>
      <c r="P263" s="195"/>
      <c r="Q263" s="195"/>
      <c r="R263" s="195"/>
      <c r="S263" s="195"/>
      <c r="T263" s="196"/>
      <c r="AT263" s="191" t="s">
        <v>189</v>
      </c>
      <c r="AU263" s="191" t="s">
        <v>84</v>
      </c>
      <c r="AV263" s="14" t="s">
        <v>82</v>
      </c>
      <c r="AW263" s="14" t="s">
        <v>31</v>
      </c>
      <c r="AX263" s="14" t="s">
        <v>75</v>
      </c>
      <c r="AY263" s="191" t="s">
        <v>177</v>
      </c>
    </row>
    <row r="264" spans="2:51" s="13" customFormat="1" ht="12">
      <c r="B264" s="181"/>
      <c r="D264" s="182" t="s">
        <v>189</v>
      </c>
      <c r="E264" s="183" t="s">
        <v>1</v>
      </c>
      <c r="F264" s="184" t="s">
        <v>2000</v>
      </c>
      <c r="H264" s="185">
        <v>0.484</v>
      </c>
      <c r="I264" s="186"/>
      <c r="L264" s="181"/>
      <c r="M264" s="187"/>
      <c r="N264" s="188"/>
      <c r="O264" s="188"/>
      <c r="P264" s="188"/>
      <c r="Q264" s="188"/>
      <c r="R264" s="188"/>
      <c r="S264" s="188"/>
      <c r="T264" s="189"/>
      <c r="AT264" s="183" t="s">
        <v>189</v>
      </c>
      <c r="AU264" s="183" t="s">
        <v>84</v>
      </c>
      <c r="AV264" s="13" t="s">
        <v>84</v>
      </c>
      <c r="AW264" s="13" t="s">
        <v>31</v>
      </c>
      <c r="AX264" s="13" t="s">
        <v>82</v>
      </c>
      <c r="AY264" s="183" t="s">
        <v>177</v>
      </c>
    </row>
    <row r="265" spans="1:65" s="2" customFormat="1" ht="24" customHeight="1">
      <c r="A265" s="33"/>
      <c r="B265" s="167"/>
      <c r="C265" s="168" t="s">
        <v>356</v>
      </c>
      <c r="D265" s="168" t="s">
        <v>179</v>
      </c>
      <c r="E265" s="169" t="s">
        <v>970</v>
      </c>
      <c r="F265" s="170" t="s">
        <v>971</v>
      </c>
      <c r="G265" s="171" t="s">
        <v>182</v>
      </c>
      <c r="H265" s="172">
        <v>8.64</v>
      </c>
      <c r="I265" s="173"/>
      <c r="J265" s="174">
        <f>ROUND(I265*H265,2)</f>
        <v>0</v>
      </c>
      <c r="K265" s="170" t="s">
        <v>183</v>
      </c>
      <c r="L265" s="34"/>
      <c r="M265" s="175" t="s">
        <v>1</v>
      </c>
      <c r="N265" s="176" t="s">
        <v>40</v>
      </c>
      <c r="O265" s="59"/>
      <c r="P265" s="177">
        <f>O265*H265</f>
        <v>0</v>
      </c>
      <c r="Q265" s="177">
        <v>0.00237</v>
      </c>
      <c r="R265" s="177">
        <f>Q265*H265</f>
        <v>0.020476800000000003</v>
      </c>
      <c r="S265" s="177">
        <v>0</v>
      </c>
      <c r="T265" s="178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184</v>
      </c>
      <c r="AT265" s="179" t="s">
        <v>179</v>
      </c>
      <c r="AU265" s="179" t="s">
        <v>84</v>
      </c>
      <c r="AY265" s="18" t="s">
        <v>177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8" t="s">
        <v>82</v>
      </c>
      <c r="BK265" s="180">
        <f>ROUND(I265*H265,2)</f>
        <v>0</v>
      </c>
      <c r="BL265" s="18" t="s">
        <v>184</v>
      </c>
      <c r="BM265" s="179" t="s">
        <v>2001</v>
      </c>
    </row>
    <row r="266" spans="2:51" s="13" customFormat="1" ht="12">
      <c r="B266" s="181"/>
      <c r="D266" s="182" t="s">
        <v>189</v>
      </c>
      <c r="E266" s="183" t="s">
        <v>1</v>
      </c>
      <c r="F266" s="184" t="s">
        <v>2002</v>
      </c>
      <c r="H266" s="185">
        <v>7.74</v>
      </c>
      <c r="I266" s="186"/>
      <c r="L266" s="181"/>
      <c r="M266" s="187"/>
      <c r="N266" s="188"/>
      <c r="O266" s="188"/>
      <c r="P266" s="188"/>
      <c r="Q266" s="188"/>
      <c r="R266" s="188"/>
      <c r="S266" s="188"/>
      <c r="T266" s="189"/>
      <c r="AT266" s="183" t="s">
        <v>189</v>
      </c>
      <c r="AU266" s="183" t="s">
        <v>84</v>
      </c>
      <c r="AV266" s="13" t="s">
        <v>84</v>
      </c>
      <c r="AW266" s="13" t="s">
        <v>31</v>
      </c>
      <c r="AX266" s="13" t="s">
        <v>75</v>
      </c>
      <c r="AY266" s="183" t="s">
        <v>177</v>
      </c>
    </row>
    <row r="267" spans="2:51" s="13" customFormat="1" ht="12">
      <c r="B267" s="181"/>
      <c r="D267" s="182" t="s">
        <v>189</v>
      </c>
      <c r="E267" s="183" t="s">
        <v>1</v>
      </c>
      <c r="F267" s="184" t="s">
        <v>2003</v>
      </c>
      <c r="H267" s="185">
        <v>0.9</v>
      </c>
      <c r="I267" s="186"/>
      <c r="L267" s="181"/>
      <c r="M267" s="187"/>
      <c r="N267" s="188"/>
      <c r="O267" s="188"/>
      <c r="P267" s="188"/>
      <c r="Q267" s="188"/>
      <c r="R267" s="188"/>
      <c r="S267" s="188"/>
      <c r="T267" s="189"/>
      <c r="AT267" s="183" t="s">
        <v>189</v>
      </c>
      <c r="AU267" s="183" t="s">
        <v>84</v>
      </c>
      <c r="AV267" s="13" t="s">
        <v>84</v>
      </c>
      <c r="AW267" s="13" t="s">
        <v>31</v>
      </c>
      <c r="AX267" s="13" t="s">
        <v>75</v>
      </c>
      <c r="AY267" s="183" t="s">
        <v>177</v>
      </c>
    </row>
    <row r="268" spans="2:51" s="15" customFormat="1" ht="12">
      <c r="B268" s="197"/>
      <c r="D268" s="182" t="s">
        <v>189</v>
      </c>
      <c r="E268" s="198" t="s">
        <v>1</v>
      </c>
      <c r="F268" s="199" t="s">
        <v>202</v>
      </c>
      <c r="H268" s="200">
        <v>8.64</v>
      </c>
      <c r="I268" s="201"/>
      <c r="L268" s="197"/>
      <c r="M268" s="202"/>
      <c r="N268" s="203"/>
      <c r="O268" s="203"/>
      <c r="P268" s="203"/>
      <c r="Q268" s="203"/>
      <c r="R268" s="203"/>
      <c r="S268" s="203"/>
      <c r="T268" s="204"/>
      <c r="AT268" s="198" t="s">
        <v>189</v>
      </c>
      <c r="AU268" s="198" t="s">
        <v>84</v>
      </c>
      <c r="AV268" s="15" t="s">
        <v>184</v>
      </c>
      <c r="AW268" s="15" t="s">
        <v>31</v>
      </c>
      <c r="AX268" s="15" t="s">
        <v>82</v>
      </c>
      <c r="AY268" s="198" t="s">
        <v>177</v>
      </c>
    </row>
    <row r="269" spans="1:65" s="2" customFormat="1" ht="24" customHeight="1">
      <c r="A269" s="33"/>
      <c r="B269" s="167"/>
      <c r="C269" s="168" t="s">
        <v>361</v>
      </c>
      <c r="D269" s="168" t="s">
        <v>179</v>
      </c>
      <c r="E269" s="169" t="s">
        <v>984</v>
      </c>
      <c r="F269" s="170" t="s">
        <v>985</v>
      </c>
      <c r="G269" s="171" t="s">
        <v>182</v>
      </c>
      <c r="H269" s="172">
        <v>8.64</v>
      </c>
      <c r="I269" s="173"/>
      <c r="J269" s="174">
        <f>ROUND(I269*H269,2)</f>
        <v>0</v>
      </c>
      <c r="K269" s="170" t="s">
        <v>183</v>
      </c>
      <c r="L269" s="34"/>
      <c r="M269" s="175" t="s">
        <v>1</v>
      </c>
      <c r="N269" s="176" t="s">
        <v>40</v>
      </c>
      <c r="O269" s="59"/>
      <c r="P269" s="177">
        <f>O269*H269</f>
        <v>0</v>
      </c>
      <c r="Q269" s="177">
        <v>0</v>
      </c>
      <c r="R269" s="177">
        <f>Q269*H269</f>
        <v>0</v>
      </c>
      <c r="S269" s="177">
        <v>0</v>
      </c>
      <c r="T269" s="178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9" t="s">
        <v>184</v>
      </c>
      <c r="AT269" s="179" t="s">
        <v>179</v>
      </c>
      <c r="AU269" s="179" t="s">
        <v>84</v>
      </c>
      <c r="AY269" s="18" t="s">
        <v>177</v>
      </c>
      <c r="BE269" s="180">
        <f>IF(N269="základní",J269,0)</f>
        <v>0</v>
      </c>
      <c r="BF269" s="180">
        <f>IF(N269="snížená",J269,0)</f>
        <v>0</v>
      </c>
      <c r="BG269" s="180">
        <f>IF(N269="zákl. přenesená",J269,0)</f>
        <v>0</v>
      </c>
      <c r="BH269" s="180">
        <f>IF(N269="sníž. přenesená",J269,0)</f>
        <v>0</v>
      </c>
      <c r="BI269" s="180">
        <f>IF(N269="nulová",J269,0)</f>
        <v>0</v>
      </c>
      <c r="BJ269" s="18" t="s">
        <v>82</v>
      </c>
      <c r="BK269" s="180">
        <f>ROUND(I269*H269,2)</f>
        <v>0</v>
      </c>
      <c r="BL269" s="18" t="s">
        <v>184</v>
      </c>
      <c r="BM269" s="179" t="s">
        <v>2004</v>
      </c>
    </row>
    <row r="270" spans="1:65" s="2" customFormat="1" ht="16.5" customHeight="1">
      <c r="A270" s="33"/>
      <c r="B270" s="167"/>
      <c r="C270" s="168" t="s">
        <v>366</v>
      </c>
      <c r="D270" s="168" t="s">
        <v>179</v>
      </c>
      <c r="E270" s="169" t="s">
        <v>987</v>
      </c>
      <c r="F270" s="170" t="s">
        <v>988</v>
      </c>
      <c r="G270" s="171" t="s">
        <v>234</v>
      </c>
      <c r="H270" s="172">
        <v>0.065</v>
      </c>
      <c r="I270" s="173"/>
      <c r="J270" s="174">
        <f>ROUND(I270*H270,2)</f>
        <v>0</v>
      </c>
      <c r="K270" s="170" t="s">
        <v>183</v>
      </c>
      <c r="L270" s="34"/>
      <c r="M270" s="175" t="s">
        <v>1</v>
      </c>
      <c r="N270" s="176" t="s">
        <v>40</v>
      </c>
      <c r="O270" s="59"/>
      <c r="P270" s="177">
        <f>O270*H270</f>
        <v>0</v>
      </c>
      <c r="Q270" s="177">
        <v>1.07636</v>
      </c>
      <c r="R270" s="177">
        <f>Q270*H270</f>
        <v>0.0699634</v>
      </c>
      <c r="S270" s="177">
        <v>0</v>
      </c>
      <c r="T270" s="17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184</v>
      </c>
      <c r="AT270" s="179" t="s">
        <v>179</v>
      </c>
      <c r="AU270" s="179" t="s">
        <v>84</v>
      </c>
      <c r="AY270" s="18" t="s">
        <v>177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82</v>
      </c>
      <c r="BK270" s="180">
        <f>ROUND(I270*H270,2)</f>
        <v>0</v>
      </c>
      <c r="BL270" s="18" t="s">
        <v>184</v>
      </c>
      <c r="BM270" s="179" t="s">
        <v>2005</v>
      </c>
    </row>
    <row r="271" spans="2:51" s="13" customFormat="1" ht="12">
      <c r="B271" s="181"/>
      <c r="D271" s="182" t="s">
        <v>189</v>
      </c>
      <c r="E271" s="183" t="s">
        <v>1</v>
      </c>
      <c r="F271" s="184" t="s">
        <v>2006</v>
      </c>
      <c r="H271" s="185">
        <v>0.039</v>
      </c>
      <c r="I271" s="186"/>
      <c r="L271" s="181"/>
      <c r="M271" s="187"/>
      <c r="N271" s="188"/>
      <c r="O271" s="188"/>
      <c r="P271" s="188"/>
      <c r="Q271" s="188"/>
      <c r="R271" s="188"/>
      <c r="S271" s="188"/>
      <c r="T271" s="189"/>
      <c r="AT271" s="183" t="s">
        <v>189</v>
      </c>
      <c r="AU271" s="183" t="s">
        <v>84</v>
      </c>
      <c r="AV271" s="13" t="s">
        <v>84</v>
      </c>
      <c r="AW271" s="13" t="s">
        <v>31</v>
      </c>
      <c r="AX271" s="13" t="s">
        <v>75</v>
      </c>
      <c r="AY271" s="183" t="s">
        <v>177</v>
      </c>
    </row>
    <row r="272" spans="2:51" s="13" customFormat="1" ht="12">
      <c r="B272" s="181"/>
      <c r="D272" s="182" t="s">
        <v>189</v>
      </c>
      <c r="E272" s="183" t="s">
        <v>1</v>
      </c>
      <c r="F272" s="184" t="s">
        <v>2007</v>
      </c>
      <c r="H272" s="185">
        <v>0.026</v>
      </c>
      <c r="I272" s="186"/>
      <c r="L272" s="181"/>
      <c r="M272" s="187"/>
      <c r="N272" s="188"/>
      <c r="O272" s="188"/>
      <c r="P272" s="188"/>
      <c r="Q272" s="188"/>
      <c r="R272" s="188"/>
      <c r="S272" s="188"/>
      <c r="T272" s="189"/>
      <c r="AT272" s="183" t="s">
        <v>189</v>
      </c>
      <c r="AU272" s="183" t="s">
        <v>84</v>
      </c>
      <c r="AV272" s="13" t="s">
        <v>84</v>
      </c>
      <c r="AW272" s="13" t="s">
        <v>31</v>
      </c>
      <c r="AX272" s="13" t="s">
        <v>75</v>
      </c>
      <c r="AY272" s="183" t="s">
        <v>177</v>
      </c>
    </row>
    <row r="273" spans="2:51" s="15" customFormat="1" ht="12">
      <c r="B273" s="197"/>
      <c r="D273" s="182" t="s">
        <v>189</v>
      </c>
      <c r="E273" s="198" t="s">
        <v>1</v>
      </c>
      <c r="F273" s="199" t="s">
        <v>202</v>
      </c>
      <c r="H273" s="200">
        <v>0.065</v>
      </c>
      <c r="I273" s="201"/>
      <c r="L273" s="197"/>
      <c r="M273" s="202"/>
      <c r="N273" s="203"/>
      <c r="O273" s="203"/>
      <c r="P273" s="203"/>
      <c r="Q273" s="203"/>
      <c r="R273" s="203"/>
      <c r="S273" s="203"/>
      <c r="T273" s="204"/>
      <c r="AT273" s="198" t="s">
        <v>189</v>
      </c>
      <c r="AU273" s="198" t="s">
        <v>84</v>
      </c>
      <c r="AV273" s="15" t="s">
        <v>184</v>
      </c>
      <c r="AW273" s="15" t="s">
        <v>31</v>
      </c>
      <c r="AX273" s="15" t="s">
        <v>82</v>
      </c>
      <c r="AY273" s="198" t="s">
        <v>177</v>
      </c>
    </row>
    <row r="274" spans="2:63" s="12" customFormat="1" ht="22.9" customHeight="1">
      <c r="B274" s="154"/>
      <c r="D274" s="155" t="s">
        <v>74</v>
      </c>
      <c r="E274" s="165" t="s">
        <v>184</v>
      </c>
      <c r="F274" s="165" t="s">
        <v>586</v>
      </c>
      <c r="I274" s="157"/>
      <c r="J274" s="166">
        <f>BK274</f>
        <v>0</v>
      </c>
      <c r="L274" s="154"/>
      <c r="M274" s="159"/>
      <c r="N274" s="160"/>
      <c r="O274" s="160"/>
      <c r="P274" s="161">
        <f>SUM(P275:P306)</f>
        <v>0</v>
      </c>
      <c r="Q274" s="160"/>
      <c r="R274" s="161">
        <f>SUM(R275:R306)</f>
        <v>66.1710393</v>
      </c>
      <c r="S274" s="160"/>
      <c r="T274" s="162">
        <f>SUM(T275:T306)</f>
        <v>0</v>
      </c>
      <c r="AR274" s="155" t="s">
        <v>82</v>
      </c>
      <c r="AT274" s="163" t="s">
        <v>74</v>
      </c>
      <c r="AU274" s="163" t="s">
        <v>82</v>
      </c>
      <c r="AY274" s="155" t="s">
        <v>177</v>
      </c>
      <c r="BK274" s="164">
        <f>SUM(BK275:BK306)</f>
        <v>0</v>
      </c>
    </row>
    <row r="275" spans="1:65" s="2" customFormat="1" ht="16.5" customHeight="1">
      <c r="A275" s="33"/>
      <c r="B275" s="167"/>
      <c r="C275" s="168" t="s">
        <v>371</v>
      </c>
      <c r="D275" s="168" t="s">
        <v>179</v>
      </c>
      <c r="E275" s="169" t="s">
        <v>587</v>
      </c>
      <c r="F275" s="170" t="s">
        <v>588</v>
      </c>
      <c r="G275" s="171" t="s">
        <v>194</v>
      </c>
      <c r="H275" s="172">
        <v>249.5</v>
      </c>
      <c r="I275" s="173"/>
      <c r="J275" s="174">
        <f>ROUND(I275*H275,2)</f>
        <v>0</v>
      </c>
      <c r="K275" s="170" t="s">
        <v>589</v>
      </c>
      <c r="L275" s="34"/>
      <c r="M275" s="175" t="s">
        <v>1</v>
      </c>
      <c r="N275" s="176" t="s">
        <v>40</v>
      </c>
      <c r="O275" s="59"/>
      <c r="P275" s="177">
        <f>O275*H275</f>
        <v>0</v>
      </c>
      <c r="Q275" s="177">
        <v>0.03465</v>
      </c>
      <c r="R275" s="177">
        <f>Q275*H275</f>
        <v>8.645175</v>
      </c>
      <c r="S275" s="177">
        <v>0</v>
      </c>
      <c r="T275" s="17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9" t="s">
        <v>184</v>
      </c>
      <c r="AT275" s="179" t="s">
        <v>179</v>
      </c>
      <c r="AU275" s="179" t="s">
        <v>84</v>
      </c>
      <c r="AY275" s="18" t="s">
        <v>177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8" t="s">
        <v>82</v>
      </c>
      <c r="BK275" s="180">
        <f>ROUND(I275*H275,2)</f>
        <v>0</v>
      </c>
      <c r="BL275" s="18" t="s">
        <v>184</v>
      </c>
      <c r="BM275" s="179" t="s">
        <v>2008</v>
      </c>
    </row>
    <row r="276" spans="2:51" s="13" customFormat="1" ht="12">
      <c r="B276" s="181"/>
      <c r="D276" s="182" t="s">
        <v>189</v>
      </c>
      <c r="E276" s="183" t="s">
        <v>1</v>
      </c>
      <c r="F276" s="184" t="s">
        <v>2009</v>
      </c>
      <c r="H276" s="185">
        <v>24</v>
      </c>
      <c r="I276" s="186"/>
      <c r="L276" s="181"/>
      <c r="M276" s="187"/>
      <c r="N276" s="188"/>
      <c r="O276" s="188"/>
      <c r="P276" s="188"/>
      <c r="Q276" s="188"/>
      <c r="R276" s="188"/>
      <c r="S276" s="188"/>
      <c r="T276" s="189"/>
      <c r="AT276" s="183" t="s">
        <v>189</v>
      </c>
      <c r="AU276" s="183" t="s">
        <v>84</v>
      </c>
      <c r="AV276" s="13" t="s">
        <v>84</v>
      </c>
      <c r="AW276" s="13" t="s">
        <v>31</v>
      </c>
      <c r="AX276" s="13" t="s">
        <v>75</v>
      </c>
      <c r="AY276" s="183" t="s">
        <v>177</v>
      </c>
    </row>
    <row r="277" spans="2:51" s="13" customFormat="1" ht="12">
      <c r="B277" s="181"/>
      <c r="D277" s="182" t="s">
        <v>189</v>
      </c>
      <c r="E277" s="183" t="s">
        <v>1</v>
      </c>
      <c r="F277" s="184" t="s">
        <v>2010</v>
      </c>
      <c r="H277" s="185">
        <v>38</v>
      </c>
      <c r="I277" s="186"/>
      <c r="L277" s="181"/>
      <c r="M277" s="187"/>
      <c r="N277" s="188"/>
      <c r="O277" s="188"/>
      <c r="P277" s="188"/>
      <c r="Q277" s="188"/>
      <c r="R277" s="188"/>
      <c r="S277" s="188"/>
      <c r="T277" s="189"/>
      <c r="AT277" s="183" t="s">
        <v>189</v>
      </c>
      <c r="AU277" s="183" t="s">
        <v>84</v>
      </c>
      <c r="AV277" s="13" t="s">
        <v>84</v>
      </c>
      <c r="AW277" s="13" t="s">
        <v>31</v>
      </c>
      <c r="AX277" s="13" t="s">
        <v>75</v>
      </c>
      <c r="AY277" s="183" t="s">
        <v>177</v>
      </c>
    </row>
    <row r="278" spans="2:51" s="13" customFormat="1" ht="12">
      <c r="B278" s="181"/>
      <c r="D278" s="182" t="s">
        <v>189</v>
      </c>
      <c r="E278" s="183" t="s">
        <v>1</v>
      </c>
      <c r="F278" s="184" t="s">
        <v>2011</v>
      </c>
      <c r="H278" s="185">
        <v>30</v>
      </c>
      <c r="I278" s="186"/>
      <c r="L278" s="181"/>
      <c r="M278" s="187"/>
      <c r="N278" s="188"/>
      <c r="O278" s="188"/>
      <c r="P278" s="188"/>
      <c r="Q278" s="188"/>
      <c r="R278" s="188"/>
      <c r="S278" s="188"/>
      <c r="T278" s="189"/>
      <c r="AT278" s="183" t="s">
        <v>189</v>
      </c>
      <c r="AU278" s="183" t="s">
        <v>84</v>
      </c>
      <c r="AV278" s="13" t="s">
        <v>84</v>
      </c>
      <c r="AW278" s="13" t="s">
        <v>31</v>
      </c>
      <c r="AX278" s="13" t="s">
        <v>75</v>
      </c>
      <c r="AY278" s="183" t="s">
        <v>177</v>
      </c>
    </row>
    <row r="279" spans="2:51" s="13" customFormat="1" ht="12">
      <c r="B279" s="181"/>
      <c r="D279" s="182" t="s">
        <v>189</v>
      </c>
      <c r="E279" s="183" t="s">
        <v>1</v>
      </c>
      <c r="F279" s="184" t="s">
        <v>2012</v>
      </c>
      <c r="H279" s="185">
        <v>49.5</v>
      </c>
      <c r="I279" s="186"/>
      <c r="L279" s="181"/>
      <c r="M279" s="187"/>
      <c r="N279" s="188"/>
      <c r="O279" s="188"/>
      <c r="P279" s="188"/>
      <c r="Q279" s="188"/>
      <c r="R279" s="188"/>
      <c r="S279" s="188"/>
      <c r="T279" s="189"/>
      <c r="AT279" s="183" t="s">
        <v>189</v>
      </c>
      <c r="AU279" s="183" t="s">
        <v>84</v>
      </c>
      <c r="AV279" s="13" t="s">
        <v>84</v>
      </c>
      <c r="AW279" s="13" t="s">
        <v>31</v>
      </c>
      <c r="AX279" s="13" t="s">
        <v>75</v>
      </c>
      <c r="AY279" s="183" t="s">
        <v>177</v>
      </c>
    </row>
    <row r="280" spans="2:51" s="13" customFormat="1" ht="12">
      <c r="B280" s="181"/>
      <c r="D280" s="182" t="s">
        <v>189</v>
      </c>
      <c r="E280" s="183" t="s">
        <v>1</v>
      </c>
      <c r="F280" s="184" t="s">
        <v>2013</v>
      </c>
      <c r="H280" s="185">
        <v>40</v>
      </c>
      <c r="I280" s="186"/>
      <c r="L280" s="181"/>
      <c r="M280" s="187"/>
      <c r="N280" s="188"/>
      <c r="O280" s="188"/>
      <c r="P280" s="188"/>
      <c r="Q280" s="188"/>
      <c r="R280" s="188"/>
      <c r="S280" s="188"/>
      <c r="T280" s="189"/>
      <c r="AT280" s="183" t="s">
        <v>189</v>
      </c>
      <c r="AU280" s="183" t="s">
        <v>84</v>
      </c>
      <c r="AV280" s="13" t="s">
        <v>84</v>
      </c>
      <c r="AW280" s="13" t="s">
        <v>31</v>
      </c>
      <c r="AX280" s="13" t="s">
        <v>75</v>
      </c>
      <c r="AY280" s="183" t="s">
        <v>177</v>
      </c>
    </row>
    <row r="281" spans="2:51" s="13" customFormat="1" ht="12">
      <c r="B281" s="181"/>
      <c r="D281" s="182" t="s">
        <v>189</v>
      </c>
      <c r="E281" s="183" t="s">
        <v>1</v>
      </c>
      <c r="F281" s="184" t="s">
        <v>2014</v>
      </c>
      <c r="H281" s="185">
        <v>44</v>
      </c>
      <c r="I281" s="186"/>
      <c r="L281" s="181"/>
      <c r="M281" s="187"/>
      <c r="N281" s="188"/>
      <c r="O281" s="188"/>
      <c r="P281" s="188"/>
      <c r="Q281" s="188"/>
      <c r="R281" s="188"/>
      <c r="S281" s="188"/>
      <c r="T281" s="189"/>
      <c r="AT281" s="183" t="s">
        <v>189</v>
      </c>
      <c r="AU281" s="183" t="s">
        <v>84</v>
      </c>
      <c r="AV281" s="13" t="s">
        <v>84</v>
      </c>
      <c r="AW281" s="13" t="s">
        <v>31</v>
      </c>
      <c r="AX281" s="13" t="s">
        <v>75</v>
      </c>
      <c r="AY281" s="183" t="s">
        <v>177</v>
      </c>
    </row>
    <row r="282" spans="2:51" s="13" customFormat="1" ht="12">
      <c r="B282" s="181"/>
      <c r="D282" s="182" t="s">
        <v>189</v>
      </c>
      <c r="E282" s="183" t="s">
        <v>1</v>
      </c>
      <c r="F282" s="184" t="s">
        <v>2015</v>
      </c>
      <c r="H282" s="185">
        <v>24</v>
      </c>
      <c r="I282" s="186"/>
      <c r="L282" s="181"/>
      <c r="M282" s="187"/>
      <c r="N282" s="188"/>
      <c r="O282" s="188"/>
      <c r="P282" s="188"/>
      <c r="Q282" s="188"/>
      <c r="R282" s="188"/>
      <c r="S282" s="188"/>
      <c r="T282" s="189"/>
      <c r="AT282" s="183" t="s">
        <v>189</v>
      </c>
      <c r="AU282" s="183" t="s">
        <v>84</v>
      </c>
      <c r="AV282" s="13" t="s">
        <v>84</v>
      </c>
      <c r="AW282" s="13" t="s">
        <v>31</v>
      </c>
      <c r="AX282" s="13" t="s">
        <v>75</v>
      </c>
      <c r="AY282" s="183" t="s">
        <v>177</v>
      </c>
    </row>
    <row r="283" spans="2:51" s="15" customFormat="1" ht="12">
      <c r="B283" s="197"/>
      <c r="D283" s="182" t="s">
        <v>189</v>
      </c>
      <c r="E283" s="198" t="s">
        <v>1</v>
      </c>
      <c r="F283" s="199" t="s">
        <v>202</v>
      </c>
      <c r="H283" s="200">
        <v>249.5</v>
      </c>
      <c r="I283" s="201"/>
      <c r="L283" s="197"/>
      <c r="M283" s="202"/>
      <c r="N283" s="203"/>
      <c r="O283" s="203"/>
      <c r="P283" s="203"/>
      <c r="Q283" s="203"/>
      <c r="R283" s="203"/>
      <c r="S283" s="203"/>
      <c r="T283" s="204"/>
      <c r="AT283" s="198" t="s">
        <v>189</v>
      </c>
      <c r="AU283" s="198" t="s">
        <v>84</v>
      </c>
      <c r="AV283" s="15" t="s">
        <v>184</v>
      </c>
      <c r="AW283" s="15" t="s">
        <v>31</v>
      </c>
      <c r="AX283" s="15" t="s">
        <v>82</v>
      </c>
      <c r="AY283" s="198" t="s">
        <v>177</v>
      </c>
    </row>
    <row r="284" spans="1:65" s="2" customFormat="1" ht="16.5" customHeight="1">
      <c r="A284" s="33"/>
      <c r="B284" s="167"/>
      <c r="C284" s="205" t="s">
        <v>375</v>
      </c>
      <c r="D284" s="205" t="s">
        <v>290</v>
      </c>
      <c r="E284" s="206" t="s">
        <v>2016</v>
      </c>
      <c r="F284" s="207" t="s">
        <v>2017</v>
      </c>
      <c r="G284" s="208" t="s">
        <v>274</v>
      </c>
      <c r="H284" s="209">
        <v>68</v>
      </c>
      <c r="I284" s="210"/>
      <c r="J284" s="211">
        <f>ROUND(I284*H284,2)</f>
        <v>0</v>
      </c>
      <c r="K284" s="207" t="s">
        <v>1</v>
      </c>
      <c r="L284" s="212"/>
      <c r="M284" s="213" t="s">
        <v>1</v>
      </c>
      <c r="N284" s="214" t="s">
        <v>40</v>
      </c>
      <c r="O284" s="59"/>
      <c r="P284" s="177">
        <f>O284*H284</f>
        <v>0</v>
      </c>
      <c r="Q284" s="177">
        <v>0.322</v>
      </c>
      <c r="R284" s="177">
        <f>Q284*H284</f>
        <v>21.896</v>
      </c>
      <c r="S284" s="177">
        <v>0</v>
      </c>
      <c r="T284" s="178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9" t="s">
        <v>217</v>
      </c>
      <c r="AT284" s="179" t="s">
        <v>290</v>
      </c>
      <c r="AU284" s="179" t="s">
        <v>84</v>
      </c>
      <c r="AY284" s="18" t="s">
        <v>177</v>
      </c>
      <c r="BE284" s="180">
        <f>IF(N284="základní",J284,0)</f>
        <v>0</v>
      </c>
      <c r="BF284" s="180">
        <f>IF(N284="snížená",J284,0)</f>
        <v>0</v>
      </c>
      <c r="BG284" s="180">
        <f>IF(N284="zákl. přenesená",J284,0)</f>
        <v>0</v>
      </c>
      <c r="BH284" s="180">
        <f>IF(N284="sníž. přenesená",J284,0)</f>
        <v>0</v>
      </c>
      <c r="BI284" s="180">
        <f>IF(N284="nulová",J284,0)</f>
        <v>0</v>
      </c>
      <c r="BJ284" s="18" t="s">
        <v>82</v>
      </c>
      <c r="BK284" s="180">
        <f>ROUND(I284*H284,2)</f>
        <v>0</v>
      </c>
      <c r="BL284" s="18" t="s">
        <v>184</v>
      </c>
      <c r="BM284" s="179" t="s">
        <v>2018</v>
      </c>
    </row>
    <row r="285" spans="2:51" s="14" customFormat="1" ht="12">
      <c r="B285" s="190"/>
      <c r="D285" s="182" t="s">
        <v>189</v>
      </c>
      <c r="E285" s="191" t="s">
        <v>1</v>
      </c>
      <c r="F285" s="192" t="s">
        <v>2019</v>
      </c>
      <c r="H285" s="191" t="s">
        <v>1</v>
      </c>
      <c r="I285" s="193"/>
      <c r="L285" s="190"/>
      <c r="M285" s="194"/>
      <c r="N285" s="195"/>
      <c r="O285" s="195"/>
      <c r="P285" s="195"/>
      <c r="Q285" s="195"/>
      <c r="R285" s="195"/>
      <c r="S285" s="195"/>
      <c r="T285" s="196"/>
      <c r="AT285" s="191" t="s">
        <v>189</v>
      </c>
      <c r="AU285" s="191" t="s">
        <v>84</v>
      </c>
      <c r="AV285" s="14" t="s">
        <v>82</v>
      </c>
      <c r="AW285" s="14" t="s">
        <v>31</v>
      </c>
      <c r="AX285" s="14" t="s">
        <v>75</v>
      </c>
      <c r="AY285" s="191" t="s">
        <v>177</v>
      </c>
    </row>
    <row r="286" spans="2:51" s="13" customFormat="1" ht="12">
      <c r="B286" s="181"/>
      <c r="D286" s="182" t="s">
        <v>189</v>
      </c>
      <c r="E286" s="183" t="s">
        <v>1</v>
      </c>
      <c r="F286" s="184" t="s">
        <v>2020</v>
      </c>
      <c r="H286" s="185">
        <v>68</v>
      </c>
      <c r="I286" s="186"/>
      <c r="L286" s="181"/>
      <c r="M286" s="187"/>
      <c r="N286" s="188"/>
      <c r="O286" s="188"/>
      <c r="P286" s="188"/>
      <c r="Q286" s="188"/>
      <c r="R286" s="188"/>
      <c r="S286" s="188"/>
      <c r="T286" s="189"/>
      <c r="AT286" s="183" t="s">
        <v>189</v>
      </c>
      <c r="AU286" s="183" t="s">
        <v>84</v>
      </c>
      <c r="AV286" s="13" t="s">
        <v>84</v>
      </c>
      <c r="AW286" s="13" t="s">
        <v>31</v>
      </c>
      <c r="AX286" s="13" t="s">
        <v>82</v>
      </c>
      <c r="AY286" s="183" t="s">
        <v>177</v>
      </c>
    </row>
    <row r="287" spans="1:65" s="2" customFormat="1" ht="16.5" customHeight="1">
      <c r="A287" s="33"/>
      <c r="B287" s="167"/>
      <c r="C287" s="205" t="s">
        <v>380</v>
      </c>
      <c r="D287" s="205" t="s">
        <v>290</v>
      </c>
      <c r="E287" s="206" t="s">
        <v>2021</v>
      </c>
      <c r="F287" s="207" t="s">
        <v>2022</v>
      </c>
      <c r="G287" s="208" t="s">
        <v>274</v>
      </c>
      <c r="H287" s="209">
        <v>49</v>
      </c>
      <c r="I287" s="210"/>
      <c r="J287" s="211">
        <f>ROUND(I287*H287,2)</f>
        <v>0</v>
      </c>
      <c r="K287" s="207" t="s">
        <v>1</v>
      </c>
      <c r="L287" s="212"/>
      <c r="M287" s="213" t="s">
        <v>1</v>
      </c>
      <c r="N287" s="214" t="s">
        <v>40</v>
      </c>
      <c r="O287" s="59"/>
      <c r="P287" s="177">
        <f>O287*H287</f>
        <v>0</v>
      </c>
      <c r="Q287" s="177">
        <v>0.322</v>
      </c>
      <c r="R287" s="177">
        <f>Q287*H287</f>
        <v>15.778</v>
      </c>
      <c r="S287" s="177">
        <v>0</v>
      </c>
      <c r="T287" s="17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9" t="s">
        <v>217</v>
      </c>
      <c r="AT287" s="179" t="s">
        <v>290</v>
      </c>
      <c r="AU287" s="179" t="s">
        <v>84</v>
      </c>
      <c r="AY287" s="18" t="s">
        <v>177</v>
      </c>
      <c r="BE287" s="180">
        <f>IF(N287="základní",J287,0)</f>
        <v>0</v>
      </c>
      <c r="BF287" s="180">
        <f>IF(N287="snížená",J287,0)</f>
        <v>0</v>
      </c>
      <c r="BG287" s="180">
        <f>IF(N287="zákl. přenesená",J287,0)</f>
        <v>0</v>
      </c>
      <c r="BH287" s="180">
        <f>IF(N287="sníž. přenesená",J287,0)</f>
        <v>0</v>
      </c>
      <c r="BI287" s="180">
        <f>IF(N287="nulová",J287,0)</f>
        <v>0</v>
      </c>
      <c r="BJ287" s="18" t="s">
        <v>82</v>
      </c>
      <c r="BK287" s="180">
        <f>ROUND(I287*H287,2)</f>
        <v>0</v>
      </c>
      <c r="BL287" s="18" t="s">
        <v>184</v>
      </c>
      <c r="BM287" s="179" t="s">
        <v>2023</v>
      </c>
    </row>
    <row r="288" spans="2:51" s="13" customFormat="1" ht="12">
      <c r="B288" s="181"/>
      <c r="D288" s="182" t="s">
        <v>189</v>
      </c>
      <c r="E288" s="183" t="s">
        <v>1</v>
      </c>
      <c r="F288" s="184" t="s">
        <v>2024</v>
      </c>
      <c r="H288" s="185">
        <v>49</v>
      </c>
      <c r="I288" s="186"/>
      <c r="L288" s="181"/>
      <c r="M288" s="187"/>
      <c r="N288" s="188"/>
      <c r="O288" s="188"/>
      <c r="P288" s="188"/>
      <c r="Q288" s="188"/>
      <c r="R288" s="188"/>
      <c r="S288" s="188"/>
      <c r="T288" s="189"/>
      <c r="AT288" s="183" t="s">
        <v>189</v>
      </c>
      <c r="AU288" s="183" t="s">
        <v>84</v>
      </c>
      <c r="AV288" s="13" t="s">
        <v>84</v>
      </c>
      <c r="AW288" s="13" t="s">
        <v>31</v>
      </c>
      <c r="AX288" s="13" t="s">
        <v>82</v>
      </c>
      <c r="AY288" s="183" t="s">
        <v>177</v>
      </c>
    </row>
    <row r="289" spans="1:65" s="2" customFormat="1" ht="16.5" customHeight="1">
      <c r="A289" s="33"/>
      <c r="B289" s="167"/>
      <c r="C289" s="205" t="s">
        <v>384</v>
      </c>
      <c r="D289" s="205" t="s">
        <v>290</v>
      </c>
      <c r="E289" s="206" t="s">
        <v>592</v>
      </c>
      <c r="F289" s="207" t="s">
        <v>593</v>
      </c>
      <c r="G289" s="208" t="s">
        <v>274</v>
      </c>
      <c r="H289" s="209">
        <v>157</v>
      </c>
      <c r="I289" s="210"/>
      <c r="J289" s="211">
        <f>ROUND(I289*H289,2)</f>
        <v>0</v>
      </c>
      <c r="K289" s="207" t="s">
        <v>1</v>
      </c>
      <c r="L289" s="212"/>
      <c r="M289" s="213" t="s">
        <v>1</v>
      </c>
      <c r="N289" s="214" t="s">
        <v>40</v>
      </c>
      <c r="O289" s="59"/>
      <c r="P289" s="177">
        <f>O289*H289</f>
        <v>0</v>
      </c>
      <c r="Q289" s="177">
        <v>0.12</v>
      </c>
      <c r="R289" s="177">
        <f>Q289*H289</f>
        <v>18.84</v>
      </c>
      <c r="S289" s="177">
        <v>0</v>
      </c>
      <c r="T289" s="178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9" t="s">
        <v>217</v>
      </c>
      <c r="AT289" s="179" t="s">
        <v>290</v>
      </c>
      <c r="AU289" s="179" t="s">
        <v>84</v>
      </c>
      <c r="AY289" s="18" t="s">
        <v>177</v>
      </c>
      <c r="BE289" s="180">
        <f>IF(N289="základní",J289,0)</f>
        <v>0</v>
      </c>
      <c r="BF289" s="180">
        <f>IF(N289="snížená",J289,0)</f>
        <v>0</v>
      </c>
      <c r="BG289" s="180">
        <f>IF(N289="zákl. přenesená",J289,0)</f>
        <v>0</v>
      </c>
      <c r="BH289" s="180">
        <f>IF(N289="sníž. přenesená",J289,0)</f>
        <v>0</v>
      </c>
      <c r="BI289" s="180">
        <f>IF(N289="nulová",J289,0)</f>
        <v>0</v>
      </c>
      <c r="BJ289" s="18" t="s">
        <v>82</v>
      </c>
      <c r="BK289" s="180">
        <f>ROUND(I289*H289,2)</f>
        <v>0</v>
      </c>
      <c r="BL289" s="18" t="s">
        <v>184</v>
      </c>
      <c r="BM289" s="179" t="s">
        <v>2025</v>
      </c>
    </row>
    <row r="290" spans="2:51" s="13" customFormat="1" ht="12">
      <c r="B290" s="181"/>
      <c r="D290" s="182" t="s">
        <v>189</v>
      </c>
      <c r="E290" s="183" t="s">
        <v>1</v>
      </c>
      <c r="F290" s="184" t="s">
        <v>2026</v>
      </c>
      <c r="H290" s="185">
        <v>157</v>
      </c>
      <c r="I290" s="186"/>
      <c r="L290" s="181"/>
      <c r="M290" s="187"/>
      <c r="N290" s="188"/>
      <c r="O290" s="188"/>
      <c r="P290" s="188"/>
      <c r="Q290" s="188"/>
      <c r="R290" s="188"/>
      <c r="S290" s="188"/>
      <c r="T290" s="189"/>
      <c r="AT290" s="183" t="s">
        <v>189</v>
      </c>
      <c r="AU290" s="183" t="s">
        <v>84</v>
      </c>
      <c r="AV290" s="13" t="s">
        <v>84</v>
      </c>
      <c r="AW290" s="13" t="s">
        <v>31</v>
      </c>
      <c r="AX290" s="13" t="s">
        <v>82</v>
      </c>
      <c r="AY290" s="183" t="s">
        <v>177</v>
      </c>
    </row>
    <row r="291" spans="1:65" s="2" customFormat="1" ht="16.5" customHeight="1">
      <c r="A291" s="33"/>
      <c r="B291" s="167"/>
      <c r="C291" s="168" t="s">
        <v>391</v>
      </c>
      <c r="D291" s="168" t="s">
        <v>179</v>
      </c>
      <c r="E291" s="169" t="s">
        <v>595</v>
      </c>
      <c r="F291" s="170" t="s">
        <v>596</v>
      </c>
      <c r="G291" s="171" t="s">
        <v>182</v>
      </c>
      <c r="H291" s="172">
        <v>112.275</v>
      </c>
      <c r="I291" s="173"/>
      <c r="J291" s="174">
        <f>ROUND(I291*H291,2)</f>
        <v>0</v>
      </c>
      <c r="K291" s="170" t="s">
        <v>183</v>
      </c>
      <c r="L291" s="34"/>
      <c r="M291" s="175" t="s">
        <v>1</v>
      </c>
      <c r="N291" s="176" t="s">
        <v>40</v>
      </c>
      <c r="O291" s="59"/>
      <c r="P291" s="177">
        <f>O291*H291</f>
        <v>0</v>
      </c>
      <c r="Q291" s="177">
        <v>0.00658</v>
      </c>
      <c r="R291" s="177">
        <f>Q291*H291</f>
        <v>0.7387695000000001</v>
      </c>
      <c r="S291" s="177">
        <v>0</v>
      </c>
      <c r="T291" s="17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9" t="s">
        <v>184</v>
      </c>
      <c r="AT291" s="179" t="s">
        <v>179</v>
      </c>
      <c r="AU291" s="179" t="s">
        <v>84</v>
      </c>
      <c r="AY291" s="18" t="s">
        <v>177</v>
      </c>
      <c r="BE291" s="180">
        <f>IF(N291="základní",J291,0)</f>
        <v>0</v>
      </c>
      <c r="BF291" s="180">
        <f>IF(N291="snížená",J291,0)</f>
        <v>0</v>
      </c>
      <c r="BG291" s="180">
        <f>IF(N291="zákl. přenesená",J291,0)</f>
        <v>0</v>
      </c>
      <c r="BH291" s="180">
        <f>IF(N291="sníž. přenesená",J291,0)</f>
        <v>0</v>
      </c>
      <c r="BI291" s="180">
        <f>IF(N291="nulová",J291,0)</f>
        <v>0</v>
      </c>
      <c r="BJ291" s="18" t="s">
        <v>82</v>
      </c>
      <c r="BK291" s="180">
        <f>ROUND(I291*H291,2)</f>
        <v>0</v>
      </c>
      <c r="BL291" s="18" t="s">
        <v>184</v>
      </c>
      <c r="BM291" s="179" t="s">
        <v>2027</v>
      </c>
    </row>
    <row r="292" spans="2:51" s="14" customFormat="1" ht="12">
      <c r="B292" s="190"/>
      <c r="D292" s="182" t="s">
        <v>189</v>
      </c>
      <c r="E292" s="191" t="s">
        <v>1</v>
      </c>
      <c r="F292" s="192" t="s">
        <v>2028</v>
      </c>
      <c r="H292" s="191" t="s">
        <v>1</v>
      </c>
      <c r="I292" s="193"/>
      <c r="L292" s="190"/>
      <c r="M292" s="194"/>
      <c r="N292" s="195"/>
      <c r="O292" s="195"/>
      <c r="P292" s="195"/>
      <c r="Q292" s="195"/>
      <c r="R292" s="195"/>
      <c r="S292" s="195"/>
      <c r="T292" s="196"/>
      <c r="AT292" s="191" t="s">
        <v>189</v>
      </c>
      <c r="AU292" s="191" t="s">
        <v>84</v>
      </c>
      <c r="AV292" s="14" t="s">
        <v>82</v>
      </c>
      <c r="AW292" s="14" t="s">
        <v>31</v>
      </c>
      <c r="AX292" s="14" t="s">
        <v>75</v>
      </c>
      <c r="AY292" s="191" t="s">
        <v>177</v>
      </c>
    </row>
    <row r="293" spans="2:51" s="13" customFormat="1" ht="12">
      <c r="B293" s="181"/>
      <c r="D293" s="182" t="s">
        <v>189</v>
      </c>
      <c r="E293" s="183" t="s">
        <v>1</v>
      </c>
      <c r="F293" s="184" t="s">
        <v>2029</v>
      </c>
      <c r="H293" s="185">
        <v>10.8</v>
      </c>
      <c r="I293" s="186"/>
      <c r="L293" s="181"/>
      <c r="M293" s="187"/>
      <c r="N293" s="188"/>
      <c r="O293" s="188"/>
      <c r="P293" s="188"/>
      <c r="Q293" s="188"/>
      <c r="R293" s="188"/>
      <c r="S293" s="188"/>
      <c r="T293" s="189"/>
      <c r="AT293" s="183" t="s">
        <v>189</v>
      </c>
      <c r="AU293" s="183" t="s">
        <v>84</v>
      </c>
      <c r="AV293" s="13" t="s">
        <v>84</v>
      </c>
      <c r="AW293" s="13" t="s">
        <v>31</v>
      </c>
      <c r="AX293" s="13" t="s">
        <v>75</v>
      </c>
      <c r="AY293" s="183" t="s">
        <v>177</v>
      </c>
    </row>
    <row r="294" spans="2:51" s="13" customFormat="1" ht="12">
      <c r="B294" s="181"/>
      <c r="D294" s="182" t="s">
        <v>189</v>
      </c>
      <c r="E294" s="183" t="s">
        <v>1</v>
      </c>
      <c r="F294" s="184" t="s">
        <v>2030</v>
      </c>
      <c r="H294" s="185">
        <v>17.1</v>
      </c>
      <c r="I294" s="186"/>
      <c r="L294" s="181"/>
      <c r="M294" s="187"/>
      <c r="N294" s="188"/>
      <c r="O294" s="188"/>
      <c r="P294" s="188"/>
      <c r="Q294" s="188"/>
      <c r="R294" s="188"/>
      <c r="S294" s="188"/>
      <c r="T294" s="189"/>
      <c r="AT294" s="183" t="s">
        <v>189</v>
      </c>
      <c r="AU294" s="183" t="s">
        <v>84</v>
      </c>
      <c r="AV294" s="13" t="s">
        <v>84</v>
      </c>
      <c r="AW294" s="13" t="s">
        <v>31</v>
      </c>
      <c r="AX294" s="13" t="s">
        <v>75</v>
      </c>
      <c r="AY294" s="183" t="s">
        <v>177</v>
      </c>
    </row>
    <row r="295" spans="2:51" s="13" customFormat="1" ht="12">
      <c r="B295" s="181"/>
      <c r="D295" s="182" t="s">
        <v>189</v>
      </c>
      <c r="E295" s="183" t="s">
        <v>1</v>
      </c>
      <c r="F295" s="184" t="s">
        <v>2031</v>
      </c>
      <c r="H295" s="185">
        <v>13.5</v>
      </c>
      <c r="I295" s="186"/>
      <c r="L295" s="181"/>
      <c r="M295" s="187"/>
      <c r="N295" s="188"/>
      <c r="O295" s="188"/>
      <c r="P295" s="188"/>
      <c r="Q295" s="188"/>
      <c r="R295" s="188"/>
      <c r="S295" s="188"/>
      <c r="T295" s="189"/>
      <c r="AT295" s="183" t="s">
        <v>189</v>
      </c>
      <c r="AU295" s="183" t="s">
        <v>84</v>
      </c>
      <c r="AV295" s="13" t="s">
        <v>84</v>
      </c>
      <c r="AW295" s="13" t="s">
        <v>31</v>
      </c>
      <c r="AX295" s="13" t="s">
        <v>75</v>
      </c>
      <c r="AY295" s="183" t="s">
        <v>177</v>
      </c>
    </row>
    <row r="296" spans="2:51" s="13" customFormat="1" ht="12">
      <c r="B296" s="181"/>
      <c r="D296" s="182" t="s">
        <v>189</v>
      </c>
      <c r="E296" s="183" t="s">
        <v>1</v>
      </c>
      <c r="F296" s="184" t="s">
        <v>2032</v>
      </c>
      <c r="H296" s="185">
        <v>22.275</v>
      </c>
      <c r="I296" s="186"/>
      <c r="L296" s="181"/>
      <c r="M296" s="187"/>
      <c r="N296" s="188"/>
      <c r="O296" s="188"/>
      <c r="P296" s="188"/>
      <c r="Q296" s="188"/>
      <c r="R296" s="188"/>
      <c r="S296" s="188"/>
      <c r="T296" s="189"/>
      <c r="AT296" s="183" t="s">
        <v>189</v>
      </c>
      <c r="AU296" s="183" t="s">
        <v>84</v>
      </c>
      <c r="AV296" s="13" t="s">
        <v>84</v>
      </c>
      <c r="AW296" s="13" t="s">
        <v>31</v>
      </c>
      <c r="AX296" s="13" t="s">
        <v>75</v>
      </c>
      <c r="AY296" s="183" t="s">
        <v>177</v>
      </c>
    </row>
    <row r="297" spans="2:51" s="13" customFormat="1" ht="12">
      <c r="B297" s="181"/>
      <c r="D297" s="182" t="s">
        <v>189</v>
      </c>
      <c r="E297" s="183" t="s">
        <v>1</v>
      </c>
      <c r="F297" s="184" t="s">
        <v>2033</v>
      </c>
      <c r="H297" s="185">
        <v>18</v>
      </c>
      <c r="I297" s="186"/>
      <c r="L297" s="181"/>
      <c r="M297" s="187"/>
      <c r="N297" s="188"/>
      <c r="O297" s="188"/>
      <c r="P297" s="188"/>
      <c r="Q297" s="188"/>
      <c r="R297" s="188"/>
      <c r="S297" s="188"/>
      <c r="T297" s="189"/>
      <c r="AT297" s="183" t="s">
        <v>189</v>
      </c>
      <c r="AU297" s="183" t="s">
        <v>84</v>
      </c>
      <c r="AV297" s="13" t="s">
        <v>84</v>
      </c>
      <c r="AW297" s="13" t="s">
        <v>31</v>
      </c>
      <c r="AX297" s="13" t="s">
        <v>75</v>
      </c>
      <c r="AY297" s="183" t="s">
        <v>177</v>
      </c>
    </row>
    <row r="298" spans="2:51" s="13" customFormat="1" ht="12">
      <c r="B298" s="181"/>
      <c r="D298" s="182" t="s">
        <v>189</v>
      </c>
      <c r="E298" s="183" t="s">
        <v>1</v>
      </c>
      <c r="F298" s="184" t="s">
        <v>2034</v>
      </c>
      <c r="H298" s="185">
        <v>19.8</v>
      </c>
      <c r="I298" s="186"/>
      <c r="L298" s="181"/>
      <c r="M298" s="187"/>
      <c r="N298" s="188"/>
      <c r="O298" s="188"/>
      <c r="P298" s="188"/>
      <c r="Q298" s="188"/>
      <c r="R298" s="188"/>
      <c r="S298" s="188"/>
      <c r="T298" s="189"/>
      <c r="AT298" s="183" t="s">
        <v>189</v>
      </c>
      <c r="AU298" s="183" t="s">
        <v>84</v>
      </c>
      <c r="AV298" s="13" t="s">
        <v>84</v>
      </c>
      <c r="AW298" s="13" t="s">
        <v>31</v>
      </c>
      <c r="AX298" s="13" t="s">
        <v>75</v>
      </c>
      <c r="AY298" s="183" t="s">
        <v>177</v>
      </c>
    </row>
    <row r="299" spans="2:51" s="13" customFormat="1" ht="12">
      <c r="B299" s="181"/>
      <c r="D299" s="182" t="s">
        <v>189</v>
      </c>
      <c r="E299" s="183" t="s">
        <v>1</v>
      </c>
      <c r="F299" s="184" t="s">
        <v>2035</v>
      </c>
      <c r="H299" s="185">
        <v>10.8</v>
      </c>
      <c r="I299" s="186"/>
      <c r="L299" s="181"/>
      <c r="M299" s="187"/>
      <c r="N299" s="188"/>
      <c r="O299" s="188"/>
      <c r="P299" s="188"/>
      <c r="Q299" s="188"/>
      <c r="R299" s="188"/>
      <c r="S299" s="188"/>
      <c r="T299" s="189"/>
      <c r="AT299" s="183" t="s">
        <v>189</v>
      </c>
      <c r="AU299" s="183" t="s">
        <v>84</v>
      </c>
      <c r="AV299" s="13" t="s">
        <v>84</v>
      </c>
      <c r="AW299" s="13" t="s">
        <v>31</v>
      </c>
      <c r="AX299" s="13" t="s">
        <v>75</v>
      </c>
      <c r="AY299" s="183" t="s">
        <v>177</v>
      </c>
    </row>
    <row r="300" spans="2:51" s="15" customFormat="1" ht="12">
      <c r="B300" s="197"/>
      <c r="D300" s="182" t="s">
        <v>189</v>
      </c>
      <c r="E300" s="198" t="s">
        <v>1</v>
      </c>
      <c r="F300" s="199" t="s">
        <v>202</v>
      </c>
      <c r="H300" s="200">
        <v>112.275</v>
      </c>
      <c r="I300" s="201"/>
      <c r="L300" s="197"/>
      <c r="M300" s="202"/>
      <c r="N300" s="203"/>
      <c r="O300" s="203"/>
      <c r="P300" s="203"/>
      <c r="Q300" s="203"/>
      <c r="R300" s="203"/>
      <c r="S300" s="203"/>
      <c r="T300" s="204"/>
      <c r="AT300" s="198" t="s">
        <v>189</v>
      </c>
      <c r="AU300" s="198" t="s">
        <v>84</v>
      </c>
      <c r="AV300" s="15" t="s">
        <v>184</v>
      </c>
      <c r="AW300" s="15" t="s">
        <v>31</v>
      </c>
      <c r="AX300" s="15" t="s">
        <v>82</v>
      </c>
      <c r="AY300" s="198" t="s">
        <v>177</v>
      </c>
    </row>
    <row r="301" spans="1:65" s="2" customFormat="1" ht="16.5" customHeight="1">
      <c r="A301" s="33"/>
      <c r="B301" s="167"/>
      <c r="C301" s="168" t="s">
        <v>399</v>
      </c>
      <c r="D301" s="168" t="s">
        <v>179</v>
      </c>
      <c r="E301" s="169" t="s">
        <v>600</v>
      </c>
      <c r="F301" s="170" t="s">
        <v>601</v>
      </c>
      <c r="G301" s="171" t="s">
        <v>182</v>
      </c>
      <c r="H301" s="172">
        <v>112.275</v>
      </c>
      <c r="I301" s="173"/>
      <c r="J301" s="174">
        <f>ROUND(I301*H301,2)</f>
        <v>0</v>
      </c>
      <c r="K301" s="170" t="s">
        <v>183</v>
      </c>
      <c r="L301" s="34"/>
      <c r="M301" s="175" t="s">
        <v>1</v>
      </c>
      <c r="N301" s="176" t="s">
        <v>40</v>
      </c>
      <c r="O301" s="59"/>
      <c r="P301" s="177">
        <f>O301*H301</f>
        <v>0</v>
      </c>
      <c r="Q301" s="177">
        <v>0</v>
      </c>
      <c r="R301" s="177">
        <f>Q301*H301</f>
        <v>0</v>
      </c>
      <c r="S301" s="177">
        <v>0</v>
      </c>
      <c r="T301" s="178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9" t="s">
        <v>184</v>
      </c>
      <c r="AT301" s="179" t="s">
        <v>179</v>
      </c>
      <c r="AU301" s="179" t="s">
        <v>84</v>
      </c>
      <c r="AY301" s="18" t="s">
        <v>177</v>
      </c>
      <c r="BE301" s="180">
        <f>IF(N301="základní",J301,0)</f>
        <v>0</v>
      </c>
      <c r="BF301" s="180">
        <f>IF(N301="snížená",J301,0)</f>
        <v>0</v>
      </c>
      <c r="BG301" s="180">
        <f>IF(N301="zákl. přenesená",J301,0)</f>
        <v>0</v>
      </c>
      <c r="BH301" s="180">
        <f>IF(N301="sníž. přenesená",J301,0)</f>
        <v>0</v>
      </c>
      <c r="BI301" s="180">
        <f>IF(N301="nulová",J301,0)</f>
        <v>0</v>
      </c>
      <c r="BJ301" s="18" t="s">
        <v>82</v>
      </c>
      <c r="BK301" s="180">
        <f>ROUND(I301*H301,2)</f>
        <v>0</v>
      </c>
      <c r="BL301" s="18" t="s">
        <v>184</v>
      </c>
      <c r="BM301" s="179" t="s">
        <v>2036</v>
      </c>
    </row>
    <row r="302" spans="1:65" s="2" customFormat="1" ht="24" customHeight="1">
      <c r="A302" s="33"/>
      <c r="B302" s="167"/>
      <c r="C302" s="168" t="s">
        <v>406</v>
      </c>
      <c r="D302" s="168" t="s">
        <v>179</v>
      </c>
      <c r="E302" s="169" t="s">
        <v>2037</v>
      </c>
      <c r="F302" s="170" t="s">
        <v>2038</v>
      </c>
      <c r="G302" s="171" t="s">
        <v>198</v>
      </c>
      <c r="H302" s="172">
        <v>0.121</v>
      </c>
      <c r="I302" s="173"/>
      <c r="J302" s="174">
        <f>ROUND(I302*H302,2)</f>
        <v>0</v>
      </c>
      <c r="K302" s="170" t="s">
        <v>183</v>
      </c>
      <c r="L302" s="34"/>
      <c r="M302" s="175" t="s">
        <v>1</v>
      </c>
      <c r="N302" s="176" t="s">
        <v>40</v>
      </c>
      <c r="O302" s="59"/>
      <c r="P302" s="177">
        <f>O302*H302</f>
        <v>0</v>
      </c>
      <c r="Q302" s="177">
        <v>2.234</v>
      </c>
      <c r="R302" s="177">
        <f>Q302*H302</f>
        <v>0.270314</v>
      </c>
      <c r="S302" s="177">
        <v>0</v>
      </c>
      <c r="T302" s="17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9" t="s">
        <v>184</v>
      </c>
      <c r="AT302" s="179" t="s">
        <v>179</v>
      </c>
      <c r="AU302" s="179" t="s">
        <v>84</v>
      </c>
      <c r="AY302" s="18" t="s">
        <v>177</v>
      </c>
      <c r="BE302" s="180">
        <f>IF(N302="základní",J302,0)</f>
        <v>0</v>
      </c>
      <c r="BF302" s="180">
        <f>IF(N302="snížená",J302,0)</f>
        <v>0</v>
      </c>
      <c r="BG302" s="180">
        <f>IF(N302="zákl. přenesená",J302,0)</f>
        <v>0</v>
      </c>
      <c r="BH302" s="180">
        <f>IF(N302="sníž. přenesená",J302,0)</f>
        <v>0</v>
      </c>
      <c r="BI302" s="180">
        <f>IF(N302="nulová",J302,0)</f>
        <v>0</v>
      </c>
      <c r="BJ302" s="18" t="s">
        <v>82</v>
      </c>
      <c r="BK302" s="180">
        <f>ROUND(I302*H302,2)</f>
        <v>0</v>
      </c>
      <c r="BL302" s="18" t="s">
        <v>184</v>
      </c>
      <c r="BM302" s="179" t="s">
        <v>2039</v>
      </c>
    </row>
    <row r="303" spans="2:51" s="14" customFormat="1" ht="12">
      <c r="B303" s="190"/>
      <c r="D303" s="182" t="s">
        <v>189</v>
      </c>
      <c r="E303" s="191" t="s">
        <v>1</v>
      </c>
      <c r="F303" s="192" t="s">
        <v>2040</v>
      </c>
      <c r="H303" s="191" t="s">
        <v>1</v>
      </c>
      <c r="I303" s="193"/>
      <c r="L303" s="190"/>
      <c r="M303" s="194"/>
      <c r="N303" s="195"/>
      <c r="O303" s="195"/>
      <c r="P303" s="195"/>
      <c r="Q303" s="195"/>
      <c r="R303" s="195"/>
      <c r="S303" s="195"/>
      <c r="T303" s="196"/>
      <c r="AT303" s="191" t="s">
        <v>189</v>
      </c>
      <c r="AU303" s="191" t="s">
        <v>84</v>
      </c>
      <c r="AV303" s="14" t="s">
        <v>82</v>
      </c>
      <c r="AW303" s="14" t="s">
        <v>31</v>
      </c>
      <c r="AX303" s="14" t="s">
        <v>75</v>
      </c>
      <c r="AY303" s="191" t="s">
        <v>177</v>
      </c>
    </row>
    <row r="304" spans="2:51" s="13" customFormat="1" ht="12">
      <c r="B304" s="181"/>
      <c r="D304" s="182" t="s">
        <v>189</v>
      </c>
      <c r="E304" s="183" t="s">
        <v>1</v>
      </c>
      <c r="F304" s="184" t="s">
        <v>2041</v>
      </c>
      <c r="H304" s="185">
        <v>0.121</v>
      </c>
      <c r="I304" s="186"/>
      <c r="L304" s="181"/>
      <c r="M304" s="187"/>
      <c r="N304" s="188"/>
      <c r="O304" s="188"/>
      <c r="P304" s="188"/>
      <c r="Q304" s="188"/>
      <c r="R304" s="188"/>
      <c r="S304" s="188"/>
      <c r="T304" s="189"/>
      <c r="AT304" s="183" t="s">
        <v>189</v>
      </c>
      <c r="AU304" s="183" t="s">
        <v>84</v>
      </c>
      <c r="AV304" s="13" t="s">
        <v>84</v>
      </c>
      <c r="AW304" s="13" t="s">
        <v>31</v>
      </c>
      <c r="AX304" s="13" t="s">
        <v>82</v>
      </c>
      <c r="AY304" s="183" t="s">
        <v>177</v>
      </c>
    </row>
    <row r="305" spans="1:65" s="2" customFormat="1" ht="24" customHeight="1">
      <c r="A305" s="33"/>
      <c r="B305" s="167"/>
      <c r="C305" s="168" t="s">
        <v>410</v>
      </c>
      <c r="D305" s="168" t="s">
        <v>179</v>
      </c>
      <c r="E305" s="169" t="s">
        <v>2042</v>
      </c>
      <c r="F305" s="170" t="s">
        <v>2043</v>
      </c>
      <c r="G305" s="171" t="s">
        <v>182</v>
      </c>
      <c r="H305" s="172">
        <v>0.44</v>
      </c>
      <c r="I305" s="173"/>
      <c r="J305" s="174">
        <f>ROUND(I305*H305,2)</f>
        <v>0</v>
      </c>
      <c r="K305" s="170" t="s">
        <v>183</v>
      </c>
      <c r="L305" s="34"/>
      <c r="M305" s="175" t="s">
        <v>1</v>
      </c>
      <c r="N305" s="176" t="s">
        <v>40</v>
      </c>
      <c r="O305" s="59"/>
      <c r="P305" s="177">
        <f>O305*H305</f>
        <v>0</v>
      </c>
      <c r="Q305" s="177">
        <v>0.00632</v>
      </c>
      <c r="R305" s="177">
        <f>Q305*H305</f>
        <v>0.0027808</v>
      </c>
      <c r="S305" s="177">
        <v>0</v>
      </c>
      <c r="T305" s="178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9" t="s">
        <v>184</v>
      </c>
      <c r="AT305" s="179" t="s">
        <v>179</v>
      </c>
      <c r="AU305" s="179" t="s">
        <v>84</v>
      </c>
      <c r="AY305" s="18" t="s">
        <v>177</v>
      </c>
      <c r="BE305" s="180">
        <f>IF(N305="základní",J305,0)</f>
        <v>0</v>
      </c>
      <c r="BF305" s="180">
        <f>IF(N305="snížená",J305,0)</f>
        <v>0</v>
      </c>
      <c r="BG305" s="180">
        <f>IF(N305="zákl. přenesená",J305,0)</f>
        <v>0</v>
      </c>
      <c r="BH305" s="180">
        <f>IF(N305="sníž. přenesená",J305,0)</f>
        <v>0</v>
      </c>
      <c r="BI305" s="180">
        <f>IF(N305="nulová",J305,0)</f>
        <v>0</v>
      </c>
      <c r="BJ305" s="18" t="s">
        <v>82</v>
      </c>
      <c r="BK305" s="180">
        <f>ROUND(I305*H305,2)</f>
        <v>0</v>
      </c>
      <c r="BL305" s="18" t="s">
        <v>184</v>
      </c>
      <c r="BM305" s="179" t="s">
        <v>2044</v>
      </c>
    </row>
    <row r="306" spans="2:51" s="13" customFormat="1" ht="12">
      <c r="B306" s="181"/>
      <c r="D306" s="182" t="s">
        <v>189</v>
      </c>
      <c r="E306" s="183" t="s">
        <v>1</v>
      </c>
      <c r="F306" s="184" t="s">
        <v>2045</v>
      </c>
      <c r="H306" s="185">
        <v>0.44</v>
      </c>
      <c r="I306" s="186"/>
      <c r="L306" s="181"/>
      <c r="M306" s="187"/>
      <c r="N306" s="188"/>
      <c r="O306" s="188"/>
      <c r="P306" s="188"/>
      <c r="Q306" s="188"/>
      <c r="R306" s="188"/>
      <c r="S306" s="188"/>
      <c r="T306" s="189"/>
      <c r="AT306" s="183" t="s">
        <v>189</v>
      </c>
      <c r="AU306" s="183" t="s">
        <v>84</v>
      </c>
      <c r="AV306" s="13" t="s">
        <v>84</v>
      </c>
      <c r="AW306" s="13" t="s">
        <v>31</v>
      </c>
      <c r="AX306" s="13" t="s">
        <v>82</v>
      </c>
      <c r="AY306" s="183" t="s">
        <v>177</v>
      </c>
    </row>
    <row r="307" spans="2:63" s="12" customFormat="1" ht="22.9" customHeight="1">
      <c r="B307" s="154"/>
      <c r="D307" s="155" t="s">
        <v>74</v>
      </c>
      <c r="E307" s="165" t="s">
        <v>203</v>
      </c>
      <c r="F307" s="165" t="s">
        <v>603</v>
      </c>
      <c r="I307" s="157"/>
      <c r="J307" s="166">
        <f>BK307</f>
        <v>0</v>
      </c>
      <c r="L307" s="154"/>
      <c r="M307" s="159"/>
      <c r="N307" s="160"/>
      <c r="O307" s="160"/>
      <c r="P307" s="161">
        <f>SUM(P308:P340)</f>
        <v>0</v>
      </c>
      <c r="Q307" s="160"/>
      <c r="R307" s="161">
        <f>SUM(R308:R340)</f>
        <v>2496.4260299999996</v>
      </c>
      <c r="S307" s="160"/>
      <c r="T307" s="162">
        <f>SUM(T308:T340)</f>
        <v>0</v>
      </c>
      <c r="AR307" s="155" t="s">
        <v>82</v>
      </c>
      <c r="AT307" s="163" t="s">
        <v>74</v>
      </c>
      <c r="AU307" s="163" t="s">
        <v>82</v>
      </c>
      <c r="AY307" s="155" t="s">
        <v>177</v>
      </c>
      <c r="BK307" s="164">
        <f>SUM(BK308:BK340)</f>
        <v>0</v>
      </c>
    </row>
    <row r="308" spans="1:65" s="2" customFormat="1" ht="24" customHeight="1">
      <c r="A308" s="33"/>
      <c r="B308" s="167"/>
      <c r="C308" s="168" t="s">
        <v>417</v>
      </c>
      <c r="D308" s="168" t="s">
        <v>179</v>
      </c>
      <c r="E308" s="169" t="s">
        <v>1524</v>
      </c>
      <c r="F308" s="170" t="s">
        <v>1525</v>
      </c>
      <c r="G308" s="171" t="s">
        <v>182</v>
      </c>
      <c r="H308" s="172">
        <v>2530</v>
      </c>
      <c r="I308" s="173"/>
      <c r="J308" s="174">
        <f>ROUND(I308*H308,2)</f>
        <v>0</v>
      </c>
      <c r="K308" s="170" t="s">
        <v>183</v>
      </c>
      <c r="L308" s="34"/>
      <c r="M308" s="175" t="s">
        <v>1</v>
      </c>
      <c r="N308" s="176" t="s">
        <v>40</v>
      </c>
      <c r="O308" s="59"/>
      <c r="P308" s="177">
        <f>O308*H308</f>
        <v>0</v>
      </c>
      <c r="Q308" s="177">
        <v>0.49587</v>
      </c>
      <c r="R308" s="177">
        <f>Q308*H308</f>
        <v>1254.5511</v>
      </c>
      <c r="S308" s="177">
        <v>0</v>
      </c>
      <c r="T308" s="17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9" t="s">
        <v>184</v>
      </c>
      <c r="AT308" s="179" t="s">
        <v>179</v>
      </c>
      <c r="AU308" s="179" t="s">
        <v>84</v>
      </c>
      <c r="AY308" s="18" t="s">
        <v>177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18" t="s">
        <v>82</v>
      </c>
      <c r="BK308" s="180">
        <f>ROUND(I308*H308,2)</f>
        <v>0</v>
      </c>
      <c r="BL308" s="18" t="s">
        <v>184</v>
      </c>
      <c r="BM308" s="179" t="s">
        <v>2046</v>
      </c>
    </row>
    <row r="309" spans="1:65" s="2" customFormat="1" ht="24" customHeight="1">
      <c r="A309" s="33"/>
      <c r="B309" s="167"/>
      <c r="C309" s="168" t="s">
        <v>421</v>
      </c>
      <c r="D309" s="168" t="s">
        <v>179</v>
      </c>
      <c r="E309" s="169" t="s">
        <v>1527</v>
      </c>
      <c r="F309" s="170" t="s">
        <v>1528</v>
      </c>
      <c r="G309" s="171" t="s">
        <v>182</v>
      </c>
      <c r="H309" s="172">
        <v>600</v>
      </c>
      <c r="I309" s="173"/>
      <c r="J309" s="174">
        <f>ROUND(I309*H309,2)</f>
        <v>0</v>
      </c>
      <c r="K309" s="170" t="s">
        <v>183</v>
      </c>
      <c r="L309" s="34"/>
      <c r="M309" s="175" t="s">
        <v>1</v>
      </c>
      <c r="N309" s="176" t="s">
        <v>40</v>
      </c>
      <c r="O309" s="59"/>
      <c r="P309" s="177">
        <f>O309*H309</f>
        <v>0</v>
      </c>
      <c r="Q309" s="177">
        <v>0.86778</v>
      </c>
      <c r="R309" s="177">
        <f>Q309*H309</f>
        <v>520.668</v>
      </c>
      <c r="S309" s="177">
        <v>0</v>
      </c>
      <c r="T309" s="178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9" t="s">
        <v>184</v>
      </c>
      <c r="AT309" s="179" t="s">
        <v>179</v>
      </c>
      <c r="AU309" s="179" t="s">
        <v>84</v>
      </c>
      <c r="AY309" s="18" t="s">
        <v>177</v>
      </c>
      <c r="BE309" s="180">
        <f>IF(N309="základní",J309,0)</f>
        <v>0</v>
      </c>
      <c r="BF309" s="180">
        <f>IF(N309="snížená",J309,0)</f>
        <v>0</v>
      </c>
      <c r="BG309" s="180">
        <f>IF(N309="zákl. přenesená",J309,0)</f>
        <v>0</v>
      </c>
      <c r="BH309" s="180">
        <f>IF(N309="sníž. přenesená",J309,0)</f>
        <v>0</v>
      </c>
      <c r="BI309" s="180">
        <f>IF(N309="nulová",J309,0)</f>
        <v>0</v>
      </c>
      <c r="BJ309" s="18" t="s">
        <v>82</v>
      </c>
      <c r="BK309" s="180">
        <f>ROUND(I309*H309,2)</f>
        <v>0</v>
      </c>
      <c r="BL309" s="18" t="s">
        <v>184</v>
      </c>
      <c r="BM309" s="179" t="s">
        <v>2047</v>
      </c>
    </row>
    <row r="310" spans="2:51" s="13" customFormat="1" ht="12">
      <c r="B310" s="181"/>
      <c r="D310" s="182" t="s">
        <v>189</v>
      </c>
      <c r="E310" s="183" t="s">
        <v>1</v>
      </c>
      <c r="F310" s="184" t="s">
        <v>2048</v>
      </c>
      <c r="H310" s="185">
        <v>600</v>
      </c>
      <c r="I310" s="186"/>
      <c r="L310" s="181"/>
      <c r="M310" s="187"/>
      <c r="N310" s="188"/>
      <c r="O310" s="188"/>
      <c r="P310" s="188"/>
      <c r="Q310" s="188"/>
      <c r="R310" s="188"/>
      <c r="S310" s="188"/>
      <c r="T310" s="189"/>
      <c r="AT310" s="183" t="s">
        <v>189</v>
      </c>
      <c r="AU310" s="183" t="s">
        <v>84</v>
      </c>
      <c r="AV310" s="13" t="s">
        <v>84</v>
      </c>
      <c r="AW310" s="13" t="s">
        <v>31</v>
      </c>
      <c r="AX310" s="13" t="s">
        <v>82</v>
      </c>
      <c r="AY310" s="183" t="s">
        <v>177</v>
      </c>
    </row>
    <row r="311" spans="1:65" s="2" customFormat="1" ht="24" customHeight="1">
      <c r="A311" s="33"/>
      <c r="B311" s="167"/>
      <c r="C311" s="168" t="s">
        <v>425</v>
      </c>
      <c r="D311" s="168" t="s">
        <v>179</v>
      </c>
      <c r="E311" s="169" t="s">
        <v>1007</v>
      </c>
      <c r="F311" s="170" t="s">
        <v>1008</v>
      </c>
      <c r="G311" s="171" t="s">
        <v>182</v>
      </c>
      <c r="H311" s="172">
        <v>440</v>
      </c>
      <c r="I311" s="173"/>
      <c r="J311" s="174">
        <f>ROUND(I311*H311,2)</f>
        <v>0</v>
      </c>
      <c r="K311" s="170" t="s">
        <v>183</v>
      </c>
      <c r="L311" s="34"/>
      <c r="M311" s="175" t="s">
        <v>1</v>
      </c>
      <c r="N311" s="176" t="s">
        <v>40</v>
      </c>
      <c r="O311" s="59"/>
      <c r="P311" s="177">
        <f>O311*H311</f>
        <v>0</v>
      </c>
      <c r="Q311" s="177">
        <v>0.00071</v>
      </c>
      <c r="R311" s="177">
        <f>Q311*H311</f>
        <v>0.3124</v>
      </c>
      <c r="S311" s="177">
        <v>0</v>
      </c>
      <c r="T311" s="178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9" t="s">
        <v>184</v>
      </c>
      <c r="AT311" s="179" t="s">
        <v>179</v>
      </c>
      <c r="AU311" s="179" t="s">
        <v>84</v>
      </c>
      <c r="AY311" s="18" t="s">
        <v>177</v>
      </c>
      <c r="BE311" s="180">
        <f>IF(N311="základní",J311,0)</f>
        <v>0</v>
      </c>
      <c r="BF311" s="180">
        <f>IF(N311="snížená",J311,0)</f>
        <v>0</v>
      </c>
      <c r="BG311" s="180">
        <f>IF(N311="zákl. přenesená",J311,0)</f>
        <v>0</v>
      </c>
      <c r="BH311" s="180">
        <f>IF(N311="sníž. přenesená",J311,0)</f>
        <v>0</v>
      </c>
      <c r="BI311" s="180">
        <f>IF(N311="nulová",J311,0)</f>
        <v>0</v>
      </c>
      <c r="BJ311" s="18" t="s">
        <v>82</v>
      </c>
      <c r="BK311" s="180">
        <f>ROUND(I311*H311,2)</f>
        <v>0</v>
      </c>
      <c r="BL311" s="18" t="s">
        <v>184</v>
      </c>
      <c r="BM311" s="179" t="s">
        <v>2049</v>
      </c>
    </row>
    <row r="312" spans="2:51" s="13" customFormat="1" ht="12">
      <c r="B312" s="181"/>
      <c r="D312" s="182" t="s">
        <v>189</v>
      </c>
      <c r="E312" s="183" t="s">
        <v>1</v>
      </c>
      <c r="F312" s="184" t="s">
        <v>2050</v>
      </c>
      <c r="H312" s="185">
        <v>440</v>
      </c>
      <c r="I312" s="186"/>
      <c r="L312" s="181"/>
      <c r="M312" s="187"/>
      <c r="N312" s="188"/>
      <c r="O312" s="188"/>
      <c r="P312" s="188"/>
      <c r="Q312" s="188"/>
      <c r="R312" s="188"/>
      <c r="S312" s="188"/>
      <c r="T312" s="189"/>
      <c r="AT312" s="183" t="s">
        <v>189</v>
      </c>
      <c r="AU312" s="183" t="s">
        <v>84</v>
      </c>
      <c r="AV312" s="13" t="s">
        <v>84</v>
      </c>
      <c r="AW312" s="13" t="s">
        <v>31</v>
      </c>
      <c r="AX312" s="13" t="s">
        <v>82</v>
      </c>
      <c r="AY312" s="183" t="s">
        <v>177</v>
      </c>
    </row>
    <row r="313" spans="1:65" s="2" customFormat="1" ht="24" customHeight="1">
      <c r="A313" s="33"/>
      <c r="B313" s="167"/>
      <c r="C313" s="168" t="s">
        <v>434</v>
      </c>
      <c r="D313" s="168" t="s">
        <v>179</v>
      </c>
      <c r="E313" s="169" t="s">
        <v>1011</v>
      </c>
      <c r="F313" s="170" t="s">
        <v>1012</v>
      </c>
      <c r="G313" s="171" t="s">
        <v>182</v>
      </c>
      <c r="H313" s="172">
        <v>220</v>
      </c>
      <c r="I313" s="173"/>
      <c r="J313" s="174">
        <f>ROUND(I313*H313,2)</f>
        <v>0</v>
      </c>
      <c r="K313" s="170" t="s">
        <v>183</v>
      </c>
      <c r="L313" s="34"/>
      <c r="M313" s="175" t="s">
        <v>1</v>
      </c>
      <c r="N313" s="176" t="s">
        <v>40</v>
      </c>
      <c r="O313" s="59"/>
      <c r="P313" s="177">
        <f>O313*H313</f>
        <v>0</v>
      </c>
      <c r="Q313" s="177">
        <v>0.10373</v>
      </c>
      <c r="R313" s="177">
        <f>Q313*H313</f>
        <v>22.8206</v>
      </c>
      <c r="S313" s="177">
        <v>0</v>
      </c>
      <c r="T313" s="178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9" t="s">
        <v>184</v>
      </c>
      <c r="AT313" s="179" t="s">
        <v>179</v>
      </c>
      <c r="AU313" s="179" t="s">
        <v>84</v>
      </c>
      <c r="AY313" s="18" t="s">
        <v>177</v>
      </c>
      <c r="BE313" s="180">
        <f>IF(N313="základní",J313,0)</f>
        <v>0</v>
      </c>
      <c r="BF313" s="180">
        <f>IF(N313="snížená",J313,0)</f>
        <v>0</v>
      </c>
      <c r="BG313" s="180">
        <f>IF(N313="zákl. přenesená",J313,0)</f>
        <v>0</v>
      </c>
      <c r="BH313" s="180">
        <f>IF(N313="sníž. přenesená",J313,0)</f>
        <v>0</v>
      </c>
      <c r="BI313" s="180">
        <f>IF(N313="nulová",J313,0)</f>
        <v>0</v>
      </c>
      <c r="BJ313" s="18" t="s">
        <v>82</v>
      </c>
      <c r="BK313" s="180">
        <f>ROUND(I313*H313,2)</f>
        <v>0</v>
      </c>
      <c r="BL313" s="18" t="s">
        <v>184</v>
      </c>
      <c r="BM313" s="179" t="s">
        <v>2051</v>
      </c>
    </row>
    <row r="314" spans="2:51" s="13" customFormat="1" ht="12">
      <c r="B314" s="181"/>
      <c r="D314" s="182" t="s">
        <v>189</v>
      </c>
      <c r="E314" s="183" t="s">
        <v>1</v>
      </c>
      <c r="F314" s="184" t="s">
        <v>2052</v>
      </c>
      <c r="H314" s="185">
        <v>220</v>
      </c>
      <c r="I314" s="186"/>
      <c r="L314" s="181"/>
      <c r="M314" s="187"/>
      <c r="N314" s="188"/>
      <c r="O314" s="188"/>
      <c r="P314" s="188"/>
      <c r="Q314" s="188"/>
      <c r="R314" s="188"/>
      <c r="S314" s="188"/>
      <c r="T314" s="189"/>
      <c r="AT314" s="183" t="s">
        <v>189</v>
      </c>
      <c r="AU314" s="183" t="s">
        <v>84</v>
      </c>
      <c r="AV314" s="13" t="s">
        <v>84</v>
      </c>
      <c r="AW314" s="13" t="s">
        <v>31</v>
      </c>
      <c r="AX314" s="13" t="s">
        <v>82</v>
      </c>
      <c r="AY314" s="183" t="s">
        <v>177</v>
      </c>
    </row>
    <row r="315" spans="1:65" s="2" customFormat="1" ht="24" customHeight="1">
      <c r="A315" s="33"/>
      <c r="B315" s="167"/>
      <c r="C315" s="168" t="s">
        <v>440</v>
      </c>
      <c r="D315" s="168" t="s">
        <v>179</v>
      </c>
      <c r="E315" s="169" t="s">
        <v>1015</v>
      </c>
      <c r="F315" s="170" t="s">
        <v>1016</v>
      </c>
      <c r="G315" s="171" t="s">
        <v>182</v>
      </c>
      <c r="H315" s="172">
        <v>220</v>
      </c>
      <c r="I315" s="173"/>
      <c r="J315" s="174">
        <f>ROUND(I315*H315,2)</f>
        <v>0</v>
      </c>
      <c r="K315" s="170" t="s">
        <v>183</v>
      </c>
      <c r="L315" s="34"/>
      <c r="M315" s="175" t="s">
        <v>1</v>
      </c>
      <c r="N315" s="176" t="s">
        <v>40</v>
      </c>
      <c r="O315" s="59"/>
      <c r="P315" s="177">
        <f>O315*H315</f>
        <v>0</v>
      </c>
      <c r="Q315" s="177">
        <v>0.15559</v>
      </c>
      <c r="R315" s="177">
        <f>Q315*H315</f>
        <v>34.229800000000004</v>
      </c>
      <c r="S315" s="177">
        <v>0</v>
      </c>
      <c r="T315" s="178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9" t="s">
        <v>184</v>
      </c>
      <c r="AT315" s="179" t="s">
        <v>179</v>
      </c>
      <c r="AU315" s="179" t="s">
        <v>84</v>
      </c>
      <c r="AY315" s="18" t="s">
        <v>177</v>
      </c>
      <c r="BE315" s="180">
        <f>IF(N315="základní",J315,0)</f>
        <v>0</v>
      </c>
      <c r="BF315" s="180">
        <f>IF(N315="snížená",J315,0)</f>
        <v>0</v>
      </c>
      <c r="BG315" s="180">
        <f>IF(N315="zákl. přenesená",J315,0)</f>
        <v>0</v>
      </c>
      <c r="BH315" s="180">
        <f>IF(N315="sníž. přenesená",J315,0)</f>
        <v>0</v>
      </c>
      <c r="BI315" s="180">
        <f>IF(N315="nulová",J315,0)</f>
        <v>0</v>
      </c>
      <c r="BJ315" s="18" t="s">
        <v>82</v>
      </c>
      <c r="BK315" s="180">
        <f>ROUND(I315*H315,2)</f>
        <v>0</v>
      </c>
      <c r="BL315" s="18" t="s">
        <v>184</v>
      </c>
      <c r="BM315" s="179" t="s">
        <v>2053</v>
      </c>
    </row>
    <row r="316" spans="1:65" s="2" customFormat="1" ht="72" customHeight="1">
      <c r="A316" s="33"/>
      <c r="B316" s="167"/>
      <c r="C316" s="168" t="s">
        <v>636</v>
      </c>
      <c r="D316" s="168" t="s">
        <v>179</v>
      </c>
      <c r="E316" s="169" t="s">
        <v>2054</v>
      </c>
      <c r="F316" s="170" t="s">
        <v>2055</v>
      </c>
      <c r="G316" s="171" t="s">
        <v>182</v>
      </c>
      <c r="H316" s="172">
        <v>2200</v>
      </c>
      <c r="I316" s="173"/>
      <c r="J316" s="174">
        <f>ROUND(I316*H316,2)</f>
        <v>0</v>
      </c>
      <c r="K316" s="170" t="s">
        <v>183</v>
      </c>
      <c r="L316" s="34"/>
      <c r="M316" s="175" t="s">
        <v>1</v>
      </c>
      <c r="N316" s="176" t="s">
        <v>40</v>
      </c>
      <c r="O316" s="59"/>
      <c r="P316" s="177">
        <f>O316*H316</f>
        <v>0</v>
      </c>
      <c r="Q316" s="177">
        <v>0.08425</v>
      </c>
      <c r="R316" s="177">
        <f>Q316*H316</f>
        <v>185.35000000000002</v>
      </c>
      <c r="S316" s="177">
        <v>0</v>
      </c>
      <c r="T316" s="178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9" t="s">
        <v>184</v>
      </c>
      <c r="AT316" s="179" t="s">
        <v>179</v>
      </c>
      <c r="AU316" s="179" t="s">
        <v>84</v>
      </c>
      <c r="AY316" s="18" t="s">
        <v>177</v>
      </c>
      <c r="BE316" s="180">
        <f>IF(N316="základní",J316,0)</f>
        <v>0</v>
      </c>
      <c r="BF316" s="180">
        <f>IF(N316="snížená",J316,0)</f>
        <v>0</v>
      </c>
      <c r="BG316" s="180">
        <f>IF(N316="zákl. přenesená",J316,0)</f>
        <v>0</v>
      </c>
      <c r="BH316" s="180">
        <f>IF(N316="sníž. přenesená",J316,0)</f>
        <v>0</v>
      </c>
      <c r="BI316" s="180">
        <f>IF(N316="nulová",J316,0)</f>
        <v>0</v>
      </c>
      <c r="BJ316" s="18" t="s">
        <v>82</v>
      </c>
      <c r="BK316" s="180">
        <f>ROUND(I316*H316,2)</f>
        <v>0</v>
      </c>
      <c r="BL316" s="18" t="s">
        <v>184</v>
      </c>
      <c r="BM316" s="179" t="s">
        <v>2056</v>
      </c>
    </row>
    <row r="317" spans="1:65" s="2" customFormat="1" ht="16.5" customHeight="1">
      <c r="A317" s="33"/>
      <c r="B317" s="167"/>
      <c r="C317" s="205" t="s">
        <v>641</v>
      </c>
      <c r="D317" s="205" t="s">
        <v>290</v>
      </c>
      <c r="E317" s="206" t="s">
        <v>622</v>
      </c>
      <c r="F317" s="207" t="s">
        <v>623</v>
      </c>
      <c r="G317" s="208" t="s">
        <v>182</v>
      </c>
      <c r="H317" s="209">
        <v>2310</v>
      </c>
      <c r="I317" s="210"/>
      <c r="J317" s="211">
        <f>ROUND(I317*H317,2)</f>
        <v>0</v>
      </c>
      <c r="K317" s="207" t="s">
        <v>183</v>
      </c>
      <c r="L317" s="212"/>
      <c r="M317" s="213" t="s">
        <v>1</v>
      </c>
      <c r="N317" s="214" t="s">
        <v>40</v>
      </c>
      <c r="O317" s="59"/>
      <c r="P317" s="177">
        <f>O317*H317</f>
        <v>0</v>
      </c>
      <c r="Q317" s="177">
        <v>0.131</v>
      </c>
      <c r="R317" s="177">
        <f>Q317*H317</f>
        <v>302.61</v>
      </c>
      <c r="S317" s="177">
        <v>0</v>
      </c>
      <c r="T317" s="178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9" t="s">
        <v>217</v>
      </c>
      <c r="AT317" s="179" t="s">
        <v>290</v>
      </c>
      <c r="AU317" s="179" t="s">
        <v>84</v>
      </c>
      <c r="AY317" s="18" t="s">
        <v>177</v>
      </c>
      <c r="BE317" s="180">
        <f>IF(N317="základní",J317,0)</f>
        <v>0</v>
      </c>
      <c r="BF317" s="180">
        <f>IF(N317="snížená",J317,0)</f>
        <v>0</v>
      </c>
      <c r="BG317" s="180">
        <f>IF(N317="zákl. přenesená",J317,0)</f>
        <v>0</v>
      </c>
      <c r="BH317" s="180">
        <f>IF(N317="sníž. přenesená",J317,0)</f>
        <v>0</v>
      </c>
      <c r="BI317" s="180">
        <f>IF(N317="nulová",J317,0)</f>
        <v>0</v>
      </c>
      <c r="BJ317" s="18" t="s">
        <v>82</v>
      </c>
      <c r="BK317" s="180">
        <f>ROUND(I317*H317,2)</f>
        <v>0</v>
      </c>
      <c r="BL317" s="18" t="s">
        <v>184</v>
      </c>
      <c r="BM317" s="179" t="s">
        <v>2057</v>
      </c>
    </row>
    <row r="318" spans="2:51" s="13" customFormat="1" ht="12">
      <c r="B318" s="181"/>
      <c r="D318" s="182" t="s">
        <v>189</v>
      </c>
      <c r="E318" s="183" t="s">
        <v>1</v>
      </c>
      <c r="F318" s="184" t="s">
        <v>2058</v>
      </c>
      <c r="H318" s="185">
        <v>2310</v>
      </c>
      <c r="I318" s="186"/>
      <c r="L318" s="181"/>
      <c r="M318" s="187"/>
      <c r="N318" s="188"/>
      <c r="O318" s="188"/>
      <c r="P318" s="188"/>
      <c r="Q318" s="188"/>
      <c r="R318" s="188"/>
      <c r="S318" s="188"/>
      <c r="T318" s="189"/>
      <c r="AT318" s="183" t="s">
        <v>189</v>
      </c>
      <c r="AU318" s="183" t="s">
        <v>84</v>
      </c>
      <c r="AV318" s="13" t="s">
        <v>84</v>
      </c>
      <c r="AW318" s="13" t="s">
        <v>31</v>
      </c>
      <c r="AX318" s="13" t="s">
        <v>82</v>
      </c>
      <c r="AY318" s="183" t="s">
        <v>177</v>
      </c>
    </row>
    <row r="319" spans="1:65" s="2" customFormat="1" ht="24" customHeight="1">
      <c r="A319" s="33"/>
      <c r="B319" s="167"/>
      <c r="C319" s="168" t="s">
        <v>645</v>
      </c>
      <c r="D319" s="168" t="s">
        <v>179</v>
      </c>
      <c r="E319" s="169" t="s">
        <v>2059</v>
      </c>
      <c r="F319" s="170" t="s">
        <v>2060</v>
      </c>
      <c r="G319" s="171" t="s">
        <v>182</v>
      </c>
      <c r="H319" s="172">
        <v>23</v>
      </c>
      <c r="I319" s="173"/>
      <c r="J319" s="174">
        <f>ROUND(I319*H319,2)</f>
        <v>0</v>
      </c>
      <c r="K319" s="170" t="s">
        <v>1</v>
      </c>
      <c r="L319" s="34"/>
      <c r="M319" s="175" t="s">
        <v>1</v>
      </c>
      <c r="N319" s="176" t="s">
        <v>40</v>
      </c>
      <c r="O319" s="59"/>
      <c r="P319" s="177">
        <f>O319*H319</f>
        <v>0</v>
      </c>
      <c r="Q319" s="177">
        <v>0.08425</v>
      </c>
      <c r="R319" s="177">
        <f>Q319*H319</f>
        <v>1.93775</v>
      </c>
      <c r="S319" s="177">
        <v>0</v>
      </c>
      <c r="T319" s="178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9" t="s">
        <v>184</v>
      </c>
      <c r="AT319" s="179" t="s">
        <v>179</v>
      </c>
      <c r="AU319" s="179" t="s">
        <v>84</v>
      </c>
      <c r="AY319" s="18" t="s">
        <v>177</v>
      </c>
      <c r="BE319" s="180">
        <f>IF(N319="základní",J319,0)</f>
        <v>0</v>
      </c>
      <c r="BF319" s="180">
        <f>IF(N319="snížená",J319,0)</f>
        <v>0</v>
      </c>
      <c r="BG319" s="180">
        <f>IF(N319="zákl. přenesená",J319,0)</f>
        <v>0</v>
      </c>
      <c r="BH319" s="180">
        <f>IF(N319="sníž. přenesená",J319,0)</f>
        <v>0</v>
      </c>
      <c r="BI319" s="180">
        <f>IF(N319="nulová",J319,0)</f>
        <v>0</v>
      </c>
      <c r="BJ319" s="18" t="s">
        <v>82</v>
      </c>
      <c r="BK319" s="180">
        <f>ROUND(I319*H319,2)</f>
        <v>0</v>
      </c>
      <c r="BL319" s="18" t="s">
        <v>184</v>
      </c>
      <c r="BM319" s="179" t="s">
        <v>2061</v>
      </c>
    </row>
    <row r="320" spans="2:51" s="13" customFormat="1" ht="12">
      <c r="B320" s="181"/>
      <c r="D320" s="182" t="s">
        <v>189</v>
      </c>
      <c r="E320" s="183" t="s">
        <v>1</v>
      </c>
      <c r="F320" s="184" t="s">
        <v>2062</v>
      </c>
      <c r="H320" s="185">
        <v>9.75</v>
      </c>
      <c r="I320" s="186"/>
      <c r="L320" s="181"/>
      <c r="M320" s="187"/>
      <c r="N320" s="188"/>
      <c r="O320" s="188"/>
      <c r="P320" s="188"/>
      <c r="Q320" s="188"/>
      <c r="R320" s="188"/>
      <c r="S320" s="188"/>
      <c r="T320" s="189"/>
      <c r="AT320" s="183" t="s">
        <v>189</v>
      </c>
      <c r="AU320" s="183" t="s">
        <v>84</v>
      </c>
      <c r="AV320" s="13" t="s">
        <v>84</v>
      </c>
      <c r="AW320" s="13" t="s">
        <v>31</v>
      </c>
      <c r="AX320" s="13" t="s">
        <v>75</v>
      </c>
      <c r="AY320" s="183" t="s">
        <v>177</v>
      </c>
    </row>
    <row r="321" spans="2:51" s="13" customFormat="1" ht="12">
      <c r="B321" s="181"/>
      <c r="D321" s="182" t="s">
        <v>189</v>
      </c>
      <c r="E321" s="183" t="s">
        <v>1</v>
      </c>
      <c r="F321" s="184" t="s">
        <v>2063</v>
      </c>
      <c r="H321" s="185">
        <v>8</v>
      </c>
      <c r="I321" s="186"/>
      <c r="L321" s="181"/>
      <c r="M321" s="187"/>
      <c r="N321" s="188"/>
      <c r="O321" s="188"/>
      <c r="P321" s="188"/>
      <c r="Q321" s="188"/>
      <c r="R321" s="188"/>
      <c r="S321" s="188"/>
      <c r="T321" s="189"/>
      <c r="AT321" s="183" t="s">
        <v>189</v>
      </c>
      <c r="AU321" s="183" t="s">
        <v>84</v>
      </c>
      <c r="AV321" s="13" t="s">
        <v>84</v>
      </c>
      <c r="AW321" s="13" t="s">
        <v>31</v>
      </c>
      <c r="AX321" s="13" t="s">
        <v>75</v>
      </c>
      <c r="AY321" s="183" t="s">
        <v>177</v>
      </c>
    </row>
    <row r="322" spans="2:51" s="13" customFormat="1" ht="12">
      <c r="B322" s="181"/>
      <c r="D322" s="182" t="s">
        <v>189</v>
      </c>
      <c r="E322" s="183" t="s">
        <v>1</v>
      </c>
      <c r="F322" s="184" t="s">
        <v>2064</v>
      </c>
      <c r="H322" s="185">
        <v>1.2</v>
      </c>
      <c r="I322" s="186"/>
      <c r="L322" s="181"/>
      <c r="M322" s="187"/>
      <c r="N322" s="188"/>
      <c r="O322" s="188"/>
      <c r="P322" s="188"/>
      <c r="Q322" s="188"/>
      <c r="R322" s="188"/>
      <c r="S322" s="188"/>
      <c r="T322" s="189"/>
      <c r="AT322" s="183" t="s">
        <v>189</v>
      </c>
      <c r="AU322" s="183" t="s">
        <v>84</v>
      </c>
      <c r="AV322" s="13" t="s">
        <v>84</v>
      </c>
      <c r="AW322" s="13" t="s">
        <v>31</v>
      </c>
      <c r="AX322" s="13" t="s">
        <v>75</v>
      </c>
      <c r="AY322" s="183" t="s">
        <v>177</v>
      </c>
    </row>
    <row r="323" spans="2:51" s="13" customFormat="1" ht="12">
      <c r="B323" s="181"/>
      <c r="D323" s="182" t="s">
        <v>189</v>
      </c>
      <c r="E323" s="183" t="s">
        <v>1</v>
      </c>
      <c r="F323" s="184" t="s">
        <v>2065</v>
      </c>
      <c r="H323" s="185">
        <v>4</v>
      </c>
      <c r="I323" s="186"/>
      <c r="L323" s="181"/>
      <c r="M323" s="187"/>
      <c r="N323" s="188"/>
      <c r="O323" s="188"/>
      <c r="P323" s="188"/>
      <c r="Q323" s="188"/>
      <c r="R323" s="188"/>
      <c r="S323" s="188"/>
      <c r="T323" s="189"/>
      <c r="AT323" s="183" t="s">
        <v>189</v>
      </c>
      <c r="AU323" s="183" t="s">
        <v>84</v>
      </c>
      <c r="AV323" s="13" t="s">
        <v>84</v>
      </c>
      <c r="AW323" s="13" t="s">
        <v>31</v>
      </c>
      <c r="AX323" s="13" t="s">
        <v>75</v>
      </c>
      <c r="AY323" s="183" t="s">
        <v>177</v>
      </c>
    </row>
    <row r="324" spans="2:51" s="15" customFormat="1" ht="12">
      <c r="B324" s="197"/>
      <c r="D324" s="182" t="s">
        <v>189</v>
      </c>
      <c r="E324" s="198" t="s">
        <v>1</v>
      </c>
      <c r="F324" s="199" t="s">
        <v>202</v>
      </c>
      <c r="H324" s="200">
        <v>22.95</v>
      </c>
      <c r="I324" s="201"/>
      <c r="L324" s="197"/>
      <c r="M324" s="202"/>
      <c r="N324" s="203"/>
      <c r="O324" s="203"/>
      <c r="P324" s="203"/>
      <c r="Q324" s="203"/>
      <c r="R324" s="203"/>
      <c r="S324" s="203"/>
      <c r="T324" s="204"/>
      <c r="AT324" s="198" t="s">
        <v>189</v>
      </c>
      <c r="AU324" s="198" t="s">
        <v>84</v>
      </c>
      <c r="AV324" s="15" t="s">
        <v>184</v>
      </c>
      <c r="AW324" s="15" t="s">
        <v>31</v>
      </c>
      <c r="AX324" s="15" t="s">
        <v>75</v>
      </c>
      <c r="AY324" s="198" t="s">
        <v>177</v>
      </c>
    </row>
    <row r="325" spans="2:51" s="13" customFormat="1" ht="12">
      <c r="B325" s="181"/>
      <c r="D325" s="182" t="s">
        <v>189</v>
      </c>
      <c r="E325" s="183" t="s">
        <v>1</v>
      </c>
      <c r="F325" s="184" t="s">
        <v>295</v>
      </c>
      <c r="H325" s="185">
        <v>23</v>
      </c>
      <c r="I325" s="186"/>
      <c r="L325" s="181"/>
      <c r="M325" s="187"/>
      <c r="N325" s="188"/>
      <c r="O325" s="188"/>
      <c r="P325" s="188"/>
      <c r="Q325" s="188"/>
      <c r="R325" s="188"/>
      <c r="S325" s="188"/>
      <c r="T325" s="189"/>
      <c r="AT325" s="183" t="s">
        <v>189</v>
      </c>
      <c r="AU325" s="183" t="s">
        <v>84</v>
      </c>
      <c r="AV325" s="13" t="s">
        <v>84</v>
      </c>
      <c r="AW325" s="13" t="s">
        <v>31</v>
      </c>
      <c r="AX325" s="13" t="s">
        <v>82</v>
      </c>
      <c r="AY325" s="183" t="s">
        <v>177</v>
      </c>
    </row>
    <row r="326" spans="1:65" s="2" customFormat="1" ht="16.5" customHeight="1">
      <c r="A326" s="33"/>
      <c r="B326" s="167"/>
      <c r="C326" s="205" t="s">
        <v>650</v>
      </c>
      <c r="D326" s="205" t="s">
        <v>290</v>
      </c>
      <c r="E326" s="206" t="s">
        <v>2066</v>
      </c>
      <c r="F326" s="207" t="s">
        <v>2067</v>
      </c>
      <c r="G326" s="208" t="s">
        <v>182</v>
      </c>
      <c r="H326" s="209">
        <v>24.15</v>
      </c>
      <c r="I326" s="210"/>
      <c r="J326" s="211">
        <f>ROUND(I326*H326,2)</f>
        <v>0</v>
      </c>
      <c r="K326" s="207" t="s">
        <v>183</v>
      </c>
      <c r="L326" s="212"/>
      <c r="M326" s="213" t="s">
        <v>1</v>
      </c>
      <c r="N326" s="214" t="s">
        <v>40</v>
      </c>
      <c r="O326" s="59"/>
      <c r="P326" s="177">
        <f>O326*H326</f>
        <v>0</v>
      </c>
      <c r="Q326" s="177">
        <v>0.131</v>
      </c>
      <c r="R326" s="177">
        <f>Q326*H326</f>
        <v>3.16365</v>
      </c>
      <c r="S326" s="177">
        <v>0</v>
      </c>
      <c r="T326" s="178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9" t="s">
        <v>217</v>
      </c>
      <c r="AT326" s="179" t="s">
        <v>290</v>
      </c>
      <c r="AU326" s="179" t="s">
        <v>84</v>
      </c>
      <c r="AY326" s="18" t="s">
        <v>177</v>
      </c>
      <c r="BE326" s="180">
        <f>IF(N326="základní",J326,0)</f>
        <v>0</v>
      </c>
      <c r="BF326" s="180">
        <f>IF(N326="snížená",J326,0)</f>
        <v>0</v>
      </c>
      <c r="BG326" s="180">
        <f>IF(N326="zákl. přenesená",J326,0)</f>
        <v>0</v>
      </c>
      <c r="BH326" s="180">
        <f>IF(N326="sníž. přenesená",J326,0)</f>
        <v>0</v>
      </c>
      <c r="BI326" s="180">
        <f>IF(N326="nulová",J326,0)</f>
        <v>0</v>
      </c>
      <c r="BJ326" s="18" t="s">
        <v>82</v>
      </c>
      <c r="BK326" s="180">
        <f>ROUND(I326*H326,2)</f>
        <v>0</v>
      </c>
      <c r="BL326" s="18" t="s">
        <v>184</v>
      </c>
      <c r="BM326" s="179" t="s">
        <v>2068</v>
      </c>
    </row>
    <row r="327" spans="2:51" s="13" customFormat="1" ht="12">
      <c r="B327" s="181"/>
      <c r="D327" s="182" t="s">
        <v>189</v>
      </c>
      <c r="E327" s="183" t="s">
        <v>1</v>
      </c>
      <c r="F327" s="184" t="s">
        <v>2069</v>
      </c>
      <c r="H327" s="185">
        <v>24.15</v>
      </c>
      <c r="I327" s="186"/>
      <c r="L327" s="181"/>
      <c r="M327" s="187"/>
      <c r="N327" s="188"/>
      <c r="O327" s="188"/>
      <c r="P327" s="188"/>
      <c r="Q327" s="188"/>
      <c r="R327" s="188"/>
      <c r="S327" s="188"/>
      <c r="T327" s="189"/>
      <c r="AT327" s="183" t="s">
        <v>189</v>
      </c>
      <c r="AU327" s="183" t="s">
        <v>84</v>
      </c>
      <c r="AV327" s="13" t="s">
        <v>84</v>
      </c>
      <c r="AW327" s="13" t="s">
        <v>31</v>
      </c>
      <c r="AX327" s="13" t="s">
        <v>82</v>
      </c>
      <c r="AY327" s="183" t="s">
        <v>177</v>
      </c>
    </row>
    <row r="328" spans="1:65" s="2" customFormat="1" ht="72" customHeight="1">
      <c r="A328" s="33"/>
      <c r="B328" s="167"/>
      <c r="C328" s="168" t="s">
        <v>655</v>
      </c>
      <c r="D328" s="168" t="s">
        <v>179</v>
      </c>
      <c r="E328" s="169" t="s">
        <v>2070</v>
      </c>
      <c r="F328" s="170" t="s">
        <v>2071</v>
      </c>
      <c r="G328" s="171" t="s">
        <v>182</v>
      </c>
      <c r="H328" s="172">
        <v>574</v>
      </c>
      <c r="I328" s="173"/>
      <c r="J328" s="174">
        <f>ROUND(I328*H328,2)</f>
        <v>0</v>
      </c>
      <c r="K328" s="170" t="s">
        <v>183</v>
      </c>
      <c r="L328" s="34"/>
      <c r="M328" s="175" t="s">
        <v>1</v>
      </c>
      <c r="N328" s="176" t="s">
        <v>40</v>
      </c>
      <c r="O328" s="59"/>
      <c r="P328" s="177">
        <f>O328*H328</f>
        <v>0</v>
      </c>
      <c r="Q328" s="177">
        <v>0.10362</v>
      </c>
      <c r="R328" s="177">
        <f>Q328*H328</f>
        <v>59.47788</v>
      </c>
      <c r="S328" s="177">
        <v>0</v>
      </c>
      <c r="T328" s="178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9" t="s">
        <v>184</v>
      </c>
      <c r="AT328" s="179" t="s">
        <v>179</v>
      </c>
      <c r="AU328" s="179" t="s">
        <v>84</v>
      </c>
      <c r="AY328" s="18" t="s">
        <v>177</v>
      </c>
      <c r="BE328" s="180">
        <f>IF(N328="základní",J328,0)</f>
        <v>0</v>
      </c>
      <c r="BF328" s="180">
        <f>IF(N328="snížená",J328,0)</f>
        <v>0</v>
      </c>
      <c r="BG328" s="180">
        <f>IF(N328="zákl. přenesená",J328,0)</f>
        <v>0</v>
      </c>
      <c r="BH328" s="180">
        <f>IF(N328="sníž. přenesená",J328,0)</f>
        <v>0</v>
      </c>
      <c r="BI328" s="180">
        <f>IF(N328="nulová",J328,0)</f>
        <v>0</v>
      </c>
      <c r="BJ328" s="18" t="s">
        <v>82</v>
      </c>
      <c r="BK328" s="180">
        <f>ROUND(I328*H328,2)</f>
        <v>0</v>
      </c>
      <c r="BL328" s="18" t="s">
        <v>184</v>
      </c>
      <c r="BM328" s="179" t="s">
        <v>2072</v>
      </c>
    </row>
    <row r="329" spans="2:51" s="13" customFormat="1" ht="12">
      <c r="B329" s="181"/>
      <c r="D329" s="182" t="s">
        <v>189</v>
      </c>
      <c r="E329" s="183" t="s">
        <v>878</v>
      </c>
      <c r="F329" s="184" t="s">
        <v>2073</v>
      </c>
      <c r="H329" s="185">
        <v>574</v>
      </c>
      <c r="I329" s="186"/>
      <c r="L329" s="181"/>
      <c r="M329" s="187"/>
      <c r="N329" s="188"/>
      <c r="O329" s="188"/>
      <c r="P329" s="188"/>
      <c r="Q329" s="188"/>
      <c r="R329" s="188"/>
      <c r="S329" s="188"/>
      <c r="T329" s="189"/>
      <c r="AT329" s="183" t="s">
        <v>189</v>
      </c>
      <c r="AU329" s="183" t="s">
        <v>84</v>
      </c>
      <c r="AV329" s="13" t="s">
        <v>84</v>
      </c>
      <c r="AW329" s="13" t="s">
        <v>31</v>
      </c>
      <c r="AX329" s="13" t="s">
        <v>82</v>
      </c>
      <c r="AY329" s="183" t="s">
        <v>177</v>
      </c>
    </row>
    <row r="330" spans="1:65" s="2" customFormat="1" ht="16.5" customHeight="1">
      <c r="A330" s="33"/>
      <c r="B330" s="167"/>
      <c r="C330" s="205" t="s">
        <v>660</v>
      </c>
      <c r="D330" s="205" t="s">
        <v>290</v>
      </c>
      <c r="E330" s="206" t="s">
        <v>1022</v>
      </c>
      <c r="F330" s="207" t="s">
        <v>1023</v>
      </c>
      <c r="G330" s="208" t="s">
        <v>182</v>
      </c>
      <c r="H330" s="209">
        <v>577.5</v>
      </c>
      <c r="I330" s="210"/>
      <c r="J330" s="211">
        <f>ROUND(I330*H330,2)</f>
        <v>0</v>
      </c>
      <c r="K330" s="207" t="s">
        <v>183</v>
      </c>
      <c r="L330" s="212"/>
      <c r="M330" s="213" t="s">
        <v>1</v>
      </c>
      <c r="N330" s="214" t="s">
        <v>40</v>
      </c>
      <c r="O330" s="59"/>
      <c r="P330" s="177">
        <f>O330*H330</f>
        <v>0</v>
      </c>
      <c r="Q330" s="177">
        <v>0.176</v>
      </c>
      <c r="R330" s="177">
        <f>Q330*H330</f>
        <v>101.64</v>
      </c>
      <c r="S330" s="177">
        <v>0</v>
      </c>
      <c r="T330" s="178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79" t="s">
        <v>217</v>
      </c>
      <c r="AT330" s="179" t="s">
        <v>290</v>
      </c>
      <c r="AU330" s="179" t="s">
        <v>84</v>
      </c>
      <c r="AY330" s="18" t="s">
        <v>177</v>
      </c>
      <c r="BE330" s="180">
        <f>IF(N330="základní",J330,0)</f>
        <v>0</v>
      </c>
      <c r="BF330" s="180">
        <f>IF(N330="snížená",J330,0)</f>
        <v>0</v>
      </c>
      <c r="BG330" s="180">
        <f>IF(N330="zákl. přenesená",J330,0)</f>
        <v>0</v>
      </c>
      <c r="BH330" s="180">
        <f>IF(N330="sníž. přenesená",J330,0)</f>
        <v>0</v>
      </c>
      <c r="BI330" s="180">
        <f>IF(N330="nulová",J330,0)</f>
        <v>0</v>
      </c>
      <c r="BJ330" s="18" t="s">
        <v>82</v>
      </c>
      <c r="BK330" s="180">
        <f>ROUND(I330*H330,2)</f>
        <v>0</v>
      </c>
      <c r="BL330" s="18" t="s">
        <v>184</v>
      </c>
      <c r="BM330" s="179" t="s">
        <v>2074</v>
      </c>
    </row>
    <row r="331" spans="2:51" s="13" customFormat="1" ht="12">
      <c r="B331" s="181"/>
      <c r="D331" s="182" t="s">
        <v>189</v>
      </c>
      <c r="E331" s="183" t="s">
        <v>1</v>
      </c>
      <c r="F331" s="184" t="s">
        <v>2075</v>
      </c>
      <c r="H331" s="185">
        <v>577.5</v>
      </c>
      <c r="I331" s="186"/>
      <c r="L331" s="181"/>
      <c r="M331" s="187"/>
      <c r="N331" s="188"/>
      <c r="O331" s="188"/>
      <c r="P331" s="188"/>
      <c r="Q331" s="188"/>
      <c r="R331" s="188"/>
      <c r="S331" s="188"/>
      <c r="T331" s="189"/>
      <c r="AT331" s="183" t="s">
        <v>189</v>
      </c>
      <c r="AU331" s="183" t="s">
        <v>84</v>
      </c>
      <c r="AV331" s="13" t="s">
        <v>84</v>
      </c>
      <c r="AW331" s="13" t="s">
        <v>31</v>
      </c>
      <c r="AX331" s="13" t="s">
        <v>82</v>
      </c>
      <c r="AY331" s="183" t="s">
        <v>177</v>
      </c>
    </row>
    <row r="332" spans="1:65" s="2" customFormat="1" ht="16.5" customHeight="1">
      <c r="A332" s="33"/>
      <c r="B332" s="167"/>
      <c r="C332" s="205" t="s">
        <v>666</v>
      </c>
      <c r="D332" s="205" t="s">
        <v>290</v>
      </c>
      <c r="E332" s="206" t="s">
        <v>1026</v>
      </c>
      <c r="F332" s="207" t="s">
        <v>1027</v>
      </c>
      <c r="G332" s="208" t="s">
        <v>182</v>
      </c>
      <c r="H332" s="209">
        <v>16.8</v>
      </c>
      <c r="I332" s="210"/>
      <c r="J332" s="211">
        <f>ROUND(I332*H332,2)</f>
        <v>0</v>
      </c>
      <c r="K332" s="207" t="s">
        <v>1</v>
      </c>
      <c r="L332" s="212"/>
      <c r="M332" s="213" t="s">
        <v>1</v>
      </c>
      <c r="N332" s="214" t="s">
        <v>40</v>
      </c>
      <c r="O332" s="59"/>
      <c r="P332" s="177">
        <f>O332*H332</f>
        <v>0</v>
      </c>
      <c r="Q332" s="177">
        <v>0.131</v>
      </c>
      <c r="R332" s="177">
        <f>Q332*H332</f>
        <v>2.2008</v>
      </c>
      <c r="S332" s="177">
        <v>0</v>
      </c>
      <c r="T332" s="178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79" t="s">
        <v>217</v>
      </c>
      <c r="AT332" s="179" t="s">
        <v>290</v>
      </c>
      <c r="AU332" s="179" t="s">
        <v>84</v>
      </c>
      <c r="AY332" s="18" t="s">
        <v>177</v>
      </c>
      <c r="BE332" s="180">
        <f>IF(N332="základní",J332,0)</f>
        <v>0</v>
      </c>
      <c r="BF332" s="180">
        <f>IF(N332="snížená",J332,0)</f>
        <v>0</v>
      </c>
      <c r="BG332" s="180">
        <f>IF(N332="zákl. přenesená",J332,0)</f>
        <v>0</v>
      </c>
      <c r="BH332" s="180">
        <f>IF(N332="sníž. přenesená",J332,0)</f>
        <v>0</v>
      </c>
      <c r="BI332" s="180">
        <f>IF(N332="nulová",J332,0)</f>
        <v>0</v>
      </c>
      <c r="BJ332" s="18" t="s">
        <v>82</v>
      </c>
      <c r="BK332" s="180">
        <f>ROUND(I332*H332,2)</f>
        <v>0</v>
      </c>
      <c r="BL332" s="18" t="s">
        <v>184</v>
      </c>
      <c r="BM332" s="179" t="s">
        <v>2076</v>
      </c>
    </row>
    <row r="333" spans="2:51" s="13" customFormat="1" ht="12">
      <c r="B333" s="181"/>
      <c r="D333" s="182" t="s">
        <v>189</v>
      </c>
      <c r="E333" s="183" t="s">
        <v>1</v>
      </c>
      <c r="F333" s="184" t="s">
        <v>2077</v>
      </c>
      <c r="H333" s="185">
        <v>16.8</v>
      </c>
      <c r="I333" s="186"/>
      <c r="L333" s="181"/>
      <c r="M333" s="187"/>
      <c r="N333" s="188"/>
      <c r="O333" s="188"/>
      <c r="P333" s="188"/>
      <c r="Q333" s="188"/>
      <c r="R333" s="188"/>
      <c r="S333" s="188"/>
      <c r="T333" s="189"/>
      <c r="AT333" s="183" t="s">
        <v>189</v>
      </c>
      <c r="AU333" s="183" t="s">
        <v>84</v>
      </c>
      <c r="AV333" s="13" t="s">
        <v>84</v>
      </c>
      <c r="AW333" s="13" t="s">
        <v>31</v>
      </c>
      <c r="AX333" s="13" t="s">
        <v>82</v>
      </c>
      <c r="AY333" s="183" t="s">
        <v>177</v>
      </c>
    </row>
    <row r="334" spans="1:65" s="2" customFormat="1" ht="24" customHeight="1">
      <c r="A334" s="33"/>
      <c r="B334" s="167"/>
      <c r="C334" s="205" t="s">
        <v>671</v>
      </c>
      <c r="D334" s="205" t="s">
        <v>290</v>
      </c>
      <c r="E334" s="206" t="s">
        <v>1030</v>
      </c>
      <c r="F334" s="207" t="s">
        <v>1031</v>
      </c>
      <c r="G334" s="208" t="s">
        <v>182</v>
      </c>
      <c r="H334" s="209">
        <v>8.4</v>
      </c>
      <c r="I334" s="210"/>
      <c r="J334" s="211">
        <f>ROUND(I334*H334,2)</f>
        <v>0</v>
      </c>
      <c r="K334" s="207" t="s">
        <v>1</v>
      </c>
      <c r="L334" s="212"/>
      <c r="M334" s="213" t="s">
        <v>1</v>
      </c>
      <c r="N334" s="214" t="s">
        <v>40</v>
      </c>
      <c r="O334" s="59"/>
      <c r="P334" s="177">
        <f>O334*H334</f>
        <v>0</v>
      </c>
      <c r="Q334" s="177">
        <v>0.176</v>
      </c>
      <c r="R334" s="177">
        <f>Q334*H334</f>
        <v>1.4784</v>
      </c>
      <c r="S334" s="177">
        <v>0</v>
      </c>
      <c r="T334" s="178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9" t="s">
        <v>217</v>
      </c>
      <c r="AT334" s="179" t="s">
        <v>290</v>
      </c>
      <c r="AU334" s="179" t="s">
        <v>84</v>
      </c>
      <c r="AY334" s="18" t="s">
        <v>177</v>
      </c>
      <c r="BE334" s="180">
        <f>IF(N334="základní",J334,0)</f>
        <v>0</v>
      </c>
      <c r="BF334" s="180">
        <f>IF(N334="snížená",J334,0)</f>
        <v>0</v>
      </c>
      <c r="BG334" s="180">
        <f>IF(N334="zákl. přenesená",J334,0)</f>
        <v>0</v>
      </c>
      <c r="BH334" s="180">
        <f>IF(N334="sníž. přenesená",J334,0)</f>
        <v>0</v>
      </c>
      <c r="BI334" s="180">
        <f>IF(N334="nulová",J334,0)</f>
        <v>0</v>
      </c>
      <c r="BJ334" s="18" t="s">
        <v>82</v>
      </c>
      <c r="BK334" s="180">
        <f>ROUND(I334*H334,2)</f>
        <v>0</v>
      </c>
      <c r="BL334" s="18" t="s">
        <v>184</v>
      </c>
      <c r="BM334" s="179" t="s">
        <v>2078</v>
      </c>
    </row>
    <row r="335" spans="2:51" s="13" customFormat="1" ht="12">
      <c r="B335" s="181"/>
      <c r="D335" s="182" t="s">
        <v>189</v>
      </c>
      <c r="E335" s="183" t="s">
        <v>1</v>
      </c>
      <c r="F335" s="184" t="s">
        <v>2079</v>
      </c>
      <c r="H335" s="185">
        <v>8.4</v>
      </c>
      <c r="I335" s="186"/>
      <c r="L335" s="181"/>
      <c r="M335" s="187"/>
      <c r="N335" s="188"/>
      <c r="O335" s="188"/>
      <c r="P335" s="188"/>
      <c r="Q335" s="188"/>
      <c r="R335" s="188"/>
      <c r="S335" s="188"/>
      <c r="T335" s="189"/>
      <c r="AT335" s="183" t="s">
        <v>189</v>
      </c>
      <c r="AU335" s="183" t="s">
        <v>84</v>
      </c>
      <c r="AV335" s="13" t="s">
        <v>84</v>
      </c>
      <c r="AW335" s="13" t="s">
        <v>31</v>
      </c>
      <c r="AX335" s="13" t="s">
        <v>82</v>
      </c>
      <c r="AY335" s="183" t="s">
        <v>177</v>
      </c>
    </row>
    <row r="336" spans="1:65" s="2" customFormat="1" ht="24" customHeight="1">
      <c r="A336" s="33"/>
      <c r="B336" s="167"/>
      <c r="C336" s="168" t="s">
        <v>676</v>
      </c>
      <c r="D336" s="168" t="s">
        <v>179</v>
      </c>
      <c r="E336" s="169" t="s">
        <v>1034</v>
      </c>
      <c r="F336" s="170" t="s">
        <v>1035</v>
      </c>
      <c r="G336" s="171" t="s">
        <v>182</v>
      </c>
      <c r="H336" s="172">
        <v>24</v>
      </c>
      <c r="I336" s="173"/>
      <c r="J336" s="174">
        <f>ROUND(I336*H336,2)</f>
        <v>0</v>
      </c>
      <c r="K336" s="170" t="s">
        <v>183</v>
      </c>
      <c r="L336" s="34"/>
      <c r="M336" s="175" t="s">
        <v>1</v>
      </c>
      <c r="N336" s="176" t="s">
        <v>40</v>
      </c>
      <c r="O336" s="59"/>
      <c r="P336" s="177">
        <f>O336*H336</f>
        <v>0</v>
      </c>
      <c r="Q336" s="177">
        <v>0</v>
      </c>
      <c r="R336" s="177">
        <f>Q336*H336</f>
        <v>0</v>
      </c>
      <c r="S336" s="177">
        <v>0</v>
      </c>
      <c r="T336" s="178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9" t="s">
        <v>184</v>
      </c>
      <c r="AT336" s="179" t="s">
        <v>179</v>
      </c>
      <c r="AU336" s="179" t="s">
        <v>84</v>
      </c>
      <c r="AY336" s="18" t="s">
        <v>177</v>
      </c>
      <c r="BE336" s="180">
        <f>IF(N336="základní",J336,0)</f>
        <v>0</v>
      </c>
      <c r="BF336" s="180">
        <f>IF(N336="snížená",J336,0)</f>
        <v>0</v>
      </c>
      <c r="BG336" s="180">
        <f>IF(N336="zákl. přenesená",J336,0)</f>
        <v>0</v>
      </c>
      <c r="BH336" s="180">
        <f>IF(N336="sníž. přenesená",J336,0)</f>
        <v>0</v>
      </c>
      <c r="BI336" s="180">
        <f>IF(N336="nulová",J336,0)</f>
        <v>0</v>
      </c>
      <c r="BJ336" s="18" t="s">
        <v>82</v>
      </c>
      <c r="BK336" s="180">
        <f>ROUND(I336*H336,2)</f>
        <v>0</v>
      </c>
      <c r="BL336" s="18" t="s">
        <v>184</v>
      </c>
      <c r="BM336" s="179" t="s">
        <v>2080</v>
      </c>
    </row>
    <row r="337" spans="2:51" s="13" customFormat="1" ht="12">
      <c r="B337" s="181"/>
      <c r="D337" s="182" t="s">
        <v>189</v>
      </c>
      <c r="E337" s="183" t="s">
        <v>1</v>
      </c>
      <c r="F337" s="184" t="s">
        <v>2081</v>
      </c>
      <c r="H337" s="185">
        <v>24</v>
      </c>
      <c r="I337" s="186"/>
      <c r="L337" s="181"/>
      <c r="M337" s="187"/>
      <c r="N337" s="188"/>
      <c r="O337" s="188"/>
      <c r="P337" s="188"/>
      <c r="Q337" s="188"/>
      <c r="R337" s="188"/>
      <c r="S337" s="188"/>
      <c r="T337" s="189"/>
      <c r="AT337" s="183" t="s">
        <v>189</v>
      </c>
      <c r="AU337" s="183" t="s">
        <v>84</v>
      </c>
      <c r="AV337" s="13" t="s">
        <v>84</v>
      </c>
      <c r="AW337" s="13" t="s">
        <v>31</v>
      </c>
      <c r="AX337" s="13" t="s">
        <v>82</v>
      </c>
      <c r="AY337" s="183" t="s">
        <v>177</v>
      </c>
    </row>
    <row r="338" spans="1:65" s="2" customFormat="1" ht="24" customHeight="1">
      <c r="A338" s="33"/>
      <c r="B338" s="167"/>
      <c r="C338" s="168" t="s">
        <v>681</v>
      </c>
      <c r="D338" s="168" t="s">
        <v>179</v>
      </c>
      <c r="E338" s="169" t="s">
        <v>1174</v>
      </c>
      <c r="F338" s="170" t="s">
        <v>1175</v>
      </c>
      <c r="G338" s="171" t="s">
        <v>182</v>
      </c>
      <c r="H338" s="172">
        <v>55</v>
      </c>
      <c r="I338" s="173"/>
      <c r="J338" s="174">
        <f>ROUND(I338*H338,2)</f>
        <v>0</v>
      </c>
      <c r="K338" s="170" t="s">
        <v>1</v>
      </c>
      <c r="L338" s="34"/>
      <c r="M338" s="175" t="s">
        <v>1</v>
      </c>
      <c r="N338" s="176" t="s">
        <v>40</v>
      </c>
      <c r="O338" s="59"/>
      <c r="P338" s="177">
        <f>O338*H338</f>
        <v>0</v>
      </c>
      <c r="Q338" s="177">
        <v>0.08003</v>
      </c>
      <c r="R338" s="177">
        <f>Q338*H338</f>
        <v>4.40165</v>
      </c>
      <c r="S338" s="177">
        <v>0</v>
      </c>
      <c r="T338" s="178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9" t="s">
        <v>184</v>
      </c>
      <c r="AT338" s="179" t="s">
        <v>179</v>
      </c>
      <c r="AU338" s="179" t="s">
        <v>84</v>
      </c>
      <c r="AY338" s="18" t="s">
        <v>177</v>
      </c>
      <c r="BE338" s="180">
        <f>IF(N338="základní",J338,0)</f>
        <v>0</v>
      </c>
      <c r="BF338" s="180">
        <f>IF(N338="snížená",J338,0)</f>
        <v>0</v>
      </c>
      <c r="BG338" s="180">
        <f>IF(N338="zákl. přenesená",J338,0)</f>
        <v>0</v>
      </c>
      <c r="BH338" s="180">
        <f>IF(N338="sníž. přenesená",J338,0)</f>
        <v>0</v>
      </c>
      <c r="BI338" s="180">
        <f>IF(N338="nulová",J338,0)</f>
        <v>0</v>
      </c>
      <c r="BJ338" s="18" t="s">
        <v>82</v>
      </c>
      <c r="BK338" s="180">
        <f>ROUND(I338*H338,2)</f>
        <v>0</v>
      </c>
      <c r="BL338" s="18" t="s">
        <v>184</v>
      </c>
      <c r="BM338" s="179" t="s">
        <v>2082</v>
      </c>
    </row>
    <row r="339" spans="1:65" s="2" customFormat="1" ht="16.5" customHeight="1">
      <c r="A339" s="33"/>
      <c r="B339" s="167"/>
      <c r="C339" s="168" t="s">
        <v>685</v>
      </c>
      <c r="D339" s="168" t="s">
        <v>179</v>
      </c>
      <c r="E339" s="169" t="s">
        <v>1038</v>
      </c>
      <c r="F339" s="170" t="s">
        <v>1039</v>
      </c>
      <c r="G339" s="171" t="s">
        <v>194</v>
      </c>
      <c r="H339" s="172">
        <v>440</v>
      </c>
      <c r="I339" s="173"/>
      <c r="J339" s="174">
        <f>ROUND(I339*H339,2)</f>
        <v>0</v>
      </c>
      <c r="K339" s="170" t="s">
        <v>183</v>
      </c>
      <c r="L339" s="34"/>
      <c r="M339" s="175" t="s">
        <v>1</v>
      </c>
      <c r="N339" s="176" t="s">
        <v>40</v>
      </c>
      <c r="O339" s="59"/>
      <c r="P339" s="177">
        <f>O339*H339</f>
        <v>0</v>
      </c>
      <c r="Q339" s="177">
        <v>0.0036</v>
      </c>
      <c r="R339" s="177">
        <f>Q339*H339</f>
        <v>1.5839999999999999</v>
      </c>
      <c r="S339" s="177">
        <v>0</v>
      </c>
      <c r="T339" s="178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79" t="s">
        <v>184</v>
      </c>
      <c r="AT339" s="179" t="s">
        <v>179</v>
      </c>
      <c r="AU339" s="179" t="s">
        <v>84</v>
      </c>
      <c r="AY339" s="18" t="s">
        <v>177</v>
      </c>
      <c r="BE339" s="180">
        <f>IF(N339="základní",J339,0)</f>
        <v>0</v>
      </c>
      <c r="BF339" s="180">
        <f>IF(N339="snížená",J339,0)</f>
        <v>0</v>
      </c>
      <c r="BG339" s="180">
        <f>IF(N339="zákl. přenesená",J339,0)</f>
        <v>0</v>
      </c>
      <c r="BH339" s="180">
        <f>IF(N339="sníž. přenesená",J339,0)</f>
        <v>0</v>
      </c>
      <c r="BI339" s="180">
        <f>IF(N339="nulová",J339,0)</f>
        <v>0</v>
      </c>
      <c r="BJ339" s="18" t="s">
        <v>82</v>
      </c>
      <c r="BK339" s="180">
        <f>ROUND(I339*H339,2)</f>
        <v>0</v>
      </c>
      <c r="BL339" s="18" t="s">
        <v>184</v>
      </c>
      <c r="BM339" s="179" t="s">
        <v>2083</v>
      </c>
    </row>
    <row r="340" spans="2:51" s="13" customFormat="1" ht="12">
      <c r="B340" s="181"/>
      <c r="D340" s="182" t="s">
        <v>189</v>
      </c>
      <c r="E340" s="183" t="s">
        <v>1</v>
      </c>
      <c r="F340" s="184" t="s">
        <v>2084</v>
      </c>
      <c r="H340" s="185">
        <v>440</v>
      </c>
      <c r="I340" s="186"/>
      <c r="L340" s="181"/>
      <c r="M340" s="187"/>
      <c r="N340" s="188"/>
      <c r="O340" s="188"/>
      <c r="P340" s="188"/>
      <c r="Q340" s="188"/>
      <c r="R340" s="188"/>
      <c r="S340" s="188"/>
      <c r="T340" s="189"/>
      <c r="AT340" s="183" t="s">
        <v>189</v>
      </c>
      <c r="AU340" s="183" t="s">
        <v>84</v>
      </c>
      <c r="AV340" s="13" t="s">
        <v>84</v>
      </c>
      <c r="AW340" s="13" t="s">
        <v>31</v>
      </c>
      <c r="AX340" s="13" t="s">
        <v>82</v>
      </c>
      <c r="AY340" s="183" t="s">
        <v>177</v>
      </c>
    </row>
    <row r="341" spans="2:63" s="12" customFormat="1" ht="22.9" customHeight="1">
      <c r="B341" s="154"/>
      <c r="D341" s="155" t="s">
        <v>74</v>
      </c>
      <c r="E341" s="165" t="s">
        <v>208</v>
      </c>
      <c r="F341" s="165" t="s">
        <v>626</v>
      </c>
      <c r="I341" s="157"/>
      <c r="J341" s="166">
        <f>BK341</f>
        <v>0</v>
      </c>
      <c r="L341" s="154"/>
      <c r="M341" s="159"/>
      <c r="N341" s="160"/>
      <c r="O341" s="160"/>
      <c r="P341" s="161">
        <f>SUM(P342:P384)</f>
        <v>0</v>
      </c>
      <c r="Q341" s="160"/>
      <c r="R341" s="161">
        <f>SUM(R342:R384)</f>
        <v>100.18907075999999</v>
      </c>
      <c r="S341" s="160"/>
      <c r="T341" s="162">
        <f>SUM(T342:T384)</f>
        <v>0</v>
      </c>
      <c r="AR341" s="155" t="s">
        <v>82</v>
      </c>
      <c r="AT341" s="163" t="s">
        <v>74</v>
      </c>
      <c r="AU341" s="163" t="s">
        <v>82</v>
      </c>
      <c r="AY341" s="155" t="s">
        <v>177</v>
      </c>
      <c r="BK341" s="164">
        <f>SUM(BK342:BK384)</f>
        <v>0</v>
      </c>
    </row>
    <row r="342" spans="1:65" s="2" customFormat="1" ht="24" customHeight="1">
      <c r="A342" s="33"/>
      <c r="B342" s="167"/>
      <c r="C342" s="168" t="s">
        <v>690</v>
      </c>
      <c r="D342" s="168" t="s">
        <v>179</v>
      </c>
      <c r="E342" s="169" t="s">
        <v>627</v>
      </c>
      <c r="F342" s="170" t="s">
        <v>628</v>
      </c>
      <c r="G342" s="171" t="s">
        <v>198</v>
      </c>
      <c r="H342" s="172">
        <v>24.113</v>
      </c>
      <c r="I342" s="173"/>
      <c r="J342" s="174">
        <f>ROUND(I342*H342,2)</f>
        <v>0</v>
      </c>
      <c r="K342" s="170" t="s">
        <v>183</v>
      </c>
      <c r="L342" s="34"/>
      <c r="M342" s="175" t="s">
        <v>1</v>
      </c>
      <c r="N342" s="176" t="s">
        <v>40</v>
      </c>
      <c r="O342" s="59"/>
      <c r="P342" s="177">
        <f>O342*H342</f>
        <v>0</v>
      </c>
      <c r="Q342" s="177">
        <v>2.45329</v>
      </c>
      <c r="R342" s="177">
        <f>Q342*H342</f>
        <v>59.156181769999996</v>
      </c>
      <c r="S342" s="177">
        <v>0</v>
      </c>
      <c r="T342" s="178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79" t="s">
        <v>184</v>
      </c>
      <c r="AT342" s="179" t="s">
        <v>179</v>
      </c>
      <c r="AU342" s="179" t="s">
        <v>84</v>
      </c>
      <c r="AY342" s="18" t="s">
        <v>177</v>
      </c>
      <c r="BE342" s="180">
        <f>IF(N342="základní",J342,0)</f>
        <v>0</v>
      </c>
      <c r="BF342" s="180">
        <f>IF(N342="snížená",J342,0)</f>
        <v>0</v>
      </c>
      <c r="BG342" s="180">
        <f>IF(N342="zákl. přenesená",J342,0)</f>
        <v>0</v>
      </c>
      <c r="BH342" s="180">
        <f>IF(N342="sníž. přenesená",J342,0)</f>
        <v>0</v>
      </c>
      <c r="BI342" s="180">
        <f>IF(N342="nulová",J342,0)</f>
        <v>0</v>
      </c>
      <c r="BJ342" s="18" t="s">
        <v>82</v>
      </c>
      <c r="BK342" s="180">
        <f>ROUND(I342*H342,2)</f>
        <v>0</v>
      </c>
      <c r="BL342" s="18" t="s">
        <v>184</v>
      </c>
      <c r="BM342" s="179" t="s">
        <v>2085</v>
      </c>
    </row>
    <row r="343" spans="2:51" s="14" customFormat="1" ht="22.5">
      <c r="B343" s="190"/>
      <c r="D343" s="182" t="s">
        <v>189</v>
      </c>
      <c r="E343" s="191" t="s">
        <v>1</v>
      </c>
      <c r="F343" s="192" t="s">
        <v>2086</v>
      </c>
      <c r="H343" s="191" t="s">
        <v>1</v>
      </c>
      <c r="I343" s="193"/>
      <c r="L343" s="190"/>
      <c r="M343" s="194"/>
      <c r="N343" s="195"/>
      <c r="O343" s="195"/>
      <c r="P343" s="195"/>
      <c r="Q343" s="195"/>
      <c r="R343" s="195"/>
      <c r="S343" s="195"/>
      <c r="T343" s="196"/>
      <c r="AT343" s="191" t="s">
        <v>189</v>
      </c>
      <c r="AU343" s="191" t="s">
        <v>84</v>
      </c>
      <c r="AV343" s="14" t="s">
        <v>82</v>
      </c>
      <c r="AW343" s="14" t="s">
        <v>31</v>
      </c>
      <c r="AX343" s="14" t="s">
        <v>75</v>
      </c>
      <c r="AY343" s="191" t="s">
        <v>177</v>
      </c>
    </row>
    <row r="344" spans="2:51" s="13" customFormat="1" ht="12">
      <c r="B344" s="181"/>
      <c r="D344" s="182" t="s">
        <v>189</v>
      </c>
      <c r="E344" s="183" t="s">
        <v>1</v>
      </c>
      <c r="F344" s="184" t="s">
        <v>2087</v>
      </c>
      <c r="H344" s="185">
        <v>1.341</v>
      </c>
      <c r="I344" s="186"/>
      <c r="L344" s="181"/>
      <c r="M344" s="187"/>
      <c r="N344" s="188"/>
      <c r="O344" s="188"/>
      <c r="P344" s="188"/>
      <c r="Q344" s="188"/>
      <c r="R344" s="188"/>
      <c r="S344" s="188"/>
      <c r="T344" s="189"/>
      <c r="AT344" s="183" t="s">
        <v>189</v>
      </c>
      <c r="AU344" s="183" t="s">
        <v>84</v>
      </c>
      <c r="AV344" s="13" t="s">
        <v>84</v>
      </c>
      <c r="AW344" s="13" t="s">
        <v>31</v>
      </c>
      <c r="AX344" s="13" t="s">
        <v>75</v>
      </c>
      <c r="AY344" s="183" t="s">
        <v>177</v>
      </c>
    </row>
    <row r="345" spans="2:51" s="13" customFormat="1" ht="12">
      <c r="B345" s="181"/>
      <c r="D345" s="182" t="s">
        <v>189</v>
      </c>
      <c r="E345" s="183" t="s">
        <v>1</v>
      </c>
      <c r="F345" s="184" t="s">
        <v>2088</v>
      </c>
      <c r="H345" s="185">
        <v>2.092</v>
      </c>
      <c r="I345" s="186"/>
      <c r="L345" s="181"/>
      <c r="M345" s="187"/>
      <c r="N345" s="188"/>
      <c r="O345" s="188"/>
      <c r="P345" s="188"/>
      <c r="Q345" s="188"/>
      <c r="R345" s="188"/>
      <c r="S345" s="188"/>
      <c r="T345" s="189"/>
      <c r="AT345" s="183" t="s">
        <v>189</v>
      </c>
      <c r="AU345" s="183" t="s">
        <v>84</v>
      </c>
      <c r="AV345" s="13" t="s">
        <v>84</v>
      </c>
      <c r="AW345" s="13" t="s">
        <v>31</v>
      </c>
      <c r="AX345" s="13" t="s">
        <v>75</v>
      </c>
      <c r="AY345" s="183" t="s">
        <v>177</v>
      </c>
    </row>
    <row r="346" spans="2:51" s="13" customFormat="1" ht="12">
      <c r="B346" s="181"/>
      <c r="D346" s="182" t="s">
        <v>189</v>
      </c>
      <c r="E346" s="183" t="s">
        <v>1</v>
      </c>
      <c r="F346" s="184" t="s">
        <v>2089</v>
      </c>
      <c r="H346" s="185">
        <v>1.507</v>
      </c>
      <c r="I346" s="186"/>
      <c r="L346" s="181"/>
      <c r="M346" s="187"/>
      <c r="N346" s="188"/>
      <c r="O346" s="188"/>
      <c r="P346" s="188"/>
      <c r="Q346" s="188"/>
      <c r="R346" s="188"/>
      <c r="S346" s="188"/>
      <c r="T346" s="189"/>
      <c r="AT346" s="183" t="s">
        <v>189</v>
      </c>
      <c r="AU346" s="183" t="s">
        <v>84</v>
      </c>
      <c r="AV346" s="13" t="s">
        <v>84</v>
      </c>
      <c r="AW346" s="13" t="s">
        <v>31</v>
      </c>
      <c r="AX346" s="13" t="s">
        <v>75</v>
      </c>
      <c r="AY346" s="183" t="s">
        <v>177</v>
      </c>
    </row>
    <row r="347" spans="2:51" s="13" customFormat="1" ht="12">
      <c r="B347" s="181"/>
      <c r="D347" s="182" t="s">
        <v>189</v>
      </c>
      <c r="E347" s="183" t="s">
        <v>1</v>
      </c>
      <c r="F347" s="184" t="s">
        <v>2090</v>
      </c>
      <c r="H347" s="185">
        <v>4.071</v>
      </c>
      <c r="I347" s="186"/>
      <c r="L347" s="181"/>
      <c r="M347" s="187"/>
      <c r="N347" s="188"/>
      <c r="O347" s="188"/>
      <c r="P347" s="188"/>
      <c r="Q347" s="188"/>
      <c r="R347" s="188"/>
      <c r="S347" s="188"/>
      <c r="T347" s="189"/>
      <c r="AT347" s="183" t="s">
        <v>189</v>
      </c>
      <c r="AU347" s="183" t="s">
        <v>84</v>
      </c>
      <c r="AV347" s="13" t="s">
        <v>84</v>
      </c>
      <c r="AW347" s="13" t="s">
        <v>31</v>
      </c>
      <c r="AX347" s="13" t="s">
        <v>75</v>
      </c>
      <c r="AY347" s="183" t="s">
        <v>177</v>
      </c>
    </row>
    <row r="348" spans="2:51" s="13" customFormat="1" ht="12">
      <c r="B348" s="181"/>
      <c r="D348" s="182" t="s">
        <v>189</v>
      </c>
      <c r="E348" s="183" t="s">
        <v>1</v>
      </c>
      <c r="F348" s="184" t="s">
        <v>2091</v>
      </c>
      <c r="H348" s="185">
        <v>3.861</v>
      </c>
      <c r="I348" s="186"/>
      <c r="L348" s="181"/>
      <c r="M348" s="187"/>
      <c r="N348" s="188"/>
      <c r="O348" s="188"/>
      <c r="P348" s="188"/>
      <c r="Q348" s="188"/>
      <c r="R348" s="188"/>
      <c r="S348" s="188"/>
      <c r="T348" s="189"/>
      <c r="AT348" s="183" t="s">
        <v>189</v>
      </c>
      <c r="AU348" s="183" t="s">
        <v>84</v>
      </c>
      <c r="AV348" s="13" t="s">
        <v>84</v>
      </c>
      <c r="AW348" s="13" t="s">
        <v>31</v>
      </c>
      <c r="AX348" s="13" t="s">
        <v>75</v>
      </c>
      <c r="AY348" s="183" t="s">
        <v>177</v>
      </c>
    </row>
    <row r="349" spans="2:51" s="13" customFormat="1" ht="12">
      <c r="B349" s="181"/>
      <c r="D349" s="182" t="s">
        <v>189</v>
      </c>
      <c r="E349" s="183" t="s">
        <v>1</v>
      </c>
      <c r="F349" s="184" t="s">
        <v>2092</v>
      </c>
      <c r="H349" s="185">
        <v>3.68</v>
      </c>
      <c r="I349" s="186"/>
      <c r="L349" s="181"/>
      <c r="M349" s="187"/>
      <c r="N349" s="188"/>
      <c r="O349" s="188"/>
      <c r="P349" s="188"/>
      <c r="Q349" s="188"/>
      <c r="R349" s="188"/>
      <c r="S349" s="188"/>
      <c r="T349" s="189"/>
      <c r="AT349" s="183" t="s">
        <v>189</v>
      </c>
      <c r="AU349" s="183" t="s">
        <v>84</v>
      </c>
      <c r="AV349" s="13" t="s">
        <v>84</v>
      </c>
      <c r="AW349" s="13" t="s">
        <v>31</v>
      </c>
      <c r="AX349" s="13" t="s">
        <v>75</v>
      </c>
      <c r="AY349" s="183" t="s">
        <v>177</v>
      </c>
    </row>
    <row r="350" spans="2:51" s="13" customFormat="1" ht="12">
      <c r="B350" s="181"/>
      <c r="D350" s="182" t="s">
        <v>189</v>
      </c>
      <c r="E350" s="183" t="s">
        <v>1</v>
      </c>
      <c r="F350" s="184" t="s">
        <v>2093</v>
      </c>
      <c r="H350" s="185">
        <v>1.947</v>
      </c>
      <c r="I350" s="186"/>
      <c r="L350" s="181"/>
      <c r="M350" s="187"/>
      <c r="N350" s="188"/>
      <c r="O350" s="188"/>
      <c r="P350" s="188"/>
      <c r="Q350" s="188"/>
      <c r="R350" s="188"/>
      <c r="S350" s="188"/>
      <c r="T350" s="189"/>
      <c r="AT350" s="183" t="s">
        <v>189</v>
      </c>
      <c r="AU350" s="183" t="s">
        <v>84</v>
      </c>
      <c r="AV350" s="13" t="s">
        <v>84</v>
      </c>
      <c r="AW350" s="13" t="s">
        <v>31</v>
      </c>
      <c r="AX350" s="13" t="s">
        <v>75</v>
      </c>
      <c r="AY350" s="183" t="s">
        <v>177</v>
      </c>
    </row>
    <row r="351" spans="2:51" s="16" customFormat="1" ht="12">
      <c r="B351" s="221"/>
      <c r="D351" s="182" t="s">
        <v>189</v>
      </c>
      <c r="E351" s="222" t="s">
        <v>1</v>
      </c>
      <c r="F351" s="223" t="s">
        <v>799</v>
      </c>
      <c r="H351" s="224">
        <v>18.499</v>
      </c>
      <c r="I351" s="225"/>
      <c r="L351" s="221"/>
      <c r="M351" s="226"/>
      <c r="N351" s="227"/>
      <c r="O351" s="227"/>
      <c r="P351" s="227"/>
      <c r="Q351" s="227"/>
      <c r="R351" s="227"/>
      <c r="S351" s="227"/>
      <c r="T351" s="228"/>
      <c r="AT351" s="222" t="s">
        <v>189</v>
      </c>
      <c r="AU351" s="222" t="s">
        <v>84</v>
      </c>
      <c r="AV351" s="16" t="s">
        <v>191</v>
      </c>
      <c r="AW351" s="16" t="s">
        <v>31</v>
      </c>
      <c r="AX351" s="16" t="s">
        <v>75</v>
      </c>
      <c r="AY351" s="222" t="s">
        <v>177</v>
      </c>
    </row>
    <row r="352" spans="2:51" s="13" customFormat="1" ht="12">
      <c r="B352" s="181"/>
      <c r="D352" s="182" t="s">
        <v>189</v>
      </c>
      <c r="E352" s="183" t="s">
        <v>1</v>
      </c>
      <c r="F352" s="184" t="s">
        <v>2094</v>
      </c>
      <c r="H352" s="185">
        <v>0.54</v>
      </c>
      <c r="I352" s="186"/>
      <c r="L352" s="181"/>
      <c r="M352" s="187"/>
      <c r="N352" s="188"/>
      <c r="O352" s="188"/>
      <c r="P352" s="188"/>
      <c r="Q352" s="188"/>
      <c r="R352" s="188"/>
      <c r="S352" s="188"/>
      <c r="T352" s="189"/>
      <c r="AT352" s="183" t="s">
        <v>189</v>
      </c>
      <c r="AU352" s="183" t="s">
        <v>84</v>
      </c>
      <c r="AV352" s="13" t="s">
        <v>84</v>
      </c>
      <c r="AW352" s="13" t="s">
        <v>31</v>
      </c>
      <c r="AX352" s="13" t="s">
        <v>75</v>
      </c>
      <c r="AY352" s="183" t="s">
        <v>177</v>
      </c>
    </row>
    <row r="353" spans="2:51" s="13" customFormat="1" ht="12">
      <c r="B353" s="181"/>
      <c r="D353" s="182" t="s">
        <v>189</v>
      </c>
      <c r="E353" s="183" t="s">
        <v>1</v>
      </c>
      <c r="F353" s="184" t="s">
        <v>2095</v>
      </c>
      <c r="H353" s="185">
        <v>0.855</v>
      </c>
      <c r="I353" s="186"/>
      <c r="L353" s="181"/>
      <c r="M353" s="187"/>
      <c r="N353" s="188"/>
      <c r="O353" s="188"/>
      <c r="P353" s="188"/>
      <c r="Q353" s="188"/>
      <c r="R353" s="188"/>
      <c r="S353" s="188"/>
      <c r="T353" s="189"/>
      <c r="AT353" s="183" t="s">
        <v>189</v>
      </c>
      <c r="AU353" s="183" t="s">
        <v>84</v>
      </c>
      <c r="AV353" s="13" t="s">
        <v>84</v>
      </c>
      <c r="AW353" s="13" t="s">
        <v>31</v>
      </c>
      <c r="AX353" s="13" t="s">
        <v>75</v>
      </c>
      <c r="AY353" s="183" t="s">
        <v>177</v>
      </c>
    </row>
    <row r="354" spans="2:51" s="13" customFormat="1" ht="12">
      <c r="B354" s="181"/>
      <c r="D354" s="182" t="s">
        <v>189</v>
      </c>
      <c r="E354" s="183" t="s">
        <v>1</v>
      </c>
      <c r="F354" s="184" t="s">
        <v>2096</v>
      </c>
      <c r="H354" s="185">
        <v>0.675</v>
      </c>
      <c r="I354" s="186"/>
      <c r="L354" s="181"/>
      <c r="M354" s="187"/>
      <c r="N354" s="188"/>
      <c r="O354" s="188"/>
      <c r="P354" s="188"/>
      <c r="Q354" s="188"/>
      <c r="R354" s="188"/>
      <c r="S354" s="188"/>
      <c r="T354" s="189"/>
      <c r="AT354" s="183" t="s">
        <v>189</v>
      </c>
      <c r="AU354" s="183" t="s">
        <v>84</v>
      </c>
      <c r="AV354" s="13" t="s">
        <v>84</v>
      </c>
      <c r="AW354" s="13" t="s">
        <v>31</v>
      </c>
      <c r="AX354" s="13" t="s">
        <v>75</v>
      </c>
      <c r="AY354" s="183" t="s">
        <v>177</v>
      </c>
    </row>
    <row r="355" spans="2:51" s="13" customFormat="1" ht="12">
      <c r="B355" s="181"/>
      <c r="D355" s="182" t="s">
        <v>189</v>
      </c>
      <c r="E355" s="183" t="s">
        <v>1</v>
      </c>
      <c r="F355" s="184" t="s">
        <v>2097</v>
      </c>
      <c r="H355" s="185">
        <v>1.114</v>
      </c>
      <c r="I355" s="186"/>
      <c r="L355" s="181"/>
      <c r="M355" s="187"/>
      <c r="N355" s="188"/>
      <c r="O355" s="188"/>
      <c r="P355" s="188"/>
      <c r="Q355" s="188"/>
      <c r="R355" s="188"/>
      <c r="S355" s="188"/>
      <c r="T355" s="189"/>
      <c r="AT355" s="183" t="s">
        <v>189</v>
      </c>
      <c r="AU355" s="183" t="s">
        <v>84</v>
      </c>
      <c r="AV355" s="13" t="s">
        <v>84</v>
      </c>
      <c r="AW355" s="13" t="s">
        <v>31</v>
      </c>
      <c r="AX355" s="13" t="s">
        <v>75</v>
      </c>
      <c r="AY355" s="183" t="s">
        <v>177</v>
      </c>
    </row>
    <row r="356" spans="2:51" s="13" customFormat="1" ht="12">
      <c r="B356" s="181"/>
      <c r="D356" s="182" t="s">
        <v>189</v>
      </c>
      <c r="E356" s="183" t="s">
        <v>1</v>
      </c>
      <c r="F356" s="184" t="s">
        <v>2098</v>
      </c>
      <c r="H356" s="185">
        <v>0.9</v>
      </c>
      <c r="I356" s="186"/>
      <c r="L356" s="181"/>
      <c r="M356" s="187"/>
      <c r="N356" s="188"/>
      <c r="O356" s="188"/>
      <c r="P356" s="188"/>
      <c r="Q356" s="188"/>
      <c r="R356" s="188"/>
      <c r="S356" s="188"/>
      <c r="T356" s="189"/>
      <c r="AT356" s="183" t="s">
        <v>189</v>
      </c>
      <c r="AU356" s="183" t="s">
        <v>84</v>
      </c>
      <c r="AV356" s="13" t="s">
        <v>84</v>
      </c>
      <c r="AW356" s="13" t="s">
        <v>31</v>
      </c>
      <c r="AX356" s="13" t="s">
        <v>75</v>
      </c>
      <c r="AY356" s="183" t="s">
        <v>177</v>
      </c>
    </row>
    <row r="357" spans="2:51" s="13" customFormat="1" ht="12">
      <c r="B357" s="181"/>
      <c r="D357" s="182" t="s">
        <v>189</v>
      </c>
      <c r="E357" s="183" t="s">
        <v>1</v>
      </c>
      <c r="F357" s="184" t="s">
        <v>2099</v>
      </c>
      <c r="H357" s="185">
        <v>0.99</v>
      </c>
      <c r="I357" s="186"/>
      <c r="L357" s="181"/>
      <c r="M357" s="187"/>
      <c r="N357" s="188"/>
      <c r="O357" s="188"/>
      <c r="P357" s="188"/>
      <c r="Q357" s="188"/>
      <c r="R357" s="188"/>
      <c r="S357" s="188"/>
      <c r="T357" s="189"/>
      <c r="AT357" s="183" t="s">
        <v>189</v>
      </c>
      <c r="AU357" s="183" t="s">
        <v>84</v>
      </c>
      <c r="AV357" s="13" t="s">
        <v>84</v>
      </c>
      <c r="AW357" s="13" t="s">
        <v>31</v>
      </c>
      <c r="AX357" s="13" t="s">
        <v>75</v>
      </c>
      <c r="AY357" s="183" t="s">
        <v>177</v>
      </c>
    </row>
    <row r="358" spans="2:51" s="13" customFormat="1" ht="12">
      <c r="B358" s="181"/>
      <c r="D358" s="182" t="s">
        <v>189</v>
      </c>
      <c r="E358" s="183" t="s">
        <v>1</v>
      </c>
      <c r="F358" s="184" t="s">
        <v>2100</v>
      </c>
      <c r="H358" s="185">
        <v>0.54</v>
      </c>
      <c r="I358" s="186"/>
      <c r="L358" s="181"/>
      <c r="M358" s="187"/>
      <c r="N358" s="188"/>
      <c r="O358" s="188"/>
      <c r="P358" s="188"/>
      <c r="Q358" s="188"/>
      <c r="R358" s="188"/>
      <c r="S358" s="188"/>
      <c r="T358" s="189"/>
      <c r="AT358" s="183" t="s">
        <v>189</v>
      </c>
      <c r="AU358" s="183" t="s">
        <v>84</v>
      </c>
      <c r="AV358" s="13" t="s">
        <v>84</v>
      </c>
      <c r="AW358" s="13" t="s">
        <v>31</v>
      </c>
      <c r="AX358" s="13" t="s">
        <v>75</v>
      </c>
      <c r="AY358" s="183" t="s">
        <v>177</v>
      </c>
    </row>
    <row r="359" spans="2:51" s="16" customFormat="1" ht="12">
      <c r="B359" s="221"/>
      <c r="D359" s="182" t="s">
        <v>189</v>
      </c>
      <c r="E359" s="222" t="s">
        <v>1</v>
      </c>
      <c r="F359" s="223" t="s">
        <v>799</v>
      </c>
      <c r="H359" s="224">
        <v>5.614</v>
      </c>
      <c r="I359" s="225"/>
      <c r="L359" s="221"/>
      <c r="M359" s="226"/>
      <c r="N359" s="227"/>
      <c r="O359" s="227"/>
      <c r="P359" s="227"/>
      <c r="Q359" s="227"/>
      <c r="R359" s="227"/>
      <c r="S359" s="227"/>
      <c r="T359" s="228"/>
      <c r="AT359" s="222" t="s">
        <v>189</v>
      </c>
      <c r="AU359" s="222" t="s">
        <v>84</v>
      </c>
      <c r="AV359" s="16" t="s">
        <v>191</v>
      </c>
      <c r="AW359" s="16" t="s">
        <v>31</v>
      </c>
      <c r="AX359" s="16" t="s">
        <v>75</v>
      </c>
      <c r="AY359" s="222" t="s">
        <v>177</v>
      </c>
    </row>
    <row r="360" spans="2:51" s="15" customFormat="1" ht="12">
      <c r="B360" s="197"/>
      <c r="D360" s="182" t="s">
        <v>189</v>
      </c>
      <c r="E360" s="198" t="s">
        <v>1</v>
      </c>
      <c r="F360" s="199" t="s">
        <v>202</v>
      </c>
      <c r="H360" s="200">
        <v>24.113</v>
      </c>
      <c r="I360" s="201"/>
      <c r="L360" s="197"/>
      <c r="M360" s="202"/>
      <c r="N360" s="203"/>
      <c r="O360" s="203"/>
      <c r="P360" s="203"/>
      <c r="Q360" s="203"/>
      <c r="R360" s="203"/>
      <c r="S360" s="203"/>
      <c r="T360" s="204"/>
      <c r="AT360" s="198" t="s">
        <v>189</v>
      </c>
      <c r="AU360" s="198" t="s">
        <v>84</v>
      </c>
      <c r="AV360" s="15" t="s">
        <v>184</v>
      </c>
      <c r="AW360" s="15" t="s">
        <v>31</v>
      </c>
      <c r="AX360" s="15" t="s">
        <v>82</v>
      </c>
      <c r="AY360" s="198" t="s">
        <v>177</v>
      </c>
    </row>
    <row r="361" spans="1:65" s="2" customFormat="1" ht="24" customHeight="1">
      <c r="A361" s="33"/>
      <c r="B361" s="167"/>
      <c r="C361" s="168" t="s">
        <v>698</v>
      </c>
      <c r="D361" s="168" t="s">
        <v>179</v>
      </c>
      <c r="E361" s="169" t="s">
        <v>633</v>
      </c>
      <c r="F361" s="170" t="s">
        <v>634</v>
      </c>
      <c r="G361" s="171" t="s">
        <v>198</v>
      </c>
      <c r="H361" s="172">
        <v>24.113</v>
      </c>
      <c r="I361" s="173"/>
      <c r="J361" s="174">
        <f>ROUND(I361*H361,2)</f>
        <v>0</v>
      </c>
      <c r="K361" s="170" t="s">
        <v>183</v>
      </c>
      <c r="L361" s="34"/>
      <c r="M361" s="175" t="s">
        <v>1</v>
      </c>
      <c r="N361" s="176" t="s">
        <v>40</v>
      </c>
      <c r="O361" s="59"/>
      <c r="P361" s="177">
        <f>O361*H361</f>
        <v>0</v>
      </c>
      <c r="Q361" s="177">
        <v>0</v>
      </c>
      <c r="R361" s="177">
        <f>Q361*H361</f>
        <v>0</v>
      </c>
      <c r="S361" s="177">
        <v>0</v>
      </c>
      <c r="T361" s="178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9" t="s">
        <v>184</v>
      </c>
      <c r="AT361" s="179" t="s">
        <v>179</v>
      </c>
      <c r="AU361" s="179" t="s">
        <v>84</v>
      </c>
      <c r="AY361" s="18" t="s">
        <v>177</v>
      </c>
      <c r="BE361" s="180">
        <f>IF(N361="základní",J361,0)</f>
        <v>0</v>
      </c>
      <c r="BF361" s="180">
        <f>IF(N361="snížená",J361,0)</f>
        <v>0</v>
      </c>
      <c r="BG361" s="180">
        <f>IF(N361="zákl. přenesená",J361,0)</f>
        <v>0</v>
      </c>
      <c r="BH361" s="180">
        <f>IF(N361="sníž. přenesená",J361,0)</f>
        <v>0</v>
      </c>
      <c r="BI361" s="180">
        <f>IF(N361="nulová",J361,0)</f>
        <v>0</v>
      </c>
      <c r="BJ361" s="18" t="s">
        <v>82</v>
      </c>
      <c r="BK361" s="180">
        <f>ROUND(I361*H361,2)</f>
        <v>0</v>
      </c>
      <c r="BL361" s="18" t="s">
        <v>184</v>
      </c>
      <c r="BM361" s="179" t="s">
        <v>2101</v>
      </c>
    </row>
    <row r="362" spans="1:65" s="2" customFormat="1" ht="16.5" customHeight="1">
      <c r="A362" s="33"/>
      <c r="B362" s="167"/>
      <c r="C362" s="168" t="s">
        <v>703</v>
      </c>
      <c r="D362" s="168" t="s">
        <v>179</v>
      </c>
      <c r="E362" s="169" t="s">
        <v>637</v>
      </c>
      <c r="F362" s="170" t="s">
        <v>638</v>
      </c>
      <c r="G362" s="171" t="s">
        <v>182</v>
      </c>
      <c r="H362" s="172">
        <v>31.172</v>
      </c>
      <c r="I362" s="173"/>
      <c r="J362" s="174">
        <f>ROUND(I362*H362,2)</f>
        <v>0</v>
      </c>
      <c r="K362" s="170" t="s">
        <v>183</v>
      </c>
      <c r="L362" s="34"/>
      <c r="M362" s="175" t="s">
        <v>1</v>
      </c>
      <c r="N362" s="176" t="s">
        <v>40</v>
      </c>
      <c r="O362" s="59"/>
      <c r="P362" s="177">
        <f>O362*H362</f>
        <v>0</v>
      </c>
      <c r="Q362" s="177">
        <v>0.01352</v>
      </c>
      <c r="R362" s="177">
        <f>Q362*H362</f>
        <v>0.42144544</v>
      </c>
      <c r="S362" s="177">
        <v>0</v>
      </c>
      <c r="T362" s="178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79" t="s">
        <v>184</v>
      </c>
      <c r="AT362" s="179" t="s">
        <v>179</v>
      </c>
      <c r="AU362" s="179" t="s">
        <v>84</v>
      </c>
      <c r="AY362" s="18" t="s">
        <v>177</v>
      </c>
      <c r="BE362" s="180">
        <f>IF(N362="základní",J362,0)</f>
        <v>0</v>
      </c>
      <c r="BF362" s="180">
        <f>IF(N362="snížená",J362,0)</f>
        <v>0</v>
      </c>
      <c r="BG362" s="180">
        <f>IF(N362="zákl. přenesená",J362,0)</f>
        <v>0</v>
      </c>
      <c r="BH362" s="180">
        <f>IF(N362="sníž. přenesená",J362,0)</f>
        <v>0</v>
      </c>
      <c r="BI362" s="180">
        <f>IF(N362="nulová",J362,0)</f>
        <v>0</v>
      </c>
      <c r="BJ362" s="18" t="s">
        <v>82</v>
      </c>
      <c r="BK362" s="180">
        <f>ROUND(I362*H362,2)</f>
        <v>0</v>
      </c>
      <c r="BL362" s="18" t="s">
        <v>184</v>
      </c>
      <c r="BM362" s="179" t="s">
        <v>2102</v>
      </c>
    </row>
    <row r="363" spans="2:51" s="14" customFormat="1" ht="22.5">
      <c r="B363" s="190"/>
      <c r="D363" s="182" t="s">
        <v>189</v>
      </c>
      <c r="E363" s="191" t="s">
        <v>1</v>
      </c>
      <c r="F363" s="192" t="s">
        <v>2086</v>
      </c>
      <c r="H363" s="191" t="s">
        <v>1</v>
      </c>
      <c r="I363" s="193"/>
      <c r="L363" s="190"/>
      <c r="M363" s="194"/>
      <c r="N363" s="195"/>
      <c r="O363" s="195"/>
      <c r="P363" s="195"/>
      <c r="Q363" s="195"/>
      <c r="R363" s="195"/>
      <c r="S363" s="195"/>
      <c r="T363" s="196"/>
      <c r="AT363" s="191" t="s">
        <v>189</v>
      </c>
      <c r="AU363" s="191" t="s">
        <v>84</v>
      </c>
      <c r="AV363" s="14" t="s">
        <v>82</v>
      </c>
      <c r="AW363" s="14" t="s">
        <v>31</v>
      </c>
      <c r="AX363" s="14" t="s">
        <v>75</v>
      </c>
      <c r="AY363" s="191" t="s">
        <v>177</v>
      </c>
    </row>
    <row r="364" spans="2:51" s="13" customFormat="1" ht="12">
      <c r="B364" s="181"/>
      <c r="D364" s="182" t="s">
        <v>189</v>
      </c>
      <c r="E364" s="183" t="s">
        <v>1</v>
      </c>
      <c r="F364" s="184" t="s">
        <v>2103</v>
      </c>
      <c r="H364" s="185">
        <v>2.985</v>
      </c>
      <c r="I364" s="186"/>
      <c r="L364" s="181"/>
      <c r="M364" s="187"/>
      <c r="N364" s="188"/>
      <c r="O364" s="188"/>
      <c r="P364" s="188"/>
      <c r="Q364" s="188"/>
      <c r="R364" s="188"/>
      <c r="S364" s="188"/>
      <c r="T364" s="189"/>
      <c r="AT364" s="183" t="s">
        <v>189</v>
      </c>
      <c r="AU364" s="183" t="s">
        <v>84</v>
      </c>
      <c r="AV364" s="13" t="s">
        <v>84</v>
      </c>
      <c r="AW364" s="13" t="s">
        <v>31</v>
      </c>
      <c r="AX364" s="13" t="s">
        <v>75</v>
      </c>
      <c r="AY364" s="183" t="s">
        <v>177</v>
      </c>
    </row>
    <row r="365" spans="2:51" s="13" customFormat="1" ht="12">
      <c r="B365" s="181"/>
      <c r="D365" s="182" t="s">
        <v>189</v>
      </c>
      <c r="E365" s="183" t="s">
        <v>1</v>
      </c>
      <c r="F365" s="184" t="s">
        <v>2104</v>
      </c>
      <c r="H365" s="185">
        <v>3.59</v>
      </c>
      <c r="I365" s="186"/>
      <c r="L365" s="181"/>
      <c r="M365" s="187"/>
      <c r="N365" s="188"/>
      <c r="O365" s="188"/>
      <c r="P365" s="188"/>
      <c r="Q365" s="188"/>
      <c r="R365" s="188"/>
      <c r="S365" s="188"/>
      <c r="T365" s="189"/>
      <c r="AT365" s="183" t="s">
        <v>189</v>
      </c>
      <c r="AU365" s="183" t="s">
        <v>84</v>
      </c>
      <c r="AV365" s="13" t="s">
        <v>84</v>
      </c>
      <c r="AW365" s="13" t="s">
        <v>31</v>
      </c>
      <c r="AX365" s="13" t="s">
        <v>75</v>
      </c>
      <c r="AY365" s="183" t="s">
        <v>177</v>
      </c>
    </row>
    <row r="366" spans="2:51" s="13" customFormat="1" ht="12">
      <c r="B366" s="181"/>
      <c r="D366" s="182" t="s">
        <v>189</v>
      </c>
      <c r="E366" s="183" t="s">
        <v>1</v>
      </c>
      <c r="F366" s="184" t="s">
        <v>2105</v>
      </c>
      <c r="H366" s="185">
        <v>2.809</v>
      </c>
      <c r="I366" s="186"/>
      <c r="L366" s="181"/>
      <c r="M366" s="187"/>
      <c r="N366" s="188"/>
      <c r="O366" s="188"/>
      <c r="P366" s="188"/>
      <c r="Q366" s="188"/>
      <c r="R366" s="188"/>
      <c r="S366" s="188"/>
      <c r="T366" s="189"/>
      <c r="AT366" s="183" t="s">
        <v>189</v>
      </c>
      <c r="AU366" s="183" t="s">
        <v>84</v>
      </c>
      <c r="AV366" s="13" t="s">
        <v>84</v>
      </c>
      <c r="AW366" s="13" t="s">
        <v>31</v>
      </c>
      <c r="AX366" s="13" t="s">
        <v>75</v>
      </c>
      <c r="AY366" s="183" t="s">
        <v>177</v>
      </c>
    </row>
    <row r="367" spans="2:51" s="13" customFormat="1" ht="12">
      <c r="B367" s="181"/>
      <c r="D367" s="182" t="s">
        <v>189</v>
      </c>
      <c r="E367" s="183" t="s">
        <v>1</v>
      </c>
      <c r="F367" s="184" t="s">
        <v>2106</v>
      </c>
      <c r="H367" s="185">
        <v>7.838</v>
      </c>
      <c r="I367" s="186"/>
      <c r="L367" s="181"/>
      <c r="M367" s="187"/>
      <c r="N367" s="188"/>
      <c r="O367" s="188"/>
      <c r="P367" s="188"/>
      <c r="Q367" s="188"/>
      <c r="R367" s="188"/>
      <c r="S367" s="188"/>
      <c r="T367" s="189"/>
      <c r="AT367" s="183" t="s">
        <v>189</v>
      </c>
      <c r="AU367" s="183" t="s">
        <v>84</v>
      </c>
      <c r="AV367" s="13" t="s">
        <v>84</v>
      </c>
      <c r="AW367" s="13" t="s">
        <v>31</v>
      </c>
      <c r="AX367" s="13" t="s">
        <v>75</v>
      </c>
      <c r="AY367" s="183" t="s">
        <v>177</v>
      </c>
    </row>
    <row r="368" spans="2:51" s="13" customFormat="1" ht="12">
      <c r="B368" s="181"/>
      <c r="D368" s="182" t="s">
        <v>189</v>
      </c>
      <c r="E368" s="183" t="s">
        <v>1</v>
      </c>
      <c r="F368" s="184" t="s">
        <v>2107</v>
      </c>
      <c r="H368" s="185">
        <v>4.848</v>
      </c>
      <c r="I368" s="186"/>
      <c r="L368" s="181"/>
      <c r="M368" s="187"/>
      <c r="N368" s="188"/>
      <c r="O368" s="188"/>
      <c r="P368" s="188"/>
      <c r="Q368" s="188"/>
      <c r="R368" s="188"/>
      <c r="S368" s="188"/>
      <c r="T368" s="189"/>
      <c r="AT368" s="183" t="s">
        <v>189</v>
      </c>
      <c r="AU368" s="183" t="s">
        <v>84</v>
      </c>
      <c r="AV368" s="13" t="s">
        <v>84</v>
      </c>
      <c r="AW368" s="13" t="s">
        <v>31</v>
      </c>
      <c r="AX368" s="13" t="s">
        <v>75</v>
      </c>
      <c r="AY368" s="183" t="s">
        <v>177</v>
      </c>
    </row>
    <row r="369" spans="2:51" s="13" customFormat="1" ht="12">
      <c r="B369" s="181"/>
      <c r="D369" s="182" t="s">
        <v>189</v>
      </c>
      <c r="E369" s="183" t="s">
        <v>1</v>
      </c>
      <c r="F369" s="184" t="s">
        <v>2108</v>
      </c>
      <c r="H369" s="185">
        <v>5.706</v>
      </c>
      <c r="I369" s="186"/>
      <c r="L369" s="181"/>
      <c r="M369" s="187"/>
      <c r="N369" s="188"/>
      <c r="O369" s="188"/>
      <c r="P369" s="188"/>
      <c r="Q369" s="188"/>
      <c r="R369" s="188"/>
      <c r="S369" s="188"/>
      <c r="T369" s="189"/>
      <c r="AT369" s="183" t="s">
        <v>189</v>
      </c>
      <c r="AU369" s="183" t="s">
        <v>84</v>
      </c>
      <c r="AV369" s="13" t="s">
        <v>84</v>
      </c>
      <c r="AW369" s="13" t="s">
        <v>31</v>
      </c>
      <c r="AX369" s="13" t="s">
        <v>75</v>
      </c>
      <c r="AY369" s="183" t="s">
        <v>177</v>
      </c>
    </row>
    <row r="370" spans="2:51" s="13" customFormat="1" ht="12">
      <c r="B370" s="181"/>
      <c r="D370" s="182" t="s">
        <v>189</v>
      </c>
      <c r="E370" s="183" t="s">
        <v>1</v>
      </c>
      <c r="F370" s="184" t="s">
        <v>2109</v>
      </c>
      <c r="H370" s="185">
        <v>3.396</v>
      </c>
      <c r="I370" s="186"/>
      <c r="L370" s="181"/>
      <c r="M370" s="187"/>
      <c r="N370" s="188"/>
      <c r="O370" s="188"/>
      <c r="P370" s="188"/>
      <c r="Q370" s="188"/>
      <c r="R370" s="188"/>
      <c r="S370" s="188"/>
      <c r="T370" s="189"/>
      <c r="AT370" s="183" t="s">
        <v>189</v>
      </c>
      <c r="AU370" s="183" t="s">
        <v>84</v>
      </c>
      <c r="AV370" s="13" t="s">
        <v>84</v>
      </c>
      <c r="AW370" s="13" t="s">
        <v>31</v>
      </c>
      <c r="AX370" s="13" t="s">
        <v>75</v>
      </c>
      <c r="AY370" s="183" t="s">
        <v>177</v>
      </c>
    </row>
    <row r="371" spans="2:51" s="15" customFormat="1" ht="12">
      <c r="B371" s="197"/>
      <c r="D371" s="182" t="s">
        <v>189</v>
      </c>
      <c r="E371" s="198" t="s">
        <v>1</v>
      </c>
      <c r="F371" s="199" t="s">
        <v>202</v>
      </c>
      <c r="H371" s="200">
        <v>31.172</v>
      </c>
      <c r="I371" s="201"/>
      <c r="L371" s="197"/>
      <c r="M371" s="202"/>
      <c r="N371" s="203"/>
      <c r="O371" s="203"/>
      <c r="P371" s="203"/>
      <c r="Q371" s="203"/>
      <c r="R371" s="203"/>
      <c r="S371" s="203"/>
      <c r="T371" s="204"/>
      <c r="AT371" s="198" t="s">
        <v>189</v>
      </c>
      <c r="AU371" s="198" t="s">
        <v>84</v>
      </c>
      <c r="AV371" s="15" t="s">
        <v>184</v>
      </c>
      <c r="AW371" s="15" t="s">
        <v>31</v>
      </c>
      <c r="AX371" s="15" t="s">
        <v>82</v>
      </c>
      <c r="AY371" s="198" t="s">
        <v>177</v>
      </c>
    </row>
    <row r="372" spans="1:65" s="2" customFormat="1" ht="16.5" customHeight="1">
      <c r="A372" s="33"/>
      <c r="B372" s="167"/>
      <c r="C372" s="168" t="s">
        <v>708</v>
      </c>
      <c r="D372" s="168" t="s">
        <v>179</v>
      </c>
      <c r="E372" s="169" t="s">
        <v>642</v>
      </c>
      <c r="F372" s="170" t="s">
        <v>643</v>
      </c>
      <c r="G372" s="171" t="s">
        <v>182</v>
      </c>
      <c r="H372" s="172">
        <v>31.172</v>
      </c>
      <c r="I372" s="173"/>
      <c r="J372" s="174">
        <f>ROUND(I372*H372,2)</f>
        <v>0</v>
      </c>
      <c r="K372" s="170" t="s">
        <v>183</v>
      </c>
      <c r="L372" s="34"/>
      <c r="M372" s="175" t="s">
        <v>1</v>
      </c>
      <c r="N372" s="176" t="s">
        <v>40</v>
      </c>
      <c r="O372" s="59"/>
      <c r="P372" s="177">
        <f>O372*H372</f>
        <v>0</v>
      </c>
      <c r="Q372" s="177">
        <v>0</v>
      </c>
      <c r="R372" s="177">
        <f>Q372*H372</f>
        <v>0</v>
      </c>
      <c r="S372" s="177">
        <v>0</v>
      </c>
      <c r="T372" s="17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9" t="s">
        <v>184</v>
      </c>
      <c r="AT372" s="179" t="s">
        <v>179</v>
      </c>
      <c r="AU372" s="179" t="s">
        <v>84</v>
      </c>
      <c r="AY372" s="18" t="s">
        <v>177</v>
      </c>
      <c r="BE372" s="180">
        <f>IF(N372="základní",J372,0)</f>
        <v>0</v>
      </c>
      <c r="BF372" s="180">
        <f>IF(N372="snížená",J372,0)</f>
        <v>0</v>
      </c>
      <c r="BG372" s="180">
        <f>IF(N372="zákl. přenesená",J372,0)</f>
        <v>0</v>
      </c>
      <c r="BH372" s="180">
        <f>IF(N372="sníž. přenesená",J372,0)</f>
        <v>0</v>
      </c>
      <c r="BI372" s="180">
        <f>IF(N372="nulová",J372,0)</f>
        <v>0</v>
      </c>
      <c r="BJ372" s="18" t="s">
        <v>82</v>
      </c>
      <c r="BK372" s="180">
        <f>ROUND(I372*H372,2)</f>
        <v>0</v>
      </c>
      <c r="BL372" s="18" t="s">
        <v>184</v>
      </c>
      <c r="BM372" s="179" t="s">
        <v>2110</v>
      </c>
    </row>
    <row r="373" spans="1:65" s="2" customFormat="1" ht="16.5" customHeight="1">
      <c r="A373" s="33"/>
      <c r="B373" s="167"/>
      <c r="C373" s="168" t="s">
        <v>713</v>
      </c>
      <c r="D373" s="168" t="s">
        <v>179</v>
      </c>
      <c r="E373" s="169" t="s">
        <v>646</v>
      </c>
      <c r="F373" s="170" t="s">
        <v>647</v>
      </c>
      <c r="G373" s="171" t="s">
        <v>234</v>
      </c>
      <c r="H373" s="172">
        <v>0.615</v>
      </c>
      <c r="I373" s="173"/>
      <c r="J373" s="174">
        <f>ROUND(I373*H373,2)</f>
        <v>0</v>
      </c>
      <c r="K373" s="170" t="s">
        <v>183</v>
      </c>
      <c r="L373" s="34"/>
      <c r="M373" s="175" t="s">
        <v>1</v>
      </c>
      <c r="N373" s="176" t="s">
        <v>40</v>
      </c>
      <c r="O373" s="59"/>
      <c r="P373" s="177">
        <f>O373*H373</f>
        <v>0</v>
      </c>
      <c r="Q373" s="177">
        <v>1.06277</v>
      </c>
      <c r="R373" s="177">
        <f>Q373*H373</f>
        <v>0.65360355</v>
      </c>
      <c r="S373" s="177">
        <v>0</v>
      </c>
      <c r="T373" s="178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79" t="s">
        <v>184</v>
      </c>
      <c r="AT373" s="179" t="s">
        <v>179</v>
      </c>
      <c r="AU373" s="179" t="s">
        <v>84</v>
      </c>
      <c r="AY373" s="18" t="s">
        <v>177</v>
      </c>
      <c r="BE373" s="180">
        <f>IF(N373="základní",J373,0)</f>
        <v>0</v>
      </c>
      <c r="BF373" s="180">
        <f>IF(N373="snížená",J373,0)</f>
        <v>0</v>
      </c>
      <c r="BG373" s="180">
        <f>IF(N373="zákl. přenesená",J373,0)</f>
        <v>0</v>
      </c>
      <c r="BH373" s="180">
        <f>IF(N373="sníž. přenesená",J373,0)</f>
        <v>0</v>
      </c>
      <c r="BI373" s="180">
        <f>IF(N373="nulová",J373,0)</f>
        <v>0</v>
      </c>
      <c r="BJ373" s="18" t="s">
        <v>82</v>
      </c>
      <c r="BK373" s="180">
        <f>ROUND(I373*H373,2)</f>
        <v>0</v>
      </c>
      <c r="BL373" s="18" t="s">
        <v>184</v>
      </c>
      <c r="BM373" s="179" t="s">
        <v>2111</v>
      </c>
    </row>
    <row r="374" spans="2:51" s="13" customFormat="1" ht="12">
      <c r="B374" s="181"/>
      <c r="D374" s="182" t="s">
        <v>189</v>
      </c>
      <c r="E374" s="183" t="s">
        <v>1</v>
      </c>
      <c r="F374" s="184" t="s">
        <v>2112</v>
      </c>
      <c r="H374" s="185">
        <v>0.615</v>
      </c>
      <c r="I374" s="186"/>
      <c r="L374" s="181"/>
      <c r="M374" s="187"/>
      <c r="N374" s="188"/>
      <c r="O374" s="188"/>
      <c r="P374" s="188"/>
      <c r="Q374" s="188"/>
      <c r="R374" s="188"/>
      <c r="S374" s="188"/>
      <c r="T374" s="189"/>
      <c r="AT374" s="183" t="s">
        <v>189</v>
      </c>
      <c r="AU374" s="183" t="s">
        <v>84</v>
      </c>
      <c r="AV374" s="13" t="s">
        <v>84</v>
      </c>
      <c r="AW374" s="13" t="s">
        <v>31</v>
      </c>
      <c r="AX374" s="13" t="s">
        <v>82</v>
      </c>
      <c r="AY374" s="183" t="s">
        <v>177</v>
      </c>
    </row>
    <row r="375" spans="1:65" s="2" customFormat="1" ht="24" customHeight="1">
      <c r="A375" s="33"/>
      <c r="B375" s="167"/>
      <c r="C375" s="168" t="s">
        <v>717</v>
      </c>
      <c r="D375" s="168" t="s">
        <v>179</v>
      </c>
      <c r="E375" s="169" t="s">
        <v>651</v>
      </c>
      <c r="F375" s="170" t="s">
        <v>652</v>
      </c>
      <c r="G375" s="171" t="s">
        <v>198</v>
      </c>
      <c r="H375" s="172">
        <v>18.499</v>
      </c>
      <c r="I375" s="173"/>
      <c r="J375" s="174">
        <f>ROUND(I375*H375,2)</f>
        <v>0</v>
      </c>
      <c r="K375" s="170" t="s">
        <v>183</v>
      </c>
      <c r="L375" s="34"/>
      <c r="M375" s="175" t="s">
        <v>1</v>
      </c>
      <c r="N375" s="176" t="s">
        <v>40</v>
      </c>
      <c r="O375" s="59"/>
      <c r="P375" s="177">
        <f>O375*H375</f>
        <v>0</v>
      </c>
      <c r="Q375" s="177">
        <v>2.16</v>
      </c>
      <c r="R375" s="177">
        <f>Q375*H375</f>
        <v>39.95784</v>
      </c>
      <c r="S375" s="177">
        <v>0</v>
      </c>
      <c r="T375" s="178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79" t="s">
        <v>184</v>
      </c>
      <c r="AT375" s="179" t="s">
        <v>179</v>
      </c>
      <c r="AU375" s="179" t="s">
        <v>84</v>
      </c>
      <c r="AY375" s="18" t="s">
        <v>177</v>
      </c>
      <c r="BE375" s="180">
        <f>IF(N375="základní",J375,0)</f>
        <v>0</v>
      </c>
      <c r="BF375" s="180">
        <f>IF(N375="snížená",J375,0)</f>
        <v>0</v>
      </c>
      <c r="BG375" s="180">
        <f>IF(N375="zákl. přenesená",J375,0)</f>
        <v>0</v>
      </c>
      <c r="BH375" s="180">
        <f>IF(N375="sníž. přenesená",J375,0)</f>
        <v>0</v>
      </c>
      <c r="BI375" s="180">
        <f>IF(N375="nulová",J375,0)</f>
        <v>0</v>
      </c>
      <c r="BJ375" s="18" t="s">
        <v>82</v>
      </c>
      <c r="BK375" s="180">
        <f>ROUND(I375*H375,2)</f>
        <v>0</v>
      </c>
      <c r="BL375" s="18" t="s">
        <v>184</v>
      </c>
      <c r="BM375" s="179" t="s">
        <v>2113</v>
      </c>
    </row>
    <row r="376" spans="2:51" s="14" customFormat="1" ht="12">
      <c r="B376" s="190"/>
      <c r="D376" s="182" t="s">
        <v>189</v>
      </c>
      <c r="E376" s="191" t="s">
        <v>1</v>
      </c>
      <c r="F376" s="192" t="s">
        <v>2114</v>
      </c>
      <c r="H376" s="191" t="s">
        <v>1</v>
      </c>
      <c r="I376" s="193"/>
      <c r="L376" s="190"/>
      <c r="M376" s="194"/>
      <c r="N376" s="195"/>
      <c r="O376" s="195"/>
      <c r="P376" s="195"/>
      <c r="Q376" s="195"/>
      <c r="R376" s="195"/>
      <c r="S376" s="195"/>
      <c r="T376" s="196"/>
      <c r="AT376" s="191" t="s">
        <v>189</v>
      </c>
      <c r="AU376" s="191" t="s">
        <v>84</v>
      </c>
      <c r="AV376" s="14" t="s">
        <v>82</v>
      </c>
      <c r="AW376" s="14" t="s">
        <v>31</v>
      </c>
      <c r="AX376" s="14" t="s">
        <v>75</v>
      </c>
      <c r="AY376" s="191" t="s">
        <v>177</v>
      </c>
    </row>
    <row r="377" spans="2:51" s="13" customFormat="1" ht="12">
      <c r="B377" s="181"/>
      <c r="D377" s="182" t="s">
        <v>189</v>
      </c>
      <c r="E377" s="183" t="s">
        <v>1</v>
      </c>
      <c r="F377" s="184" t="s">
        <v>2087</v>
      </c>
      <c r="H377" s="185">
        <v>1.341</v>
      </c>
      <c r="I377" s="186"/>
      <c r="L377" s="181"/>
      <c r="M377" s="187"/>
      <c r="N377" s="188"/>
      <c r="O377" s="188"/>
      <c r="P377" s="188"/>
      <c r="Q377" s="188"/>
      <c r="R377" s="188"/>
      <c r="S377" s="188"/>
      <c r="T377" s="189"/>
      <c r="AT377" s="183" t="s">
        <v>189</v>
      </c>
      <c r="AU377" s="183" t="s">
        <v>84</v>
      </c>
      <c r="AV377" s="13" t="s">
        <v>84</v>
      </c>
      <c r="AW377" s="13" t="s">
        <v>31</v>
      </c>
      <c r="AX377" s="13" t="s">
        <v>75</v>
      </c>
      <c r="AY377" s="183" t="s">
        <v>177</v>
      </c>
    </row>
    <row r="378" spans="2:51" s="13" customFormat="1" ht="12">
      <c r="B378" s="181"/>
      <c r="D378" s="182" t="s">
        <v>189</v>
      </c>
      <c r="E378" s="183" t="s">
        <v>1</v>
      </c>
      <c r="F378" s="184" t="s">
        <v>2088</v>
      </c>
      <c r="H378" s="185">
        <v>2.092</v>
      </c>
      <c r="I378" s="186"/>
      <c r="L378" s="181"/>
      <c r="M378" s="187"/>
      <c r="N378" s="188"/>
      <c r="O378" s="188"/>
      <c r="P378" s="188"/>
      <c r="Q378" s="188"/>
      <c r="R378" s="188"/>
      <c r="S378" s="188"/>
      <c r="T378" s="189"/>
      <c r="AT378" s="183" t="s">
        <v>189</v>
      </c>
      <c r="AU378" s="183" t="s">
        <v>84</v>
      </c>
      <c r="AV378" s="13" t="s">
        <v>84</v>
      </c>
      <c r="AW378" s="13" t="s">
        <v>31</v>
      </c>
      <c r="AX378" s="13" t="s">
        <v>75</v>
      </c>
      <c r="AY378" s="183" t="s">
        <v>177</v>
      </c>
    </row>
    <row r="379" spans="2:51" s="13" customFormat="1" ht="12">
      <c r="B379" s="181"/>
      <c r="D379" s="182" t="s">
        <v>189</v>
      </c>
      <c r="E379" s="183" t="s">
        <v>1</v>
      </c>
      <c r="F379" s="184" t="s">
        <v>2089</v>
      </c>
      <c r="H379" s="185">
        <v>1.507</v>
      </c>
      <c r="I379" s="186"/>
      <c r="L379" s="181"/>
      <c r="M379" s="187"/>
      <c r="N379" s="188"/>
      <c r="O379" s="188"/>
      <c r="P379" s="188"/>
      <c r="Q379" s="188"/>
      <c r="R379" s="188"/>
      <c r="S379" s="188"/>
      <c r="T379" s="189"/>
      <c r="AT379" s="183" t="s">
        <v>189</v>
      </c>
      <c r="AU379" s="183" t="s">
        <v>84</v>
      </c>
      <c r="AV379" s="13" t="s">
        <v>84</v>
      </c>
      <c r="AW379" s="13" t="s">
        <v>31</v>
      </c>
      <c r="AX379" s="13" t="s">
        <v>75</v>
      </c>
      <c r="AY379" s="183" t="s">
        <v>177</v>
      </c>
    </row>
    <row r="380" spans="2:51" s="13" customFormat="1" ht="12">
      <c r="B380" s="181"/>
      <c r="D380" s="182" t="s">
        <v>189</v>
      </c>
      <c r="E380" s="183" t="s">
        <v>1</v>
      </c>
      <c r="F380" s="184" t="s">
        <v>2090</v>
      </c>
      <c r="H380" s="185">
        <v>4.071</v>
      </c>
      <c r="I380" s="186"/>
      <c r="L380" s="181"/>
      <c r="M380" s="187"/>
      <c r="N380" s="188"/>
      <c r="O380" s="188"/>
      <c r="P380" s="188"/>
      <c r="Q380" s="188"/>
      <c r="R380" s="188"/>
      <c r="S380" s="188"/>
      <c r="T380" s="189"/>
      <c r="AT380" s="183" t="s">
        <v>189</v>
      </c>
      <c r="AU380" s="183" t="s">
        <v>84</v>
      </c>
      <c r="AV380" s="13" t="s">
        <v>84</v>
      </c>
      <c r="AW380" s="13" t="s">
        <v>31</v>
      </c>
      <c r="AX380" s="13" t="s">
        <v>75</v>
      </c>
      <c r="AY380" s="183" t="s">
        <v>177</v>
      </c>
    </row>
    <row r="381" spans="2:51" s="13" customFormat="1" ht="12">
      <c r="B381" s="181"/>
      <c r="D381" s="182" t="s">
        <v>189</v>
      </c>
      <c r="E381" s="183" t="s">
        <v>1</v>
      </c>
      <c r="F381" s="184" t="s">
        <v>2091</v>
      </c>
      <c r="H381" s="185">
        <v>3.861</v>
      </c>
      <c r="I381" s="186"/>
      <c r="L381" s="181"/>
      <c r="M381" s="187"/>
      <c r="N381" s="188"/>
      <c r="O381" s="188"/>
      <c r="P381" s="188"/>
      <c r="Q381" s="188"/>
      <c r="R381" s="188"/>
      <c r="S381" s="188"/>
      <c r="T381" s="189"/>
      <c r="AT381" s="183" t="s">
        <v>189</v>
      </c>
      <c r="AU381" s="183" t="s">
        <v>84</v>
      </c>
      <c r="AV381" s="13" t="s">
        <v>84</v>
      </c>
      <c r="AW381" s="13" t="s">
        <v>31</v>
      </c>
      <c r="AX381" s="13" t="s">
        <v>75</v>
      </c>
      <c r="AY381" s="183" t="s">
        <v>177</v>
      </c>
    </row>
    <row r="382" spans="2:51" s="13" customFormat="1" ht="12">
      <c r="B382" s="181"/>
      <c r="D382" s="182" t="s">
        <v>189</v>
      </c>
      <c r="E382" s="183" t="s">
        <v>1</v>
      </c>
      <c r="F382" s="184" t="s">
        <v>2092</v>
      </c>
      <c r="H382" s="185">
        <v>3.68</v>
      </c>
      <c r="I382" s="186"/>
      <c r="L382" s="181"/>
      <c r="M382" s="187"/>
      <c r="N382" s="188"/>
      <c r="O382" s="188"/>
      <c r="P382" s="188"/>
      <c r="Q382" s="188"/>
      <c r="R382" s="188"/>
      <c r="S382" s="188"/>
      <c r="T382" s="189"/>
      <c r="AT382" s="183" t="s">
        <v>189</v>
      </c>
      <c r="AU382" s="183" t="s">
        <v>84</v>
      </c>
      <c r="AV382" s="13" t="s">
        <v>84</v>
      </c>
      <c r="AW382" s="13" t="s">
        <v>31</v>
      </c>
      <c r="AX382" s="13" t="s">
        <v>75</v>
      </c>
      <c r="AY382" s="183" t="s">
        <v>177</v>
      </c>
    </row>
    <row r="383" spans="2:51" s="13" customFormat="1" ht="12">
      <c r="B383" s="181"/>
      <c r="D383" s="182" t="s">
        <v>189</v>
      </c>
      <c r="E383" s="183" t="s">
        <v>1</v>
      </c>
      <c r="F383" s="184" t="s">
        <v>2093</v>
      </c>
      <c r="H383" s="185">
        <v>1.947</v>
      </c>
      <c r="I383" s="186"/>
      <c r="L383" s="181"/>
      <c r="M383" s="187"/>
      <c r="N383" s="188"/>
      <c r="O383" s="188"/>
      <c r="P383" s="188"/>
      <c r="Q383" s="188"/>
      <c r="R383" s="188"/>
      <c r="S383" s="188"/>
      <c r="T383" s="189"/>
      <c r="AT383" s="183" t="s">
        <v>189</v>
      </c>
      <c r="AU383" s="183" t="s">
        <v>84</v>
      </c>
      <c r="AV383" s="13" t="s">
        <v>84</v>
      </c>
      <c r="AW383" s="13" t="s">
        <v>31</v>
      </c>
      <c r="AX383" s="13" t="s">
        <v>75</v>
      </c>
      <c r="AY383" s="183" t="s">
        <v>177</v>
      </c>
    </row>
    <row r="384" spans="2:51" s="15" customFormat="1" ht="12">
      <c r="B384" s="197"/>
      <c r="D384" s="182" t="s">
        <v>189</v>
      </c>
      <c r="E384" s="198" t="s">
        <v>1</v>
      </c>
      <c r="F384" s="199" t="s">
        <v>202</v>
      </c>
      <c r="H384" s="200">
        <v>18.499</v>
      </c>
      <c r="I384" s="201"/>
      <c r="L384" s="197"/>
      <c r="M384" s="202"/>
      <c r="N384" s="203"/>
      <c r="O384" s="203"/>
      <c r="P384" s="203"/>
      <c r="Q384" s="203"/>
      <c r="R384" s="203"/>
      <c r="S384" s="203"/>
      <c r="T384" s="204"/>
      <c r="AT384" s="198" t="s">
        <v>189</v>
      </c>
      <c r="AU384" s="198" t="s">
        <v>84</v>
      </c>
      <c r="AV384" s="15" t="s">
        <v>184</v>
      </c>
      <c r="AW384" s="15" t="s">
        <v>31</v>
      </c>
      <c r="AX384" s="15" t="s">
        <v>82</v>
      </c>
      <c r="AY384" s="198" t="s">
        <v>177</v>
      </c>
    </row>
    <row r="385" spans="2:63" s="12" customFormat="1" ht="22.9" customHeight="1">
      <c r="B385" s="154"/>
      <c r="D385" s="155" t="s">
        <v>74</v>
      </c>
      <c r="E385" s="165" t="s">
        <v>217</v>
      </c>
      <c r="F385" s="165" t="s">
        <v>654</v>
      </c>
      <c r="I385" s="157"/>
      <c r="J385" s="166">
        <f>BK385</f>
        <v>0</v>
      </c>
      <c r="L385" s="154"/>
      <c r="M385" s="159"/>
      <c r="N385" s="160"/>
      <c r="O385" s="160"/>
      <c r="P385" s="161">
        <f>SUM(P386:P390)</f>
        <v>0</v>
      </c>
      <c r="Q385" s="160"/>
      <c r="R385" s="161">
        <f>SUM(R386:R390)</f>
        <v>4.8606</v>
      </c>
      <c r="S385" s="160"/>
      <c r="T385" s="162">
        <f>SUM(T386:T390)</f>
        <v>0</v>
      </c>
      <c r="AR385" s="155" t="s">
        <v>82</v>
      </c>
      <c r="AT385" s="163" t="s">
        <v>74</v>
      </c>
      <c r="AU385" s="163" t="s">
        <v>82</v>
      </c>
      <c r="AY385" s="155" t="s">
        <v>177</v>
      </c>
      <c r="BK385" s="164">
        <f>SUM(BK386:BK390)</f>
        <v>0</v>
      </c>
    </row>
    <row r="386" spans="1:65" s="2" customFormat="1" ht="16.5" customHeight="1">
      <c r="A386" s="33"/>
      <c r="B386" s="167"/>
      <c r="C386" s="168" t="s">
        <v>721</v>
      </c>
      <c r="D386" s="168" t="s">
        <v>179</v>
      </c>
      <c r="E386" s="169" t="s">
        <v>2115</v>
      </c>
      <c r="F386" s="170" t="s">
        <v>2116</v>
      </c>
      <c r="G386" s="171" t="s">
        <v>274</v>
      </c>
      <c r="H386" s="172">
        <v>1</v>
      </c>
      <c r="I386" s="173"/>
      <c r="J386" s="174">
        <f>ROUND(I386*H386,2)</f>
        <v>0</v>
      </c>
      <c r="K386" s="170" t="s">
        <v>1</v>
      </c>
      <c r="L386" s="34"/>
      <c r="M386" s="175" t="s">
        <v>1</v>
      </c>
      <c r="N386" s="176" t="s">
        <v>40</v>
      </c>
      <c r="O386" s="59"/>
      <c r="P386" s="177">
        <f>O386*H386</f>
        <v>0</v>
      </c>
      <c r="Q386" s="177">
        <v>0</v>
      </c>
      <c r="R386" s="177">
        <f>Q386*H386</f>
        <v>0</v>
      </c>
      <c r="S386" s="177">
        <v>0</v>
      </c>
      <c r="T386" s="178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9" t="s">
        <v>184</v>
      </c>
      <c r="AT386" s="179" t="s">
        <v>179</v>
      </c>
      <c r="AU386" s="179" t="s">
        <v>84</v>
      </c>
      <c r="AY386" s="18" t="s">
        <v>177</v>
      </c>
      <c r="BE386" s="180">
        <f>IF(N386="základní",J386,0)</f>
        <v>0</v>
      </c>
      <c r="BF386" s="180">
        <f>IF(N386="snížená",J386,0)</f>
        <v>0</v>
      </c>
      <c r="BG386" s="180">
        <f>IF(N386="zákl. přenesená",J386,0)</f>
        <v>0</v>
      </c>
      <c r="BH386" s="180">
        <f>IF(N386="sníž. přenesená",J386,0)</f>
        <v>0</v>
      </c>
      <c r="BI386" s="180">
        <f>IF(N386="nulová",J386,0)</f>
        <v>0</v>
      </c>
      <c r="BJ386" s="18" t="s">
        <v>82</v>
      </c>
      <c r="BK386" s="180">
        <f>ROUND(I386*H386,2)</f>
        <v>0</v>
      </c>
      <c r="BL386" s="18" t="s">
        <v>184</v>
      </c>
      <c r="BM386" s="179" t="s">
        <v>2117</v>
      </c>
    </row>
    <row r="387" spans="1:65" s="2" customFormat="1" ht="24" customHeight="1">
      <c r="A387" s="33"/>
      <c r="B387" s="167"/>
      <c r="C387" s="205" t="s">
        <v>725</v>
      </c>
      <c r="D387" s="205" t="s">
        <v>290</v>
      </c>
      <c r="E387" s="206" t="s">
        <v>2118</v>
      </c>
      <c r="F387" s="207" t="s">
        <v>2119</v>
      </c>
      <c r="G387" s="208" t="s">
        <v>274</v>
      </c>
      <c r="H387" s="209">
        <v>1</v>
      </c>
      <c r="I387" s="210"/>
      <c r="J387" s="211">
        <f>ROUND(I387*H387,2)</f>
        <v>0</v>
      </c>
      <c r="K387" s="207" t="s">
        <v>1</v>
      </c>
      <c r="L387" s="212"/>
      <c r="M387" s="213" t="s">
        <v>1</v>
      </c>
      <c r="N387" s="214" t="s">
        <v>40</v>
      </c>
      <c r="O387" s="59"/>
      <c r="P387" s="177">
        <f>O387*H387</f>
        <v>0</v>
      </c>
      <c r="Q387" s="177">
        <v>1.415</v>
      </c>
      <c r="R387" s="177">
        <f>Q387*H387</f>
        <v>1.415</v>
      </c>
      <c r="S387" s="177">
        <v>0</v>
      </c>
      <c r="T387" s="178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79" t="s">
        <v>217</v>
      </c>
      <c r="AT387" s="179" t="s">
        <v>290</v>
      </c>
      <c r="AU387" s="179" t="s">
        <v>84</v>
      </c>
      <c r="AY387" s="18" t="s">
        <v>177</v>
      </c>
      <c r="BE387" s="180">
        <f>IF(N387="základní",J387,0)</f>
        <v>0</v>
      </c>
      <c r="BF387" s="180">
        <f>IF(N387="snížená",J387,0)</f>
        <v>0</v>
      </c>
      <c r="BG387" s="180">
        <f>IF(N387="zákl. přenesená",J387,0)</f>
        <v>0</v>
      </c>
      <c r="BH387" s="180">
        <f>IF(N387="sníž. přenesená",J387,0)</f>
        <v>0</v>
      </c>
      <c r="BI387" s="180">
        <f>IF(N387="nulová",J387,0)</f>
        <v>0</v>
      </c>
      <c r="BJ387" s="18" t="s">
        <v>82</v>
      </c>
      <c r="BK387" s="180">
        <f>ROUND(I387*H387,2)</f>
        <v>0</v>
      </c>
      <c r="BL387" s="18" t="s">
        <v>184</v>
      </c>
      <c r="BM387" s="179" t="s">
        <v>2120</v>
      </c>
    </row>
    <row r="388" spans="1:65" s="2" customFormat="1" ht="24" customHeight="1">
      <c r="A388" s="33"/>
      <c r="B388" s="167"/>
      <c r="C388" s="205" t="s">
        <v>729</v>
      </c>
      <c r="D388" s="205" t="s">
        <v>290</v>
      </c>
      <c r="E388" s="206" t="s">
        <v>2121</v>
      </c>
      <c r="F388" s="207" t="s">
        <v>2122</v>
      </c>
      <c r="G388" s="208" t="s">
        <v>274</v>
      </c>
      <c r="H388" s="209">
        <v>1</v>
      </c>
      <c r="I388" s="210"/>
      <c r="J388" s="211">
        <f>ROUND(I388*H388,2)</f>
        <v>0</v>
      </c>
      <c r="K388" s="207" t="s">
        <v>1</v>
      </c>
      <c r="L388" s="212"/>
      <c r="M388" s="213" t="s">
        <v>1</v>
      </c>
      <c r="N388" s="214" t="s">
        <v>40</v>
      </c>
      <c r="O388" s="59"/>
      <c r="P388" s="177">
        <f>O388*H388</f>
        <v>0</v>
      </c>
      <c r="Q388" s="177">
        <v>0.18</v>
      </c>
      <c r="R388" s="177">
        <f>Q388*H388</f>
        <v>0.18</v>
      </c>
      <c r="S388" s="177">
        <v>0</v>
      </c>
      <c r="T388" s="178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9" t="s">
        <v>217</v>
      </c>
      <c r="AT388" s="179" t="s">
        <v>290</v>
      </c>
      <c r="AU388" s="179" t="s">
        <v>84</v>
      </c>
      <c r="AY388" s="18" t="s">
        <v>177</v>
      </c>
      <c r="BE388" s="180">
        <f>IF(N388="základní",J388,0)</f>
        <v>0</v>
      </c>
      <c r="BF388" s="180">
        <f>IF(N388="snížená",J388,0)</f>
        <v>0</v>
      </c>
      <c r="BG388" s="180">
        <f>IF(N388="zákl. přenesená",J388,0)</f>
        <v>0</v>
      </c>
      <c r="BH388" s="180">
        <f>IF(N388="sníž. přenesená",J388,0)</f>
        <v>0</v>
      </c>
      <c r="BI388" s="180">
        <f>IF(N388="nulová",J388,0)</f>
        <v>0</v>
      </c>
      <c r="BJ388" s="18" t="s">
        <v>82</v>
      </c>
      <c r="BK388" s="180">
        <f>ROUND(I388*H388,2)</f>
        <v>0</v>
      </c>
      <c r="BL388" s="18" t="s">
        <v>184</v>
      </c>
      <c r="BM388" s="179" t="s">
        <v>2123</v>
      </c>
    </row>
    <row r="389" spans="1:65" s="2" customFormat="1" ht="16.5" customHeight="1">
      <c r="A389" s="33"/>
      <c r="B389" s="167"/>
      <c r="C389" s="205" t="s">
        <v>734</v>
      </c>
      <c r="D389" s="205" t="s">
        <v>290</v>
      </c>
      <c r="E389" s="206" t="s">
        <v>2124</v>
      </c>
      <c r="F389" s="207" t="s">
        <v>2125</v>
      </c>
      <c r="G389" s="208" t="s">
        <v>274</v>
      </c>
      <c r="H389" s="209">
        <v>1</v>
      </c>
      <c r="I389" s="210"/>
      <c r="J389" s="211">
        <f>ROUND(I389*H389,2)</f>
        <v>0</v>
      </c>
      <c r="K389" s="207" t="s">
        <v>1</v>
      </c>
      <c r="L389" s="212"/>
      <c r="M389" s="213" t="s">
        <v>1</v>
      </c>
      <c r="N389" s="214" t="s">
        <v>40</v>
      </c>
      <c r="O389" s="59"/>
      <c r="P389" s="177">
        <f>O389*H389</f>
        <v>0</v>
      </c>
      <c r="Q389" s="177">
        <v>0.32</v>
      </c>
      <c r="R389" s="177">
        <f>Q389*H389</f>
        <v>0.32</v>
      </c>
      <c r="S389" s="177">
        <v>0</v>
      </c>
      <c r="T389" s="178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79" t="s">
        <v>217</v>
      </c>
      <c r="AT389" s="179" t="s">
        <v>290</v>
      </c>
      <c r="AU389" s="179" t="s">
        <v>84</v>
      </c>
      <c r="AY389" s="18" t="s">
        <v>177</v>
      </c>
      <c r="BE389" s="180">
        <f>IF(N389="základní",J389,0)</f>
        <v>0</v>
      </c>
      <c r="BF389" s="180">
        <f>IF(N389="snížená",J389,0)</f>
        <v>0</v>
      </c>
      <c r="BG389" s="180">
        <f>IF(N389="zákl. přenesená",J389,0)</f>
        <v>0</v>
      </c>
      <c r="BH389" s="180">
        <f>IF(N389="sníž. přenesená",J389,0)</f>
        <v>0</v>
      </c>
      <c r="BI389" s="180">
        <f>IF(N389="nulová",J389,0)</f>
        <v>0</v>
      </c>
      <c r="BJ389" s="18" t="s">
        <v>82</v>
      </c>
      <c r="BK389" s="180">
        <f>ROUND(I389*H389,2)</f>
        <v>0</v>
      </c>
      <c r="BL389" s="18" t="s">
        <v>184</v>
      </c>
      <c r="BM389" s="179" t="s">
        <v>2126</v>
      </c>
    </row>
    <row r="390" spans="1:65" s="2" customFormat="1" ht="24" customHeight="1">
      <c r="A390" s="33"/>
      <c r="B390" s="167"/>
      <c r="C390" s="168" t="s">
        <v>739</v>
      </c>
      <c r="D390" s="168" t="s">
        <v>179</v>
      </c>
      <c r="E390" s="169" t="s">
        <v>2127</v>
      </c>
      <c r="F390" s="170" t="s">
        <v>2128</v>
      </c>
      <c r="G390" s="171" t="s">
        <v>274</v>
      </c>
      <c r="H390" s="172">
        <v>7</v>
      </c>
      <c r="I390" s="173"/>
      <c r="J390" s="174">
        <f>ROUND(I390*H390,2)</f>
        <v>0</v>
      </c>
      <c r="K390" s="170" t="s">
        <v>183</v>
      </c>
      <c r="L390" s="34"/>
      <c r="M390" s="175" t="s">
        <v>1</v>
      </c>
      <c r="N390" s="176" t="s">
        <v>40</v>
      </c>
      <c r="O390" s="59"/>
      <c r="P390" s="177">
        <f>O390*H390</f>
        <v>0</v>
      </c>
      <c r="Q390" s="177">
        <v>0.4208</v>
      </c>
      <c r="R390" s="177">
        <f>Q390*H390</f>
        <v>2.9456</v>
      </c>
      <c r="S390" s="177">
        <v>0</v>
      </c>
      <c r="T390" s="178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9" t="s">
        <v>184</v>
      </c>
      <c r="AT390" s="179" t="s">
        <v>179</v>
      </c>
      <c r="AU390" s="179" t="s">
        <v>84</v>
      </c>
      <c r="AY390" s="18" t="s">
        <v>177</v>
      </c>
      <c r="BE390" s="180">
        <f>IF(N390="základní",J390,0)</f>
        <v>0</v>
      </c>
      <c r="BF390" s="180">
        <f>IF(N390="snížená",J390,0)</f>
        <v>0</v>
      </c>
      <c r="BG390" s="180">
        <f>IF(N390="zákl. přenesená",J390,0)</f>
        <v>0</v>
      </c>
      <c r="BH390" s="180">
        <f>IF(N390="sníž. přenesená",J390,0)</f>
        <v>0</v>
      </c>
      <c r="BI390" s="180">
        <f>IF(N390="nulová",J390,0)</f>
        <v>0</v>
      </c>
      <c r="BJ390" s="18" t="s">
        <v>82</v>
      </c>
      <c r="BK390" s="180">
        <f>ROUND(I390*H390,2)</f>
        <v>0</v>
      </c>
      <c r="BL390" s="18" t="s">
        <v>184</v>
      </c>
      <c r="BM390" s="179" t="s">
        <v>2129</v>
      </c>
    </row>
    <row r="391" spans="2:63" s="12" customFormat="1" ht="22.9" customHeight="1">
      <c r="B391" s="154"/>
      <c r="D391" s="155" t="s">
        <v>74</v>
      </c>
      <c r="E391" s="165" t="s">
        <v>222</v>
      </c>
      <c r="F391" s="165" t="s">
        <v>659</v>
      </c>
      <c r="I391" s="157"/>
      <c r="J391" s="166">
        <f>BK391</f>
        <v>0</v>
      </c>
      <c r="L391" s="154"/>
      <c r="M391" s="159"/>
      <c r="N391" s="160"/>
      <c r="O391" s="160"/>
      <c r="P391" s="161">
        <f>SUM(P392:P464)</f>
        <v>0</v>
      </c>
      <c r="Q391" s="160"/>
      <c r="R391" s="161">
        <f>SUM(R392:R464)</f>
        <v>865.50275432</v>
      </c>
      <c r="S391" s="160"/>
      <c r="T391" s="162">
        <f>SUM(T392:T464)</f>
        <v>91.95360000000001</v>
      </c>
      <c r="AR391" s="155" t="s">
        <v>82</v>
      </c>
      <c r="AT391" s="163" t="s">
        <v>74</v>
      </c>
      <c r="AU391" s="163" t="s">
        <v>82</v>
      </c>
      <c r="AY391" s="155" t="s">
        <v>177</v>
      </c>
      <c r="BK391" s="164">
        <f>SUM(BK392:BK464)</f>
        <v>0</v>
      </c>
    </row>
    <row r="392" spans="1:65" s="2" customFormat="1" ht="24" customHeight="1">
      <c r="A392" s="33"/>
      <c r="B392" s="167"/>
      <c r="C392" s="168" t="s">
        <v>743</v>
      </c>
      <c r="D392" s="168" t="s">
        <v>179</v>
      </c>
      <c r="E392" s="169" t="s">
        <v>2130</v>
      </c>
      <c r="F392" s="170" t="s">
        <v>2131</v>
      </c>
      <c r="G392" s="171" t="s">
        <v>194</v>
      </c>
      <c r="H392" s="172">
        <v>37</v>
      </c>
      <c r="I392" s="173"/>
      <c r="J392" s="174">
        <f>ROUND(I392*H392,2)</f>
        <v>0</v>
      </c>
      <c r="K392" s="170" t="s">
        <v>1</v>
      </c>
      <c r="L392" s="34"/>
      <c r="M392" s="175" t="s">
        <v>1</v>
      </c>
      <c r="N392" s="176" t="s">
        <v>40</v>
      </c>
      <c r="O392" s="59"/>
      <c r="P392" s="177">
        <f>O392*H392</f>
        <v>0</v>
      </c>
      <c r="Q392" s="177">
        <v>0.04008</v>
      </c>
      <c r="R392" s="177">
        <f>Q392*H392</f>
        <v>1.4829599999999998</v>
      </c>
      <c r="S392" s="177">
        <v>0</v>
      </c>
      <c r="T392" s="178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79" t="s">
        <v>184</v>
      </c>
      <c r="AT392" s="179" t="s">
        <v>179</v>
      </c>
      <c r="AU392" s="179" t="s">
        <v>84</v>
      </c>
      <c r="AY392" s="18" t="s">
        <v>177</v>
      </c>
      <c r="BE392" s="180">
        <f>IF(N392="základní",J392,0)</f>
        <v>0</v>
      </c>
      <c r="BF392" s="180">
        <f>IF(N392="snížená",J392,0)</f>
        <v>0</v>
      </c>
      <c r="BG392" s="180">
        <f>IF(N392="zákl. přenesená",J392,0)</f>
        <v>0</v>
      </c>
      <c r="BH392" s="180">
        <f>IF(N392="sníž. přenesená",J392,0)</f>
        <v>0</v>
      </c>
      <c r="BI392" s="180">
        <f>IF(N392="nulová",J392,0)</f>
        <v>0</v>
      </c>
      <c r="BJ392" s="18" t="s">
        <v>82</v>
      </c>
      <c r="BK392" s="180">
        <f>ROUND(I392*H392,2)</f>
        <v>0</v>
      </c>
      <c r="BL392" s="18" t="s">
        <v>184</v>
      </c>
      <c r="BM392" s="179" t="s">
        <v>2132</v>
      </c>
    </row>
    <row r="393" spans="1:65" s="2" customFormat="1" ht="24" customHeight="1">
      <c r="A393" s="33"/>
      <c r="B393" s="167"/>
      <c r="C393" s="168" t="s">
        <v>748</v>
      </c>
      <c r="D393" s="168" t="s">
        <v>179</v>
      </c>
      <c r="E393" s="169" t="s">
        <v>661</v>
      </c>
      <c r="F393" s="170" t="s">
        <v>662</v>
      </c>
      <c r="G393" s="171" t="s">
        <v>194</v>
      </c>
      <c r="H393" s="172">
        <v>93.418</v>
      </c>
      <c r="I393" s="173"/>
      <c r="J393" s="174">
        <f>ROUND(I393*H393,2)</f>
        <v>0</v>
      </c>
      <c r="K393" s="170" t="s">
        <v>589</v>
      </c>
      <c r="L393" s="34"/>
      <c r="M393" s="175" t="s">
        <v>1</v>
      </c>
      <c r="N393" s="176" t="s">
        <v>40</v>
      </c>
      <c r="O393" s="59"/>
      <c r="P393" s="177">
        <f>O393*H393</f>
        <v>0</v>
      </c>
      <c r="Q393" s="177">
        <v>0.00084</v>
      </c>
      <c r="R393" s="177">
        <f>Q393*H393</f>
        <v>0.07847112</v>
      </c>
      <c r="S393" s="177">
        <v>0</v>
      </c>
      <c r="T393" s="178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79" t="s">
        <v>184</v>
      </c>
      <c r="AT393" s="179" t="s">
        <v>179</v>
      </c>
      <c r="AU393" s="179" t="s">
        <v>84</v>
      </c>
      <c r="AY393" s="18" t="s">
        <v>177</v>
      </c>
      <c r="BE393" s="180">
        <f>IF(N393="základní",J393,0)</f>
        <v>0</v>
      </c>
      <c r="BF393" s="180">
        <f>IF(N393="snížená",J393,0)</f>
        <v>0</v>
      </c>
      <c r="BG393" s="180">
        <f>IF(N393="zákl. přenesená",J393,0)</f>
        <v>0</v>
      </c>
      <c r="BH393" s="180">
        <f>IF(N393="sníž. přenesená",J393,0)</f>
        <v>0</v>
      </c>
      <c r="BI393" s="180">
        <f>IF(N393="nulová",J393,0)</f>
        <v>0</v>
      </c>
      <c r="BJ393" s="18" t="s">
        <v>82</v>
      </c>
      <c r="BK393" s="180">
        <f>ROUND(I393*H393,2)</f>
        <v>0</v>
      </c>
      <c r="BL393" s="18" t="s">
        <v>184</v>
      </c>
      <c r="BM393" s="179" t="s">
        <v>2133</v>
      </c>
    </row>
    <row r="394" spans="2:51" s="13" customFormat="1" ht="12">
      <c r="B394" s="181"/>
      <c r="D394" s="182" t="s">
        <v>189</v>
      </c>
      <c r="E394" s="183" t="s">
        <v>1</v>
      </c>
      <c r="F394" s="184" t="s">
        <v>2134</v>
      </c>
      <c r="H394" s="185">
        <v>10.6</v>
      </c>
      <c r="I394" s="186"/>
      <c r="L394" s="181"/>
      <c r="M394" s="187"/>
      <c r="N394" s="188"/>
      <c r="O394" s="188"/>
      <c r="P394" s="188"/>
      <c r="Q394" s="188"/>
      <c r="R394" s="188"/>
      <c r="S394" s="188"/>
      <c r="T394" s="189"/>
      <c r="AT394" s="183" t="s">
        <v>189</v>
      </c>
      <c r="AU394" s="183" t="s">
        <v>84</v>
      </c>
      <c r="AV394" s="13" t="s">
        <v>84</v>
      </c>
      <c r="AW394" s="13" t="s">
        <v>31</v>
      </c>
      <c r="AX394" s="13" t="s">
        <v>75</v>
      </c>
      <c r="AY394" s="183" t="s">
        <v>177</v>
      </c>
    </row>
    <row r="395" spans="2:51" s="13" customFormat="1" ht="12">
      <c r="B395" s="181"/>
      <c r="D395" s="182" t="s">
        <v>189</v>
      </c>
      <c r="E395" s="183" t="s">
        <v>1</v>
      </c>
      <c r="F395" s="184" t="s">
        <v>2135</v>
      </c>
      <c r="H395" s="185">
        <v>12.6</v>
      </c>
      <c r="I395" s="186"/>
      <c r="L395" s="181"/>
      <c r="M395" s="187"/>
      <c r="N395" s="188"/>
      <c r="O395" s="188"/>
      <c r="P395" s="188"/>
      <c r="Q395" s="188"/>
      <c r="R395" s="188"/>
      <c r="S395" s="188"/>
      <c r="T395" s="189"/>
      <c r="AT395" s="183" t="s">
        <v>189</v>
      </c>
      <c r="AU395" s="183" t="s">
        <v>84</v>
      </c>
      <c r="AV395" s="13" t="s">
        <v>84</v>
      </c>
      <c r="AW395" s="13" t="s">
        <v>31</v>
      </c>
      <c r="AX395" s="13" t="s">
        <v>75</v>
      </c>
      <c r="AY395" s="183" t="s">
        <v>177</v>
      </c>
    </row>
    <row r="396" spans="2:51" s="13" customFormat="1" ht="12">
      <c r="B396" s="181"/>
      <c r="D396" s="182" t="s">
        <v>189</v>
      </c>
      <c r="E396" s="183" t="s">
        <v>1</v>
      </c>
      <c r="F396" s="184" t="s">
        <v>2136</v>
      </c>
      <c r="H396" s="185">
        <v>8.8</v>
      </c>
      <c r="I396" s="186"/>
      <c r="L396" s="181"/>
      <c r="M396" s="187"/>
      <c r="N396" s="188"/>
      <c r="O396" s="188"/>
      <c r="P396" s="188"/>
      <c r="Q396" s="188"/>
      <c r="R396" s="188"/>
      <c r="S396" s="188"/>
      <c r="T396" s="189"/>
      <c r="AT396" s="183" t="s">
        <v>189</v>
      </c>
      <c r="AU396" s="183" t="s">
        <v>84</v>
      </c>
      <c r="AV396" s="13" t="s">
        <v>84</v>
      </c>
      <c r="AW396" s="13" t="s">
        <v>31</v>
      </c>
      <c r="AX396" s="13" t="s">
        <v>75</v>
      </c>
      <c r="AY396" s="183" t="s">
        <v>177</v>
      </c>
    </row>
    <row r="397" spans="2:51" s="13" customFormat="1" ht="12">
      <c r="B397" s="181"/>
      <c r="D397" s="182" t="s">
        <v>189</v>
      </c>
      <c r="E397" s="183" t="s">
        <v>1</v>
      </c>
      <c r="F397" s="184" t="s">
        <v>2137</v>
      </c>
      <c r="H397" s="185">
        <v>17.435</v>
      </c>
      <c r="I397" s="186"/>
      <c r="L397" s="181"/>
      <c r="M397" s="187"/>
      <c r="N397" s="188"/>
      <c r="O397" s="188"/>
      <c r="P397" s="188"/>
      <c r="Q397" s="188"/>
      <c r="R397" s="188"/>
      <c r="S397" s="188"/>
      <c r="T397" s="189"/>
      <c r="AT397" s="183" t="s">
        <v>189</v>
      </c>
      <c r="AU397" s="183" t="s">
        <v>84</v>
      </c>
      <c r="AV397" s="13" t="s">
        <v>84</v>
      </c>
      <c r="AW397" s="13" t="s">
        <v>31</v>
      </c>
      <c r="AX397" s="13" t="s">
        <v>75</v>
      </c>
      <c r="AY397" s="183" t="s">
        <v>177</v>
      </c>
    </row>
    <row r="398" spans="2:51" s="13" customFormat="1" ht="12">
      <c r="B398" s="181"/>
      <c r="D398" s="182" t="s">
        <v>189</v>
      </c>
      <c r="E398" s="183" t="s">
        <v>1</v>
      </c>
      <c r="F398" s="184" t="s">
        <v>2138</v>
      </c>
      <c r="H398" s="185">
        <v>9.078</v>
      </c>
      <c r="I398" s="186"/>
      <c r="L398" s="181"/>
      <c r="M398" s="187"/>
      <c r="N398" s="188"/>
      <c r="O398" s="188"/>
      <c r="P398" s="188"/>
      <c r="Q398" s="188"/>
      <c r="R398" s="188"/>
      <c r="S398" s="188"/>
      <c r="T398" s="189"/>
      <c r="AT398" s="183" t="s">
        <v>189</v>
      </c>
      <c r="AU398" s="183" t="s">
        <v>84</v>
      </c>
      <c r="AV398" s="13" t="s">
        <v>84</v>
      </c>
      <c r="AW398" s="13" t="s">
        <v>31</v>
      </c>
      <c r="AX398" s="13" t="s">
        <v>75</v>
      </c>
      <c r="AY398" s="183" t="s">
        <v>177</v>
      </c>
    </row>
    <row r="399" spans="2:51" s="13" customFormat="1" ht="12">
      <c r="B399" s="181"/>
      <c r="D399" s="182" t="s">
        <v>189</v>
      </c>
      <c r="E399" s="183" t="s">
        <v>1</v>
      </c>
      <c r="F399" s="184" t="s">
        <v>2139</v>
      </c>
      <c r="H399" s="185">
        <v>28.523</v>
      </c>
      <c r="I399" s="186"/>
      <c r="L399" s="181"/>
      <c r="M399" s="187"/>
      <c r="N399" s="188"/>
      <c r="O399" s="188"/>
      <c r="P399" s="188"/>
      <c r="Q399" s="188"/>
      <c r="R399" s="188"/>
      <c r="S399" s="188"/>
      <c r="T399" s="189"/>
      <c r="AT399" s="183" t="s">
        <v>189</v>
      </c>
      <c r="AU399" s="183" t="s">
        <v>84</v>
      </c>
      <c r="AV399" s="13" t="s">
        <v>84</v>
      </c>
      <c r="AW399" s="13" t="s">
        <v>31</v>
      </c>
      <c r="AX399" s="13" t="s">
        <v>75</v>
      </c>
      <c r="AY399" s="183" t="s">
        <v>177</v>
      </c>
    </row>
    <row r="400" spans="2:51" s="13" customFormat="1" ht="12">
      <c r="B400" s="181"/>
      <c r="D400" s="182" t="s">
        <v>189</v>
      </c>
      <c r="E400" s="183" t="s">
        <v>1</v>
      </c>
      <c r="F400" s="184" t="s">
        <v>2140</v>
      </c>
      <c r="H400" s="185">
        <v>6.382</v>
      </c>
      <c r="I400" s="186"/>
      <c r="L400" s="181"/>
      <c r="M400" s="187"/>
      <c r="N400" s="188"/>
      <c r="O400" s="188"/>
      <c r="P400" s="188"/>
      <c r="Q400" s="188"/>
      <c r="R400" s="188"/>
      <c r="S400" s="188"/>
      <c r="T400" s="189"/>
      <c r="AT400" s="183" t="s">
        <v>189</v>
      </c>
      <c r="AU400" s="183" t="s">
        <v>84</v>
      </c>
      <c r="AV400" s="13" t="s">
        <v>84</v>
      </c>
      <c r="AW400" s="13" t="s">
        <v>31</v>
      </c>
      <c r="AX400" s="13" t="s">
        <v>75</v>
      </c>
      <c r="AY400" s="183" t="s">
        <v>177</v>
      </c>
    </row>
    <row r="401" spans="2:51" s="15" customFormat="1" ht="12">
      <c r="B401" s="197"/>
      <c r="D401" s="182" t="s">
        <v>189</v>
      </c>
      <c r="E401" s="198" t="s">
        <v>1</v>
      </c>
      <c r="F401" s="199" t="s">
        <v>202</v>
      </c>
      <c r="H401" s="200">
        <v>93.418</v>
      </c>
      <c r="I401" s="201"/>
      <c r="L401" s="197"/>
      <c r="M401" s="202"/>
      <c r="N401" s="203"/>
      <c r="O401" s="203"/>
      <c r="P401" s="203"/>
      <c r="Q401" s="203"/>
      <c r="R401" s="203"/>
      <c r="S401" s="203"/>
      <c r="T401" s="204"/>
      <c r="AT401" s="198" t="s">
        <v>189</v>
      </c>
      <c r="AU401" s="198" t="s">
        <v>84</v>
      </c>
      <c r="AV401" s="15" t="s">
        <v>184</v>
      </c>
      <c r="AW401" s="15" t="s">
        <v>31</v>
      </c>
      <c r="AX401" s="15" t="s">
        <v>82</v>
      </c>
      <c r="AY401" s="198" t="s">
        <v>177</v>
      </c>
    </row>
    <row r="402" spans="1:65" s="2" customFormat="1" ht="16.5" customHeight="1">
      <c r="A402" s="33"/>
      <c r="B402" s="167"/>
      <c r="C402" s="205" t="s">
        <v>752</v>
      </c>
      <c r="D402" s="205" t="s">
        <v>290</v>
      </c>
      <c r="E402" s="206" t="s">
        <v>667</v>
      </c>
      <c r="F402" s="207" t="s">
        <v>668</v>
      </c>
      <c r="G402" s="208" t="s">
        <v>402</v>
      </c>
      <c r="H402" s="209">
        <v>1645.4</v>
      </c>
      <c r="I402" s="210"/>
      <c r="J402" s="211">
        <f>ROUND(I402*H402,2)</f>
        <v>0</v>
      </c>
      <c r="K402" s="207" t="s">
        <v>1</v>
      </c>
      <c r="L402" s="212"/>
      <c r="M402" s="213" t="s">
        <v>1</v>
      </c>
      <c r="N402" s="214" t="s">
        <v>40</v>
      </c>
      <c r="O402" s="59"/>
      <c r="P402" s="177">
        <f>O402*H402</f>
        <v>0</v>
      </c>
      <c r="Q402" s="177">
        <v>0.001</v>
      </c>
      <c r="R402" s="177">
        <f>Q402*H402</f>
        <v>1.6454000000000002</v>
      </c>
      <c r="S402" s="177">
        <v>0</v>
      </c>
      <c r="T402" s="178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79" t="s">
        <v>217</v>
      </c>
      <c r="AT402" s="179" t="s">
        <v>290</v>
      </c>
      <c r="AU402" s="179" t="s">
        <v>84</v>
      </c>
      <c r="AY402" s="18" t="s">
        <v>177</v>
      </c>
      <c r="BE402" s="180">
        <f>IF(N402="základní",J402,0)</f>
        <v>0</v>
      </c>
      <c r="BF402" s="180">
        <f>IF(N402="snížená",J402,0)</f>
        <v>0</v>
      </c>
      <c r="BG402" s="180">
        <f>IF(N402="zákl. přenesená",J402,0)</f>
        <v>0</v>
      </c>
      <c r="BH402" s="180">
        <f>IF(N402="sníž. přenesená",J402,0)</f>
        <v>0</v>
      </c>
      <c r="BI402" s="180">
        <f>IF(N402="nulová",J402,0)</f>
        <v>0</v>
      </c>
      <c r="BJ402" s="18" t="s">
        <v>82</v>
      </c>
      <c r="BK402" s="180">
        <f>ROUND(I402*H402,2)</f>
        <v>0</v>
      </c>
      <c r="BL402" s="18" t="s">
        <v>184</v>
      </c>
      <c r="BM402" s="179" t="s">
        <v>2141</v>
      </c>
    </row>
    <row r="403" spans="2:51" s="13" customFormat="1" ht="12">
      <c r="B403" s="181"/>
      <c r="D403" s="182" t="s">
        <v>189</v>
      </c>
      <c r="E403" s="183" t="s">
        <v>1</v>
      </c>
      <c r="F403" s="184" t="s">
        <v>2142</v>
      </c>
      <c r="H403" s="185">
        <v>292</v>
      </c>
      <c r="I403" s="186"/>
      <c r="L403" s="181"/>
      <c r="M403" s="187"/>
      <c r="N403" s="188"/>
      <c r="O403" s="188"/>
      <c r="P403" s="188"/>
      <c r="Q403" s="188"/>
      <c r="R403" s="188"/>
      <c r="S403" s="188"/>
      <c r="T403" s="189"/>
      <c r="AT403" s="183" t="s">
        <v>189</v>
      </c>
      <c r="AU403" s="183" t="s">
        <v>84</v>
      </c>
      <c r="AV403" s="13" t="s">
        <v>84</v>
      </c>
      <c r="AW403" s="13" t="s">
        <v>31</v>
      </c>
      <c r="AX403" s="13" t="s">
        <v>75</v>
      </c>
      <c r="AY403" s="183" t="s">
        <v>177</v>
      </c>
    </row>
    <row r="404" spans="2:51" s="13" customFormat="1" ht="12">
      <c r="B404" s="181"/>
      <c r="D404" s="182" t="s">
        <v>189</v>
      </c>
      <c r="E404" s="183" t="s">
        <v>1</v>
      </c>
      <c r="F404" s="184" t="s">
        <v>2143</v>
      </c>
      <c r="H404" s="185">
        <v>350</v>
      </c>
      <c r="I404" s="186"/>
      <c r="L404" s="181"/>
      <c r="M404" s="187"/>
      <c r="N404" s="188"/>
      <c r="O404" s="188"/>
      <c r="P404" s="188"/>
      <c r="Q404" s="188"/>
      <c r="R404" s="188"/>
      <c r="S404" s="188"/>
      <c r="T404" s="189"/>
      <c r="AT404" s="183" t="s">
        <v>189</v>
      </c>
      <c r="AU404" s="183" t="s">
        <v>84</v>
      </c>
      <c r="AV404" s="13" t="s">
        <v>84</v>
      </c>
      <c r="AW404" s="13" t="s">
        <v>31</v>
      </c>
      <c r="AX404" s="13" t="s">
        <v>75</v>
      </c>
      <c r="AY404" s="183" t="s">
        <v>177</v>
      </c>
    </row>
    <row r="405" spans="2:51" s="13" customFormat="1" ht="12">
      <c r="B405" s="181"/>
      <c r="D405" s="182" t="s">
        <v>189</v>
      </c>
      <c r="E405" s="183" t="s">
        <v>1</v>
      </c>
      <c r="F405" s="184" t="s">
        <v>2144</v>
      </c>
      <c r="H405" s="185">
        <v>234</v>
      </c>
      <c r="I405" s="186"/>
      <c r="L405" s="181"/>
      <c r="M405" s="187"/>
      <c r="N405" s="188"/>
      <c r="O405" s="188"/>
      <c r="P405" s="188"/>
      <c r="Q405" s="188"/>
      <c r="R405" s="188"/>
      <c r="S405" s="188"/>
      <c r="T405" s="189"/>
      <c r="AT405" s="183" t="s">
        <v>189</v>
      </c>
      <c r="AU405" s="183" t="s">
        <v>84</v>
      </c>
      <c r="AV405" s="13" t="s">
        <v>84</v>
      </c>
      <c r="AW405" s="13" t="s">
        <v>31</v>
      </c>
      <c r="AX405" s="13" t="s">
        <v>75</v>
      </c>
      <c r="AY405" s="183" t="s">
        <v>177</v>
      </c>
    </row>
    <row r="406" spans="2:51" s="13" customFormat="1" ht="12">
      <c r="B406" s="181"/>
      <c r="D406" s="182" t="s">
        <v>189</v>
      </c>
      <c r="E406" s="183" t="s">
        <v>1</v>
      </c>
      <c r="F406" s="184" t="s">
        <v>2145</v>
      </c>
      <c r="H406" s="185">
        <v>225</v>
      </c>
      <c r="I406" s="186"/>
      <c r="L406" s="181"/>
      <c r="M406" s="187"/>
      <c r="N406" s="188"/>
      <c r="O406" s="188"/>
      <c r="P406" s="188"/>
      <c r="Q406" s="188"/>
      <c r="R406" s="188"/>
      <c r="S406" s="188"/>
      <c r="T406" s="189"/>
      <c r="AT406" s="183" t="s">
        <v>189</v>
      </c>
      <c r="AU406" s="183" t="s">
        <v>84</v>
      </c>
      <c r="AV406" s="13" t="s">
        <v>84</v>
      </c>
      <c r="AW406" s="13" t="s">
        <v>31</v>
      </c>
      <c r="AX406" s="13" t="s">
        <v>75</v>
      </c>
      <c r="AY406" s="183" t="s">
        <v>177</v>
      </c>
    </row>
    <row r="407" spans="2:51" s="13" customFormat="1" ht="12">
      <c r="B407" s="181"/>
      <c r="D407" s="182" t="s">
        <v>189</v>
      </c>
      <c r="E407" s="183" t="s">
        <v>1</v>
      </c>
      <c r="F407" s="184" t="s">
        <v>2146</v>
      </c>
      <c r="H407" s="185">
        <v>125</v>
      </c>
      <c r="I407" s="186"/>
      <c r="L407" s="181"/>
      <c r="M407" s="187"/>
      <c r="N407" s="188"/>
      <c r="O407" s="188"/>
      <c r="P407" s="188"/>
      <c r="Q407" s="188"/>
      <c r="R407" s="188"/>
      <c r="S407" s="188"/>
      <c r="T407" s="189"/>
      <c r="AT407" s="183" t="s">
        <v>189</v>
      </c>
      <c r="AU407" s="183" t="s">
        <v>84</v>
      </c>
      <c r="AV407" s="13" t="s">
        <v>84</v>
      </c>
      <c r="AW407" s="13" t="s">
        <v>31</v>
      </c>
      <c r="AX407" s="13" t="s">
        <v>75</v>
      </c>
      <c r="AY407" s="183" t="s">
        <v>177</v>
      </c>
    </row>
    <row r="408" spans="2:51" s="13" customFormat="1" ht="12">
      <c r="B408" s="181"/>
      <c r="D408" s="182" t="s">
        <v>189</v>
      </c>
      <c r="E408" s="183" t="s">
        <v>1</v>
      </c>
      <c r="F408" s="184" t="s">
        <v>2147</v>
      </c>
      <c r="H408" s="185">
        <v>336</v>
      </c>
      <c r="I408" s="186"/>
      <c r="L408" s="181"/>
      <c r="M408" s="187"/>
      <c r="N408" s="188"/>
      <c r="O408" s="188"/>
      <c r="P408" s="188"/>
      <c r="Q408" s="188"/>
      <c r="R408" s="188"/>
      <c r="S408" s="188"/>
      <c r="T408" s="189"/>
      <c r="AT408" s="183" t="s">
        <v>189</v>
      </c>
      <c r="AU408" s="183" t="s">
        <v>84</v>
      </c>
      <c r="AV408" s="13" t="s">
        <v>84</v>
      </c>
      <c r="AW408" s="13" t="s">
        <v>31</v>
      </c>
      <c r="AX408" s="13" t="s">
        <v>75</v>
      </c>
      <c r="AY408" s="183" t="s">
        <v>177</v>
      </c>
    </row>
    <row r="409" spans="2:51" s="13" customFormat="1" ht="12">
      <c r="B409" s="181"/>
      <c r="D409" s="182" t="s">
        <v>189</v>
      </c>
      <c r="E409" s="183" t="s">
        <v>1</v>
      </c>
      <c r="F409" s="184" t="s">
        <v>2148</v>
      </c>
      <c r="H409" s="185">
        <v>83.4</v>
      </c>
      <c r="I409" s="186"/>
      <c r="L409" s="181"/>
      <c r="M409" s="187"/>
      <c r="N409" s="188"/>
      <c r="O409" s="188"/>
      <c r="P409" s="188"/>
      <c r="Q409" s="188"/>
      <c r="R409" s="188"/>
      <c r="S409" s="188"/>
      <c r="T409" s="189"/>
      <c r="AT409" s="183" t="s">
        <v>189</v>
      </c>
      <c r="AU409" s="183" t="s">
        <v>84</v>
      </c>
      <c r="AV409" s="13" t="s">
        <v>84</v>
      </c>
      <c r="AW409" s="13" t="s">
        <v>31</v>
      </c>
      <c r="AX409" s="13" t="s">
        <v>75</v>
      </c>
      <c r="AY409" s="183" t="s">
        <v>177</v>
      </c>
    </row>
    <row r="410" spans="2:51" s="15" customFormat="1" ht="12">
      <c r="B410" s="197"/>
      <c r="D410" s="182" t="s">
        <v>189</v>
      </c>
      <c r="E410" s="198" t="s">
        <v>1</v>
      </c>
      <c r="F410" s="199" t="s">
        <v>202</v>
      </c>
      <c r="H410" s="200">
        <v>1645.4</v>
      </c>
      <c r="I410" s="201"/>
      <c r="L410" s="197"/>
      <c r="M410" s="202"/>
      <c r="N410" s="203"/>
      <c r="O410" s="203"/>
      <c r="P410" s="203"/>
      <c r="Q410" s="203"/>
      <c r="R410" s="203"/>
      <c r="S410" s="203"/>
      <c r="T410" s="204"/>
      <c r="AT410" s="198" t="s">
        <v>189</v>
      </c>
      <c r="AU410" s="198" t="s">
        <v>84</v>
      </c>
      <c r="AV410" s="15" t="s">
        <v>184</v>
      </c>
      <c r="AW410" s="15" t="s">
        <v>31</v>
      </c>
      <c r="AX410" s="15" t="s">
        <v>82</v>
      </c>
      <c r="AY410" s="198" t="s">
        <v>177</v>
      </c>
    </row>
    <row r="411" spans="1:65" s="2" customFormat="1" ht="24" customHeight="1">
      <c r="A411" s="33"/>
      <c r="B411" s="167"/>
      <c r="C411" s="168" t="s">
        <v>756</v>
      </c>
      <c r="D411" s="168" t="s">
        <v>179</v>
      </c>
      <c r="E411" s="169" t="s">
        <v>1053</v>
      </c>
      <c r="F411" s="170" t="s">
        <v>1054</v>
      </c>
      <c r="G411" s="171" t="s">
        <v>194</v>
      </c>
      <c r="H411" s="172">
        <v>436</v>
      </c>
      <c r="I411" s="173"/>
      <c r="J411" s="174">
        <f>ROUND(I411*H411,2)</f>
        <v>0</v>
      </c>
      <c r="K411" s="170" t="s">
        <v>183</v>
      </c>
      <c r="L411" s="34"/>
      <c r="M411" s="175" t="s">
        <v>1</v>
      </c>
      <c r="N411" s="176" t="s">
        <v>40</v>
      </c>
      <c r="O411" s="59"/>
      <c r="P411" s="177">
        <f>O411*H411</f>
        <v>0</v>
      </c>
      <c r="Q411" s="177">
        <v>0.1554</v>
      </c>
      <c r="R411" s="177">
        <f>Q411*H411</f>
        <v>67.7544</v>
      </c>
      <c r="S411" s="177">
        <v>0</v>
      </c>
      <c r="T411" s="178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79" t="s">
        <v>184</v>
      </c>
      <c r="AT411" s="179" t="s">
        <v>179</v>
      </c>
      <c r="AU411" s="179" t="s">
        <v>84</v>
      </c>
      <c r="AY411" s="18" t="s">
        <v>177</v>
      </c>
      <c r="BE411" s="180">
        <f>IF(N411="základní",J411,0)</f>
        <v>0</v>
      </c>
      <c r="BF411" s="180">
        <f>IF(N411="snížená",J411,0)</f>
        <v>0</v>
      </c>
      <c r="BG411" s="180">
        <f>IF(N411="zákl. přenesená",J411,0)</f>
        <v>0</v>
      </c>
      <c r="BH411" s="180">
        <f>IF(N411="sníž. přenesená",J411,0)</f>
        <v>0</v>
      </c>
      <c r="BI411" s="180">
        <f>IF(N411="nulová",J411,0)</f>
        <v>0</v>
      </c>
      <c r="BJ411" s="18" t="s">
        <v>82</v>
      </c>
      <c r="BK411" s="180">
        <f>ROUND(I411*H411,2)</f>
        <v>0</v>
      </c>
      <c r="BL411" s="18" t="s">
        <v>184</v>
      </c>
      <c r="BM411" s="179" t="s">
        <v>2149</v>
      </c>
    </row>
    <row r="412" spans="2:51" s="13" customFormat="1" ht="12">
      <c r="B412" s="181"/>
      <c r="D412" s="182" t="s">
        <v>189</v>
      </c>
      <c r="E412" s="183" t="s">
        <v>1</v>
      </c>
      <c r="F412" s="184" t="s">
        <v>2150</v>
      </c>
      <c r="H412" s="185">
        <v>400</v>
      </c>
      <c r="I412" s="186"/>
      <c r="L412" s="181"/>
      <c r="M412" s="187"/>
      <c r="N412" s="188"/>
      <c r="O412" s="188"/>
      <c r="P412" s="188"/>
      <c r="Q412" s="188"/>
      <c r="R412" s="188"/>
      <c r="S412" s="188"/>
      <c r="T412" s="189"/>
      <c r="AT412" s="183" t="s">
        <v>189</v>
      </c>
      <c r="AU412" s="183" t="s">
        <v>84</v>
      </c>
      <c r="AV412" s="13" t="s">
        <v>84</v>
      </c>
      <c r="AW412" s="13" t="s">
        <v>31</v>
      </c>
      <c r="AX412" s="13" t="s">
        <v>75</v>
      </c>
      <c r="AY412" s="183" t="s">
        <v>177</v>
      </c>
    </row>
    <row r="413" spans="2:51" s="13" customFormat="1" ht="12">
      <c r="B413" s="181"/>
      <c r="D413" s="182" t="s">
        <v>189</v>
      </c>
      <c r="E413" s="183" t="s">
        <v>1</v>
      </c>
      <c r="F413" s="184" t="s">
        <v>2151</v>
      </c>
      <c r="H413" s="185">
        <v>20</v>
      </c>
      <c r="I413" s="186"/>
      <c r="L413" s="181"/>
      <c r="M413" s="187"/>
      <c r="N413" s="188"/>
      <c r="O413" s="188"/>
      <c r="P413" s="188"/>
      <c r="Q413" s="188"/>
      <c r="R413" s="188"/>
      <c r="S413" s="188"/>
      <c r="T413" s="189"/>
      <c r="AT413" s="183" t="s">
        <v>189</v>
      </c>
      <c r="AU413" s="183" t="s">
        <v>84</v>
      </c>
      <c r="AV413" s="13" t="s">
        <v>84</v>
      </c>
      <c r="AW413" s="13" t="s">
        <v>31</v>
      </c>
      <c r="AX413" s="13" t="s">
        <v>75</v>
      </c>
      <c r="AY413" s="183" t="s">
        <v>177</v>
      </c>
    </row>
    <row r="414" spans="2:51" s="13" customFormat="1" ht="12">
      <c r="B414" s="181"/>
      <c r="D414" s="182" t="s">
        <v>189</v>
      </c>
      <c r="E414" s="183" t="s">
        <v>1</v>
      </c>
      <c r="F414" s="184" t="s">
        <v>2152</v>
      </c>
      <c r="H414" s="185">
        <v>16</v>
      </c>
      <c r="I414" s="186"/>
      <c r="L414" s="181"/>
      <c r="M414" s="187"/>
      <c r="N414" s="188"/>
      <c r="O414" s="188"/>
      <c r="P414" s="188"/>
      <c r="Q414" s="188"/>
      <c r="R414" s="188"/>
      <c r="S414" s="188"/>
      <c r="T414" s="189"/>
      <c r="AT414" s="183" t="s">
        <v>189</v>
      </c>
      <c r="AU414" s="183" t="s">
        <v>84</v>
      </c>
      <c r="AV414" s="13" t="s">
        <v>84</v>
      </c>
      <c r="AW414" s="13" t="s">
        <v>31</v>
      </c>
      <c r="AX414" s="13" t="s">
        <v>75</v>
      </c>
      <c r="AY414" s="183" t="s">
        <v>177</v>
      </c>
    </row>
    <row r="415" spans="2:51" s="15" customFormat="1" ht="12">
      <c r="B415" s="197"/>
      <c r="D415" s="182" t="s">
        <v>189</v>
      </c>
      <c r="E415" s="198" t="s">
        <v>1</v>
      </c>
      <c r="F415" s="199" t="s">
        <v>202</v>
      </c>
      <c r="H415" s="200">
        <v>436</v>
      </c>
      <c r="I415" s="201"/>
      <c r="L415" s="197"/>
      <c r="M415" s="202"/>
      <c r="N415" s="203"/>
      <c r="O415" s="203"/>
      <c r="P415" s="203"/>
      <c r="Q415" s="203"/>
      <c r="R415" s="203"/>
      <c r="S415" s="203"/>
      <c r="T415" s="204"/>
      <c r="AT415" s="198" t="s">
        <v>189</v>
      </c>
      <c r="AU415" s="198" t="s">
        <v>84</v>
      </c>
      <c r="AV415" s="15" t="s">
        <v>184</v>
      </c>
      <c r="AW415" s="15" t="s">
        <v>31</v>
      </c>
      <c r="AX415" s="15" t="s">
        <v>82</v>
      </c>
      <c r="AY415" s="198" t="s">
        <v>177</v>
      </c>
    </row>
    <row r="416" spans="1:65" s="2" customFormat="1" ht="16.5" customHeight="1">
      <c r="A416" s="33"/>
      <c r="B416" s="167"/>
      <c r="C416" s="205" t="s">
        <v>758</v>
      </c>
      <c r="D416" s="205" t="s">
        <v>290</v>
      </c>
      <c r="E416" s="206" t="s">
        <v>1059</v>
      </c>
      <c r="F416" s="207" t="s">
        <v>1060</v>
      </c>
      <c r="G416" s="208" t="s">
        <v>194</v>
      </c>
      <c r="H416" s="209">
        <v>420</v>
      </c>
      <c r="I416" s="210"/>
      <c r="J416" s="211">
        <f>ROUND(I416*H416,2)</f>
        <v>0</v>
      </c>
      <c r="K416" s="207" t="s">
        <v>183</v>
      </c>
      <c r="L416" s="212"/>
      <c r="M416" s="213" t="s">
        <v>1</v>
      </c>
      <c r="N416" s="214" t="s">
        <v>40</v>
      </c>
      <c r="O416" s="59"/>
      <c r="P416" s="177">
        <f>O416*H416</f>
        <v>0</v>
      </c>
      <c r="Q416" s="177">
        <v>0.081</v>
      </c>
      <c r="R416" s="177">
        <f>Q416*H416</f>
        <v>34.02</v>
      </c>
      <c r="S416" s="177">
        <v>0</v>
      </c>
      <c r="T416" s="178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79" t="s">
        <v>217</v>
      </c>
      <c r="AT416" s="179" t="s">
        <v>290</v>
      </c>
      <c r="AU416" s="179" t="s">
        <v>84</v>
      </c>
      <c r="AY416" s="18" t="s">
        <v>177</v>
      </c>
      <c r="BE416" s="180">
        <f>IF(N416="základní",J416,0)</f>
        <v>0</v>
      </c>
      <c r="BF416" s="180">
        <f>IF(N416="snížená",J416,0)</f>
        <v>0</v>
      </c>
      <c r="BG416" s="180">
        <f>IF(N416="zákl. přenesená",J416,0)</f>
        <v>0</v>
      </c>
      <c r="BH416" s="180">
        <f>IF(N416="sníž. přenesená",J416,0)</f>
        <v>0</v>
      </c>
      <c r="BI416" s="180">
        <f>IF(N416="nulová",J416,0)</f>
        <v>0</v>
      </c>
      <c r="BJ416" s="18" t="s">
        <v>82</v>
      </c>
      <c r="BK416" s="180">
        <f>ROUND(I416*H416,2)</f>
        <v>0</v>
      </c>
      <c r="BL416" s="18" t="s">
        <v>184</v>
      </c>
      <c r="BM416" s="179" t="s">
        <v>2153</v>
      </c>
    </row>
    <row r="417" spans="2:51" s="13" customFormat="1" ht="12">
      <c r="B417" s="181"/>
      <c r="D417" s="182" t="s">
        <v>189</v>
      </c>
      <c r="E417" s="183" t="s">
        <v>1</v>
      </c>
      <c r="F417" s="184" t="s">
        <v>2154</v>
      </c>
      <c r="H417" s="185">
        <v>420</v>
      </c>
      <c r="I417" s="186"/>
      <c r="L417" s="181"/>
      <c r="M417" s="187"/>
      <c r="N417" s="188"/>
      <c r="O417" s="188"/>
      <c r="P417" s="188"/>
      <c r="Q417" s="188"/>
      <c r="R417" s="188"/>
      <c r="S417" s="188"/>
      <c r="T417" s="189"/>
      <c r="AT417" s="183" t="s">
        <v>189</v>
      </c>
      <c r="AU417" s="183" t="s">
        <v>84</v>
      </c>
      <c r="AV417" s="13" t="s">
        <v>84</v>
      </c>
      <c r="AW417" s="13" t="s">
        <v>31</v>
      </c>
      <c r="AX417" s="13" t="s">
        <v>82</v>
      </c>
      <c r="AY417" s="183" t="s">
        <v>177</v>
      </c>
    </row>
    <row r="418" spans="1:65" s="2" customFormat="1" ht="24" customHeight="1">
      <c r="A418" s="33"/>
      <c r="B418" s="167"/>
      <c r="C418" s="205" t="s">
        <v>760</v>
      </c>
      <c r="D418" s="205" t="s">
        <v>290</v>
      </c>
      <c r="E418" s="206" t="s">
        <v>1062</v>
      </c>
      <c r="F418" s="207" t="s">
        <v>1063</v>
      </c>
      <c r="G418" s="208" t="s">
        <v>194</v>
      </c>
      <c r="H418" s="209">
        <v>21</v>
      </c>
      <c r="I418" s="210"/>
      <c r="J418" s="211">
        <f>ROUND(I418*H418,2)</f>
        <v>0</v>
      </c>
      <c r="K418" s="207" t="s">
        <v>183</v>
      </c>
      <c r="L418" s="212"/>
      <c r="M418" s="213" t="s">
        <v>1</v>
      </c>
      <c r="N418" s="214" t="s">
        <v>40</v>
      </c>
      <c r="O418" s="59"/>
      <c r="P418" s="177">
        <f>O418*H418</f>
        <v>0</v>
      </c>
      <c r="Q418" s="177">
        <v>0.0483</v>
      </c>
      <c r="R418" s="177">
        <f>Q418*H418</f>
        <v>1.0143</v>
      </c>
      <c r="S418" s="177">
        <v>0</v>
      </c>
      <c r="T418" s="178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79" t="s">
        <v>217</v>
      </c>
      <c r="AT418" s="179" t="s">
        <v>290</v>
      </c>
      <c r="AU418" s="179" t="s">
        <v>84</v>
      </c>
      <c r="AY418" s="18" t="s">
        <v>177</v>
      </c>
      <c r="BE418" s="180">
        <f>IF(N418="základní",J418,0)</f>
        <v>0</v>
      </c>
      <c r="BF418" s="180">
        <f>IF(N418="snížená",J418,0)</f>
        <v>0</v>
      </c>
      <c r="BG418" s="180">
        <f>IF(N418="zákl. přenesená",J418,0)</f>
        <v>0</v>
      </c>
      <c r="BH418" s="180">
        <f>IF(N418="sníž. přenesená",J418,0)</f>
        <v>0</v>
      </c>
      <c r="BI418" s="180">
        <f>IF(N418="nulová",J418,0)</f>
        <v>0</v>
      </c>
      <c r="BJ418" s="18" t="s">
        <v>82</v>
      </c>
      <c r="BK418" s="180">
        <f>ROUND(I418*H418,2)</f>
        <v>0</v>
      </c>
      <c r="BL418" s="18" t="s">
        <v>184</v>
      </c>
      <c r="BM418" s="179" t="s">
        <v>2155</v>
      </c>
    </row>
    <row r="419" spans="2:51" s="13" customFormat="1" ht="12">
      <c r="B419" s="181"/>
      <c r="D419" s="182" t="s">
        <v>189</v>
      </c>
      <c r="E419" s="183" t="s">
        <v>1</v>
      </c>
      <c r="F419" s="184" t="s">
        <v>2156</v>
      </c>
      <c r="H419" s="185">
        <v>21</v>
      </c>
      <c r="I419" s="186"/>
      <c r="L419" s="181"/>
      <c r="M419" s="187"/>
      <c r="N419" s="188"/>
      <c r="O419" s="188"/>
      <c r="P419" s="188"/>
      <c r="Q419" s="188"/>
      <c r="R419" s="188"/>
      <c r="S419" s="188"/>
      <c r="T419" s="189"/>
      <c r="AT419" s="183" t="s">
        <v>189</v>
      </c>
      <c r="AU419" s="183" t="s">
        <v>84</v>
      </c>
      <c r="AV419" s="13" t="s">
        <v>84</v>
      </c>
      <c r="AW419" s="13" t="s">
        <v>31</v>
      </c>
      <c r="AX419" s="13" t="s">
        <v>82</v>
      </c>
      <c r="AY419" s="183" t="s">
        <v>177</v>
      </c>
    </row>
    <row r="420" spans="1:65" s="2" customFormat="1" ht="24" customHeight="1">
      <c r="A420" s="33"/>
      <c r="B420" s="167"/>
      <c r="C420" s="205" t="s">
        <v>763</v>
      </c>
      <c r="D420" s="205" t="s">
        <v>290</v>
      </c>
      <c r="E420" s="206" t="s">
        <v>1066</v>
      </c>
      <c r="F420" s="207" t="s">
        <v>1067</v>
      </c>
      <c r="G420" s="208" t="s">
        <v>194</v>
      </c>
      <c r="H420" s="209">
        <v>16.8</v>
      </c>
      <c r="I420" s="210"/>
      <c r="J420" s="211">
        <f>ROUND(I420*H420,2)</f>
        <v>0</v>
      </c>
      <c r="K420" s="207" t="s">
        <v>183</v>
      </c>
      <c r="L420" s="212"/>
      <c r="M420" s="213" t="s">
        <v>1</v>
      </c>
      <c r="N420" s="214" t="s">
        <v>40</v>
      </c>
      <c r="O420" s="59"/>
      <c r="P420" s="177">
        <f>O420*H420</f>
        <v>0</v>
      </c>
      <c r="Q420" s="177">
        <v>0.064</v>
      </c>
      <c r="R420" s="177">
        <f>Q420*H420</f>
        <v>1.0752000000000002</v>
      </c>
      <c r="S420" s="177">
        <v>0</v>
      </c>
      <c r="T420" s="178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79" t="s">
        <v>217</v>
      </c>
      <c r="AT420" s="179" t="s">
        <v>290</v>
      </c>
      <c r="AU420" s="179" t="s">
        <v>84</v>
      </c>
      <c r="AY420" s="18" t="s">
        <v>177</v>
      </c>
      <c r="BE420" s="180">
        <f>IF(N420="základní",J420,0)</f>
        <v>0</v>
      </c>
      <c r="BF420" s="180">
        <f>IF(N420="snížená",J420,0)</f>
        <v>0</v>
      </c>
      <c r="BG420" s="180">
        <f>IF(N420="zákl. přenesená",J420,0)</f>
        <v>0</v>
      </c>
      <c r="BH420" s="180">
        <f>IF(N420="sníž. přenesená",J420,0)</f>
        <v>0</v>
      </c>
      <c r="BI420" s="180">
        <f>IF(N420="nulová",J420,0)</f>
        <v>0</v>
      </c>
      <c r="BJ420" s="18" t="s">
        <v>82</v>
      </c>
      <c r="BK420" s="180">
        <f>ROUND(I420*H420,2)</f>
        <v>0</v>
      </c>
      <c r="BL420" s="18" t="s">
        <v>184</v>
      </c>
      <c r="BM420" s="179" t="s">
        <v>2157</v>
      </c>
    </row>
    <row r="421" spans="2:51" s="13" customFormat="1" ht="12">
      <c r="B421" s="181"/>
      <c r="D421" s="182" t="s">
        <v>189</v>
      </c>
      <c r="E421" s="183" t="s">
        <v>1</v>
      </c>
      <c r="F421" s="184" t="s">
        <v>1249</v>
      </c>
      <c r="H421" s="185">
        <v>16.8</v>
      </c>
      <c r="I421" s="186"/>
      <c r="L421" s="181"/>
      <c r="M421" s="187"/>
      <c r="N421" s="188"/>
      <c r="O421" s="188"/>
      <c r="P421" s="188"/>
      <c r="Q421" s="188"/>
      <c r="R421" s="188"/>
      <c r="S421" s="188"/>
      <c r="T421" s="189"/>
      <c r="AT421" s="183" t="s">
        <v>189</v>
      </c>
      <c r="AU421" s="183" t="s">
        <v>84</v>
      </c>
      <c r="AV421" s="13" t="s">
        <v>84</v>
      </c>
      <c r="AW421" s="13" t="s">
        <v>31</v>
      </c>
      <c r="AX421" s="13" t="s">
        <v>82</v>
      </c>
      <c r="AY421" s="183" t="s">
        <v>177</v>
      </c>
    </row>
    <row r="422" spans="1:65" s="2" customFormat="1" ht="24" customHeight="1">
      <c r="A422" s="33"/>
      <c r="B422" s="167"/>
      <c r="C422" s="168" t="s">
        <v>765</v>
      </c>
      <c r="D422" s="168" t="s">
        <v>179</v>
      </c>
      <c r="E422" s="169" t="s">
        <v>682</v>
      </c>
      <c r="F422" s="170" t="s">
        <v>683</v>
      </c>
      <c r="G422" s="171" t="s">
        <v>194</v>
      </c>
      <c r="H422" s="172">
        <v>2550</v>
      </c>
      <c r="I422" s="173"/>
      <c r="J422" s="174">
        <f>ROUND(I422*H422,2)</f>
        <v>0</v>
      </c>
      <c r="K422" s="170" t="s">
        <v>183</v>
      </c>
      <c r="L422" s="34"/>
      <c r="M422" s="175" t="s">
        <v>1</v>
      </c>
      <c r="N422" s="176" t="s">
        <v>40</v>
      </c>
      <c r="O422" s="59"/>
      <c r="P422" s="177">
        <f>O422*H422</f>
        <v>0</v>
      </c>
      <c r="Q422" s="177">
        <v>0.1295</v>
      </c>
      <c r="R422" s="177">
        <f>Q422*H422</f>
        <v>330.225</v>
      </c>
      <c r="S422" s="177">
        <v>0</v>
      </c>
      <c r="T422" s="178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79" t="s">
        <v>184</v>
      </c>
      <c r="AT422" s="179" t="s">
        <v>179</v>
      </c>
      <c r="AU422" s="179" t="s">
        <v>84</v>
      </c>
      <c r="AY422" s="18" t="s">
        <v>177</v>
      </c>
      <c r="BE422" s="180">
        <f>IF(N422="základní",J422,0)</f>
        <v>0</v>
      </c>
      <c r="BF422" s="180">
        <f>IF(N422="snížená",J422,0)</f>
        <v>0</v>
      </c>
      <c r="BG422" s="180">
        <f>IF(N422="zákl. přenesená",J422,0)</f>
        <v>0</v>
      </c>
      <c r="BH422" s="180">
        <f>IF(N422="sníž. přenesená",J422,0)</f>
        <v>0</v>
      </c>
      <c r="BI422" s="180">
        <f>IF(N422="nulová",J422,0)</f>
        <v>0</v>
      </c>
      <c r="BJ422" s="18" t="s">
        <v>82</v>
      </c>
      <c r="BK422" s="180">
        <f>ROUND(I422*H422,2)</f>
        <v>0</v>
      </c>
      <c r="BL422" s="18" t="s">
        <v>184</v>
      </c>
      <c r="BM422" s="179" t="s">
        <v>2158</v>
      </c>
    </row>
    <row r="423" spans="1:65" s="2" customFormat="1" ht="16.5" customHeight="1">
      <c r="A423" s="33"/>
      <c r="B423" s="167"/>
      <c r="C423" s="205" t="s">
        <v>767</v>
      </c>
      <c r="D423" s="205" t="s">
        <v>290</v>
      </c>
      <c r="E423" s="206" t="s">
        <v>686</v>
      </c>
      <c r="F423" s="207" t="s">
        <v>687</v>
      </c>
      <c r="G423" s="208" t="s">
        <v>194</v>
      </c>
      <c r="H423" s="209">
        <v>2677.5</v>
      </c>
      <c r="I423" s="210"/>
      <c r="J423" s="211">
        <f>ROUND(I423*H423,2)</f>
        <v>0</v>
      </c>
      <c r="K423" s="207" t="s">
        <v>183</v>
      </c>
      <c r="L423" s="212"/>
      <c r="M423" s="213" t="s">
        <v>1</v>
      </c>
      <c r="N423" s="214" t="s">
        <v>40</v>
      </c>
      <c r="O423" s="59"/>
      <c r="P423" s="177">
        <f>O423*H423</f>
        <v>0</v>
      </c>
      <c r="Q423" s="177">
        <v>0.058</v>
      </c>
      <c r="R423" s="177">
        <f>Q423*H423</f>
        <v>155.29500000000002</v>
      </c>
      <c r="S423" s="177">
        <v>0</v>
      </c>
      <c r="T423" s="178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79" t="s">
        <v>217</v>
      </c>
      <c r="AT423" s="179" t="s">
        <v>290</v>
      </c>
      <c r="AU423" s="179" t="s">
        <v>84</v>
      </c>
      <c r="AY423" s="18" t="s">
        <v>177</v>
      </c>
      <c r="BE423" s="180">
        <f>IF(N423="základní",J423,0)</f>
        <v>0</v>
      </c>
      <c r="BF423" s="180">
        <f>IF(N423="snížená",J423,0)</f>
        <v>0</v>
      </c>
      <c r="BG423" s="180">
        <f>IF(N423="zákl. přenesená",J423,0)</f>
        <v>0</v>
      </c>
      <c r="BH423" s="180">
        <f>IF(N423="sníž. přenesená",J423,0)</f>
        <v>0</v>
      </c>
      <c r="BI423" s="180">
        <f>IF(N423="nulová",J423,0)</f>
        <v>0</v>
      </c>
      <c r="BJ423" s="18" t="s">
        <v>82</v>
      </c>
      <c r="BK423" s="180">
        <f>ROUND(I423*H423,2)</f>
        <v>0</v>
      </c>
      <c r="BL423" s="18" t="s">
        <v>184</v>
      </c>
      <c r="BM423" s="179" t="s">
        <v>2159</v>
      </c>
    </row>
    <row r="424" spans="1:65" s="2" customFormat="1" ht="24" customHeight="1">
      <c r="A424" s="33"/>
      <c r="B424" s="167"/>
      <c r="C424" s="168" t="s">
        <v>771</v>
      </c>
      <c r="D424" s="168" t="s">
        <v>179</v>
      </c>
      <c r="E424" s="169" t="s">
        <v>691</v>
      </c>
      <c r="F424" s="170" t="s">
        <v>692</v>
      </c>
      <c r="G424" s="171" t="s">
        <v>198</v>
      </c>
      <c r="H424" s="172">
        <v>105.78</v>
      </c>
      <c r="I424" s="173"/>
      <c r="J424" s="174">
        <f>ROUND(I424*H424,2)</f>
        <v>0</v>
      </c>
      <c r="K424" s="170" t="s">
        <v>183</v>
      </c>
      <c r="L424" s="34"/>
      <c r="M424" s="175" t="s">
        <v>1</v>
      </c>
      <c r="N424" s="176" t="s">
        <v>40</v>
      </c>
      <c r="O424" s="59"/>
      <c r="P424" s="177">
        <f>O424*H424</f>
        <v>0</v>
      </c>
      <c r="Q424" s="177">
        <v>2.25634</v>
      </c>
      <c r="R424" s="177">
        <f>Q424*H424</f>
        <v>238.6756452</v>
      </c>
      <c r="S424" s="177">
        <v>0</v>
      </c>
      <c r="T424" s="178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79" t="s">
        <v>184</v>
      </c>
      <c r="AT424" s="179" t="s">
        <v>179</v>
      </c>
      <c r="AU424" s="179" t="s">
        <v>84</v>
      </c>
      <c r="AY424" s="18" t="s">
        <v>177</v>
      </c>
      <c r="BE424" s="180">
        <f>IF(N424="základní",J424,0)</f>
        <v>0</v>
      </c>
      <c r="BF424" s="180">
        <f>IF(N424="snížená",J424,0)</f>
        <v>0</v>
      </c>
      <c r="BG424" s="180">
        <f>IF(N424="zákl. přenesená",J424,0)</f>
        <v>0</v>
      </c>
      <c r="BH424" s="180">
        <f>IF(N424="sníž. přenesená",J424,0)</f>
        <v>0</v>
      </c>
      <c r="BI424" s="180">
        <f>IF(N424="nulová",J424,0)</f>
        <v>0</v>
      </c>
      <c r="BJ424" s="18" t="s">
        <v>82</v>
      </c>
      <c r="BK424" s="180">
        <f>ROUND(I424*H424,2)</f>
        <v>0</v>
      </c>
      <c r="BL424" s="18" t="s">
        <v>184</v>
      </c>
      <c r="BM424" s="179" t="s">
        <v>2160</v>
      </c>
    </row>
    <row r="425" spans="2:51" s="13" customFormat="1" ht="12">
      <c r="B425" s="181"/>
      <c r="D425" s="182" t="s">
        <v>189</v>
      </c>
      <c r="E425" s="183" t="s">
        <v>1</v>
      </c>
      <c r="F425" s="184" t="s">
        <v>1929</v>
      </c>
      <c r="H425" s="185">
        <v>28.08</v>
      </c>
      <c r="I425" s="186"/>
      <c r="L425" s="181"/>
      <c r="M425" s="187"/>
      <c r="N425" s="188"/>
      <c r="O425" s="188"/>
      <c r="P425" s="188"/>
      <c r="Q425" s="188"/>
      <c r="R425" s="188"/>
      <c r="S425" s="188"/>
      <c r="T425" s="189"/>
      <c r="AT425" s="183" t="s">
        <v>189</v>
      </c>
      <c r="AU425" s="183" t="s">
        <v>84</v>
      </c>
      <c r="AV425" s="13" t="s">
        <v>84</v>
      </c>
      <c r="AW425" s="13" t="s">
        <v>31</v>
      </c>
      <c r="AX425" s="13" t="s">
        <v>75</v>
      </c>
      <c r="AY425" s="183" t="s">
        <v>177</v>
      </c>
    </row>
    <row r="426" spans="2:51" s="13" customFormat="1" ht="12">
      <c r="B426" s="181"/>
      <c r="D426" s="182" t="s">
        <v>189</v>
      </c>
      <c r="E426" s="183" t="s">
        <v>1</v>
      </c>
      <c r="F426" s="184" t="s">
        <v>1930</v>
      </c>
      <c r="H426" s="185">
        <v>1.2</v>
      </c>
      <c r="I426" s="186"/>
      <c r="L426" s="181"/>
      <c r="M426" s="187"/>
      <c r="N426" s="188"/>
      <c r="O426" s="188"/>
      <c r="P426" s="188"/>
      <c r="Q426" s="188"/>
      <c r="R426" s="188"/>
      <c r="S426" s="188"/>
      <c r="T426" s="189"/>
      <c r="AT426" s="183" t="s">
        <v>189</v>
      </c>
      <c r="AU426" s="183" t="s">
        <v>84</v>
      </c>
      <c r="AV426" s="13" t="s">
        <v>84</v>
      </c>
      <c r="AW426" s="13" t="s">
        <v>31</v>
      </c>
      <c r="AX426" s="13" t="s">
        <v>75</v>
      </c>
      <c r="AY426" s="183" t="s">
        <v>177</v>
      </c>
    </row>
    <row r="427" spans="2:51" s="13" customFormat="1" ht="12">
      <c r="B427" s="181"/>
      <c r="D427" s="182" t="s">
        <v>189</v>
      </c>
      <c r="E427" s="183" t="s">
        <v>1</v>
      </c>
      <c r="F427" s="184" t="s">
        <v>1931</v>
      </c>
      <c r="H427" s="185">
        <v>76.5</v>
      </c>
      <c r="I427" s="186"/>
      <c r="L427" s="181"/>
      <c r="M427" s="187"/>
      <c r="N427" s="188"/>
      <c r="O427" s="188"/>
      <c r="P427" s="188"/>
      <c r="Q427" s="188"/>
      <c r="R427" s="188"/>
      <c r="S427" s="188"/>
      <c r="T427" s="189"/>
      <c r="AT427" s="183" t="s">
        <v>189</v>
      </c>
      <c r="AU427" s="183" t="s">
        <v>84</v>
      </c>
      <c r="AV427" s="13" t="s">
        <v>84</v>
      </c>
      <c r="AW427" s="13" t="s">
        <v>31</v>
      </c>
      <c r="AX427" s="13" t="s">
        <v>75</v>
      </c>
      <c r="AY427" s="183" t="s">
        <v>177</v>
      </c>
    </row>
    <row r="428" spans="2:51" s="15" customFormat="1" ht="12">
      <c r="B428" s="197"/>
      <c r="D428" s="182" t="s">
        <v>189</v>
      </c>
      <c r="E428" s="198" t="s">
        <v>1</v>
      </c>
      <c r="F428" s="199" t="s">
        <v>202</v>
      </c>
      <c r="H428" s="200">
        <v>105.78</v>
      </c>
      <c r="I428" s="201"/>
      <c r="L428" s="197"/>
      <c r="M428" s="202"/>
      <c r="N428" s="203"/>
      <c r="O428" s="203"/>
      <c r="P428" s="203"/>
      <c r="Q428" s="203"/>
      <c r="R428" s="203"/>
      <c r="S428" s="203"/>
      <c r="T428" s="204"/>
      <c r="AT428" s="198" t="s">
        <v>189</v>
      </c>
      <c r="AU428" s="198" t="s">
        <v>84</v>
      </c>
      <c r="AV428" s="15" t="s">
        <v>184</v>
      </c>
      <c r="AW428" s="15" t="s">
        <v>31</v>
      </c>
      <c r="AX428" s="15" t="s">
        <v>82</v>
      </c>
      <c r="AY428" s="198" t="s">
        <v>177</v>
      </c>
    </row>
    <row r="429" spans="1:65" s="2" customFormat="1" ht="24" customHeight="1">
      <c r="A429" s="33"/>
      <c r="B429" s="167"/>
      <c r="C429" s="168" t="s">
        <v>774</v>
      </c>
      <c r="D429" s="168" t="s">
        <v>179</v>
      </c>
      <c r="E429" s="169" t="s">
        <v>296</v>
      </c>
      <c r="F429" s="170" t="s">
        <v>297</v>
      </c>
      <c r="G429" s="171" t="s">
        <v>182</v>
      </c>
      <c r="H429" s="172">
        <v>600</v>
      </c>
      <c r="I429" s="173"/>
      <c r="J429" s="174">
        <f>ROUND(I429*H429,2)</f>
        <v>0</v>
      </c>
      <c r="K429" s="170" t="s">
        <v>183</v>
      </c>
      <c r="L429" s="34"/>
      <c r="M429" s="175" t="s">
        <v>1</v>
      </c>
      <c r="N429" s="176" t="s">
        <v>40</v>
      </c>
      <c r="O429" s="59"/>
      <c r="P429" s="177">
        <f>O429*H429</f>
        <v>0</v>
      </c>
      <c r="Q429" s="177">
        <v>0.00069</v>
      </c>
      <c r="R429" s="177">
        <f>Q429*H429</f>
        <v>0.414</v>
      </c>
      <c r="S429" s="177">
        <v>0</v>
      </c>
      <c r="T429" s="178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79" t="s">
        <v>184</v>
      </c>
      <c r="AT429" s="179" t="s">
        <v>179</v>
      </c>
      <c r="AU429" s="179" t="s">
        <v>84</v>
      </c>
      <c r="AY429" s="18" t="s">
        <v>177</v>
      </c>
      <c r="BE429" s="180">
        <f>IF(N429="základní",J429,0)</f>
        <v>0</v>
      </c>
      <c r="BF429" s="180">
        <f>IF(N429="snížená",J429,0)</f>
        <v>0</v>
      </c>
      <c r="BG429" s="180">
        <f>IF(N429="zákl. přenesená",J429,0)</f>
        <v>0</v>
      </c>
      <c r="BH429" s="180">
        <f>IF(N429="sníž. přenesená",J429,0)</f>
        <v>0</v>
      </c>
      <c r="BI429" s="180">
        <f>IF(N429="nulová",J429,0)</f>
        <v>0</v>
      </c>
      <c r="BJ429" s="18" t="s">
        <v>82</v>
      </c>
      <c r="BK429" s="180">
        <f>ROUND(I429*H429,2)</f>
        <v>0</v>
      </c>
      <c r="BL429" s="18" t="s">
        <v>184</v>
      </c>
      <c r="BM429" s="179" t="s">
        <v>2161</v>
      </c>
    </row>
    <row r="430" spans="1:65" s="2" customFormat="1" ht="16.5" customHeight="1">
      <c r="A430" s="33"/>
      <c r="B430" s="167"/>
      <c r="C430" s="168" t="s">
        <v>776</v>
      </c>
      <c r="D430" s="168" t="s">
        <v>179</v>
      </c>
      <c r="E430" s="169" t="s">
        <v>1073</v>
      </c>
      <c r="F430" s="170" t="s">
        <v>1074</v>
      </c>
      <c r="G430" s="171" t="s">
        <v>194</v>
      </c>
      <c r="H430" s="172">
        <v>440</v>
      </c>
      <c r="I430" s="173"/>
      <c r="J430" s="174">
        <f>ROUND(I430*H430,2)</f>
        <v>0</v>
      </c>
      <c r="K430" s="170" t="s">
        <v>183</v>
      </c>
      <c r="L430" s="34"/>
      <c r="M430" s="175" t="s">
        <v>1</v>
      </c>
      <c r="N430" s="176" t="s">
        <v>40</v>
      </c>
      <c r="O430" s="59"/>
      <c r="P430" s="177">
        <f>O430*H430</f>
        <v>0</v>
      </c>
      <c r="Q430" s="177">
        <v>0</v>
      </c>
      <c r="R430" s="177">
        <f>Q430*H430</f>
        <v>0</v>
      </c>
      <c r="S430" s="177">
        <v>0</v>
      </c>
      <c r="T430" s="178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79" t="s">
        <v>184</v>
      </c>
      <c r="AT430" s="179" t="s">
        <v>179</v>
      </c>
      <c r="AU430" s="179" t="s">
        <v>84</v>
      </c>
      <c r="AY430" s="18" t="s">
        <v>177</v>
      </c>
      <c r="BE430" s="180">
        <f>IF(N430="základní",J430,0)</f>
        <v>0</v>
      </c>
      <c r="BF430" s="180">
        <f>IF(N430="snížená",J430,0)</f>
        <v>0</v>
      </c>
      <c r="BG430" s="180">
        <f>IF(N430="zákl. přenesená",J430,0)</f>
        <v>0</v>
      </c>
      <c r="BH430" s="180">
        <f>IF(N430="sníž. přenesená",J430,0)</f>
        <v>0</v>
      </c>
      <c r="BI430" s="180">
        <f>IF(N430="nulová",J430,0)</f>
        <v>0</v>
      </c>
      <c r="BJ430" s="18" t="s">
        <v>82</v>
      </c>
      <c r="BK430" s="180">
        <f>ROUND(I430*H430,2)</f>
        <v>0</v>
      </c>
      <c r="BL430" s="18" t="s">
        <v>184</v>
      </c>
      <c r="BM430" s="179" t="s">
        <v>2162</v>
      </c>
    </row>
    <row r="431" spans="1:65" s="2" customFormat="1" ht="24" customHeight="1">
      <c r="A431" s="33"/>
      <c r="B431" s="167"/>
      <c r="C431" s="168" t="s">
        <v>778</v>
      </c>
      <c r="D431" s="168" t="s">
        <v>179</v>
      </c>
      <c r="E431" s="169" t="s">
        <v>2163</v>
      </c>
      <c r="F431" s="170" t="s">
        <v>2164</v>
      </c>
      <c r="G431" s="171" t="s">
        <v>194</v>
      </c>
      <c r="H431" s="172">
        <v>115</v>
      </c>
      <c r="I431" s="173"/>
      <c r="J431" s="174">
        <f>ROUND(I431*H431,2)</f>
        <v>0</v>
      </c>
      <c r="K431" s="170" t="s">
        <v>183</v>
      </c>
      <c r="L431" s="34"/>
      <c r="M431" s="175" t="s">
        <v>1</v>
      </c>
      <c r="N431" s="176" t="s">
        <v>40</v>
      </c>
      <c r="O431" s="59"/>
      <c r="P431" s="177">
        <f>O431*H431</f>
        <v>0</v>
      </c>
      <c r="Q431" s="177">
        <v>0.14761</v>
      </c>
      <c r="R431" s="177">
        <f>Q431*H431</f>
        <v>16.97515</v>
      </c>
      <c r="S431" s="177">
        <v>0</v>
      </c>
      <c r="T431" s="178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79" t="s">
        <v>184</v>
      </c>
      <c r="AT431" s="179" t="s">
        <v>179</v>
      </c>
      <c r="AU431" s="179" t="s">
        <v>84</v>
      </c>
      <c r="AY431" s="18" t="s">
        <v>177</v>
      </c>
      <c r="BE431" s="180">
        <f>IF(N431="základní",J431,0)</f>
        <v>0</v>
      </c>
      <c r="BF431" s="180">
        <f>IF(N431="snížená",J431,0)</f>
        <v>0</v>
      </c>
      <c r="BG431" s="180">
        <f>IF(N431="zákl. přenesená",J431,0)</f>
        <v>0</v>
      </c>
      <c r="BH431" s="180">
        <f>IF(N431="sníž. přenesená",J431,0)</f>
        <v>0</v>
      </c>
      <c r="BI431" s="180">
        <f>IF(N431="nulová",J431,0)</f>
        <v>0</v>
      </c>
      <c r="BJ431" s="18" t="s">
        <v>82</v>
      </c>
      <c r="BK431" s="180">
        <f>ROUND(I431*H431,2)</f>
        <v>0</v>
      </c>
      <c r="BL431" s="18" t="s">
        <v>184</v>
      </c>
      <c r="BM431" s="179" t="s">
        <v>2165</v>
      </c>
    </row>
    <row r="432" spans="2:51" s="13" customFormat="1" ht="12">
      <c r="B432" s="181"/>
      <c r="D432" s="182" t="s">
        <v>189</v>
      </c>
      <c r="E432" s="183" t="s">
        <v>1</v>
      </c>
      <c r="F432" s="184" t="s">
        <v>2166</v>
      </c>
      <c r="H432" s="185">
        <v>115</v>
      </c>
      <c r="I432" s="186"/>
      <c r="L432" s="181"/>
      <c r="M432" s="187"/>
      <c r="N432" s="188"/>
      <c r="O432" s="188"/>
      <c r="P432" s="188"/>
      <c r="Q432" s="188"/>
      <c r="R432" s="188"/>
      <c r="S432" s="188"/>
      <c r="T432" s="189"/>
      <c r="AT432" s="183" t="s">
        <v>189</v>
      </c>
      <c r="AU432" s="183" t="s">
        <v>84</v>
      </c>
      <c r="AV432" s="13" t="s">
        <v>84</v>
      </c>
      <c r="AW432" s="13" t="s">
        <v>31</v>
      </c>
      <c r="AX432" s="13" t="s">
        <v>82</v>
      </c>
      <c r="AY432" s="183" t="s">
        <v>177</v>
      </c>
    </row>
    <row r="433" spans="1:65" s="2" customFormat="1" ht="16.5" customHeight="1">
      <c r="A433" s="33"/>
      <c r="B433" s="167"/>
      <c r="C433" s="205" t="s">
        <v>784</v>
      </c>
      <c r="D433" s="205" t="s">
        <v>290</v>
      </c>
      <c r="E433" s="206" t="s">
        <v>2167</v>
      </c>
      <c r="F433" s="207" t="s">
        <v>2168</v>
      </c>
      <c r="G433" s="208" t="s">
        <v>274</v>
      </c>
      <c r="H433" s="209">
        <v>161</v>
      </c>
      <c r="I433" s="210"/>
      <c r="J433" s="211">
        <f>ROUND(I433*H433,2)</f>
        <v>0</v>
      </c>
      <c r="K433" s="207" t="s">
        <v>589</v>
      </c>
      <c r="L433" s="212"/>
      <c r="M433" s="213" t="s">
        <v>1</v>
      </c>
      <c r="N433" s="214" t="s">
        <v>40</v>
      </c>
      <c r="O433" s="59"/>
      <c r="P433" s="177">
        <f>O433*H433</f>
        <v>0</v>
      </c>
      <c r="Q433" s="177">
        <v>0.044</v>
      </c>
      <c r="R433" s="177">
        <f>Q433*H433</f>
        <v>7.084</v>
      </c>
      <c r="S433" s="177">
        <v>0</v>
      </c>
      <c r="T433" s="178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79" t="s">
        <v>217</v>
      </c>
      <c r="AT433" s="179" t="s">
        <v>290</v>
      </c>
      <c r="AU433" s="179" t="s">
        <v>84</v>
      </c>
      <c r="AY433" s="18" t="s">
        <v>177</v>
      </c>
      <c r="BE433" s="180">
        <f>IF(N433="základní",J433,0)</f>
        <v>0</v>
      </c>
      <c r="BF433" s="180">
        <f>IF(N433="snížená",J433,0)</f>
        <v>0</v>
      </c>
      <c r="BG433" s="180">
        <f>IF(N433="zákl. přenesená",J433,0)</f>
        <v>0</v>
      </c>
      <c r="BH433" s="180">
        <f>IF(N433="sníž. přenesená",J433,0)</f>
        <v>0</v>
      </c>
      <c r="BI433" s="180">
        <f>IF(N433="nulová",J433,0)</f>
        <v>0</v>
      </c>
      <c r="BJ433" s="18" t="s">
        <v>82</v>
      </c>
      <c r="BK433" s="180">
        <f>ROUND(I433*H433,2)</f>
        <v>0</v>
      </c>
      <c r="BL433" s="18" t="s">
        <v>184</v>
      </c>
      <c r="BM433" s="179" t="s">
        <v>2169</v>
      </c>
    </row>
    <row r="434" spans="2:51" s="13" customFormat="1" ht="12">
      <c r="B434" s="181"/>
      <c r="D434" s="182" t="s">
        <v>189</v>
      </c>
      <c r="E434" s="183" t="s">
        <v>1</v>
      </c>
      <c r="F434" s="184" t="s">
        <v>2170</v>
      </c>
      <c r="H434" s="185">
        <v>161</v>
      </c>
      <c r="I434" s="186"/>
      <c r="L434" s="181"/>
      <c r="M434" s="187"/>
      <c r="N434" s="188"/>
      <c r="O434" s="188"/>
      <c r="P434" s="188"/>
      <c r="Q434" s="188"/>
      <c r="R434" s="188"/>
      <c r="S434" s="188"/>
      <c r="T434" s="189"/>
      <c r="AT434" s="183" t="s">
        <v>189</v>
      </c>
      <c r="AU434" s="183" t="s">
        <v>84</v>
      </c>
      <c r="AV434" s="13" t="s">
        <v>84</v>
      </c>
      <c r="AW434" s="13" t="s">
        <v>31</v>
      </c>
      <c r="AX434" s="13" t="s">
        <v>75</v>
      </c>
      <c r="AY434" s="183" t="s">
        <v>177</v>
      </c>
    </row>
    <row r="435" spans="2:51" s="13" customFormat="1" ht="12">
      <c r="B435" s="181"/>
      <c r="D435" s="182" t="s">
        <v>189</v>
      </c>
      <c r="E435" s="183" t="s">
        <v>1</v>
      </c>
      <c r="F435" s="184" t="s">
        <v>2171</v>
      </c>
      <c r="H435" s="185">
        <v>161</v>
      </c>
      <c r="I435" s="186"/>
      <c r="L435" s="181"/>
      <c r="M435" s="187"/>
      <c r="N435" s="188"/>
      <c r="O435" s="188"/>
      <c r="P435" s="188"/>
      <c r="Q435" s="188"/>
      <c r="R435" s="188"/>
      <c r="S435" s="188"/>
      <c r="T435" s="189"/>
      <c r="AT435" s="183" t="s">
        <v>189</v>
      </c>
      <c r="AU435" s="183" t="s">
        <v>84</v>
      </c>
      <c r="AV435" s="13" t="s">
        <v>84</v>
      </c>
      <c r="AW435" s="13" t="s">
        <v>31</v>
      </c>
      <c r="AX435" s="13" t="s">
        <v>82</v>
      </c>
      <c r="AY435" s="183" t="s">
        <v>177</v>
      </c>
    </row>
    <row r="436" spans="1:65" s="2" customFormat="1" ht="24" customHeight="1">
      <c r="A436" s="33"/>
      <c r="B436" s="167"/>
      <c r="C436" s="168" t="s">
        <v>788</v>
      </c>
      <c r="D436" s="168" t="s">
        <v>179</v>
      </c>
      <c r="E436" s="169" t="s">
        <v>2163</v>
      </c>
      <c r="F436" s="170" t="s">
        <v>2164</v>
      </c>
      <c r="G436" s="171" t="s">
        <v>194</v>
      </c>
      <c r="H436" s="172">
        <v>30</v>
      </c>
      <c r="I436" s="173"/>
      <c r="J436" s="174">
        <f>ROUND(I436*H436,2)</f>
        <v>0</v>
      </c>
      <c r="K436" s="170" t="s">
        <v>183</v>
      </c>
      <c r="L436" s="34"/>
      <c r="M436" s="175" t="s">
        <v>1</v>
      </c>
      <c r="N436" s="176" t="s">
        <v>40</v>
      </c>
      <c r="O436" s="59"/>
      <c r="P436" s="177">
        <f>O436*H436</f>
        <v>0</v>
      </c>
      <c r="Q436" s="177">
        <v>0.14761</v>
      </c>
      <c r="R436" s="177">
        <f>Q436*H436</f>
        <v>4.4283</v>
      </c>
      <c r="S436" s="177">
        <v>0</v>
      </c>
      <c r="T436" s="178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79" t="s">
        <v>184</v>
      </c>
      <c r="AT436" s="179" t="s">
        <v>179</v>
      </c>
      <c r="AU436" s="179" t="s">
        <v>84</v>
      </c>
      <c r="AY436" s="18" t="s">
        <v>177</v>
      </c>
      <c r="BE436" s="180">
        <f>IF(N436="základní",J436,0)</f>
        <v>0</v>
      </c>
      <c r="BF436" s="180">
        <f>IF(N436="snížená",J436,0)</f>
        <v>0</v>
      </c>
      <c r="BG436" s="180">
        <f>IF(N436="zákl. přenesená",J436,0)</f>
        <v>0</v>
      </c>
      <c r="BH436" s="180">
        <f>IF(N436="sníž. přenesená",J436,0)</f>
        <v>0</v>
      </c>
      <c r="BI436" s="180">
        <f>IF(N436="nulová",J436,0)</f>
        <v>0</v>
      </c>
      <c r="BJ436" s="18" t="s">
        <v>82</v>
      </c>
      <c r="BK436" s="180">
        <f>ROUND(I436*H436,2)</f>
        <v>0</v>
      </c>
      <c r="BL436" s="18" t="s">
        <v>184</v>
      </c>
      <c r="BM436" s="179" t="s">
        <v>2172</v>
      </c>
    </row>
    <row r="437" spans="2:51" s="14" customFormat="1" ht="12">
      <c r="B437" s="190"/>
      <c r="D437" s="182" t="s">
        <v>189</v>
      </c>
      <c r="E437" s="191" t="s">
        <v>1</v>
      </c>
      <c r="F437" s="192" t="s">
        <v>2173</v>
      </c>
      <c r="H437" s="191" t="s">
        <v>1</v>
      </c>
      <c r="I437" s="193"/>
      <c r="L437" s="190"/>
      <c r="M437" s="194"/>
      <c r="N437" s="195"/>
      <c r="O437" s="195"/>
      <c r="P437" s="195"/>
      <c r="Q437" s="195"/>
      <c r="R437" s="195"/>
      <c r="S437" s="195"/>
      <c r="T437" s="196"/>
      <c r="AT437" s="191" t="s">
        <v>189</v>
      </c>
      <c r="AU437" s="191" t="s">
        <v>84</v>
      </c>
      <c r="AV437" s="14" t="s">
        <v>82</v>
      </c>
      <c r="AW437" s="14" t="s">
        <v>31</v>
      </c>
      <c r="AX437" s="14" t="s">
        <v>75</v>
      </c>
      <c r="AY437" s="191" t="s">
        <v>177</v>
      </c>
    </row>
    <row r="438" spans="2:51" s="13" customFormat="1" ht="12">
      <c r="B438" s="181"/>
      <c r="D438" s="182" t="s">
        <v>189</v>
      </c>
      <c r="E438" s="183" t="s">
        <v>1</v>
      </c>
      <c r="F438" s="184" t="s">
        <v>328</v>
      </c>
      <c r="H438" s="185">
        <v>30</v>
      </c>
      <c r="I438" s="186"/>
      <c r="L438" s="181"/>
      <c r="M438" s="187"/>
      <c r="N438" s="188"/>
      <c r="O438" s="188"/>
      <c r="P438" s="188"/>
      <c r="Q438" s="188"/>
      <c r="R438" s="188"/>
      <c r="S438" s="188"/>
      <c r="T438" s="189"/>
      <c r="AT438" s="183" t="s">
        <v>189</v>
      </c>
      <c r="AU438" s="183" t="s">
        <v>84</v>
      </c>
      <c r="AV438" s="13" t="s">
        <v>84</v>
      </c>
      <c r="AW438" s="13" t="s">
        <v>31</v>
      </c>
      <c r="AX438" s="13" t="s">
        <v>82</v>
      </c>
      <c r="AY438" s="183" t="s">
        <v>177</v>
      </c>
    </row>
    <row r="439" spans="1:65" s="2" customFormat="1" ht="16.5" customHeight="1">
      <c r="A439" s="33"/>
      <c r="B439" s="167"/>
      <c r="C439" s="205" t="s">
        <v>790</v>
      </c>
      <c r="D439" s="205" t="s">
        <v>290</v>
      </c>
      <c r="E439" s="206" t="s">
        <v>2167</v>
      </c>
      <c r="F439" s="207" t="s">
        <v>2168</v>
      </c>
      <c r="G439" s="208" t="s">
        <v>274</v>
      </c>
      <c r="H439" s="209">
        <v>105</v>
      </c>
      <c r="I439" s="210"/>
      <c r="J439" s="211">
        <f>ROUND(I439*H439,2)</f>
        <v>0</v>
      </c>
      <c r="K439" s="207" t="s">
        <v>589</v>
      </c>
      <c r="L439" s="212"/>
      <c r="M439" s="213" t="s">
        <v>1</v>
      </c>
      <c r="N439" s="214" t="s">
        <v>40</v>
      </c>
      <c r="O439" s="59"/>
      <c r="P439" s="177">
        <f>O439*H439</f>
        <v>0</v>
      </c>
      <c r="Q439" s="177">
        <v>0.044</v>
      </c>
      <c r="R439" s="177">
        <f>Q439*H439</f>
        <v>4.62</v>
      </c>
      <c r="S439" s="177">
        <v>0</v>
      </c>
      <c r="T439" s="178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9" t="s">
        <v>217</v>
      </c>
      <c r="AT439" s="179" t="s">
        <v>290</v>
      </c>
      <c r="AU439" s="179" t="s">
        <v>84</v>
      </c>
      <c r="AY439" s="18" t="s">
        <v>177</v>
      </c>
      <c r="BE439" s="180">
        <f>IF(N439="základní",J439,0)</f>
        <v>0</v>
      </c>
      <c r="BF439" s="180">
        <f>IF(N439="snížená",J439,0)</f>
        <v>0</v>
      </c>
      <c r="BG439" s="180">
        <f>IF(N439="zákl. přenesená",J439,0)</f>
        <v>0</v>
      </c>
      <c r="BH439" s="180">
        <f>IF(N439="sníž. přenesená",J439,0)</f>
        <v>0</v>
      </c>
      <c r="BI439" s="180">
        <f>IF(N439="nulová",J439,0)</f>
        <v>0</v>
      </c>
      <c r="BJ439" s="18" t="s">
        <v>82</v>
      </c>
      <c r="BK439" s="180">
        <f>ROUND(I439*H439,2)</f>
        <v>0</v>
      </c>
      <c r="BL439" s="18" t="s">
        <v>184</v>
      </c>
      <c r="BM439" s="179" t="s">
        <v>2174</v>
      </c>
    </row>
    <row r="440" spans="2:51" s="13" customFormat="1" ht="12">
      <c r="B440" s="181"/>
      <c r="D440" s="182" t="s">
        <v>189</v>
      </c>
      <c r="E440" s="183" t="s">
        <v>1</v>
      </c>
      <c r="F440" s="184" t="s">
        <v>2175</v>
      </c>
      <c r="H440" s="185">
        <v>105</v>
      </c>
      <c r="I440" s="186"/>
      <c r="L440" s="181"/>
      <c r="M440" s="187"/>
      <c r="N440" s="188"/>
      <c r="O440" s="188"/>
      <c r="P440" s="188"/>
      <c r="Q440" s="188"/>
      <c r="R440" s="188"/>
      <c r="S440" s="188"/>
      <c r="T440" s="189"/>
      <c r="AT440" s="183" t="s">
        <v>189</v>
      </c>
      <c r="AU440" s="183" t="s">
        <v>84</v>
      </c>
      <c r="AV440" s="13" t="s">
        <v>84</v>
      </c>
      <c r="AW440" s="13" t="s">
        <v>31</v>
      </c>
      <c r="AX440" s="13" t="s">
        <v>82</v>
      </c>
      <c r="AY440" s="183" t="s">
        <v>177</v>
      </c>
    </row>
    <row r="441" spans="1:65" s="2" customFormat="1" ht="16.5" customHeight="1">
      <c r="A441" s="33"/>
      <c r="B441" s="167"/>
      <c r="C441" s="168" t="s">
        <v>792</v>
      </c>
      <c r="D441" s="168" t="s">
        <v>179</v>
      </c>
      <c r="E441" s="169" t="s">
        <v>709</v>
      </c>
      <c r="F441" s="170" t="s">
        <v>2176</v>
      </c>
      <c r="G441" s="171" t="s">
        <v>194</v>
      </c>
      <c r="H441" s="172">
        <v>5</v>
      </c>
      <c r="I441" s="173"/>
      <c r="J441" s="174">
        <f>ROUND(I441*H441,2)</f>
        <v>0</v>
      </c>
      <c r="K441" s="170" t="s">
        <v>589</v>
      </c>
      <c r="L441" s="34"/>
      <c r="M441" s="175" t="s">
        <v>1</v>
      </c>
      <c r="N441" s="176" t="s">
        <v>40</v>
      </c>
      <c r="O441" s="59"/>
      <c r="P441" s="177">
        <f>O441*H441</f>
        <v>0</v>
      </c>
      <c r="Q441" s="177">
        <v>0.14138</v>
      </c>
      <c r="R441" s="177">
        <f>Q441*H441</f>
        <v>0.7069000000000001</v>
      </c>
      <c r="S441" s="177">
        <v>0</v>
      </c>
      <c r="T441" s="178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79" t="s">
        <v>184</v>
      </c>
      <c r="AT441" s="179" t="s">
        <v>179</v>
      </c>
      <c r="AU441" s="179" t="s">
        <v>84</v>
      </c>
      <c r="AY441" s="18" t="s">
        <v>177</v>
      </c>
      <c r="BE441" s="180">
        <f>IF(N441="základní",J441,0)</f>
        <v>0</v>
      </c>
      <c r="BF441" s="180">
        <f>IF(N441="snížená",J441,0)</f>
        <v>0</v>
      </c>
      <c r="BG441" s="180">
        <f>IF(N441="zákl. přenesená",J441,0)</f>
        <v>0</v>
      </c>
      <c r="BH441" s="180">
        <f>IF(N441="sníž. přenesená",J441,0)</f>
        <v>0</v>
      </c>
      <c r="BI441" s="180">
        <f>IF(N441="nulová",J441,0)</f>
        <v>0</v>
      </c>
      <c r="BJ441" s="18" t="s">
        <v>82</v>
      </c>
      <c r="BK441" s="180">
        <f>ROUND(I441*H441,2)</f>
        <v>0</v>
      </c>
      <c r="BL441" s="18" t="s">
        <v>184</v>
      </c>
      <c r="BM441" s="179" t="s">
        <v>2177</v>
      </c>
    </row>
    <row r="442" spans="1:65" s="2" customFormat="1" ht="24" customHeight="1">
      <c r="A442" s="33"/>
      <c r="B442" s="167"/>
      <c r="C442" s="168" t="s">
        <v>794</v>
      </c>
      <c r="D442" s="168" t="s">
        <v>179</v>
      </c>
      <c r="E442" s="169" t="s">
        <v>2178</v>
      </c>
      <c r="F442" s="170" t="s">
        <v>2179</v>
      </c>
      <c r="G442" s="171" t="s">
        <v>194</v>
      </c>
      <c r="H442" s="172">
        <v>115</v>
      </c>
      <c r="I442" s="173"/>
      <c r="J442" s="174">
        <f>ROUND(I442*H442,2)</f>
        <v>0</v>
      </c>
      <c r="K442" s="170" t="s">
        <v>183</v>
      </c>
      <c r="L442" s="34"/>
      <c r="M442" s="175" t="s">
        <v>1</v>
      </c>
      <c r="N442" s="176" t="s">
        <v>40</v>
      </c>
      <c r="O442" s="59"/>
      <c r="P442" s="177">
        <f>O442*H442</f>
        <v>0</v>
      </c>
      <c r="Q442" s="177">
        <v>0</v>
      </c>
      <c r="R442" s="177">
        <f>Q442*H442</f>
        <v>0</v>
      </c>
      <c r="S442" s="177">
        <v>0.086</v>
      </c>
      <c r="T442" s="178">
        <f>S442*H442</f>
        <v>9.889999999999999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79" t="s">
        <v>184</v>
      </c>
      <c r="AT442" s="179" t="s">
        <v>179</v>
      </c>
      <c r="AU442" s="179" t="s">
        <v>84</v>
      </c>
      <c r="AY442" s="18" t="s">
        <v>177</v>
      </c>
      <c r="BE442" s="180">
        <f>IF(N442="základní",J442,0)</f>
        <v>0</v>
      </c>
      <c r="BF442" s="180">
        <f>IF(N442="snížená",J442,0)</f>
        <v>0</v>
      </c>
      <c r="BG442" s="180">
        <f>IF(N442="zákl. přenesená",J442,0)</f>
        <v>0</v>
      </c>
      <c r="BH442" s="180">
        <f>IF(N442="sníž. přenesená",J442,0)</f>
        <v>0</v>
      </c>
      <c r="BI442" s="180">
        <f>IF(N442="nulová",J442,0)</f>
        <v>0</v>
      </c>
      <c r="BJ442" s="18" t="s">
        <v>82</v>
      </c>
      <c r="BK442" s="180">
        <f>ROUND(I442*H442,2)</f>
        <v>0</v>
      </c>
      <c r="BL442" s="18" t="s">
        <v>184</v>
      </c>
      <c r="BM442" s="179" t="s">
        <v>2180</v>
      </c>
    </row>
    <row r="443" spans="1:65" s="2" customFormat="1" ht="24" customHeight="1">
      <c r="A443" s="33"/>
      <c r="B443" s="167"/>
      <c r="C443" s="168" t="s">
        <v>802</v>
      </c>
      <c r="D443" s="168" t="s">
        <v>179</v>
      </c>
      <c r="E443" s="169" t="s">
        <v>735</v>
      </c>
      <c r="F443" s="170" t="s">
        <v>736</v>
      </c>
      <c r="G443" s="171" t="s">
        <v>274</v>
      </c>
      <c r="H443" s="172">
        <v>36</v>
      </c>
      <c r="I443" s="173"/>
      <c r="J443" s="174">
        <f>ROUND(I443*H443,2)</f>
        <v>0</v>
      </c>
      <c r="K443" s="170" t="s">
        <v>183</v>
      </c>
      <c r="L443" s="34"/>
      <c r="M443" s="175" t="s">
        <v>1</v>
      </c>
      <c r="N443" s="176" t="s">
        <v>40</v>
      </c>
      <c r="O443" s="59"/>
      <c r="P443" s="177">
        <f>O443*H443</f>
        <v>0</v>
      </c>
      <c r="Q443" s="177">
        <v>8E-05</v>
      </c>
      <c r="R443" s="177">
        <f>Q443*H443</f>
        <v>0.00288</v>
      </c>
      <c r="S443" s="177">
        <v>0</v>
      </c>
      <c r="T443" s="178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79" t="s">
        <v>184</v>
      </c>
      <c r="AT443" s="179" t="s">
        <v>179</v>
      </c>
      <c r="AU443" s="179" t="s">
        <v>84</v>
      </c>
      <c r="AY443" s="18" t="s">
        <v>177</v>
      </c>
      <c r="BE443" s="180">
        <f>IF(N443="základní",J443,0)</f>
        <v>0</v>
      </c>
      <c r="BF443" s="180">
        <f>IF(N443="snížená",J443,0)</f>
        <v>0</v>
      </c>
      <c r="BG443" s="180">
        <f>IF(N443="zákl. přenesená",J443,0)</f>
        <v>0</v>
      </c>
      <c r="BH443" s="180">
        <f>IF(N443="sníž. přenesená",J443,0)</f>
        <v>0</v>
      </c>
      <c r="BI443" s="180">
        <f>IF(N443="nulová",J443,0)</f>
        <v>0</v>
      </c>
      <c r="BJ443" s="18" t="s">
        <v>82</v>
      </c>
      <c r="BK443" s="180">
        <f>ROUND(I443*H443,2)</f>
        <v>0</v>
      </c>
      <c r="BL443" s="18" t="s">
        <v>184</v>
      </c>
      <c r="BM443" s="179" t="s">
        <v>2181</v>
      </c>
    </row>
    <row r="444" spans="2:51" s="14" customFormat="1" ht="12">
      <c r="B444" s="190"/>
      <c r="D444" s="182" t="s">
        <v>189</v>
      </c>
      <c r="E444" s="191" t="s">
        <v>1</v>
      </c>
      <c r="F444" s="192" t="s">
        <v>738</v>
      </c>
      <c r="H444" s="191" t="s">
        <v>1</v>
      </c>
      <c r="I444" s="193"/>
      <c r="L444" s="190"/>
      <c r="M444" s="194"/>
      <c r="N444" s="195"/>
      <c r="O444" s="195"/>
      <c r="P444" s="195"/>
      <c r="Q444" s="195"/>
      <c r="R444" s="195"/>
      <c r="S444" s="195"/>
      <c r="T444" s="196"/>
      <c r="AT444" s="191" t="s">
        <v>189</v>
      </c>
      <c r="AU444" s="191" t="s">
        <v>84</v>
      </c>
      <c r="AV444" s="14" t="s">
        <v>82</v>
      </c>
      <c r="AW444" s="14" t="s">
        <v>31</v>
      </c>
      <c r="AX444" s="14" t="s">
        <v>75</v>
      </c>
      <c r="AY444" s="191" t="s">
        <v>177</v>
      </c>
    </row>
    <row r="445" spans="2:51" s="13" customFormat="1" ht="12">
      <c r="B445" s="181"/>
      <c r="D445" s="182" t="s">
        <v>189</v>
      </c>
      <c r="E445" s="183" t="s">
        <v>1</v>
      </c>
      <c r="F445" s="184" t="s">
        <v>2182</v>
      </c>
      <c r="H445" s="185">
        <v>36</v>
      </c>
      <c r="I445" s="186"/>
      <c r="L445" s="181"/>
      <c r="M445" s="187"/>
      <c r="N445" s="188"/>
      <c r="O445" s="188"/>
      <c r="P445" s="188"/>
      <c r="Q445" s="188"/>
      <c r="R445" s="188"/>
      <c r="S445" s="188"/>
      <c r="T445" s="189"/>
      <c r="AT445" s="183" t="s">
        <v>189</v>
      </c>
      <c r="AU445" s="183" t="s">
        <v>84</v>
      </c>
      <c r="AV445" s="13" t="s">
        <v>84</v>
      </c>
      <c r="AW445" s="13" t="s">
        <v>31</v>
      </c>
      <c r="AX445" s="13" t="s">
        <v>82</v>
      </c>
      <c r="AY445" s="183" t="s">
        <v>177</v>
      </c>
    </row>
    <row r="446" spans="1:65" s="2" customFormat="1" ht="16.5" customHeight="1">
      <c r="A446" s="33"/>
      <c r="B446" s="167"/>
      <c r="C446" s="205" t="s">
        <v>804</v>
      </c>
      <c r="D446" s="205" t="s">
        <v>290</v>
      </c>
      <c r="E446" s="206" t="s">
        <v>740</v>
      </c>
      <c r="F446" s="207" t="s">
        <v>741</v>
      </c>
      <c r="G446" s="208" t="s">
        <v>402</v>
      </c>
      <c r="H446" s="209">
        <v>22.68</v>
      </c>
      <c r="I446" s="210"/>
      <c r="J446" s="211">
        <f>ROUND(I446*H446,2)</f>
        <v>0</v>
      </c>
      <c r="K446" s="207" t="s">
        <v>1</v>
      </c>
      <c r="L446" s="212"/>
      <c r="M446" s="213" t="s">
        <v>1</v>
      </c>
      <c r="N446" s="214" t="s">
        <v>40</v>
      </c>
      <c r="O446" s="59"/>
      <c r="P446" s="177">
        <f>O446*H446</f>
        <v>0</v>
      </c>
      <c r="Q446" s="177">
        <v>0.0001</v>
      </c>
      <c r="R446" s="177">
        <f>Q446*H446</f>
        <v>0.002268</v>
      </c>
      <c r="S446" s="177">
        <v>0</v>
      </c>
      <c r="T446" s="178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9" t="s">
        <v>217</v>
      </c>
      <c r="AT446" s="179" t="s">
        <v>290</v>
      </c>
      <c r="AU446" s="179" t="s">
        <v>84</v>
      </c>
      <c r="AY446" s="18" t="s">
        <v>177</v>
      </c>
      <c r="BE446" s="180">
        <f>IF(N446="základní",J446,0)</f>
        <v>0</v>
      </c>
      <c r="BF446" s="180">
        <f>IF(N446="snížená",J446,0)</f>
        <v>0</v>
      </c>
      <c r="BG446" s="180">
        <f>IF(N446="zákl. přenesená",J446,0)</f>
        <v>0</v>
      </c>
      <c r="BH446" s="180">
        <f>IF(N446="sníž. přenesená",J446,0)</f>
        <v>0</v>
      </c>
      <c r="BI446" s="180">
        <f>IF(N446="nulová",J446,0)</f>
        <v>0</v>
      </c>
      <c r="BJ446" s="18" t="s">
        <v>82</v>
      </c>
      <c r="BK446" s="180">
        <f>ROUND(I446*H446,2)</f>
        <v>0</v>
      </c>
      <c r="BL446" s="18" t="s">
        <v>184</v>
      </c>
      <c r="BM446" s="179" t="s">
        <v>2183</v>
      </c>
    </row>
    <row r="447" spans="2:51" s="14" customFormat="1" ht="12">
      <c r="B447" s="190"/>
      <c r="D447" s="182" t="s">
        <v>189</v>
      </c>
      <c r="E447" s="191" t="s">
        <v>1</v>
      </c>
      <c r="F447" s="192" t="s">
        <v>2184</v>
      </c>
      <c r="H447" s="191" t="s">
        <v>1</v>
      </c>
      <c r="I447" s="193"/>
      <c r="L447" s="190"/>
      <c r="M447" s="194"/>
      <c r="N447" s="195"/>
      <c r="O447" s="195"/>
      <c r="P447" s="195"/>
      <c r="Q447" s="195"/>
      <c r="R447" s="195"/>
      <c r="S447" s="195"/>
      <c r="T447" s="196"/>
      <c r="AT447" s="191" t="s">
        <v>189</v>
      </c>
      <c r="AU447" s="191" t="s">
        <v>84</v>
      </c>
      <c r="AV447" s="14" t="s">
        <v>82</v>
      </c>
      <c r="AW447" s="14" t="s">
        <v>31</v>
      </c>
      <c r="AX447" s="14" t="s">
        <v>75</v>
      </c>
      <c r="AY447" s="191" t="s">
        <v>177</v>
      </c>
    </row>
    <row r="448" spans="2:51" s="13" customFormat="1" ht="12">
      <c r="B448" s="181"/>
      <c r="D448" s="182" t="s">
        <v>189</v>
      </c>
      <c r="E448" s="183" t="s">
        <v>1</v>
      </c>
      <c r="F448" s="184" t="s">
        <v>2185</v>
      </c>
      <c r="H448" s="185">
        <v>22.68</v>
      </c>
      <c r="I448" s="186"/>
      <c r="L448" s="181"/>
      <c r="M448" s="187"/>
      <c r="N448" s="188"/>
      <c r="O448" s="188"/>
      <c r="P448" s="188"/>
      <c r="Q448" s="188"/>
      <c r="R448" s="188"/>
      <c r="S448" s="188"/>
      <c r="T448" s="189"/>
      <c r="AT448" s="183" t="s">
        <v>189</v>
      </c>
      <c r="AU448" s="183" t="s">
        <v>84</v>
      </c>
      <c r="AV448" s="13" t="s">
        <v>84</v>
      </c>
      <c r="AW448" s="13" t="s">
        <v>31</v>
      </c>
      <c r="AX448" s="13" t="s">
        <v>82</v>
      </c>
      <c r="AY448" s="183" t="s">
        <v>177</v>
      </c>
    </row>
    <row r="449" spans="1:65" s="2" customFormat="1" ht="24" customHeight="1">
      <c r="A449" s="33"/>
      <c r="B449" s="167"/>
      <c r="C449" s="168" t="s">
        <v>1664</v>
      </c>
      <c r="D449" s="168" t="s">
        <v>179</v>
      </c>
      <c r="E449" s="169" t="s">
        <v>744</v>
      </c>
      <c r="F449" s="170" t="s">
        <v>745</v>
      </c>
      <c r="G449" s="171" t="s">
        <v>274</v>
      </c>
      <c r="H449" s="172">
        <v>72</v>
      </c>
      <c r="I449" s="173"/>
      <c r="J449" s="174">
        <f>ROUND(I449*H449,2)</f>
        <v>0</v>
      </c>
      <c r="K449" s="170" t="s">
        <v>183</v>
      </c>
      <c r="L449" s="34"/>
      <c r="M449" s="175" t="s">
        <v>1</v>
      </c>
      <c r="N449" s="176" t="s">
        <v>40</v>
      </c>
      <c r="O449" s="59"/>
      <c r="P449" s="177">
        <f>O449*H449</f>
        <v>0</v>
      </c>
      <c r="Q449" s="177">
        <v>4E-05</v>
      </c>
      <c r="R449" s="177">
        <f>Q449*H449</f>
        <v>0.00288</v>
      </c>
      <c r="S449" s="177">
        <v>0</v>
      </c>
      <c r="T449" s="178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9" t="s">
        <v>184</v>
      </c>
      <c r="AT449" s="179" t="s">
        <v>179</v>
      </c>
      <c r="AU449" s="179" t="s">
        <v>84</v>
      </c>
      <c r="AY449" s="18" t="s">
        <v>177</v>
      </c>
      <c r="BE449" s="180">
        <f>IF(N449="základní",J449,0)</f>
        <v>0</v>
      </c>
      <c r="BF449" s="180">
        <f>IF(N449="snížená",J449,0)</f>
        <v>0</v>
      </c>
      <c r="BG449" s="180">
        <f>IF(N449="zákl. přenesená",J449,0)</f>
        <v>0</v>
      </c>
      <c r="BH449" s="180">
        <f>IF(N449="sníž. přenesená",J449,0)</f>
        <v>0</v>
      </c>
      <c r="BI449" s="180">
        <f>IF(N449="nulová",J449,0)</f>
        <v>0</v>
      </c>
      <c r="BJ449" s="18" t="s">
        <v>82</v>
      </c>
      <c r="BK449" s="180">
        <f>ROUND(I449*H449,2)</f>
        <v>0</v>
      </c>
      <c r="BL449" s="18" t="s">
        <v>184</v>
      </c>
      <c r="BM449" s="179" t="s">
        <v>2186</v>
      </c>
    </row>
    <row r="450" spans="2:51" s="13" customFormat="1" ht="12">
      <c r="B450" s="181"/>
      <c r="D450" s="182" t="s">
        <v>189</v>
      </c>
      <c r="E450" s="183" t="s">
        <v>1</v>
      </c>
      <c r="F450" s="184" t="s">
        <v>2187</v>
      </c>
      <c r="H450" s="185">
        <v>72</v>
      </c>
      <c r="I450" s="186"/>
      <c r="L450" s="181"/>
      <c r="M450" s="187"/>
      <c r="N450" s="188"/>
      <c r="O450" s="188"/>
      <c r="P450" s="188"/>
      <c r="Q450" s="188"/>
      <c r="R450" s="188"/>
      <c r="S450" s="188"/>
      <c r="T450" s="189"/>
      <c r="AT450" s="183" t="s">
        <v>189</v>
      </c>
      <c r="AU450" s="183" t="s">
        <v>84</v>
      </c>
      <c r="AV450" s="13" t="s">
        <v>84</v>
      </c>
      <c r="AW450" s="13" t="s">
        <v>31</v>
      </c>
      <c r="AX450" s="13" t="s">
        <v>82</v>
      </c>
      <c r="AY450" s="183" t="s">
        <v>177</v>
      </c>
    </row>
    <row r="451" spans="1:65" s="2" customFormat="1" ht="24" customHeight="1">
      <c r="A451" s="33"/>
      <c r="B451" s="167"/>
      <c r="C451" s="168" t="s">
        <v>1667</v>
      </c>
      <c r="D451" s="168" t="s">
        <v>179</v>
      </c>
      <c r="E451" s="169" t="s">
        <v>2188</v>
      </c>
      <c r="F451" s="170" t="s">
        <v>2189</v>
      </c>
      <c r="G451" s="171" t="s">
        <v>194</v>
      </c>
      <c r="H451" s="172">
        <v>249.5</v>
      </c>
      <c r="I451" s="173"/>
      <c r="J451" s="174">
        <f>ROUND(I451*H451,2)</f>
        <v>0</v>
      </c>
      <c r="K451" s="170" t="s">
        <v>183</v>
      </c>
      <c r="L451" s="34"/>
      <c r="M451" s="175" t="s">
        <v>1</v>
      </c>
      <c r="N451" s="176" t="s">
        <v>40</v>
      </c>
      <c r="O451" s="59"/>
      <c r="P451" s="177">
        <f>O451*H451</f>
        <v>0</v>
      </c>
      <c r="Q451" s="177">
        <v>0</v>
      </c>
      <c r="R451" s="177">
        <f>Q451*H451</f>
        <v>0</v>
      </c>
      <c r="S451" s="177">
        <v>0.07</v>
      </c>
      <c r="T451" s="178">
        <f>S451*H451</f>
        <v>17.465000000000003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79" t="s">
        <v>184</v>
      </c>
      <c r="AT451" s="179" t="s">
        <v>179</v>
      </c>
      <c r="AU451" s="179" t="s">
        <v>84</v>
      </c>
      <c r="AY451" s="18" t="s">
        <v>177</v>
      </c>
      <c r="BE451" s="180">
        <f>IF(N451="základní",J451,0)</f>
        <v>0</v>
      </c>
      <c r="BF451" s="180">
        <f>IF(N451="snížená",J451,0)</f>
        <v>0</v>
      </c>
      <c r="BG451" s="180">
        <f>IF(N451="zákl. přenesená",J451,0)</f>
        <v>0</v>
      </c>
      <c r="BH451" s="180">
        <f>IF(N451="sníž. přenesená",J451,0)</f>
        <v>0</v>
      </c>
      <c r="BI451" s="180">
        <f>IF(N451="nulová",J451,0)</f>
        <v>0</v>
      </c>
      <c r="BJ451" s="18" t="s">
        <v>82</v>
      </c>
      <c r="BK451" s="180">
        <f>ROUND(I451*H451,2)</f>
        <v>0</v>
      </c>
      <c r="BL451" s="18" t="s">
        <v>184</v>
      </c>
      <c r="BM451" s="179" t="s">
        <v>2190</v>
      </c>
    </row>
    <row r="452" spans="2:51" s="13" customFormat="1" ht="12">
      <c r="B452" s="181"/>
      <c r="D452" s="182" t="s">
        <v>189</v>
      </c>
      <c r="E452" s="183" t="s">
        <v>1</v>
      </c>
      <c r="F452" s="184" t="s">
        <v>2009</v>
      </c>
      <c r="H452" s="185">
        <v>24</v>
      </c>
      <c r="I452" s="186"/>
      <c r="L452" s="181"/>
      <c r="M452" s="187"/>
      <c r="N452" s="188"/>
      <c r="O452" s="188"/>
      <c r="P452" s="188"/>
      <c r="Q452" s="188"/>
      <c r="R452" s="188"/>
      <c r="S452" s="188"/>
      <c r="T452" s="189"/>
      <c r="AT452" s="183" t="s">
        <v>189</v>
      </c>
      <c r="AU452" s="183" t="s">
        <v>84</v>
      </c>
      <c r="AV452" s="13" t="s">
        <v>84</v>
      </c>
      <c r="AW452" s="13" t="s">
        <v>31</v>
      </c>
      <c r="AX452" s="13" t="s">
        <v>75</v>
      </c>
      <c r="AY452" s="183" t="s">
        <v>177</v>
      </c>
    </row>
    <row r="453" spans="2:51" s="13" customFormat="1" ht="12">
      <c r="B453" s="181"/>
      <c r="D453" s="182" t="s">
        <v>189</v>
      </c>
      <c r="E453" s="183" t="s">
        <v>1</v>
      </c>
      <c r="F453" s="184" t="s">
        <v>2010</v>
      </c>
      <c r="H453" s="185">
        <v>38</v>
      </c>
      <c r="I453" s="186"/>
      <c r="L453" s="181"/>
      <c r="M453" s="187"/>
      <c r="N453" s="188"/>
      <c r="O453" s="188"/>
      <c r="P453" s="188"/>
      <c r="Q453" s="188"/>
      <c r="R453" s="188"/>
      <c r="S453" s="188"/>
      <c r="T453" s="189"/>
      <c r="AT453" s="183" t="s">
        <v>189</v>
      </c>
      <c r="AU453" s="183" t="s">
        <v>84</v>
      </c>
      <c r="AV453" s="13" t="s">
        <v>84</v>
      </c>
      <c r="AW453" s="13" t="s">
        <v>31</v>
      </c>
      <c r="AX453" s="13" t="s">
        <v>75</v>
      </c>
      <c r="AY453" s="183" t="s">
        <v>177</v>
      </c>
    </row>
    <row r="454" spans="2:51" s="13" customFormat="1" ht="12">
      <c r="B454" s="181"/>
      <c r="D454" s="182" t="s">
        <v>189</v>
      </c>
      <c r="E454" s="183" t="s">
        <v>1</v>
      </c>
      <c r="F454" s="184" t="s">
        <v>2011</v>
      </c>
      <c r="H454" s="185">
        <v>30</v>
      </c>
      <c r="I454" s="186"/>
      <c r="L454" s="181"/>
      <c r="M454" s="187"/>
      <c r="N454" s="188"/>
      <c r="O454" s="188"/>
      <c r="P454" s="188"/>
      <c r="Q454" s="188"/>
      <c r="R454" s="188"/>
      <c r="S454" s="188"/>
      <c r="T454" s="189"/>
      <c r="AT454" s="183" t="s">
        <v>189</v>
      </c>
      <c r="AU454" s="183" t="s">
        <v>84</v>
      </c>
      <c r="AV454" s="13" t="s">
        <v>84</v>
      </c>
      <c r="AW454" s="13" t="s">
        <v>31</v>
      </c>
      <c r="AX454" s="13" t="s">
        <v>75</v>
      </c>
      <c r="AY454" s="183" t="s">
        <v>177</v>
      </c>
    </row>
    <row r="455" spans="2:51" s="13" customFormat="1" ht="12">
      <c r="B455" s="181"/>
      <c r="D455" s="182" t="s">
        <v>189</v>
      </c>
      <c r="E455" s="183" t="s">
        <v>1</v>
      </c>
      <c r="F455" s="184" t="s">
        <v>2012</v>
      </c>
      <c r="H455" s="185">
        <v>49.5</v>
      </c>
      <c r="I455" s="186"/>
      <c r="L455" s="181"/>
      <c r="M455" s="187"/>
      <c r="N455" s="188"/>
      <c r="O455" s="188"/>
      <c r="P455" s="188"/>
      <c r="Q455" s="188"/>
      <c r="R455" s="188"/>
      <c r="S455" s="188"/>
      <c r="T455" s="189"/>
      <c r="AT455" s="183" t="s">
        <v>189</v>
      </c>
      <c r="AU455" s="183" t="s">
        <v>84</v>
      </c>
      <c r="AV455" s="13" t="s">
        <v>84</v>
      </c>
      <c r="AW455" s="13" t="s">
        <v>31</v>
      </c>
      <c r="AX455" s="13" t="s">
        <v>75</v>
      </c>
      <c r="AY455" s="183" t="s">
        <v>177</v>
      </c>
    </row>
    <row r="456" spans="2:51" s="13" customFormat="1" ht="12">
      <c r="B456" s="181"/>
      <c r="D456" s="182" t="s">
        <v>189</v>
      </c>
      <c r="E456" s="183" t="s">
        <v>1</v>
      </c>
      <c r="F456" s="184" t="s">
        <v>2013</v>
      </c>
      <c r="H456" s="185">
        <v>40</v>
      </c>
      <c r="I456" s="186"/>
      <c r="L456" s="181"/>
      <c r="M456" s="187"/>
      <c r="N456" s="188"/>
      <c r="O456" s="188"/>
      <c r="P456" s="188"/>
      <c r="Q456" s="188"/>
      <c r="R456" s="188"/>
      <c r="S456" s="188"/>
      <c r="T456" s="189"/>
      <c r="AT456" s="183" t="s">
        <v>189</v>
      </c>
      <c r="AU456" s="183" t="s">
        <v>84</v>
      </c>
      <c r="AV456" s="13" t="s">
        <v>84</v>
      </c>
      <c r="AW456" s="13" t="s">
        <v>31</v>
      </c>
      <c r="AX456" s="13" t="s">
        <v>75</v>
      </c>
      <c r="AY456" s="183" t="s">
        <v>177</v>
      </c>
    </row>
    <row r="457" spans="2:51" s="13" customFormat="1" ht="12">
      <c r="B457" s="181"/>
      <c r="D457" s="182" t="s">
        <v>189</v>
      </c>
      <c r="E457" s="183" t="s">
        <v>1</v>
      </c>
      <c r="F457" s="184" t="s">
        <v>2014</v>
      </c>
      <c r="H457" s="185">
        <v>44</v>
      </c>
      <c r="I457" s="186"/>
      <c r="L457" s="181"/>
      <c r="M457" s="187"/>
      <c r="N457" s="188"/>
      <c r="O457" s="188"/>
      <c r="P457" s="188"/>
      <c r="Q457" s="188"/>
      <c r="R457" s="188"/>
      <c r="S457" s="188"/>
      <c r="T457" s="189"/>
      <c r="AT457" s="183" t="s">
        <v>189</v>
      </c>
      <c r="AU457" s="183" t="s">
        <v>84</v>
      </c>
      <c r="AV457" s="13" t="s">
        <v>84</v>
      </c>
      <c r="AW457" s="13" t="s">
        <v>31</v>
      </c>
      <c r="AX457" s="13" t="s">
        <v>75</v>
      </c>
      <c r="AY457" s="183" t="s">
        <v>177</v>
      </c>
    </row>
    <row r="458" spans="2:51" s="13" customFormat="1" ht="12">
      <c r="B458" s="181"/>
      <c r="D458" s="182" t="s">
        <v>189</v>
      </c>
      <c r="E458" s="183" t="s">
        <v>1</v>
      </c>
      <c r="F458" s="184" t="s">
        <v>2015</v>
      </c>
      <c r="H458" s="185">
        <v>24</v>
      </c>
      <c r="I458" s="186"/>
      <c r="L458" s="181"/>
      <c r="M458" s="187"/>
      <c r="N458" s="188"/>
      <c r="O458" s="188"/>
      <c r="P458" s="188"/>
      <c r="Q458" s="188"/>
      <c r="R458" s="188"/>
      <c r="S458" s="188"/>
      <c r="T458" s="189"/>
      <c r="AT458" s="183" t="s">
        <v>189</v>
      </c>
      <c r="AU458" s="183" t="s">
        <v>84</v>
      </c>
      <c r="AV458" s="13" t="s">
        <v>84</v>
      </c>
      <c r="AW458" s="13" t="s">
        <v>31</v>
      </c>
      <c r="AX458" s="13" t="s">
        <v>75</v>
      </c>
      <c r="AY458" s="183" t="s">
        <v>177</v>
      </c>
    </row>
    <row r="459" spans="2:51" s="15" customFormat="1" ht="12">
      <c r="B459" s="197"/>
      <c r="D459" s="182" t="s">
        <v>189</v>
      </c>
      <c r="E459" s="198" t="s">
        <v>1</v>
      </c>
      <c r="F459" s="199" t="s">
        <v>202</v>
      </c>
      <c r="H459" s="200">
        <v>249.5</v>
      </c>
      <c r="I459" s="201"/>
      <c r="L459" s="197"/>
      <c r="M459" s="202"/>
      <c r="N459" s="203"/>
      <c r="O459" s="203"/>
      <c r="P459" s="203"/>
      <c r="Q459" s="203"/>
      <c r="R459" s="203"/>
      <c r="S459" s="203"/>
      <c r="T459" s="204"/>
      <c r="AT459" s="198" t="s">
        <v>189</v>
      </c>
      <c r="AU459" s="198" t="s">
        <v>84</v>
      </c>
      <c r="AV459" s="15" t="s">
        <v>184</v>
      </c>
      <c r="AW459" s="15" t="s">
        <v>31</v>
      </c>
      <c r="AX459" s="15" t="s">
        <v>82</v>
      </c>
      <c r="AY459" s="198" t="s">
        <v>177</v>
      </c>
    </row>
    <row r="460" spans="1:65" s="2" customFormat="1" ht="16.5" customHeight="1">
      <c r="A460" s="33"/>
      <c r="B460" s="167"/>
      <c r="C460" s="168" t="s">
        <v>1669</v>
      </c>
      <c r="D460" s="168" t="s">
        <v>179</v>
      </c>
      <c r="E460" s="169" t="s">
        <v>2191</v>
      </c>
      <c r="F460" s="170" t="s">
        <v>2192</v>
      </c>
      <c r="G460" s="171" t="s">
        <v>198</v>
      </c>
      <c r="H460" s="172">
        <v>24.113</v>
      </c>
      <c r="I460" s="173"/>
      <c r="J460" s="174">
        <f>ROUND(I460*H460,2)</f>
        <v>0</v>
      </c>
      <c r="K460" s="170" t="s">
        <v>589</v>
      </c>
      <c r="L460" s="34"/>
      <c r="M460" s="175" t="s">
        <v>1</v>
      </c>
      <c r="N460" s="176" t="s">
        <v>40</v>
      </c>
      <c r="O460" s="59"/>
      <c r="P460" s="177">
        <f>O460*H460</f>
        <v>0</v>
      </c>
      <c r="Q460" s="177">
        <v>0</v>
      </c>
      <c r="R460" s="177">
        <f>Q460*H460</f>
        <v>0</v>
      </c>
      <c r="S460" s="177">
        <v>2.2</v>
      </c>
      <c r="T460" s="178">
        <f>S460*H460</f>
        <v>53.0486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79" t="s">
        <v>184</v>
      </c>
      <c r="AT460" s="179" t="s">
        <v>179</v>
      </c>
      <c r="AU460" s="179" t="s">
        <v>84</v>
      </c>
      <c r="AY460" s="18" t="s">
        <v>177</v>
      </c>
      <c r="BE460" s="180">
        <f>IF(N460="základní",J460,0)</f>
        <v>0</v>
      </c>
      <c r="BF460" s="180">
        <f>IF(N460="snížená",J460,0)</f>
        <v>0</v>
      </c>
      <c r="BG460" s="180">
        <f>IF(N460="zákl. přenesená",J460,0)</f>
        <v>0</v>
      </c>
      <c r="BH460" s="180">
        <f>IF(N460="sníž. přenesená",J460,0)</f>
        <v>0</v>
      </c>
      <c r="BI460" s="180">
        <f>IF(N460="nulová",J460,0)</f>
        <v>0</v>
      </c>
      <c r="BJ460" s="18" t="s">
        <v>82</v>
      </c>
      <c r="BK460" s="180">
        <f>ROUND(I460*H460,2)</f>
        <v>0</v>
      </c>
      <c r="BL460" s="18" t="s">
        <v>184</v>
      </c>
      <c r="BM460" s="179" t="s">
        <v>2193</v>
      </c>
    </row>
    <row r="461" spans="2:51" s="13" customFormat="1" ht="12">
      <c r="B461" s="181"/>
      <c r="D461" s="182" t="s">
        <v>189</v>
      </c>
      <c r="E461" s="183" t="s">
        <v>1</v>
      </c>
      <c r="F461" s="184" t="s">
        <v>2194</v>
      </c>
      <c r="H461" s="185">
        <v>24.113</v>
      </c>
      <c r="I461" s="186"/>
      <c r="L461" s="181"/>
      <c r="M461" s="187"/>
      <c r="N461" s="188"/>
      <c r="O461" s="188"/>
      <c r="P461" s="188"/>
      <c r="Q461" s="188"/>
      <c r="R461" s="188"/>
      <c r="S461" s="188"/>
      <c r="T461" s="189"/>
      <c r="AT461" s="183" t="s">
        <v>189</v>
      </c>
      <c r="AU461" s="183" t="s">
        <v>84</v>
      </c>
      <c r="AV461" s="13" t="s">
        <v>84</v>
      </c>
      <c r="AW461" s="13" t="s">
        <v>31</v>
      </c>
      <c r="AX461" s="13" t="s">
        <v>82</v>
      </c>
      <c r="AY461" s="183" t="s">
        <v>177</v>
      </c>
    </row>
    <row r="462" spans="1:65" s="2" customFormat="1" ht="24" customHeight="1">
      <c r="A462" s="33"/>
      <c r="B462" s="167"/>
      <c r="C462" s="168" t="s">
        <v>1672</v>
      </c>
      <c r="D462" s="168" t="s">
        <v>179</v>
      </c>
      <c r="E462" s="169" t="s">
        <v>2195</v>
      </c>
      <c r="F462" s="170" t="s">
        <v>2196</v>
      </c>
      <c r="G462" s="171" t="s">
        <v>194</v>
      </c>
      <c r="H462" s="172">
        <v>330</v>
      </c>
      <c r="I462" s="173"/>
      <c r="J462" s="174">
        <f>ROUND(I462*H462,2)</f>
        <v>0</v>
      </c>
      <c r="K462" s="170" t="s">
        <v>183</v>
      </c>
      <c r="L462" s="34"/>
      <c r="M462" s="175" t="s">
        <v>1</v>
      </c>
      <c r="N462" s="176" t="s">
        <v>40</v>
      </c>
      <c r="O462" s="59"/>
      <c r="P462" s="177">
        <f>O462*H462</f>
        <v>0</v>
      </c>
      <c r="Q462" s="177">
        <v>0</v>
      </c>
      <c r="R462" s="177">
        <f>Q462*H462</f>
        <v>0</v>
      </c>
      <c r="S462" s="177">
        <v>0.035</v>
      </c>
      <c r="T462" s="178">
        <f>S462*H462</f>
        <v>11.55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79" t="s">
        <v>184</v>
      </c>
      <c r="AT462" s="179" t="s">
        <v>179</v>
      </c>
      <c r="AU462" s="179" t="s">
        <v>84</v>
      </c>
      <c r="AY462" s="18" t="s">
        <v>177</v>
      </c>
      <c r="BE462" s="180">
        <f>IF(N462="základní",J462,0)</f>
        <v>0</v>
      </c>
      <c r="BF462" s="180">
        <f>IF(N462="snížená",J462,0)</f>
        <v>0</v>
      </c>
      <c r="BG462" s="180">
        <f>IF(N462="zákl. přenesená",J462,0)</f>
        <v>0</v>
      </c>
      <c r="BH462" s="180">
        <f>IF(N462="sníž. přenesená",J462,0)</f>
        <v>0</v>
      </c>
      <c r="BI462" s="180">
        <f>IF(N462="nulová",J462,0)</f>
        <v>0</v>
      </c>
      <c r="BJ462" s="18" t="s">
        <v>82</v>
      </c>
      <c r="BK462" s="180">
        <f>ROUND(I462*H462,2)</f>
        <v>0</v>
      </c>
      <c r="BL462" s="18" t="s">
        <v>184</v>
      </c>
      <c r="BM462" s="179" t="s">
        <v>2197</v>
      </c>
    </row>
    <row r="463" spans="1:65" s="2" customFormat="1" ht="24" customHeight="1">
      <c r="A463" s="33"/>
      <c r="B463" s="167"/>
      <c r="C463" s="168" t="s">
        <v>1674</v>
      </c>
      <c r="D463" s="168" t="s">
        <v>179</v>
      </c>
      <c r="E463" s="169" t="s">
        <v>2198</v>
      </c>
      <c r="F463" s="170" t="s">
        <v>2199</v>
      </c>
      <c r="G463" s="171" t="s">
        <v>182</v>
      </c>
      <c r="H463" s="172">
        <v>57.5</v>
      </c>
      <c r="I463" s="173"/>
      <c r="J463" s="174">
        <f>ROUND(I463*H463,2)</f>
        <v>0</v>
      </c>
      <c r="K463" s="170" t="s">
        <v>183</v>
      </c>
      <c r="L463" s="34"/>
      <c r="M463" s="175" t="s">
        <v>1</v>
      </c>
      <c r="N463" s="176" t="s">
        <v>40</v>
      </c>
      <c r="O463" s="59"/>
      <c r="P463" s="177">
        <f>O463*H463</f>
        <v>0</v>
      </c>
      <c r="Q463" s="177">
        <v>0</v>
      </c>
      <c r="R463" s="177">
        <f>Q463*H463</f>
        <v>0</v>
      </c>
      <c r="S463" s="177">
        <v>0</v>
      </c>
      <c r="T463" s="178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79" t="s">
        <v>184</v>
      </c>
      <c r="AT463" s="179" t="s">
        <v>179</v>
      </c>
      <c r="AU463" s="179" t="s">
        <v>84</v>
      </c>
      <c r="AY463" s="18" t="s">
        <v>177</v>
      </c>
      <c r="BE463" s="180">
        <f>IF(N463="základní",J463,0)</f>
        <v>0</v>
      </c>
      <c r="BF463" s="180">
        <f>IF(N463="snížená",J463,0)</f>
        <v>0</v>
      </c>
      <c r="BG463" s="180">
        <f>IF(N463="zákl. přenesená",J463,0)</f>
        <v>0</v>
      </c>
      <c r="BH463" s="180">
        <f>IF(N463="sníž. přenesená",J463,0)</f>
        <v>0</v>
      </c>
      <c r="BI463" s="180">
        <f>IF(N463="nulová",J463,0)</f>
        <v>0</v>
      </c>
      <c r="BJ463" s="18" t="s">
        <v>82</v>
      </c>
      <c r="BK463" s="180">
        <f>ROUND(I463*H463,2)</f>
        <v>0</v>
      </c>
      <c r="BL463" s="18" t="s">
        <v>184</v>
      </c>
      <c r="BM463" s="179" t="s">
        <v>2200</v>
      </c>
    </row>
    <row r="464" spans="2:51" s="13" customFormat="1" ht="12">
      <c r="B464" s="181"/>
      <c r="D464" s="182" t="s">
        <v>189</v>
      </c>
      <c r="E464" s="183" t="s">
        <v>1</v>
      </c>
      <c r="F464" s="184" t="s">
        <v>2201</v>
      </c>
      <c r="H464" s="185">
        <v>57.5</v>
      </c>
      <c r="I464" s="186"/>
      <c r="L464" s="181"/>
      <c r="M464" s="187"/>
      <c r="N464" s="188"/>
      <c r="O464" s="188"/>
      <c r="P464" s="188"/>
      <c r="Q464" s="188"/>
      <c r="R464" s="188"/>
      <c r="S464" s="188"/>
      <c r="T464" s="189"/>
      <c r="AT464" s="183" t="s">
        <v>189</v>
      </c>
      <c r="AU464" s="183" t="s">
        <v>84</v>
      </c>
      <c r="AV464" s="13" t="s">
        <v>84</v>
      </c>
      <c r="AW464" s="13" t="s">
        <v>31</v>
      </c>
      <c r="AX464" s="13" t="s">
        <v>82</v>
      </c>
      <c r="AY464" s="183" t="s">
        <v>177</v>
      </c>
    </row>
    <row r="465" spans="2:63" s="12" customFormat="1" ht="22.9" customHeight="1">
      <c r="B465" s="154"/>
      <c r="D465" s="155" t="s">
        <v>74</v>
      </c>
      <c r="E465" s="165" t="s">
        <v>346</v>
      </c>
      <c r="F465" s="165" t="s">
        <v>347</v>
      </c>
      <c r="I465" s="157"/>
      <c r="J465" s="166">
        <f>BK465</f>
        <v>0</v>
      </c>
      <c r="L465" s="154"/>
      <c r="M465" s="159"/>
      <c r="N465" s="160"/>
      <c r="O465" s="160"/>
      <c r="P465" s="161">
        <f>SUM(P466:P480)</f>
        <v>0</v>
      </c>
      <c r="Q465" s="160"/>
      <c r="R465" s="161">
        <f>SUM(R466:R480)</f>
        <v>0</v>
      </c>
      <c r="S465" s="160"/>
      <c r="T465" s="162">
        <f>SUM(T466:T480)</f>
        <v>0</v>
      </c>
      <c r="AR465" s="155" t="s">
        <v>82</v>
      </c>
      <c r="AT465" s="163" t="s">
        <v>74</v>
      </c>
      <c r="AU465" s="163" t="s">
        <v>82</v>
      </c>
      <c r="AY465" s="155" t="s">
        <v>177</v>
      </c>
      <c r="BK465" s="164">
        <f>SUM(BK466:BK480)</f>
        <v>0</v>
      </c>
    </row>
    <row r="466" spans="1:65" s="2" customFormat="1" ht="24" customHeight="1">
      <c r="A466" s="33"/>
      <c r="B466" s="167"/>
      <c r="C466" s="168" t="s">
        <v>1680</v>
      </c>
      <c r="D466" s="168" t="s">
        <v>179</v>
      </c>
      <c r="E466" s="169" t="s">
        <v>349</v>
      </c>
      <c r="F466" s="170" t="s">
        <v>350</v>
      </c>
      <c r="G466" s="171" t="s">
        <v>234</v>
      </c>
      <c r="H466" s="172">
        <v>23.1</v>
      </c>
      <c r="I466" s="173"/>
      <c r="J466" s="174">
        <f>ROUND(I466*H466,2)</f>
        <v>0</v>
      </c>
      <c r="K466" s="170" t="s">
        <v>183</v>
      </c>
      <c r="L466" s="34"/>
      <c r="M466" s="175" t="s">
        <v>1</v>
      </c>
      <c r="N466" s="176" t="s">
        <v>40</v>
      </c>
      <c r="O466" s="59"/>
      <c r="P466" s="177">
        <f>O466*H466</f>
        <v>0</v>
      </c>
      <c r="Q466" s="177">
        <v>0</v>
      </c>
      <c r="R466" s="177">
        <f>Q466*H466</f>
        <v>0</v>
      </c>
      <c r="S466" s="177">
        <v>0</v>
      </c>
      <c r="T466" s="178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79" t="s">
        <v>184</v>
      </c>
      <c r="AT466" s="179" t="s">
        <v>179</v>
      </c>
      <c r="AU466" s="179" t="s">
        <v>84</v>
      </c>
      <c r="AY466" s="18" t="s">
        <v>177</v>
      </c>
      <c r="BE466" s="180">
        <f>IF(N466="základní",J466,0)</f>
        <v>0</v>
      </c>
      <c r="BF466" s="180">
        <f>IF(N466="snížená",J466,0)</f>
        <v>0</v>
      </c>
      <c r="BG466" s="180">
        <f>IF(N466="zákl. přenesená",J466,0)</f>
        <v>0</v>
      </c>
      <c r="BH466" s="180">
        <f>IF(N466="sníž. přenesená",J466,0)</f>
        <v>0</v>
      </c>
      <c r="BI466" s="180">
        <f>IF(N466="nulová",J466,0)</f>
        <v>0</v>
      </c>
      <c r="BJ466" s="18" t="s">
        <v>82</v>
      </c>
      <c r="BK466" s="180">
        <f>ROUND(I466*H466,2)</f>
        <v>0</v>
      </c>
      <c r="BL466" s="18" t="s">
        <v>184</v>
      </c>
      <c r="BM466" s="179" t="s">
        <v>2202</v>
      </c>
    </row>
    <row r="467" spans="2:51" s="13" customFormat="1" ht="12">
      <c r="B467" s="181"/>
      <c r="D467" s="182" t="s">
        <v>189</v>
      </c>
      <c r="E467" s="183" t="s">
        <v>1</v>
      </c>
      <c r="F467" s="184" t="s">
        <v>2203</v>
      </c>
      <c r="H467" s="185">
        <v>23.1</v>
      </c>
      <c r="I467" s="186"/>
      <c r="L467" s="181"/>
      <c r="M467" s="187"/>
      <c r="N467" s="188"/>
      <c r="O467" s="188"/>
      <c r="P467" s="188"/>
      <c r="Q467" s="188"/>
      <c r="R467" s="188"/>
      <c r="S467" s="188"/>
      <c r="T467" s="189"/>
      <c r="AT467" s="183" t="s">
        <v>189</v>
      </c>
      <c r="AU467" s="183" t="s">
        <v>84</v>
      </c>
      <c r="AV467" s="13" t="s">
        <v>84</v>
      </c>
      <c r="AW467" s="13" t="s">
        <v>31</v>
      </c>
      <c r="AX467" s="13" t="s">
        <v>82</v>
      </c>
      <c r="AY467" s="183" t="s">
        <v>177</v>
      </c>
    </row>
    <row r="468" spans="1:65" s="2" customFormat="1" ht="16.5" customHeight="1">
      <c r="A468" s="33"/>
      <c r="B468" s="167"/>
      <c r="C468" s="168" t="s">
        <v>1682</v>
      </c>
      <c r="D468" s="168" t="s">
        <v>179</v>
      </c>
      <c r="E468" s="169" t="s">
        <v>353</v>
      </c>
      <c r="F468" s="170" t="s">
        <v>354</v>
      </c>
      <c r="G468" s="171" t="s">
        <v>234</v>
      </c>
      <c r="H468" s="172">
        <v>1377.66</v>
      </c>
      <c r="I468" s="173"/>
      <c r="J468" s="174">
        <f>ROUND(I468*H468,2)</f>
        <v>0</v>
      </c>
      <c r="K468" s="170" t="s">
        <v>183</v>
      </c>
      <c r="L468" s="34"/>
      <c r="M468" s="175" t="s">
        <v>1</v>
      </c>
      <c r="N468" s="176" t="s">
        <v>40</v>
      </c>
      <c r="O468" s="59"/>
      <c r="P468" s="177">
        <f>O468*H468</f>
        <v>0</v>
      </c>
      <c r="Q468" s="177">
        <v>0</v>
      </c>
      <c r="R468" s="177">
        <f>Q468*H468</f>
        <v>0</v>
      </c>
      <c r="S468" s="177">
        <v>0</v>
      </c>
      <c r="T468" s="178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79" t="s">
        <v>184</v>
      </c>
      <c r="AT468" s="179" t="s">
        <v>179</v>
      </c>
      <c r="AU468" s="179" t="s">
        <v>84</v>
      </c>
      <c r="AY468" s="18" t="s">
        <v>177</v>
      </c>
      <c r="BE468" s="180">
        <f>IF(N468="základní",J468,0)</f>
        <v>0</v>
      </c>
      <c r="BF468" s="180">
        <f>IF(N468="snížená",J468,0)</f>
        <v>0</v>
      </c>
      <c r="BG468" s="180">
        <f>IF(N468="zákl. přenesená",J468,0)</f>
        <v>0</v>
      </c>
      <c r="BH468" s="180">
        <f>IF(N468="sníž. přenesená",J468,0)</f>
        <v>0</v>
      </c>
      <c r="BI468" s="180">
        <f>IF(N468="nulová",J468,0)</f>
        <v>0</v>
      </c>
      <c r="BJ468" s="18" t="s">
        <v>82</v>
      </c>
      <c r="BK468" s="180">
        <f>ROUND(I468*H468,2)</f>
        <v>0</v>
      </c>
      <c r="BL468" s="18" t="s">
        <v>184</v>
      </c>
      <c r="BM468" s="179" t="s">
        <v>2204</v>
      </c>
    </row>
    <row r="469" spans="2:51" s="13" customFormat="1" ht="12">
      <c r="B469" s="181"/>
      <c r="D469" s="182" t="s">
        <v>189</v>
      </c>
      <c r="E469" s="183" t="s">
        <v>137</v>
      </c>
      <c r="F469" s="184" t="s">
        <v>1895</v>
      </c>
      <c r="H469" s="185">
        <v>1377.66</v>
      </c>
      <c r="I469" s="186"/>
      <c r="L469" s="181"/>
      <c r="M469" s="187"/>
      <c r="N469" s="188"/>
      <c r="O469" s="188"/>
      <c r="P469" s="188"/>
      <c r="Q469" s="188"/>
      <c r="R469" s="188"/>
      <c r="S469" s="188"/>
      <c r="T469" s="189"/>
      <c r="AT469" s="183" t="s">
        <v>189</v>
      </c>
      <c r="AU469" s="183" t="s">
        <v>84</v>
      </c>
      <c r="AV469" s="13" t="s">
        <v>84</v>
      </c>
      <c r="AW469" s="13" t="s">
        <v>31</v>
      </c>
      <c r="AX469" s="13" t="s">
        <v>82</v>
      </c>
      <c r="AY469" s="183" t="s">
        <v>177</v>
      </c>
    </row>
    <row r="470" spans="1:65" s="2" customFormat="1" ht="24" customHeight="1">
      <c r="A470" s="33"/>
      <c r="B470" s="167"/>
      <c r="C470" s="168" t="s">
        <v>1684</v>
      </c>
      <c r="D470" s="168" t="s">
        <v>179</v>
      </c>
      <c r="E470" s="169" t="s">
        <v>357</v>
      </c>
      <c r="F470" s="170" t="s">
        <v>358</v>
      </c>
      <c r="G470" s="171" t="s">
        <v>234</v>
      </c>
      <c r="H470" s="172">
        <v>19287.24</v>
      </c>
      <c r="I470" s="173"/>
      <c r="J470" s="174">
        <f>ROUND(I470*H470,2)</f>
        <v>0</v>
      </c>
      <c r="K470" s="170" t="s">
        <v>183</v>
      </c>
      <c r="L470" s="34"/>
      <c r="M470" s="175" t="s">
        <v>1</v>
      </c>
      <c r="N470" s="176" t="s">
        <v>40</v>
      </c>
      <c r="O470" s="59"/>
      <c r="P470" s="177">
        <f>O470*H470</f>
        <v>0</v>
      </c>
      <c r="Q470" s="177">
        <v>0</v>
      </c>
      <c r="R470" s="177">
        <f>Q470*H470</f>
        <v>0</v>
      </c>
      <c r="S470" s="177">
        <v>0</v>
      </c>
      <c r="T470" s="178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79" t="s">
        <v>184</v>
      </c>
      <c r="AT470" s="179" t="s">
        <v>179</v>
      </c>
      <c r="AU470" s="179" t="s">
        <v>84</v>
      </c>
      <c r="AY470" s="18" t="s">
        <v>177</v>
      </c>
      <c r="BE470" s="180">
        <f>IF(N470="základní",J470,0)</f>
        <v>0</v>
      </c>
      <c r="BF470" s="180">
        <f>IF(N470="snížená",J470,0)</f>
        <v>0</v>
      </c>
      <c r="BG470" s="180">
        <f>IF(N470="zákl. přenesená",J470,0)</f>
        <v>0</v>
      </c>
      <c r="BH470" s="180">
        <f>IF(N470="sníž. přenesená",J470,0)</f>
        <v>0</v>
      </c>
      <c r="BI470" s="180">
        <f>IF(N470="nulová",J470,0)</f>
        <v>0</v>
      </c>
      <c r="BJ470" s="18" t="s">
        <v>82</v>
      </c>
      <c r="BK470" s="180">
        <f>ROUND(I470*H470,2)</f>
        <v>0</v>
      </c>
      <c r="BL470" s="18" t="s">
        <v>184</v>
      </c>
      <c r="BM470" s="179" t="s">
        <v>2205</v>
      </c>
    </row>
    <row r="471" spans="2:51" s="13" customFormat="1" ht="12">
      <c r="B471" s="181"/>
      <c r="D471" s="182" t="s">
        <v>189</v>
      </c>
      <c r="E471" s="183" t="s">
        <v>1</v>
      </c>
      <c r="F471" s="184" t="s">
        <v>360</v>
      </c>
      <c r="H471" s="185">
        <v>19287.24</v>
      </c>
      <c r="I471" s="186"/>
      <c r="L471" s="181"/>
      <c r="M471" s="187"/>
      <c r="N471" s="188"/>
      <c r="O471" s="188"/>
      <c r="P471" s="188"/>
      <c r="Q471" s="188"/>
      <c r="R471" s="188"/>
      <c r="S471" s="188"/>
      <c r="T471" s="189"/>
      <c r="AT471" s="183" t="s">
        <v>189</v>
      </c>
      <c r="AU471" s="183" t="s">
        <v>84</v>
      </c>
      <c r="AV471" s="13" t="s">
        <v>84</v>
      </c>
      <c r="AW471" s="13" t="s">
        <v>31</v>
      </c>
      <c r="AX471" s="13" t="s">
        <v>82</v>
      </c>
      <c r="AY471" s="183" t="s">
        <v>177</v>
      </c>
    </row>
    <row r="472" spans="1:65" s="2" customFormat="1" ht="16.5" customHeight="1">
      <c r="A472" s="33"/>
      <c r="B472" s="167"/>
      <c r="C472" s="168" t="s">
        <v>1687</v>
      </c>
      <c r="D472" s="168" t="s">
        <v>179</v>
      </c>
      <c r="E472" s="169" t="s">
        <v>362</v>
      </c>
      <c r="F472" s="170" t="s">
        <v>363</v>
      </c>
      <c r="G472" s="171" t="s">
        <v>234</v>
      </c>
      <c r="H472" s="172">
        <v>1442.694</v>
      </c>
      <c r="I472" s="173"/>
      <c r="J472" s="174">
        <f>ROUND(I472*H472,2)</f>
        <v>0</v>
      </c>
      <c r="K472" s="170" t="s">
        <v>183</v>
      </c>
      <c r="L472" s="34"/>
      <c r="M472" s="175" t="s">
        <v>1</v>
      </c>
      <c r="N472" s="176" t="s">
        <v>40</v>
      </c>
      <c r="O472" s="59"/>
      <c r="P472" s="177">
        <f>O472*H472</f>
        <v>0</v>
      </c>
      <c r="Q472" s="177">
        <v>0</v>
      </c>
      <c r="R472" s="177">
        <f>Q472*H472</f>
        <v>0</v>
      </c>
      <c r="S472" s="177">
        <v>0</v>
      </c>
      <c r="T472" s="178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79" t="s">
        <v>184</v>
      </c>
      <c r="AT472" s="179" t="s">
        <v>179</v>
      </c>
      <c r="AU472" s="179" t="s">
        <v>84</v>
      </c>
      <c r="AY472" s="18" t="s">
        <v>177</v>
      </c>
      <c r="BE472" s="180">
        <f>IF(N472="základní",J472,0)</f>
        <v>0</v>
      </c>
      <c r="BF472" s="180">
        <f>IF(N472="snížená",J472,0)</f>
        <v>0</v>
      </c>
      <c r="BG472" s="180">
        <f>IF(N472="zákl. přenesená",J472,0)</f>
        <v>0</v>
      </c>
      <c r="BH472" s="180">
        <f>IF(N472="sníž. přenesená",J472,0)</f>
        <v>0</v>
      </c>
      <c r="BI472" s="180">
        <f>IF(N472="nulová",J472,0)</f>
        <v>0</v>
      </c>
      <c r="BJ472" s="18" t="s">
        <v>82</v>
      </c>
      <c r="BK472" s="180">
        <f>ROUND(I472*H472,2)</f>
        <v>0</v>
      </c>
      <c r="BL472" s="18" t="s">
        <v>184</v>
      </c>
      <c r="BM472" s="179" t="s">
        <v>2206</v>
      </c>
    </row>
    <row r="473" spans="2:51" s="13" customFormat="1" ht="12">
      <c r="B473" s="181"/>
      <c r="D473" s="182" t="s">
        <v>189</v>
      </c>
      <c r="E473" s="183" t="s">
        <v>139</v>
      </c>
      <c r="F473" s="184" t="s">
        <v>2207</v>
      </c>
      <c r="H473" s="185">
        <v>1442.694</v>
      </c>
      <c r="I473" s="186"/>
      <c r="L473" s="181"/>
      <c r="M473" s="187"/>
      <c r="N473" s="188"/>
      <c r="O473" s="188"/>
      <c r="P473" s="188"/>
      <c r="Q473" s="188"/>
      <c r="R473" s="188"/>
      <c r="S473" s="188"/>
      <c r="T473" s="189"/>
      <c r="AT473" s="183" t="s">
        <v>189</v>
      </c>
      <c r="AU473" s="183" t="s">
        <v>84</v>
      </c>
      <c r="AV473" s="13" t="s">
        <v>84</v>
      </c>
      <c r="AW473" s="13" t="s">
        <v>31</v>
      </c>
      <c r="AX473" s="13" t="s">
        <v>82</v>
      </c>
      <c r="AY473" s="183" t="s">
        <v>177</v>
      </c>
    </row>
    <row r="474" spans="1:65" s="2" customFormat="1" ht="24" customHeight="1">
      <c r="A474" s="33"/>
      <c r="B474" s="167"/>
      <c r="C474" s="168" t="s">
        <v>1689</v>
      </c>
      <c r="D474" s="168" t="s">
        <v>179</v>
      </c>
      <c r="E474" s="169" t="s">
        <v>367</v>
      </c>
      <c r="F474" s="170" t="s">
        <v>368</v>
      </c>
      <c r="G474" s="171" t="s">
        <v>234</v>
      </c>
      <c r="H474" s="172">
        <v>20197.716</v>
      </c>
      <c r="I474" s="173"/>
      <c r="J474" s="174">
        <f>ROUND(I474*H474,2)</f>
        <v>0</v>
      </c>
      <c r="K474" s="170" t="s">
        <v>183</v>
      </c>
      <c r="L474" s="34"/>
      <c r="M474" s="175" t="s">
        <v>1</v>
      </c>
      <c r="N474" s="176" t="s">
        <v>40</v>
      </c>
      <c r="O474" s="59"/>
      <c r="P474" s="177">
        <f>O474*H474</f>
        <v>0</v>
      </c>
      <c r="Q474" s="177">
        <v>0</v>
      </c>
      <c r="R474" s="177">
        <f>Q474*H474</f>
        <v>0</v>
      </c>
      <c r="S474" s="177">
        <v>0</v>
      </c>
      <c r="T474" s="178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79" t="s">
        <v>184</v>
      </c>
      <c r="AT474" s="179" t="s">
        <v>179</v>
      </c>
      <c r="AU474" s="179" t="s">
        <v>84</v>
      </c>
      <c r="AY474" s="18" t="s">
        <v>177</v>
      </c>
      <c r="BE474" s="180">
        <f>IF(N474="základní",J474,0)</f>
        <v>0</v>
      </c>
      <c r="BF474" s="180">
        <f>IF(N474="snížená",J474,0)</f>
        <v>0</v>
      </c>
      <c r="BG474" s="180">
        <f>IF(N474="zákl. přenesená",J474,0)</f>
        <v>0</v>
      </c>
      <c r="BH474" s="180">
        <f>IF(N474="sníž. přenesená",J474,0)</f>
        <v>0</v>
      </c>
      <c r="BI474" s="180">
        <f>IF(N474="nulová",J474,0)</f>
        <v>0</v>
      </c>
      <c r="BJ474" s="18" t="s">
        <v>82</v>
      </c>
      <c r="BK474" s="180">
        <f>ROUND(I474*H474,2)</f>
        <v>0</v>
      </c>
      <c r="BL474" s="18" t="s">
        <v>184</v>
      </c>
      <c r="BM474" s="179" t="s">
        <v>2208</v>
      </c>
    </row>
    <row r="475" spans="2:51" s="13" customFormat="1" ht="12">
      <c r="B475" s="181"/>
      <c r="D475" s="182" t="s">
        <v>189</v>
      </c>
      <c r="E475" s="183" t="s">
        <v>1</v>
      </c>
      <c r="F475" s="184" t="s">
        <v>370</v>
      </c>
      <c r="H475" s="185">
        <v>20197.716</v>
      </c>
      <c r="I475" s="186"/>
      <c r="L475" s="181"/>
      <c r="M475" s="187"/>
      <c r="N475" s="188"/>
      <c r="O475" s="188"/>
      <c r="P475" s="188"/>
      <c r="Q475" s="188"/>
      <c r="R475" s="188"/>
      <c r="S475" s="188"/>
      <c r="T475" s="189"/>
      <c r="AT475" s="183" t="s">
        <v>189</v>
      </c>
      <c r="AU475" s="183" t="s">
        <v>84</v>
      </c>
      <c r="AV475" s="13" t="s">
        <v>84</v>
      </c>
      <c r="AW475" s="13" t="s">
        <v>31</v>
      </c>
      <c r="AX475" s="13" t="s">
        <v>82</v>
      </c>
      <c r="AY475" s="183" t="s">
        <v>177</v>
      </c>
    </row>
    <row r="476" spans="1:65" s="2" customFormat="1" ht="24" customHeight="1">
      <c r="A476" s="33"/>
      <c r="B476" s="167"/>
      <c r="C476" s="168" t="s">
        <v>1691</v>
      </c>
      <c r="D476" s="168" t="s">
        <v>179</v>
      </c>
      <c r="E476" s="169" t="s">
        <v>372</v>
      </c>
      <c r="F476" s="170" t="s">
        <v>373</v>
      </c>
      <c r="G476" s="171" t="s">
        <v>234</v>
      </c>
      <c r="H476" s="172">
        <v>2820.354</v>
      </c>
      <c r="I476" s="173"/>
      <c r="J476" s="174">
        <f>ROUND(I476*H476,2)</f>
        <v>0</v>
      </c>
      <c r="K476" s="170" t="s">
        <v>183</v>
      </c>
      <c r="L476" s="34"/>
      <c r="M476" s="175" t="s">
        <v>1</v>
      </c>
      <c r="N476" s="176" t="s">
        <v>40</v>
      </c>
      <c r="O476" s="59"/>
      <c r="P476" s="177">
        <f>O476*H476</f>
        <v>0</v>
      </c>
      <c r="Q476" s="177">
        <v>0</v>
      </c>
      <c r="R476" s="177">
        <f>Q476*H476</f>
        <v>0</v>
      </c>
      <c r="S476" s="177">
        <v>0</v>
      </c>
      <c r="T476" s="178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79" t="s">
        <v>184</v>
      </c>
      <c r="AT476" s="179" t="s">
        <v>179</v>
      </c>
      <c r="AU476" s="179" t="s">
        <v>84</v>
      </c>
      <c r="AY476" s="18" t="s">
        <v>177</v>
      </c>
      <c r="BE476" s="180">
        <f>IF(N476="základní",J476,0)</f>
        <v>0</v>
      </c>
      <c r="BF476" s="180">
        <f>IF(N476="snížená",J476,0)</f>
        <v>0</v>
      </c>
      <c r="BG476" s="180">
        <f>IF(N476="zákl. přenesená",J476,0)</f>
        <v>0</v>
      </c>
      <c r="BH476" s="180">
        <f>IF(N476="sníž. přenesená",J476,0)</f>
        <v>0</v>
      </c>
      <c r="BI476" s="180">
        <f>IF(N476="nulová",J476,0)</f>
        <v>0</v>
      </c>
      <c r="BJ476" s="18" t="s">
        <v>82</v>
      </c>
      <c r="BK476" s="180">
        <f>ROUND(I476*H476,2)</f>
        <v>0</v>
      </c>
      <c r="BL476" s="18" t="s">
        <v>184</v>
      </c>
      <c r="BM476" s="179" t="s">
        <v>2209</v>
      </c>
    </row>
    <row r="477" spans="1:65" s="2" customFormat="1" ht="36" customHeight="1">
      <c r="A477" s="33"/>
      <c r="B477" s="167"/>
      <c r="C477" s="168" t="s">
        <v>448</v>
      </c>
      <c r="D477" s="168" t="s">
        <v>179</v>
      </c>
      <c r="E477" s="169" t="s">
        <v>768</v>
      </c>
      <c r="F477" s="170" t="s">
        <v>769</v>
      </c>
      <c r="G477" s="171" t="s">
        <v>234</v>
      </c>
      <c r="H477" s="172">
        <v>1419.594</v>
      </c>
      <c r="I477" s="173"/>
      <c r="J477" s="174">
        <f>ROUND(I477*H477,2)</f>
        <v>0</v>
      </c>
      <c r="K477" s="170" t="s">
        <v>183</v>
      </c>
      <c r="L477" s="34"/>
      <c r="M477" s="175" t="s">
        <v>1</v>
      </c>
      <c r="N477" s="176" t="s">
        <v>40</v>
      </c>
      <c r="O477" s="59"/>
      <c r="P477" s="177">
        <f>O477*H477</f>
        <v>0</v>
      </c>
      <c r="Q477" s="177">
        <v>0</v>
      </c>
      <c r="R477" s="177">
        <f>Q477*H477</f>
        <v>0</v>
      </c>
      <c r="S477" s="177">
        <v>0</v>
      </c>
      <c r="T477" s="178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79" t="s">
        <v>184</v>
      </c>
      <c r="AT477" s="179" t="s">
        <v>179</v>
      </c>
      <c r="AU477" s="179" t="s">
        <v>84</v>
      </c>
      <c r="AY477" s="18" t="s">
        <v>177</v>
      </c>
      <c r="BE477" s="180">
        <f>IF(N477="základní",J477,0)</f>
        <v>0</v>
      </c>
      <c r="BF477" s="180">
        <f>IF(N477="snížená",J477,0)</f>
        <v>0</v>
      </c>
      <c r="BG477" s="180">
        <f>IF(N477="zákl. přenesená",J477,0)</f>
        <v>0</v>
      </c>
      <c r="BH477" s="180">
        <f>IF(N477="sníž. přenesená",J477,0)</f>
        <v>0</v>
      </c>
      <c r="BI477" s="180">
        <f>IF(N477="nulová",J477,0)</f>
        <v>0</v>
      </c>
      <c r="BJ477" s="18" t="s">
        <v>82</v>
      </c>
      <c r="BK477" s="180">
        <f>ROUND(I477*H477,2)</f>
        <v>0</v>
      </c>
      <c r="BL477" s="18" t="s">
        <v>184</v>
      </c>
      <c r="BM477" s="179" t="s">
        <v>2210</v>
      </c>
    </row>
    <row r="478" spans="1:65" s="2" customFormat="1" ht="24" customHeight="1">
      <c r="A478" s="33"/>
      <c r="B478" s="167"/>
      <c r="C478" s="168" t="s">
        <v>1694</v>
      </c>
      <c r="D478" s="168" t="s">
        <v>179</v>
      </c>
      <c r="E478" s="169" t="s">
        <v>381</v>
      </c>
      <c r="F478" s="170" t="s">
        <v>382</v>
      </c>
      <c r="G478" s="171" t="s">
        <v>234</v>
      </c>
      <c r="H478" s="172">
        <v>104.72</v>
      </c>
      <c r="I478" s="173"/>
      <c r="J478" s="174">
        <f>ROUND(I478*H478,2)</f>
        <v>0</v>
      </c>
      <c r="K478" s="170" t="s">
        <v>183</v>
      </c>
      <c r="L478" s="34"/>
      <c r="M478" s="175" t="s">
        <v>1</v>
      </c>
      <c r="N478" s="176" t="s">
        <v>40</v>
      </c>
      <c r="O478" s="59"/>
      <c r="P478" s="177">
        <f>O478*H478</f>
        <v>0</v>
      </c>
      <c r="Q478" s="177">
        <v>0</v>
      </c>
      <c r="R478" s="177">
        <f>Q478*H478</f>
        <v>0</v>
      </c>
      <c r="S478" s="177">
        <v>0</v>
      </c>
      <c r="T478" s="178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79" t="s">
        <v>184</v>
      </c>
      <c r="AT478" s="179" t="s">
        <v>179</v>
      </c>
      <c r="AU478" s="179" t="s">
        <v>84</v>
      </c>
      <c r="AY478" s="18" t="s">
        <v>177</v>
      </c>
      <c r="BE478" s="180">
        <f>IF(N478="základní",J478,0)</f>
        <v>0</v>
      </c>
      <c r="BF478" s="180">
        <f>IF(N478="snížená",J478,0)</f>
        <v>0</v>
      </c>
      <c r="BG478" s="180">
        <f>IF(N478="zákl. přenesená",J478,0)</f>
        <v>0</v>
      </c>
      <c r="BH478" s="180">
        <f>IF(N478="sníž. přenesená",J478,0)</f>
        <v>0</v>
      </c>
      <c r="BI478" s="180">
        <f>IF(N478="nulová",J478,0)</f>
        <v>0</v>
      </c>
      <c r="BJ478" s="18" t="s">
        <v>82</v>
      </c>
      <c r="BK478" s="180">
        <f>ROUND(I478*H478,2)</f>
        <v>0</v>
      </c>
      <c r="BL478" s="18" t="s">
        <v>184</v>
      </c>
      <c r="BM478" s="179" t="s">
        <v>2211</v>
      </c>
    </row>
    <row r="479" spans="1:65" s="2" customFormat="1" ht="24" customHeight="1">
      <c r="A479" s="33"/>
      <c r="B479" s="167"/>
      <c r="C479" s="168" t="s">
        <v>1697</v>
      </c>
      <c r="D479" s="168" t="s">
        <v>179</v>
      </c>
      <c r="E479" s="169" t="s">
        <v>385</v>
      </c>
      <c r="F479" s="170" t="s">
        <v>386</v>
      </c>
      <c r="G479" s="171" t="s">
        <v>234</v>
      </c>
      <c r="H479" s="172">
        <v>1272.94</v>
      </c>
      <c r="I479" s="173"/>
      <c r="J479" s="174">
        <f>ROUND(I479*H479,2)</f>
        <v>0</v>
      </c>
      <c r="K479" s="170" t="s">
        <v>183</v>
      </c>
      <c r="L479" s="34"/>
      <c r="M479" s="175" t="s">
        <v>1</v>
      </c>
      <c r="N479" s="176" t="s">
        <v>40</v>
      </c>
      <c r="O479" s="59"/>
      <c r="P479" s="177">
        <f>O479*H479</f>
        <v>0</v>
      </c>
      <c r="Q479" s="177">
        <v>0</v>
      </c>
      <c r="R479" s="177">
        <f>Q479*H479</f>
        <v>0</v>
      </c>
      <c r="S479" s="177">
        <v>0</v>
      </c>
      <c r="T479" s="178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79" t="s">
        <v>184</v>
      </c>
      <c r="AT479" s="179" t="s">
        <v>179</v>
      </c>
      <c r="AU479" s="179" t="s">
        <v>84</v>
      </c>
      <c r="AY479" s="18" t="s">
        <v>177</v>
      </c>
      <c r="BE479" s="180">
        <f>IF(N479="základní",J479,0)</f>
        <v>0</v>
      </c>
      <c r="BF479" s="180">
        <f>IF(N479="snížená",J479,0)</f>
        <v>0</v>
      </c>
      <c r="BG479" s="180">
        <f>IF(N479="zákl. přenesená",J479,0)</f>
        <v>0</v>
      </c>
      <c r="BH479" s="180">
        <f>IF(N479="sníž. přenesená",J479,0)</f>
        <v>0</v>
      </c>
      <c r="BI479" s="180">
        <f>IF(N479="nulová",J479,0)</f>
        <v>0</v>
      </c>
      <c r="BJ479" s="18" t="s">
        <v>82</v>
      </c>
      <c r="BK479" s="180">
        <f>ROUND(I479*H479,2)</f>
        <v>0</v>
      </c>
      <c r="BL479" s="18" t="s">
        <v>184</v>
      </c>
      <c r="BM479" s="179" t="s">
        <v>2212</v>
      </c>
    </row>
    <row r="480" spans="2:51" s="13" customFormat="1" ht="12">
      <c r="B480" s="181"/>
      <c r="D480" s="182" t="s">
        <v>189</v>
      </c>
      <c r="E480" s="183" t="s">
        <v>1</v>
      </c>
      <c r="F480" s="184" t="s">
        <v>2213</v>
      </c>
      <c r="H480" s="185">
        <v>1272.94</v>
      </c>
      <c r="I480" s="186"/>
      <c r="L480" s="181"/>
      <c r="M480" s="187"/>
      <c r="N480" s="188"/>
      <c r="O480" s="188"/>
      <c r="P480" s="188"/>
      <c r="Q480" s="188"/>
      <c r="R480" s="188"/>
      <c r="S480" s="188"/>
      <c r="T480" s="189"/>
      <c r="AT480" s="183" t="s">
        <v>189</v>
      </c>
      <c r="AU480" s="183" t="s">
        <v>84</v>
      </c>
      <c r="AV480" s="13" t="s">
        <v>84</v>
      </c>
      <c r="AW480" s="13" t="s">
        <v>31</v>
      </c>
      <c r="AX480" s="13" t="s">
        <v>82</v>
      </c>
      <c r="AY480" s="183" t="s">
        <v>177</v>
      </c>
    </row>
    <row r="481" spans="2:63" s="12" customFormat="1" ht="22.9" customHeight="1">
      <c r="B481" s="154"/>
      <c r="D481" s="155" t="s">
        <v>74</v>
      </c>
      <c r="E481" s="165" t="s">
        <v>389</v>
      </c>
      <c r="F481" s="165" t="s">
        <v>390</v>
      </c>
      <c r="I481" s="157"/>
      <c r="J481" s="166">
        <f>BK481</f>
        <v>0</v>
      </c>
      <c r="L481" s="154"/>
      <c r="M481" s="159"/>
      <c r="N481" s="160"/>
      <c r="O481" s="160"/>
      <c r="P481" s="161">
        <f>P482</f>
        <v>0</v>
      </c>
      <c r="Q481" s="160"/>
      <c r="R481" s="161">
        <f>R482</f>
        <v>0</v>
      </c>
      <c r="S481" s="160"/>
      <c r="T481" s="162">
        <f>T482</f>
        <v>0</v>
      </c>
      <c r="AR481" s="155" t="s">
        <v>82</v>
      </c>
      <c r="AT481" s="163" t="s">
        <v>74</v>
      </c>
      <c r="AU481" s="163" t="s">
        <v>82</v>
      </c>
      <c r="AY481" s="155" t="s">
        <v>177</v>
      </c>
      <c r="BK481" s="164">
        <f>BK482</f>
        <v>0</v>
      </c>
    </row>
    <row r="482" spans="1:65" s="2" customFormat="1" ht="24" customHeight="1">
      <c r="A482" s="33"/>
      <c r="B482" s="167"/>
      <c r="C482" s="168" t="s">
        <v>1701</v>
      </c>
      <c r="D482" s="168" t="s">
        <v>179</v>
      </c>
      <c r="E482" s="169" t="s">
        <v>1106</v>
      </c>
      <c r="F482" s="170" t="s">
        <v>1107</v>
      </c>
      <c r="G482" s="171" t="s">
        <v>234</v>
      </c>
      <c r="H482" s="172">
        <v>3559.093</v>
      </c>
      <c r="I482" s="173"/>
      <c r="J482" s="174">
        <f>ROUND(I482*H482,2)</f>
        <v>0</v>
      </c>
      <c r="K482" s="170" t="s">
        <v>183</v>
      </c>
      <c r="L482" s="34"/>
      <c r="M482" s="175" t="s">
        <v>1</v>
      </c>
      <c r="N482" s="176" t="s">
        <v>40</v>
      </c>
      <c r="O482" s="59"/>
      <c r="P482" s="177">
        <f>O482*H482</f>
        <v>0</v>
      </c>
      <c r="Q482" s="177">
        <v>0</v>
      </c>
      <c r="R482" s="177">
        <f>Q482*H482</f>
        <v>0</v>
      </c>
      <c r="S482" s="177">
        <v>0</v>
      </c>
      <c r="T482" s="178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79" t="s">
        <v>184</v>
      </c>
      <c r="AT482" s="179" t="s">
        <v>179</v>
      </c>
      <c r="AU482" s="179" t="s">
        <v>84</v>
      </c>
      <c r="AY482" s="18" t="s">
        <v>177</v>
      </c>
      <c r="BE482" s="180">
        <f>IF(N482="základní",J482,0)</f>
        <v>0</v>
      </c>
      <c r="BF482" s="180">
        <f>IF(N482="snížená",J482,0)</f>
        <v>0</v>
      </c>
      <c r="BG482" s="180">
        <f>IF(N482="zákl. přenesená",J482,0)</f>
        <v>0</v>
      </c>
      <c r="BH482" s="180">
        <f>IF(N482="sníž. přenesená",J482,0)</f>
        <v>0</v>
      </c>
      <c r="BI482" s="180">
        <f>IF(N482="nulová",J482,0)</f>
        <v>0</v>
      </c>
      <c r="BJ482" s="18" t="s">
        <v>82</v>
      </c>
      <c r="BK482" s="180">
        <f>ROUND(I482*H482,2)</f>
        <v>0</v>
      </c>
      <c r="BL482" s="18" t="s">
        <v>184</v>
      </c>
      <c r="BM482" s="179" t="s">
        <v>2214</v>
      </c>
    </row>
    <row r="483" spans="2:63" s="12" customFormat="1" ht="25.9" customHeight="1">
      <c r="B483" s="154"/>
      <c r="D483" s="155" t="s">
        <v>74</v>
      </c>
      <c r="E483" s="156" t="s">
        <v>395</v>
      </c>
      <c r="F483" s="156" t="s">
        <v>396</v>
      </c>
      <c r="I483" s="157"/>
      <c r="J483" s="158">
        <f>BK483</f>
        <v>0</v>
      </c>
      <c r="L483" s="154"/>
      <c r="M483" s="159"/>
      <c r="N483" s="160"/>
      <c r="O483" s="160"/>
      <c r="P483" s="161">
        <f>P484</f>
        <v>0</v>
      </c>
      <c r="Q483" s="160"/>
      <c r="R483" s="161">
        <f>R484</f>
        <v>0.00816</v>
      </c>
      <c r="S483" s="160"/>
      <c r="T483" s="162">
        <f>T484</f>
        <v>0</v>
      </c>
      <c r="AR483" s="155" t="s">
        <v>84</v>
      </c>
      <c r="AT483" s="163" t="s">
        <v>74</v>
      </c>
      <c r="AU483" s="163" t="s">
        <v>75</v>
      </c>
      <c r="AY483" s="155" t="s">
        <v>177</v>
      </c>
      <c r="BK483" s="164">
        <f>BK484</f>
        <v>0</v>
      </c>
    </row>
    <row r="484" spans="2:63" s="12" customFormat="1" ht="22.9" customHeight="1">
      <c r="B484" s="154"/>
      <c r="D484" s="155" t="s">
        <v>74</v>
      </c>
      <c r="E484" s="165" t="s">
        <v>1109</v>
      </c>
      <c r="F484" s="165" t="s">
        <v>1110</v>
      </c>
      <c r="I484" s="157"/>
      <c r="J484" s="166">
        <f>BK484</f>
        <v>0</v>
      </c>
      <c r="L484" s="154"/>
      <c r="M484" s="159"/>
      <c r="N484" s="160"/>
      <c r="O484" s="160"/>
      <c r="P484" s="161">
        <f>P485</f>
        <v>0</v>
      </c>
      <c r="Q484" s="160"/>
      <c r="R484" s="161">
        <f>R485</f>
        <v>0.00816</v>
      </c>
      <c r="S484" s="160"/>
      <c r="T484" s="162">
        <f>T485</f>
        <v>0</v>
      </c>
      <c r="AR484" s="155" t="s">
        <v>84</v>
      </c>
      <c r="AT484" s="163" t="s">
        <v>74</v>
      </c>
      <c r="AU484" s="163" t="s">
        <v>82</v>
      </c>
      <c r="AY484" s="155" t="s">
        <v>177</v>
      </c>
      <c r="BK484" s="164">
        <f>BK485</f>
        <v>0</v>
      </c>
    </row>
    <row r="485" spans="1:65" s="2" customFormat="1" ht="24" customHeight="1">
      <c r="A485" s="33"/>
      <c r="B485" s="167"/>
      <c r="C485" s="168" t="s">
        <v>1703</v>
      </c>
      <c r="D485" s="168" t="s">
        <v>179</v>
      </c>
      <c r="E485" s="169" t="s">
        <v>1122</v>
      </c>
      <c r="F485" s="170" t="s">
        <v>2215</v>
      </c>
      <c r="G485" s="171" t="s">
        <v>182</v>
      </c>
      <c r="H485" s="172">
        <v>12</v>
      </c>
      <c r="I485" s="173"/>
      <c r="J485" s="174">
        <f>ROUND(I485*H485,2)</f>
        <v>0</v>
      </c>
      <c r="K485" s="170" t="s">
        <v>183</v>
      </c>
      <c r="L485" s="34"/>
      <c r="M485" s="175" t="s">
        <v>1</v>
      </c>
      <c r="N485" s="176" t="s">
        <v>40</v>
      </c>
      <c r="O485" s="59"/>
      <c r="P485" s="177">
        <f>O485*H485</f>
        <v>0</v>
      </c>
      <c r="Q485" s="177">
        <v>0.00068</v>
      </c>
      <c r="R485" s="177">
        <f>Q485*H485</f>
        <v>0.00816</v>
      </c>
      <c r="S485" s="177">
        <v>0</v>
      </c>
      <c r="T485" s="178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79" t="s">
        <v>254</v>
      </c>
      <c r="AT485" s="179" t="s">
        <v>179</v>
      </c>
      <c r="AU485" s="179" t="s">
        <v>84</v>
      </c>
      <c r="AY485" s="18" t="s">
        <v>177</v>
      </c>
      <c r="BE485" s="180">
        <f>IF(N485="základní",J485,0)</f>
        <v>0</v>
      </c>
      <c r="BF485" s="180">
        <f>IF(N485="snížená",J485,0)</f>
        <v>0</v>
      </c>
      <c r="BG485" s="180">
        <f>IF(N485="zákl. přenesená",J485,0)</f>
        <v>0</v>
      </c>
      <c r="BH485" s="180">
        <f>IF(N485="sníž. přenesená",J485,0)</f>
        <v>0</v>
      </c>
      <c r="BI485" s="180">
        <f>IF(N485="nulová",J485,0)</f>
        <v>0</v>
      </c>
      <c r="BJ485" s="18" t="s">
        <v>82</v>
      </c>
      <c r="BK485" s="180">
        <f>ROUND(I485*H485,2)</f>
        <v>0</v>
      </c>
      <c r="BL485" s="18" t="s">
        <v>254</v>
      </c>
      <c r="BM485" s="179" t="s">
        <v>2216</v>
      </c>
    </row>
    <row r="486" spans="2:63" s="12" customFormat="1" ht="25.9" customHeight="1">
      <c r="B486" s="154"/>
      <c r="D486" s="155" t="s">
        <v>74</v>
      </c>
      <c r="E486" s="156" t="s">
        <v>431</v>
      </c>
      <c r="F486" s="156" t="s">
        <v>129</v>
      </c>
      <c r="I486" s="157"/>
      <c r="J486" s="158">
        <f>BK486</f>
        <v>0</v>
      </c>
      <c r="L486" s="154"/>
      <c r="M486" s="159"/>
      <c r="N486" s="160"/>
      <c r="O486" s="160"/>
      <c r="P486" s="161">
        <f>P487+P490+P492</f>
        <v>0</v>
      </c>
      <c r="Q486" s="160"/>
      <c r="R486" s="161">
        <f>R487+R490+R492</f>
        <v>0</v>
      </c>
      <c r="S486" s="160"/>
      <c r="T486" s="162">
        <f>T487+T490+T492</f>
        <v>0</v>
      </c>
      <c r="AR486" s="155" t="s">
        <v>203</v>
      </c>
      <c r="AT486" s="163" t="s">
        <v>74</v>
      </c>
      <c r="AU486" s="163" t="s">
        <v>75</v>
      </c>
      <c r="AY486" s="155" t="s">
        <v>177</v>
      </c>
      <c r="BK486" s="164">
        <f>BK487+BK490+BK492</f>
        <v>0</v>
      </c>
    </row>
    <row r="487" spans="2:63" s="12" customFormat="1" ht="22.9" customHeight="1">
      <c r="B487" s="154"/>
      <c r="D487" s="155" t="s">
        <v>74</v>
      </c>
      <c r="E487" s="165" t="s">
        <v>432</v>
      </c>
      <c r="F487" s="165" t="s">
        <v>433</v>
      </c>
      <c r="I487" s="157"/>
      <c r="J487" s="166">
        <f>BK487</f>
        <v>0</v>
      </c>
      <c r="L487" s="154"/>
      <c r="M487" s="159"/>
      <c r="N487" s="160"/>
      <c r="O487" s="160"/>
      <c r="P487" s="161">
        <f>SUM(P488:P489)</f>
        <v>0</v>
      </c>
      <c r="Q487" s="160"/>
      <c r="R487" s="161">
        <f>SUM(R488:R489)</f>
        <v>0</v>
      </c>
      <c r="S487" s="160"/>
      <c r="T487" s="162">
        <f>SUM(T488:T489)</f>
        <v>0</v>
      </c>
      <c r="AR487" s="155" t="s">
        <v>203</v>
      </c>
      <c r="AT487" s="163" t="s">
        <v>74</v>
      </c>
      <c r="AU487" s="163" t="s">
        <v>82</v>
      </c>
      <c r="AY487" s="155" t="s">
        <v>177</v>
      </c>
      <c r="BK487" s="164">
        <f>SUM(BK488:BK489)</f>
        <v>0</v>
      </c>
    </row>
    <row r="488" spans="1:65" s="2" customFormat="1" ht="16.5" customHeight="1">
      <c r="A488" s="33"/>
      <c r="B488" s="167"/>
      <c r="C488" s="168" t="s">
        <v>1707</v>
      </c>
      <c r="D488" s="168" t="s">
        <v>179</v>
      </c>
      <c r="E488" s="169" t="s">
        <v>435</v>
      </c>
      <c r="F488" s="170" t="s">
        <v>436</v>
      </c>
      <c r="G488" s="171" t="s">
        <v>437</v>
      </c>
      <c r="H488" s="172">
        <v>1</v>
      </c>
      <c r="I488" s="173"/>
      <c r="J488" s="174">
        <f>ROUND(I488*H488,2)</f>
        <v>0</v>
      </c>
      <c r="K488" s="170" t="s">
        <v>183</v>
      </c>
      <c r="L488" s="34"/>
      <c r="M488" s="175" t="s">
        <v>1</v>
      </c>
      <c r="N488" s="176" t="s">
        <v>40</v>
      </c>
      <c r="O488" s="59"/>
      <c r="P488" s="177">
        <f>O488*H488</f>
        <v>0</v>
      </c>
      <c r="Q488" s="177">
        <v>0</v>
      </c>
      <c r="R488" s="177">
        <f>Q488*H488</f>
        <v>0</v>
      </c>
      <c r="S488" s="177">
        <v>0</v>
      </c>
      <c r="T488" s="178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79" t="s">
        <v>438</v>
      </c>
      <c r="AT488" s="179" t="s">
        <v>179</v>
      </c>
      <c r="AU488" s="179" t="s">
        <v>84</v>
      </c>
      <c r="AY488" s="18" t="s">
        <v>177</v>
      </c>
      <c r="BE488" s="180">
        <f>IF(N488="základní",J488,0)</f>
        <v>0</v>
      </c>
      <c r="BF488" s="180">
        <f>IF(N488="snížená",J488,0)</f>
        <v>0</v>
      </c>
      <c r="BG488" s="180">
        <f>IF(N488="zákl. přenesená",J488,0)</f>
        <v>0</v>
      </c>
      <c r="BH488" s="180">
        <f>IF(N488="sníž. přenesená",J488,0)</f>
        <v>0</v>
      </c>
      <c r="BI488" s="180">
        <f>IF(N488="nulová",J488,0)</f>
        <v>0</v>
      </c>
      <c r="BJ488" s="18" t="s">
        <v>82</v>
      </c>
      <c r="BK488" s="180">
        <f>ROUND(I488*H488,2)</f>
        <v>0</v>
      </c>
      <c r="BL488" s="18" t="s">
        <v>438</v>
      </c>
      <c r="BM488" s="179" t="s">
        <v>2217</v>
      </c>
    </row>
    <row r="489" spans="1:65" s="2" customFormat="1" ht="16.5" customHeight="1">
      <c r="A489" s="33"/>
      <c r="B489" s="167"/>
      <c r="C489" s="168" t="s">
        <v>1710</v>
      </c>
      <c r="D489" s="168" t="s">
        <v>179</v>
      </c>
      <c r="E489" s="169" t="s">
        <v>441</v>
      </c>
      <c r="F489" s="170" t="s">
        <v>442</v>
      </c>
      <c r="G489" s="171" t="s">
        <v>437</v>
      </c>
      <c r="H489" s="172">
        <v>1</v>
      </c>
      <c r="I489" s="173"/>
      <c r="J489" s="174">
        <f>ROUND(I489*H489,2)</f>
        <v>0</v>
      </c>
      <c r="K489" s="170" t="s">
        <v>183</v>
      </c>
      <c r="L489" s="34"/>
      <c r="M489" s="175" t="s">
        <v>1</v>
      </c>
      <c r="N489" s="176" t="s">
        <v>40</v>
      </c>
      <c r="O489" s="59"/>
      <c r="P489" s="177">
        <f>O489*H489</f>
        <v>0</v>
      </c>
      <c r="Q489" s="177">
        <v>0</v>
      </c>
      <c r="R489" s="177">
        <f>Q489*H489</f>
        <v>0</v>
      </c>
      <c r="S489" s="177">
        <v>0</v>
      </c>
      <c r="T489" s="178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79" t="s">
        <v>438</v>
      </c>
      <c r="AT489" s="179" t="s">
        <v>179</v>
      </c>
      <c r="AU489" s="179" t="s">
        <v>84</v>
      </c>
      <c r="AY489" s="18" t="s">
        <v>177</v>
      </c>
      <c r="BE489" s="180">
        <f>IF(N489="základní",J489,0)</f>
        <v>0</v>
      </c>
      <c r="BF489" s="180">
        <f>IF(N489="snížená",J489,0)</f>
        <v>0</v>
      </c>
      <c r="BG489" s="180">
        <f>IF(N489="zákl. přenesená",J489,0)</f>
        <v>0</v>
      </c>
      <c r="BH489" s="180">
        <f>IF(N489="sníž. přenesená",J489,0)</f>
        <v>0</v>
      </c>
      <c r="BI489" s="180">
        <f>IF(N489="nulová",J489,0)</f>
        <v>0</v>
      </c>
      <c r="BJ489" s="18" t="s">
        <v>82</v>
      </c>
      <c r="BK489" s="180">
        <f>ROUND(I489*H489,2)</f>
        <v>0</v>
      </c>
      <c r="BL489" s="18" t="s">
        <v>438</v>
      </c>
      <c r="BM489" s="179" t="s">
        <v>2218</v>
      </c>
    </row>
    <row r="490" spans="2:63" s="12" customFormat="1" ht="22.9" customHeight="1">
      <c r="B490" s="154"/>
      <c r="D490" s="155" t="s">
        <v>74</v>
      </c>
      <c r="E490" s="165" t="s">
        <v>2219</v>
      </c>
      <c r="F490" s="165" t="s">
        <v>2220</v>
      </c>
      <c r="I490" s="157"/>
      <c r="J490" s="166">
        <f>BK490</f>
        <v>0</v>
      </c>
      <c r="L490" s="154"/>
      <c r="M490" s="159"/>
      <c r="N490" s="160"/>
      <c r="O490" s="160"/>
      <c r="P490" s="161">
        <f>P491</f>
        <v>0</v>
      </c>
      <c r="Q490" s="160"/>
      <c r="R490" s="161">
        <f>R491</f>
        <v>0</v>
      </c>
      <c r="S490" s="160"/>
      <c r="T490" s="162">
        <f>T491</f>
        <v>0</v>
      </c>
      <c r="AR490" s="155" t="s">
        <v>203</v>
      </c>
      <c r="AT490" s="163" t="s">
        <v>74</v>
      </c>
      <c r="AU490" s="163" t="s">
        <v>82</v>
      </c>
      <c r="AY490" s="155" t="s">
        <v>177</v>
      </c>
      <c r="BK490" s="164">
        <f>BK491</f>
        <v>0</v>
      </c>
    </row>
    <row r="491" spans="1:65" s="2" customFormat="1" ht="16.5" customHeight="1">
      <c r="A491" s="33"/>
      <c r="B491" s="167"/>
      <c r="C491" s="168" t="s">
        <v>2221</v>
      </c>
      <c r="D491" s="168" t="s">
        <v>179</v>
      </c>
      <c r="E491" s="169" t="s">
        <v>2222</v>
      </c>
      <c r="F491" s="170" t="s">
        <v>2223</v>
      </c>
      <c r="G491" s="171" t="s">
        <v>274</v>
      </c>
      <c r="H491" s="172">
        <v>15</v>
      </c>
      <c r="I491" s="173"/>
      <c r="J491" s="174">
        <f>ROUND(I491*H491,2)</f>
        <v>0</v>
      </c>
      <c r="K491" s="170" t="s">
        <v>589</v>
      </c>
      <c r="L491" s="34"/>
      <c r="M491" s="175" t="s">
        <v>1</v>
      </c>
      <c r="N491" s="176" t="s">
        <v>40</v>
      </c>
      <c r="O491" s="59"/>
      <c r="P491" s="177">
        <f>O491*H491</f>
        <v>0</v>
      </c>
      <c r="Q491" s="177">
        <v>0</v>
      </c>
      <c r="R491" s="177">
        <f>Q491*H491</f>
        <v>0</v>
      </c>
      <c r="S491" s="177">
        <v>0</v>
      </c>
      <c r="T491" s="178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79" t="s">
        <v>438</v>
      </c>
      <c r="AT491" s="179" t="s">
        <v>179</v>
      </c>
      <c r="AU491" s="179" t="s">
        <v>84</v>
      </c>
      <c r="AY491" s="18" t="s">
        <v>177</v>
      </c>
      <c r="BE491" s="180">
        <f>IF(N491="základní",J491,0)</f>
        <v>0</v>
      </c>
      <c r="BF491" s="180">
        <f>IF(N491="snížená",J491,0)</f>
        <v>0</v>
      </c>
      <c r="BG491" s="180">
        <f>IF(N491="zákl. přenesená",J491,0)</f>
        <v>0</v>
      </c>
      <c r="BH491" s="180">
        <f>IF(N491="sníž. přenesená",J491,0)</f>
        <v>0</v>
      </c>
      <c r="BI491" s="180">
        <f>IF(N491="nulová",J491,0)</f>
        <v>0</v>
      </c>
      <c r="BJ491" s="18" t="s">
        <v>82</v>
      </c>
      <c r="BK491" s="180">
        <f>ROUND(I491*H491,2)</f>
        <v>0</v>
      </c>
      <c r="BL491" s="18" t="s">
        <v>438</v>
      </c>
      <c r="BM491" s="179" t="s">
        <v>2224</v>
      </c>
    </row>
    <row r="492" spans="2:63" s="12" customFormat="1" ht="22.9" customHeight="1">
      <c r="B492" s="154"/>
      <c r="D492" s="155" t="s">
        <v>74</v>
      </c>
      <c r="E492" s="165" t="s">
        <v>1705</v>
      </c>
      <c r="F492" s="165" t="s">
        <v>1706</v>
      </c>
      <c r="I492" s="157"/>
      <c r="J492" s="166">
        <f>BK492</f>
        <v>0</v>
      </c>
      <c r="L492" s="154"/>
      <c r="M492" s="159"/>
      <c r="N492" s="160"/>
      <c r="O492" s="160"/>
      <c r="P492" s="161">
        <f>SUM(P493:P494)</f>
        <v>0</v>
      </c>
      <c r="Q492" s="160"/>
      <c r="R492" s="161">
        <f>SUM(R493:R494)</f>
        <v>0</v>
      </c>
      <c r="S492" s="160"/>
      <c r="T492" s="162">
        <f>SUM(T493:T494)</f>
        <v>0</v>
      </c>
      <c r="AR492" s="155" t="s">
        <v>203</v>
      </c>
      <c r="AT492" s="163" t="s">
        <v>74</v>
      </c>
      <c r="AU492" s="163" t="s">
        <v>82</v>
      </c>
      <c r="AY492" s="155" t="s">
        <v>177</v>
      </c>
      <c r="BK492" s="164">
        <f>SUM(BK493:BK494)</f>
        <v>0</v>
      </c>
    </row>
    <row r="493" spans="1:65" s="2" customFormat="1" ht="16.5" customHeight="1">
      <c r="A493" s="33"/>
      <c r="B493" s="167"/>
      <c r="C493" s="168" t="s">
        <v>2225</v>
      </c>
      <c r="D493" s="168" t="s">
        <v>179</v>
      </c>
      <c r="E493" s="169" t="s">
        <v>1708</v>
      </c>
      <c r="F493" s="170" t="s">
        <v>1706</v>
      </c>
      <c r="G493" s="171" t="s">
        <v>437</v>
      </c>
      <c r="H493" s="172">
        <v>1</v>
      </c>
      <c r="I493" s="173"/>
      <c r="J493" s="174">
        <f>ROUND(I493*H493,2)</f>
        <v>0</v>
      </c>
      <c r="K493" s="170" t="s">
        <v>183</v>
      </c>
      <c r="L493" s="34"/>
      <c r="M493" s="175" t="s">
        <v>1</v>
      </c>
      <c r="N493" s="176" t="s">
        <v>40</v>
      </c>
      <c r="O493" s="59"/>
      <c r="P493" s="177">
        <f>O493*H493</f>
        <v>0</v>
      </c>
      <c r="Q493" s="177">
        <v>0</v>
      </c>
      <c r="R493" s="177">
        <f>Q493*H493</f>
        <v>0</v>
      </c>
      <c r="S493" s="177">
        <v>0</v>
      </c>
      <c r="T493" s="17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79" t="s">
        <v>438</v>
      </c>
      <c r="AT493" s="179" t="s">
        <v>179</v>
      </c>
      <c r="AU493" s="179" t="s">
        <v>84</v>
      </c>
      <c r="AY493" s="18" t="s">
        <v>177</v>
      </c>
      <c r="BE493" s="180">
        <f>IF(N493="základní",J493,0)</f>
        <v>0</v>
      </c>
      <c r="BF493" s="180">
        <f>IF(N493="snížená",J493,0)</f>
        <v>0</v>
      </c>
      <c r="BG493" s="180">
        <f>IF(N493="zákl. přenesená",J493,0)</f>
        <v>0</v>
      </c>
      <c r="BH493" s="180">
        <f>IF(N493="sníž. přenesená",J493,0)</f>
        <v>0</v>
      </c>
      <c r="BI493" s="180">
        <f>IF(N493="nulová",J493,0)</f>
        <v>0</v>
      </c>
      <c r="BJ493" s="18" t="s">
        <v>82</v>
      </c>
      <c r="BK493" s="180">
        <f>ROUND(I493*H493,2)</f>
        <v>0</v>
      </c>
      <c r="BL493" s="18" t="s">
        <v>438</v>
      </c>
      <c r="BM493" s="179" t="s">
        <v>2226</v>
      </c>
    </row>
    <row r="494" spans="1:65" s="2" customFormat="1" ht="16.5" customHeight="1">
      <c r="A494" s="33"/>
      <c r="B494" s="167"/>
      <c r="C494" s="168" t="s">
        <v>2227</v>
      </c>
      <c r="D494" s="168" t="s">
        <v>179</v>
      </c>
      <c r="E494" s="169" t="s">
        <v>1711</v>
      </c>
      <c r="F494" s="170" t="s">
        <v>1712</v>
      </c>
      <c r="G494" s="171" t="s">
        <v>437</v>
      </c>
      <c r="H494" s="172">
        <v>1</v>
      </c>
      <c r="I494" s="173"/>
      <c r="J494" s="174">
        <f>ROUND(I494*H494,2)</f>
        <v>0</v>
      </c>
      <c r="K494" s="170" t="s">
        <v>183</v>
      </c>
      <c r="L494" s="34"/>
      <c r="M494" s="216" t="s">
        <v>1</v>
      </c>
      <c r="N494" s="217" t="s">
        <v>40</v>
      </c>
      <c r="O494" s="218"/>
      <c r="P494" s="219">
        <f>O494*H494</f>
        <v>0</v>
      </c>
      <c r="Q494" s="219">
        <v>0</v>
      </c>
      <c r="R494" s="219">
        <f>Q494*H494</f>
        <v>0</v>
      </c>
      <c r="S494" s="219">
        <v>0</v>
      </c>
      <c r="T494" s="220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79" t="s">
        <v>438</v>
      </c>
      <c r="AT494" s="179" t="s">
        <v>179</v>
      </c>
      <c r="AU494" s="179" t="s">
        <v>84</v>
      </c>
      <c r="AY494" s="18" t="s">
        <v>177</v>
      </c>
      <c r="BE494" s="180">
        <f>IF(N494="základní",J494,0)</f>
        <v>0</v>
      </c>
      <c r="BF494" s="180">
        <f>IF(N494="snížená",J494,0)</f>
        <v>0</v>
      </c>
      <c r="BG494" s="180">
        <f>IF(N494="zákl. přenesená",J494,0)</f>
        <v>0</v>
      </c>
      <c r="BH494" s="180">
        <f>IF(N494="sníž. přenesená",J494,0)</f>
        <v>0</v>
      </c>
      <c r="BI494" s="180">
        <f>IF(N494="nulová",J494,0)</f>
        <v>0</v>
      </c>
      <c r="BJ494" s="18" t="s">
        <v>82</v>
      </c>
      <c r="BK494" s="180">
        <f>ROUND(I494*H494,2)</f>
        <v>0</v>
      </c>
      <c r="BL494" s="18" t="s">
        <v>438</v>
      </c>
      <c r="BM494" s="179" t="s">
        <v>2228</v>
      </c>
    </row>
    <row r="495" spans="1:31" s="2" customFormat="1" ht="6.95" customHeight="1">
      <c r="A495" s="33"/>
      <c r="B495" s="48"/>
      <c r="C495" s="49"/>
      <c r="D495" s="49"/>
      <c r="E495" s="49"/>
      <c r="F495" s="49"/>
      <c r="G495" s="49"/>
      <c r="H495" s="49"/>
      <c r="I495" s="127"/>
      <c r="J495" s="49"/>
      <c r="K495" s="49"/>
      <c r="L495" s="34"/>
      <c r="M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</row>
  </sheetData>
  <autoFilter ref="C132:K494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121</v>
      </c>
      <c r="AZ2" s="100" t="s">
        <v>449</v>
      </c>
      <c r="BA2" s="100" t="s">
        <v>1</v>
      </c>
      <c r="BB2" s="100" t="s">
        <v>1</v>
      </c>
      <c r="BC2" s="100" t="s">
        <v>2229</v>
      </c>
      <c r="BD2" s="100" t="s">
        <v>84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</row>
    <row r="8" spans="1:31" s="2" customFormat="1" ht="12" customHeight="1">
      <c r="A8" s="33"/>
      <c r="B8" s="34"/>
      <c r="C8" s="33"/>
      <c r="D8" s="28" t="s">
        <v>141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8" t="s">
        <v>2230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16. 1. 2019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104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35</v>
      </c>
      <c r="E30" s="33"/>
      <c r="F30" s="33"/>
      <c r="G30" s="33"/>
      <c r="H30" s="33"/>
      <c r="I30" s="103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11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39</v>
      </c>
      <c r="E33" s="28" t="s">
        <v>40</v>
      </c>
      <c r="F33" s="113">
        <f>ROUND((SUM(BE127:BE185)),2)</f>
        <v>0</v>
      </c>
      <c r="G33" s="33"/>
      <c r="H33" s="33"/>
      <c r="I33" s="114">
        <v>0.21</v>
      </c>
      <c r="J33" s="113">
        <f>ROUND(((SUM(BE127:BE185))*I33),2)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13">
        <f>ROUND((SUM(BF127:BF185)),2)</f>
        <v>0</v>
      </c>
      <c r="G34" s="33"/>
      <c r="H34" s="33"/>
      <c r="I34" s="114">
        <v>0.15</v>
      </c>
      <c r="J34" s="113">
        <f>ROUND(((SUM(BF127:BF185))*I34),2)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13">
        <f>ROUND((SUM(BG127:BG185)),2)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13">
        <f>ROUND((SUM(BH127:BH185)),2)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ROUND((SUM(BI127:BI185)),2)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45</v>
      </c>
      <c r="E39" s="61"/>
      <c r="F39" s="61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141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008 - SO 08 Nahrazení a doplnění městského mobiliáře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16. 1. 2019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32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146</v>
      </c>
      <c r="D94" s="115"/>
      <c r="E94" s="115"/>
      <c r="F94" s="115"/>
      <c r="G94" s="115"/>
      <c r="H94" s="115"/>
      <c r="I94" s="130"/>
      <c r="J94" s="131" t="s">
        <v>147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148</v>
      </c>
      <c r="D96" s="33"/>
      <c r="E96" s="33"/>
      <c r="F96" s="33"/>
      <c r="G96" s="33"/>
      <c r="H96" s="33"/>
      <c r="I96" s="10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149</v>
      </c>
    </row>
    <row r="97" spans="2:12" s="9" customFormat="1" ht="24.95" customHeight="1">
      <c r="B97" s="133"/>
      <c r="D97" s="134" t="s">
        <v>150</v>
      </c>
      <c r="E97" s="135"/>
      <c r="F97" s="135"/>
      <c r="G97" s="135"/>
      <c r="H97" s="135"/>
      <c r="I97" s="136"/>
      <c r="J97" s="137">
        <f>J128</f>
        <v>0</v>
      </c>
      <c r="L97" s="133"/>
    </row>
    <row r="98" spans="2:12" s="10" customFormat="1" ht="19.9" customHeight="1">
      <c r="B98" s="138"/>
      <c r="D98" s="139" t="s">
        <v>151</v>
      </c>
      <c r="E98" s="140"/>
      <c r="F98" s="140"/>
      <c r="G98" s="140"/>
      <c r="H98" s="140"/>
      <c r="I98" s="141"/>
      <c r="J98" s="142">
        <f>J129</f>
        <v>0</v>
      </c>
      <c r="L98" s="138"/>
    </row>
    <row r="99" spans="2:12" s="10" customFormat="1" ht="19.9" customHeight="1">
      <c r="B99" s="138"/>
      <c r="D99" s="139" t="s">
        <v>152</v>
      </c>
      <c r="E99" s="140"/>
      <c r="F99" s="140"/>
      <c r="G99" s="140"/>
      <c r="H99" s="140"/>
      <c r="I99" s="141"/>
      <c r="J99" s="142">
        <f>J143</f>
        <v>0</v>
      </c>
      <c r="L99" s="138"/>
    </row>
    <row r="100" spans="2:12" s="10" customFormat="1" ht="19.9" customHeight="1">
      <c r="B100" s="138"/>
      <c r="D100" s="139" t="s">
        <v>457</v>
      </c>
      <c r="E100" s="140"/>
      <c r="F100" s="140"/>
      <c r="G100" s="140"/>
      <c r="H100" s="140"/>
      <c r="I100" s="141"/>
      <c r="J100" s="142">
        <f>J151</f>
        <v>0</v>
      </c>
      <c r="L100" s="138"/>
    </row>
    <row r="101" spans="2:12" s="10" customFormat="1" ht="19.9" customHeight="1">
      <c r="B101" s="138"/>
      <c r="D101" s="139" t="s">
        <v>154</v>
      </c>
      <c r="E101" s="140"/>
      <c r="F101" s="140"/>
      <c r="G101" s="140"/>
      <c r="H101" s="140"/>
      <c r="I101" s="141"/>
      <c r="J101" s="142">
        <f>J154</f>
        <v>0</v>
      </c>
      <c r="L101" s="138"/>
    </row>
    <row r="102" spans="2:12" s="10" customFormat="1" ht="19.9" customHeight="1">
      <c r="B102" s="138"/>
      <c r="D102" s="139" t="s">
        <v>156</v>
      </c>
      <c r="E102" s="140"/>
      <c r="F102" s="140"/>
      <c r="G102" s="140"/>
      <c r="H102" s="140"/>
      <c r="I102" s="141"/>
      <c r="J102" s="142">
        <f>J161</f>
        <v>0</v>
      </c>
      <c r="L102" s="138"/>
    </row>
    <row r="103" spans="2:12" s="9" customFormat="1" ht="24.95" customHeight="1">
      <c r="B103" s="133"/>
      <c r="D103" s="134" t="s">
        <v>157</v>
      </c>
      <c r="E103" s="135"/>
      <c r="F103" s="135"/>
      <c r="G103" s="135"/>
      <c r="H103" s="135"/>
      <c r="I103" s="136"/>
      <c r="J103" s="137">
        <f>J163</f>
        <v>0</v>
      </c>
      <c r="L103" s="133"/>
    </row>
    <row r="104" spans="2:12" s="10" customFormat="1" ht="19.9" customHeight="1">
      <c r="B104" s="138"/>
      <c r="D104" s="139" t="s">
        <v>158</v>
      </c>
      <c r="E104" s="140"/>
      <c r="F104" s="140"/>
      <c r="G104" s="140"/>
      <c r="H104" s="140"/>
      <c r="I104" s="141"/>
      <c r="J104" s="142">
        <f>J164</f>
        <v>0</v>
      </c>
      <c r="L104" s="138"/>
    </row>
    <row r="105" spans="2:12" s="10" customFormat="1" ht="19.9" customHeight="1">
      <c r="B105" s="138"/>
      <c r="D105" s="139" t="s">
        <v>159</v>
      </c>
      <c r="E105" s="140"/>
      <c r="F105" s="140"/>
      <c r="G105" s="140"/>
      <c r="H105" s="140"/>
      <c r="I105" s="141"/>
      <c r="J105" s="142">
        <f>J173</f>
        <v>0</v>
      </c>
      <c r="L105" s="138"/>
    </row>
    <row r="106" spans="2:12" s="9" customFormat="1" ht="24.95" customHeight="1">
      <c r="B106" s="133"/>
      <c r="D106" s="134" t="s">
        <v>160</v>
      </c>
      <c r="E106" s="135"/>
      <c r="F106" s="135"/>
      <c r="G106" s="135"/>
      <c r="H106" s="135"/>
      <c r="I106" s="136"/>
      <c r="J106" s="137">
        <f>J182</f>
        <v>0</v>
      </c>
      <c r="L106" s="133"/>
    </row>
    <row r="107" spans="2:12" s="10" customFormat="1" ht="19.9" customHeight="1">
      <c r="B107" s="138"/>
      <c r="D107" s="139" t="s">
        <v>161</v>
      </c>
      <c r="E107" s="140"/>
      <c r="F107" s="140"/>
      <c r="G107" s="140"/>
      <c r="H107" s="140"/>
      <c r="I107" s="141"/>
      <c r="J107" s="142">
        <f>J183</f>
        <v>0</v>
      </c>
      <c r="L107" s="13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7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8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162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.5" customHeight="1">
      <c r="A117" s="33"/>
      <c r="B117" s="34"/>
      <c r="C117" s="33"/>
      <c r="D117" s="33"/>
      <c r="E117" s="276" t="str">
        <f>E7</f>
        <v>Regenerace panelového sídliště Vyhlídka-V.etapa lokalita ulic Havlíčkova a Zd.Fibicha</v>
      </c>
      <c r="F117" s="277"/>
      <c r="G117" s="277"/>
      <c r="H117" s="277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141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8" t="str">
        <f>E9</f>
        <v>008 - SO 08 Nahrazení a doplnění městského mobiliáře</v>
      </c>
      <c r="F119" s="275"/>
      <c r="G119" s="275"/>
      <c r="H119" s="275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</v>
      </c>
      <c r="D121" s="33"/>
      <c r="E121" s="33"/>
      <c r="F121" s="26" t="str">
        <f>F12</f>
        <v>Valašské Meziříčí</v>
      </c>
      <c r="G121" s="33"/>
      <c r="H121" s="33"/>
      <c r="I121" s="104" t="s">
        <v>21</v>
      </c>
      <c r="J121" s="56" t="str">
        <f>IF(J12="","",J12)</f>
        <v>16. 1. 2019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7.95" customHeight="1">
      <c r="A123" s="33"/>
      <c r="B123" s="34"/>
      <c r="C123" s="28" t="s">
        <v>23</v>
      </c>
      <c r="D123" s="33"/>
      <c r="E123" s="33"/>
      <c r="F123" s="26" t="str">
        <f>E15</f>
        <v>Město Valašské Meziříčí</v>
      </c>
      <c r="G123" s="33"/>
      <c r="H123" s="33"/>
      <c r="I123" s="104" t="s">
        <v>29</v>
      </c>
      <c r="J123" s="31" t="str">
        <f>E21</f>
        <v>LZ-PROJEKT plus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104" t="s">
        <v>32</v>
      </c>
      <c r="J124" s="31" t="str">
        <f>E24</f>
        <v>Fajfrová Irena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43"/>
      <c r="B126" s="144"/>
      <c r="C126" s="145" t="s">
        <v>163</v>
      </c>
      <c r="D126" s="146" t="s">
        <v>60</v>
      </c>
      <c r="E126" s="146" t="s">
        <v>56</v>
      </c>
      <c r="F126" s="146" t="s">
        <v>57</v>
      </c>
      <c r="G126" s="146" t="s">
        <v>164</v>
      </c>
      <c r="H126" s="146" t="s">
        <v>165</v>
      </c>
      <c r="I126" s="147" t="s">
        <v>166</v>
      </c>
      <c r="J126" s="146" t="s">
        <v>147</v>
      </c>
      <c r="K126" s="148" t="s">
        <v>167</v>
      </c>
      <c r="L126" s="149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</row>
    <row r="127" spans="1:63" s="2" customFormat="1" ht="22.9" customHeight="1">
      <c r="A127" s="33"/>
      <c r="B127" s="34"/>
      <c r="C127" s="70" t="s">
        <v>174</v>
      </c>
      <c r="D127" s="33"/>
      <c r="E127" s="33"/>
      <c r="F127" s="33"/>
      <c r="G127" s="33"/>
      <c r="H127" s="33"/>
      <c r="I127" s="103"/>
      <c r="J127" s="150">
        <f>BK127</f>
        <v>0</v>
      </c>
      <c r="K127" s="33"/>
      <c r="L127" s="34"/>
      <c r="M127" s="66"/>
      <c r="N127" s="57"/>
      <c r="O127" s="67"/>
      <c r="P127" s="151">
        <f>P128+P163+P182</f>
        <v>0</v>
      </c>
      <c r="Q127" s="67"/>
      <c r="R127" s="151">
        <f>R128+R163+R182</f>
        <v>14.27793797</v>
      </c>
      <c r="S127" s="67"/>
      <c r="T127" s="152">
        <f>T128+T163+T182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149</v>
      </c>
      <c r="BK127" s="153">
        <f>BK128+BK163+BK182</f>
        <v>0</v>
      </c>
    </row>
    <row r="128" spans="2:63" s="12" customFormat="1" ht="25.9" customHeight="1">
      <c r="B128" s="154"/>
      <c r="D128" s="155" t="s">
        <v>74</v>
      </c>
      <c r="E128" s="156" t="s">
        <v>175</v>
      </c>
      <c r="F128" s="156" t="s">
        <v>176</v>
      </c>
      <c r="I128" s="157"/>
      <c r="J128" s="158">
        <f>BK128</f>
        <v>0</v>
      </c>
      <c r="L128" s="154"/>
      <c r="M128" s="159"/>
      <c r="N128" s="160"/>
      <c r="O128" s="160"/>
      <c r="P128" s="161">
        <f>P129+P143+P151+P154+P161</f>
        <v>0</v>
      </c>
      <c r="Q128" s="160"/>
      <c r="R128" s="161">
        <f>R129+R143+R151+R154+R161</f>
        <v>13.54449535</v>
      </c>
      <c r="S128" s="160"/>
      <c r="T128" s="162">
        <f>T129+T143+T151+T154+T161</f>
        <v>0</v>
      </c>
      <c r="AR128" s="155" t="s">
        <v>82</v>
      </c>
      <c r="AT128" s="163" t="s">
        <v>74</v>
      </c>
      <c r="AU128" s="163" t="s">
        <v>75</v>
      </c>
      <c r="AY128" s="155" t="s">
        <v>177</v>
      </c>
      <c r="BK128" s="164">
        <f>BK129+BK143+BK151+BK154+BK161</f>
        <v>0</v>
      </c>
    </row>
    <row r="129" spans="2:63" s="12" customFormat="1" ht="22.9" customHeight="1">
      <c r="B129" s="154"/>
      <c r="D129" s="155" t="s">
        <v>74</v>
      </c>
      <c r="E129" s="165" t="s">
        <v>82</v>
      </c>
      <c r="F129" s="165" t="s">
        <v>178</v>
      </c>
      <c r="I129" s="157"/>
      <c r="J129" s="166">
        <f>BK129</f>
        <v>0</v>
      </c>
      <c r="L129" s="154"/>
      <c r="M129" s="159"/>
      <c r="N129" s="160"/>
      <c r="O129" s="160"/>
      <c r="P129" s="161">
        <f>SUM(P130:P142)</f>
        <v>0</v>
      </c>
      <c r="Q129" s="160"/>
      <c r="R129" s="161">
        <f>SUM(R130:R142)</f>
        <v>0</v>
      </c>
      <c r="S129" s="160"/>
      <c r="T129" s="162">
        <f>SUM(T130:T142)</f>
        <v>0</v>
      </c>
      <c r="AR129" s="155" t="s">
        <v>82</v>
      </c>
      <c r="AT129" s="163" t="s">
        <v>74</v>
      </c>
      <c r="AU129" s="163" t="s">
        <v>82</v>
      </c>
      <c r="AY129" s="155" t="s">
        <v>177</v>
      </c>
      <c r="BK129" s="164">
        <f>SUM(BK130:BK142)</f>
        <v>0</v>
      </c>
    </row>
    <row r="130" spans="1:65" s="2" customFormat="1" ht="24" customHeight="1">
      <c r="A130" s="33"/>
      <c r="B130" s="167"/>
      <c r="C130" s="168" t="s">
        <v>82</v>
      </c>
      <c r="D130" s="168" t="s">
        <v>179</v>
      </c>
      <c r="E130" s="169" t="s">
        <v>2231</v>
      </c>
      <c r="F130" s="170" t="s">
        <v>2232</v>
      </c>
      <c r="G130" s="171" t="s">
        <v>198</v>
      </c>
      <c r="H130" s="172">
        <v>3.3</v>
      </c>
      <c r="I130" s="173"/>
      <c r="J130" s="174">
        <f>ROUND(I130*H130,2)</f>
        <v>0</v>
      </c>
      <c r="K130" s="170" t="s">
        <v>183</v>
      </c>
      <c r="L130" s="34"/>
      <c r="M130" s="175" t="s">
        <v>1</v>
      </c>
      <c r="N130" s="176" t="s">
        <v>40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184</v>
      </c>
      <c r="AT130" s="179" t="s">
        <v>179</v>
      </c>
      <c r="AU130" s="179" t="s">
        <v>84</v>
      </c>
      <c r="AY130" s="18" t="s">
        <v>177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82</v>
      </c>
      <c r="BK130" s="180">
        <f>ROUND(I130*H130,2)</f>
        <v>0</v>
      </c>
      <c r="BL130" s="18" t="s">
        <v>184</v>
      </c>
      <c r="BM130" s="179" t="s">
        <v>2233</v>
      </c>
    </row>
    <row r="131" spans="2:51" s="13" customFormat="1" ht="12">
      <c r="B131" s="181"/>
      <c r="D131" s="182" t="s">
        <v>189</v>
      </c>
      <c r="E131" s="183" t="s">
        <v>1</v>
      </c>
      <c r="F131" s="184" t="s">
        <v>2234</v>
      </c>
      <c r="H131" s="185">
        <v>0.96</v>
      </c>
      <c r="I131" s="186"/>
      <c r="L131" s="181"/>
      <c r="M131" s="187"/>
      <c r="N131" s="188"/>
      <c r="O131" s="188"/>
      <c r="P131" s="188"/>
      <c r="Q131" s="188"/>
      <c r="R131" s="188"/>
      <c r="S131" s="188"/>
      <c r="T131" s="189"/>
      <c r="AT131" s="183" t="s">
        <v>189</v>
      </c>
      <c r="AU131" s="183" t="s">
        <v>84</v>
      </c>
      <c r="AV131" s="13" t="s">
        <v>84</v>
      </c>
      <c r="AW131" s="13" t="s">
        <v>31</v>
      </c>
      <c r="AX131" s="13" t="s">
        <v>75</v>
      </c>
      <c r="AY131" s="183" t="s">
        <v>177</v>
      </c>
    </row>
    <row r="132" spans="2:51" s="13" customFormat="1" ht="12">
      <c r="B132" s="181"/>
      <c r="D132" s="182" t="s">
        <v>189</v>
      </c>
      <c r="E132" s="183" t="s">
        <v>1</v>
      </c>
      <c r="F132" s="184" t="s">
        <v>2235</v>
      </c>
      <c r="H132" s="185">
        <v>1.584</v>
      </c>
      <c r="I132" s="186"/>
      <c r="L132" s="181"/>
      <c r="M132" s="187"/>
      <c r="N132" s="188"/>
      <c r="O132" s="188"/>
      <c r="P132" s="188"/>
      <c r="Q132" s="188"/>
      <c r="R132" s="188"/>
      <c r="S132" s="188"/>
      <c r="T132" s="189"/>
      <c r="AT132" s="183" t="s">
        <v>189</v>
      </c>
      <c r="AU132" s="183" t="s">
        <v>84</v>
      </c>
      <c r="AV132" s="13" t="s">
        <v>84</v>
      </c>
      <c r="AW132" s="13" t="s">
        <v>31</v>
      </c>
      <c r="AX132" s="13" t="s">
        <v>75</v>
      </c>
      <c r="AY132" s="183" t="s">
        <v>177</v>
      </c>
    </row>
    <row r="133" spans="2:51" s="13" customFormat="1" ht="12">
      <c r="B133" s="181"/>
      <c r="D133" s="182" t="s">
        <v>189</v>
      </c>
      <c r="E133" s="183" t="s">
        <v>1</v>
      </c>
      <c r="F133" s="184" t="s">
        <v>2236</v>
      </c>
      <c r="H133" s="185">
        <v>0.756</v>
      </c>
      <c r="I133" s="186"/>
      <c r="L133" s="181"/>
      <c r="M133" s="187"/>
      <c r="N133" s="188"/>
      <c r="O133" s="188"/>
      <c r="P133" s="188"/>
      <c r="Q133" s="188"/>
      <c r="R133" s="188"/>
      <c r="S133" s="188"/>
      <c r="T133" s="189"/>
      <c r="AT133" s="183" t="s">
        <v>189</v>
      </c>
      <c r="AU133" s="183" t="s">
        <v>84</v>
      </c>
      <c r="AV133" s="13" t="s">
        <v>84</v>
      </c>
      <c r="AW133" s="13" t="s">
        <v>31</v>
      </c>
      <c r="AX133" s="13" t="s">
        <v>75</v>
      </c>
      <c r="AY133" s="183" t="s">
        <v>177</v>
      </c>
    </row>
    <row r="134" spans="2:51" s="15" customFormat="1" ht="12">
      <c r="B134" s="197"/>
      <c r="D134" s="182" t="s">
        <v>189</v>
      </c>
      <c r="E134" s="198" t="s">
        <v>449</v>
      </c>
      <c r="F134" s="199" t="s">
        <v>202</v>
      </c>
      <c r="H134" s="200">
        <v>3.3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189</v>
      </c>
      <c r="AU134" s="198" t="s">
        <v>84</v>
      </c>
      <c r="AV134" s="15" t="s">
        <v>184</v>
      </c>
      <c r="AW134" s="15" t="s">
        <v>31</v>
      </c>
      <c r="AX134" s="15" t="s">
        <v>82</v>
      </c>
      <c r="AY134" s="198" t="s">
        <v>177</v>
      </c>
    </row>
    <row r="135" spans="1:65" s="2" customFormat="1" ht="24" customHeight="1">
      <c r="A135" s="33"/>
      <c r="B135" s="167"/>
      <c r="C135" s="168" t="s">
        <v>84</v>
      </c>
      <c r="D135" s="168" t="s">
        <v>179</v>
      </c>
      <c r="E135" s="169" t="s">
        <v>214</v>
      </c>
      <c r="F135" s="170" t="s">
        <v>215</v>
      </c>
      <c r="G135" s="171" t="s">
        <v>198</v>
      </c>
      <c r="H135" s="172">
        <v>3.3</v>
      </c>
      <c r="I135" s="173"/>
      <c r="J135" s="174">
        <f>ROUND(I135*H135,2)</f>
        <v>0</v>
      </c>
      <c r="K135" s="170" t="s">
        <v>183</v>
      </c>
      <c r="L135" s="34"/>
      <c r="M135" s="175" t="s">
        <v>1</v>
      </c>
      <c r="N135" s="176" t="s">
        <v>40</v>
      </c>
      <c r="O135" s="59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184</v>
      </c>
      <c r="AT135" s="179" t="s">
        <v>179</v>
      </c>
      <c r="AU135" s="179" t="s">
        <v>84</v>
      </c>
      <c r="AY135" s="18" t="s">
        <v>177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8" t="s">
        <v>82</v>
      </c>
      <c r="BK135" s="180">
        <f>ROUND(I135*H135,2)</f>
        <v>0</v>
      </c>
      <c r="BL135" s="18" t="s">
        <v>184</v>
      </c>
      <c r="BM135" s="179" t="s">
        <v>2237</v>
      </c>
    </row>
    <row r="136" spans="2:51" s="13" customFormat="1" ht="12">
      <c r="B136" s="181"/>
      <c r="D136" s="182" t="s">
        <v>189</v>
      </c>
      <c r="E136" s="183" t="s">
        <v>1</v>
      </c>
      <c r="F136" s="184" t="s">
        <v>449</v>
      </c>
      <c r="H136" s="185">
        <v>3.3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189</v>
      </c>
      <c r="AU136" s="183" t="s">
        <v>84</v>
      </c>
      <c r="AV136" s="13" t="s">
        <v>84</v>
      </c>
      <c r="AW136" s="13" t="s">
        <v>31</v>
      </c>
      <c r="AX136" s="13" t="s">
        <v>82</v>
      </c>
      <c r="AY136" s="183" t="s">
        <v>177</v>
      </c>
    </row>
    <row r="137" spans="1:65" s="2" customFormat="1" ht="24" customHeight="1">
      <c r="A137" s="33"/>
      <c r="B137" s="167"/>
      <c r="C137" s="168" t="s">
        <v>191</v>
      </c>
      <c r="D137" s="168" t="s">
        <v>179</v>
      </c>
      <c r="E137" s="169" t="s">
        <v>218</v>
      </c>
      <c r="F137" s="170" t="s">
        <v>219</v>
      </c>
      <c r="G137" s="171" t="s">
        <v>198</v>
      </c>
      <c r="H137" s="172">
        <v>16.5</v>
      </c>
      <c r="I137" s="173"/>
      <c r="J137" s="174">
        <f>ROUND(I137*H137,2)</f>
        <v>0</v>
      </c>
      <c r="K137" s="170" t="s">
        <v>183</v>
      </c>
      <c r="L137" s="34"/>
      <c r="M137" s="175" t="s">
        <v>1</v>
      </c>
      <c r="N137" s="176" t="s">
        <v>40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184</v>
      </c>
      <c r="AT137" s="179" t="s">
        <v>179</v>
      </c>
      <c r="AU137" s="179" t="s">
        <v>84</v>
      </c>
      <c r="AY137" s="18" t="s">
        <v>177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82</v>
      </c>
      <c r="BK137" s="180">
        <f>ROUND(I137*H137,2)</f>
        <v>0</v>
      </c>
      <c r="BL137" s="18" t="s">
        <v>184</v>
      </c>
      <c r="BM137" s="179" t="s">
        <v>2238</v>
      </c>
    </row>
    <row r="138" spans="2:51" s="13" customFormat="1" ht="12">
      <c r="B138" s="181"/>
      <c r="D138" s="182" t="s">
        <v>189</v>
      </c>
      <c r="E138" s="183" t="s">
        <v>1</v>
      </c>
      <c r="F138" s="184" t="s">
        <v>2239</v>
      </c>
      <c r="H138" s="185">
        <v>16.5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189</v>
      </c>
      <c r="AU138" s="183" t="s">
        <v>84</v>
      </c>
      <c r="AV138" s="13" t="s">
        <v>84</v>
      </c>
      <c r="AW138" s="13" t="s">
        <v>31</v>
      </c>
      <c r="AX138" s="13" t="s">
        <v>82</v>
      </c>
      <c r="AY138" s="183" t="s">
        <v>177</v>
      </c>
    </row>
    <row r="139" spans="1:65" s="2" customFormat="1" ht="16.5" customHeight="1">
      <c r="A139" s="33"/>
      <c r="B139" s="167"/>
      <c r="C139" s="168" t="s">
        <v>184</v>
      </c>
      <c r="D139" s="168" t="s">
        <v>179</v>
      </c>
      <c r="E139" s="169" t="s">
        <v>228</v>
      </c>
      <c r="F139" s="170" t="s">
        <v>229</v>
      </c>
      <c r="G139" s="171" t="s">
        <v>198</v>
      </c>
      <c r="H139" s="172">
        <v>3.3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2240</v>
      </c>
    </row>
    <row r="140" spans="2:51" s="13" customFormat="1" ht="12">
      <c r="B140" s="181"/>
      <c r="D140" s="182" t="s">
        <v>189</v>
      </c>
      <c r="E140" s="183" t="s">
        <v>1</v>
      </c>
      <c r="F140" s="184" t="s">
        <v>449</v>
      </c>
      <c r="H140" s="185">
        <v>3.3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189</v>
      </c>
      <c r="AU140" s="183" t="s">
        <v>84</v>
      </c>
      <c r="AV140" s="13" t="s">
        <v>84</v>
      </c>
      <c r="AW140" s="13" t="s">
        <v>31</v>
      </c>
      <c r="AX140" s="13" t="s">
        <v>82</v>
      </c>
      <c r="AY140" s="183" t="s">
        <v>177</v>
      </c>
    </row>
    <row r="141" spans="1:65" s="2" customFormat="1" ht="24" customHeight="1">
      <c r="A141" s="33"/>
      <c r="B141" s="167"/>
      <c r="C141" s="168" t="s">
        <v>203</v>
      </c>
      <c r="D141" s="168" t="s">
        <v>179</v>
      </c>
      <c r="E141" s="169" t="s">
        <v>232</v>
      </c>
      <c r="F141" s="170" t="s">
        <v>233</v>
      </c>
      <c r="G141" s="171" t="s">
        <v>234</v>
      </c>
      <c r="H141" s="172">
        <v>5.511</v>
      </c>
      <c r="I141" s="173"/>
      <c r="J141" s="174">
        <f>ROUND(I141*H141,2)</f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2241</v>
      </c>
    </row>
    <row r="142" spans="2:51" s="13" customFormat="1" ht="12">
      <c r="B142" s="181"/>
      <c r="D142" s="182" t="s">
        <v>189</v>
      </c>
      <c r="E142" s="183" t="s">
        <v>1</v>
      </c>
      <c r="F142" s="184" t="s">
        <v>2242</v>
      </c>
      <c r="H142" s="185">
        <v>5.511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189</v>
      </c>
      <c r="AU142" s="183" t="s">
        <v>84</v>
      </c>
      <c r="AV142" s="13" t="s">
        <v>84</v>
      </c>
      <c r="AW142" s="13" t="s">
        <v>31</v>
      </c>
      <c r="AX142" s="13" t="s">
        <v>82</v>
      </c>
      <c r="AY142" s="183" t="s">
        <v>177</v>
      </c>
    </row>
    <row r="143" spans="2:63" s="12" customFormat="1" ht="22.9" customHeight="1">
      <c r="B143" s="154"/>
      <c r="D143" s="155" t="s">
        <v>74</v>
      </c>
      <c r="E143" s="165" t="s">
        <v>84</v>
      </c>
      <c r="F143" s="165" t="s">
        <v>258</v>
      </c>
      <c r="I143" s="157"/>
      <c r="J143" s="166">
        <f>BK143</f>
        <v>0</v>
      </c>
      <c r="L143" s="154"/>
      <c r="M143" s="159"/>
      <c r="N143" s="160"/>
      <c r="O143" s="160"/>
      <c r="P143" s="161">
        <f>SUM(P144:P150)</f>
        <v>0</v>
      </c>
      <c r="Q143" s="160"/>
      <c r="R143" s="161">
        <f>SUM(R144:R150)</f>
        <v>8.37798535</v>
      </c>
      <c r="S143" s="160"/>
      <c r="T143" s="162">
        <f>SUM(T144:T150)</f>
        <v>0</v>
      </c>
      <c r="AR143" s="155" t="s">
        <v>82</v>
      </c>
      <c r="AT143" s="163" t="s">
        <v>74</v>
      </c>
      <c r="AU143" s="163" t="s">
        <v>82</v>
      </c>
      <c r="AY143" s="155" t="s">
        <v>177</v>
      </c>
      <c r="BK143" s="164">
        <f>SUM(BK144:BK150)</f>
        <v>0</v>
      </c>
    </row>
    <row r="144" spans="1:65" s="2" customFormat="1" ht="16.5" customHeight="1">
      <c r="A144" s="33"/>
      <c r="B144" s="167"/>
      <c r="C144" s="168" t="s">
        <v>208</v>
      </c>
      <c r="D144" s="168" t="s">
        <v>179</v>
      </c>
      <c r="E144" s="169" t="s">
        <v>266</v>
      </c>
      <c r="F144" s="170" t="s">
        <v>267</v>
      </c>
      <c r="G144" s="171" t="s">
        <v>198</v>
      </c>
      <c r="H144" s="172">
        <v>3.415</v>
      </c>
      <c r="I144" s="173"/>
      <c r="J144" s="174">
        <f>ROUND(I144*H144,2)</f>
        <v>0</v>
      </c>
      <c r="K144" s="170" t="s">
        <v>183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2.45329</v>
      </c>
      <c r="R144" s="177">
        <f>Q144*H144</f>
        <v>8.37798535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2243</v>
      </c>
    </row>
    <row r="145" spans="2:51" s="14" customFormat="1" ht="12">
      <c r="B145" s="190"/>
      <c r="D145" s="182" t="s">
        <v>189</v>
      </c>
      <c r="E145" s="191" t="s">
        <v>1</v>
      </c>
      <c r="F145" s="192" t="s">
        <v>2244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189</v>
      </c>
      <c r="AU145" s="191" t="s">
        <v>84</v>
      </c>
      <c r="AV145" s="14" t="s">
        <v>82</v>
      </c>
      <c r="AW145" s="14" t="s">
        <v>31</v>
      </c>
      <c r="AX145" s="14" t="s">
        <v>75</v>
      </c>
      <c r="AY145" s="191" t="s">
        <v>177</v>
      </c>
    </row>
    <row r="146" spans="2:51" s="13" customFormat="1" ht="12">
      <c r="B146" s="181"/>
      <c r="D146" s="182" t="s">
        <v>189</v>
      </c>
      <c r="E146" s="183" t="s">
        <v>1</v>
      </c>
      <c r="F146" s="184" t="s">
        <v>2245</v>
      </c>
      <c r="H146" s="185">
        <v>0.994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75</v>
      </c>
      <c r="AY146" s="183" t="s">
        <v>177</v>
      </c>
    </row>
    <row r="147" spans="2:51" s="14" customFormat="1" ht="12">
      <c r="B147" s="190"/>
      <c r="D147" s="182" t="s">
        <v>189</v>
      </c>
      <c r="E147" s="191" t="s">
        <v>1</v>
      </c>
      <c r="F147" s="192" t="s">
        <v>2246</v>
      </c>
      <c r="H147" s="191" t="s">
        <v>1</v>
      </c>
      <c r="I147" s="193"/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189</v>
      </c>
      <c r="AU147" s="191" t="s">
        <v>84</v>
      </c>
      <c r="AV147" s="14" t="s">
        <v>82</v>
      </c>
      <c r="AW147" s="14" t="s">
        <v>31</v>
      </c>
      <c r="AX147" s="14" t="s">
        <v>75</v>
      </c>
      <c r="AY147" s="191" t="s">
        <v>177</v>
      </c>
    </row>
    <row r="148" spans="2:51" s="13" customFormat="1" ht="12">
      <c r="B148" s="181"/>
      <c r="D148" s="182" t="s">
        <v>189</v>
      </c>
      <c r="E148" s="183" t="s">
        <v>1</v>
      </c>
      <c r="F148" s="184" t="s">
        <v>2247</v>
      </c>
      <c r="H148" s="185">
        <v>1.639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75</v>
      </c>
      <c r="AY148" s="183" t="s">
        <v>177</v>
      </c>
    </row>
    <row r="149" spans="2:51" s="13" customFormat="1" ht="22.5">
      <c r="B149" s="181"/>
      <c r="D149" s="182" t="s">
        <v>189</v>
      </c>
      <c r="E149" s="183" t="s">
        <v>1</v>
      </c>
      <c r="F149" s="184" t="s">
        <v>2248</v>
      </c>
      <c r="H149" s="185">
        <v>0.782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189</v>
      </c>
      <c r="AU149" s="183" t="s">
        <v>84</v>
      </c>
      <c r="AV149" s="13" t="s">
        <v>84</v>
      </c>
      <c r="AW149" s="13" t="s">
        <v>31</v>
      </c>
      <c r="AX149" s="13" t="s">
        <v>75</v>
      </c>
      <c r="AY149" s="183" t="s">
        <v>177</v>
      </c>
    </row>
    <row r="150" spans="2:51" s="15" customFormat="1" ht="12">
      <c r="B150" s="197"/>
      <c r="D150" s="182" t="s">
        <v>189</v>
      </c>
      <c r="E150" s="198" t="s">
        <v>1</v>
      </c>
      <c r="F150" s="199" t="s">
        <v>202</v>
      </c>
      <c r="H150" s="200">
        <v>3.415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189</v>
      </c>
      <c r="AU150" s="198" t="s">
        <v>84</v>
      </c>
      <c r="AV150" s="15" t="s">
        <v>184</v>
      </c>
      <c r="AW150" s="15" t="s">
        <v>31</v>
      </c>
      <c r="AX150" s="15" t="s">
        <v>82</v>
      </c>
      <c r="AY150" s="198" t="s">
        <v>177</v>
      </c>
    </row>
    <row r="151" spans="2:63" s="12" customFormat="1" ht="22.9" customHeight="1">
      <c r="B151" s="154"/>
      <c r="D151" s="155" t="s">
        <v>74</v>
      </c>
      <c r="E151" s="165" t="s">
        <v>208</v>
      </c>
      <c r="F151" s="165" t="s">
        <v>626</v>
      </c>
      <c r="I151" s="157"/>
      <c r="J151" s="166">
        <f>BK151</f>
        <v>0</v>
      </c>
      <c r="L151" s="154"/>
      <c r="M151" s="159"/>
      <c r="N151" s="160"/>
      <c r="O151" s="160"/>
      <c r="P151" s="161">
        <f>SUM(P152:P153)</f>
        <v>0</v>
      </c>
      <c r="Q151" s="160"/>
      <c r="R151" s="161">
        <f>SUM(R152:R153)</f>
        <v>3.03105</v>
      </c>
      <c r="S151" s="160"/>
      <c r="T151" s="162">
        <f>SUM(T152:T153)</f>
        <v>0</v>
      </c>
      <c r="AR151" s="155" t="s">
        <v>82</v>
      </c>
      <c r="AT151" s="163" t="s">
        <v>74</v>
      </c>
      <c r="AU151" s="163" t="s">
        <v>82</v>
      </c>
      <c r="AY151" s="155" t="s">
        <v>177</v>
      </c>
      <c r="BK151" s="164">
        <f>SUM(BK152:BK153)</f>
        <v>0</v>
      </c>
    </row>
    <row r="152" spans="1:65" s="2" customFormat="1" ht="16.5" customHeight="1">
      <c r="A152" s="33"/>
      <c r="B152" s="167"/>
      <c r="C152" s="168" t="s">
        <v>213</v>
      </c>
      <c r="D152" s="168" t="s">
        <v>179</v>
      </c>
      <c r="E152" s="169" t="s">
        <v>2249</v>
      </c>
      <c r="F152" s="170" t="s">
        <v>2250</v>
      </c>
      <c r="G152" s="171" t="s">
        <v>182</v>
      </c>
      <c r="H152" s="172">
        <v>16.5</v>
      </c>
      <c r="I152" s="173"/>
      <c r="J152" s="174">
        <f>ROUND(I152*H152,2)</f>
        <v>0</v>
      </c>
      <c r="K152" s="170" t="s">
        <v>275</v>
      </c>
      <c r="L152" s="34"/>
      <c r="M152" s="175" t="s">
        <v>1</v>
      </c>
      <c r="N152" s="176" t="s">
        <v>40</v>
      </c>
      <c r="O152" s="59"/>
      <c r="P152" s="177">
        <f>O152*H152</f>
        <v>0</v>
      </c>
      <c r="Q152" s="177">
        <v>0.1837</v>
      </c>
      <c r="R152" s="177">
        <f>Q152*H152</f>
        <v>3.03105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184</v>
      </c>
      <c r="AT152" s="179" t="s">
        <v>179</v>
      </c>
      <c r="AU152" s="179" t="s">
        <v>84</v>
      </c>
      <c r="AY152" s="18" t="s">
        <v>177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82</v>
      </c>
      <c r="BK152" s="180">
        <f>ROUND(I152*H152,2)</f>
        <v>0</v>
      </c>
      <c r="BL152" s="18" t="s">
        <v>184</v>
      </c>
      <c r="BM152" s="179" t="s">
        <v>2251</v>
      </c>
    </row>
    <row r="153" spans="2:51" s="13" customFormat="1" ht="12">
      <c r="B153" s="181"/>
      <c r="D153" s="182" t="s">
        <v>189</v>
      </c>
      <c r="E153" s="183" t="s">
        <v>1</v>
      </c>
      <c r="F153" s="184" t="s">
        <v>2252</v>
      </c>
      <c r="H153" s="185">
        <v>16.5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189</v>
      </c>
      <c r="AU153" s="183" t="s">
        <v>84</v>
      </c>
      <c r="AV153" s="13" t="s">
        <v>84</v>
      </c>
      <c r="AW153" s="13" t="s">
        <v>31</v>
      </c>
      <c r="AX153" s="13" t="s">
        <v>82</v>
      </c>
      <c r="AY153" s="183" t="s">
        <v>177</v>
      </c>
    </row>
    <row r="154" spans="2:63" s="12" customFormat="1" ht="22.9" customHeight="1">
      <c r="B154" s="154"/>
      <c r="D154" s="155" t="s">
        <v>74</v>
      </c>
      <c r="E154" s="165" t="s">
        <v>222</v>
      </c>
      <c r="F154" s="165" t="s">
        <v>294</v>
      </c>
      <c r="I154" s="157"/>
      <c r="J154" s="166">
        <f>BK154</f>
        <v>0</v>
      </c>
      <c r="L154" s="154"/>
      <c r="M154" s="159"/>
      <c r="N154" s="160"/>
      <c r="O154" s="160"/>
      <c r="P154" s="161">
        <f>SUM(P155:P160)</f>
        <v>0</v>
      </c>
      <c r="Q154" s="160"/>
      <c r="R154" s="161">
        <f>SUM(R155:R160)</f>
        <v>2.13546</v>
      </c>
      <c r="S154" s="160"/>
      <c r="T154" s="162">
        <f>SUM(T155:T160)</f>
        <v>0</v>
      </c>
      <c r="AR154" s="155" t="s">
        <v>82</v>
      </c>
      <c r="AT154" s="163" t="s">
        <v>74</v>
      </c>
      <c r="AU154" s="163" t="s">
        <v>82</v>
      </c>
      <c r="AY154" s="155" t="s">
        <v>177</v>
      </c>
      <c r="BK154" s="164">
        <f>SUM(BK155:BK160)</f>
        <v>0</v>
      </c>
    </row>
    <row r="155" spans="1:65" s="2" customFormat="1" ht="16.5" customHeight="1">
      <c r="A155" s="33"/>
      <c r="B155" s="167"/>
      <c r="C155" s="168" t="s">
        <v>217</v>
      </c>
      <c r="D155" s="168" t="s">
        <v>179</v>
      </c>
      <c r="E155" s="169" t="s">
        <v>2253</v>
      </c>
      <c r="F155" s="170" t="s">
        <v>2254</v>
      </c>
      <c r="G155" s="171" t="s">
        <v>274</v>
      </c>
      <c r="H155" s="172">
        <v>10</v>
      </c>
      <c r="I155" s="173"/>
      <c r="J155" s="174">
        <f aca="true" t="shared" si="0" ref="J155:J160">ROUND(I155*H155,2)</f>
        <v>0</v>
      </c>
      <c r="K155" s="170" t="s">
        <v>183</v>
      </c>
      <c r="L155" s="34"/>
      <c r="M155" s="175" t="s">
        <v>1</v>
      </c>
      <c r="N155" s="176" t="s">
        <v>40</v>
      </c>
      <c r="O155" s="59"/>
      <c r="P155" s="177">
        <f aca="true" t="shared" si="1" ref="P155:P160">O155*H155</f>
        <v>0</v>
      </c>
      <c r="Q155" s="177">
        <v>0.07287</v>
      </c>
      <c r="R155" s="177">
        <f aca="true" t="shared" si="2" ref="R155:R160">Q155*H155</f>
        <v>0.7287</v>
      </c>
      <c r="S155" s="177">
        <v>0</v>
      </c>
      <c r="T155" s="178">
        <f aca="true" t="shared" si="3" ref="T155:T160"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184</v>
      </c>
      <c r="AT155" s="179" t="s">
        <v>179</v>
      </c>
      <c r="AU155" s="179" t="s">
        <v>84</v>
      </c>
      <c r="AY155" s="18" t="s">
        <v>177</v>
      </c>
      <c r="BE155" s="180">
        <f aca="true" t="shared" si="4" ref="BE155:BE160">IF(N155="základní",J155,0)</f>
        <v>0</v>
      </c>
      <c r="BF155" s="180">
        <f aca="true" t="shared" si="5" ref="BF155:BF160">IF(N155="snížená",J155,0)</f>
        <v>0</v>
      </c>
      <c r="BG155" s="180">
        <f aca="true" t="shared" si="6" ref="BG155:BG160">IF(N155="zákl. přenesená",J155,0)</f>
        <v>0</v>
      </c>
      <c r="BH155" s="180">
        <f aca="true" t="shared" si="7" ref="BH155:BH160">IF(N155="sníž. přenesená",J155,0)</f>
        <v>0</v>
      </c>
      <c r="BI155" s="180">
        <f aca="true" t="shared" si="8" ref="BI155:BI160">IF(N155="nulová",J155,0)</f>
        <v>0</v>
      </c>
      <c r="BJ155" s="18" t="s">
        <v>82</v>
      </c>
      <c r="BK155" s="180">
        <f aca="true" t="shared" si="9" ref="BK155:BK160">ROUND(I155*H155,2)</f>
        <v>0</v>
      </c>
      <c r="BL155" s="18" t="s">
        <v>184</v>
      </c>
      <c r="BM155" s="179" t="s">
        <v>2255</v>
      </c>
    </row>
    <row r="156" spans="1:65" s="2" customFormat="1" ht="24" customHeight="1">
      <c r="A156" s="33"/>
      <c r="B156" s="167"/>
      <c r="C156" s="205" t="s">
        <v>222</v>
      </c>
      <c r="D156" s="205" t="s">
        <v>290</v>
      </c>
      <c r="E156" s="206" t="s">
        <v>2256</v>
      </c>
      <c r="F156" s="207" t="s">
        <v>2257</v>
      </c>
      <c r="G156" s="208" t="s">
        <v>274</v>
      </c>
      <c r="H156" s="209">
        <v>10</v>
      </c>
      <c r="I156" s="210"/>
      <c r="J156" s="211">
        <f t="shared" si="0"/>
        <v>0</v>
      </c>
      <c r="K156" s="207" t="s">
        <v>183</v>
      </c>
      <c r="L156" s="212"/>
      <c r="M156" s="213" t="s">
        <v>1</v>
      </c>
      <c r="N156" s="214" t="s">
        <v>40</v>
      </c>
      <c r="O156" s="59"/>
      <c r="P156" s="177">
        <f t="shared" si="1"/>
        <v>0</v>
      </c>
      <c r="Q156" s="177">
        <v>0.0039</v>
      </c>
      <c r="R156" s="177">
        <f t="shared" si="2"/>
        <v>0.039</v>
      </c>
      <c r="S156" s="177">
        <v>0</v>
      </c>
      <c r="T156" s="17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217</v>
      </c>
      <c r="AT156" s="179" t="s">
        <v>290</v>
      </c>
      <c r="AU156" s="179" t="s">
        <v>84</v>
      </c>
      <c r="AY156" s="18" t="s">
        <v>177</v>
      </c>
      <c r="BE156" s="180">
        <f t="shared" si="4"/>
        <v>0</v>
      </c>
      <c r="BF156" s="180">
        <f t="shared" si="5"/>
        <v>0</v>
      </c>
      <c r="BG156" s="180">
        <f t="shared" si="6"/>
        <v>0</v>
      </c>
      <c r="BH156" s="180">
        <f t="shared" si="7"/>
        <v>0</v>
      </c>
      <c r="BI156" s="180">
        <f t="shared" si="8"/>
        <v>0</v>
      </c>
      <c r="BJ156" s="18" t="s">
        <v>82</v>
      </c>
      <c r="BK156" s="180">
        <f t="shared" si="9"/>
        <v>0</v>
      </c>
      <c r="BL156" s="18" t="s">
        <v>184</v>
      </c>
      <c r="BM156" s="179" t="s">
        <v>2258</v>
      </c>
    </row>
    <row r="157" spans="1:65" s="2" customFormat="1" ht="24" customHeight="1">
      <c r="A157" s="33"/>
      <c r="B157" s="167"/>
      <c r="C157" s="168" t="s">
        <v>227</v>
      </c>
      <c r="D157" s="168" t="s">
        <v>179</v>
      </c>
      <c r="E157" s="169" t="s">
        <v>2259</v>
      </c>
      <c r="F157" s="170" t="s">
        <v>2260</v>
      </c>
      <c r="G157" s="171" t="s">
        <v>274</v>
      </c>
      <c r="H157" s="172">
        <v>11</v>
      </c>
      <c r="I157" s="173"/>
      <c r="J157" s="174">
        <f t="shared" si="0"/>
        <v>0</v>
      </c>
      <c r="K157" s="170" t="s">
        <v>183</v>
      </c>
      <c r="L157" s="34"/>
      <c r="M157" s="175" t="s">
        <v>1</v>
      </c>
      <c r="N157" s="176" t="s">
        <v>40</v>
      </c>
      <c r="O157" s="59"/>
      <c r="P157" s="177">
        <f t="shared" si="1"/>
        <v>0</v>
      </c>
      <c r="Q157" s="177">
        <v>0.00116</v>
      </c>
      <c r="R157" s="177">
        <f t="shared" si="2"/>
        <v>0.01276</v>
      </c>
      <c r="S157" s="177">
        <v>0</v>
      </c>
      <c r="T157" s="178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184</v>
      </c>
      <c r="AT157" s="179" t="s">
        <v>179</v>
      </c>
      <c r="AU157" s="179" t="s">
        <v>84</v>
      </c>
      <c r="AY157" s="18" t="s">
        <v>177</v>
      </c>
      <c r="BE157" s="180">
        <f t="shared" si="4"/>
        <v>0</v>
      </c>
      <c r="BF157" s="180">
        <f t="shared" si="5"/>
        <v>0</v>
      </c>
      <c r="BG157" s="180">
        <f t="shared" si="6"/>
        <v>0</v>
      </c>
      <c r="BH157" s="180">
        <f t="shared" si="7"/>
        <v>0</v>
      </c>
      <c r="BI157" s="180">
        <f t="shared" si="8"/>
        <v>0</v>
      </c>
      <c r="BJ157" s="18" t="s">
        <v>82</v>
      </c>
      <c r="BK157" s="180">
        <f t="shared" si="9"/>
        <v>0</v>
      </c>
      <c r="BL157" s="18" t="s">
        <v>184</v>
      </c>
      <c r="BM157" s="179" t="s">
        <v>2261</v>
      </c>
    </row>
    <row r="158" spans="1:65" s="2" customFormat="1" ht="24" customHeight="1">
      <c r="A158" s="33"/>
      <c r="B158" s="167"/>
      <c r="C158" s="205" t="s">
        <v>231</v>
      </c>
      <c r="D158" s="205" t="s">
        <v>290</v>
      </c>
      <c r="E158" s="206" t="s">
        <v>2262</v>
      </c>
      <c r="F158" s="207" t="s">
        <v>2263</v>
      </c>
      <c r="G158" s="208" t="s">
        <v>274</v>
      </c>
      <c r="H158" s="209">
        <v>11</v>
      </c>
      <c r="I158" s="210"/>
      <c r="J158" s="211">
        <f t="shared" si="0"/>
        <v>0</v>
      </c>
      <c r="K158" s="207" t="s">
        <v>275</v>
      </c>
      <c r="L158" s="212"/>
      <c r="M158" s="213" t="s">
        <v>1</v>
      </c>
      <c r="N158" s="214" t="s">
        <v>40</v>
      </c>
      <c r="O158" s="59"/>
      <c r="P158" s="177">
        <f t="shared" si="1"/>
        <v>0</v>
      </c>
      <c r="Q158" s="177">
        <v>0.07</v>
      </c>
      <c r="R158" s="177">
        <f t="shared" si="2"/>
        <v>0.77</v>
      </c>
      <c r="S158" s="177">
        <v>0</v>
      </c>
      <c r="T158" s="17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217</v>
      </c>
      <c r="AT158" s="179" t="s">
        <v>290</v>
      </c>
      <c r="AU158" s="179" t="s">
        <v>84</v>
      </c>
      <c r="AY158" s="18" t="s">
        <v>177</v>
      </c>
      <c r="BE158" s="180">
        <f t="shared" si="4"/>
        <v>0</v>
      </c>
      <c r="BF158" s="180">
        <f t="shared" si="5"/>
        <v>0</v>
      </c>
      <c r="BG158" s="180">
        <f t="shared" si="6"/>
        <v>0</v>
      </c>
      <c r="BH158" s="180">
        <f t="shared" si="7"/>
        <v>0</v>
      </c>
      <c r="BI158" s="180">
        <f t="shared" si="8"/>
        <v>0</v>
      </c>
      <c r="BJ158" s="18" t="s">
        <v>82</v>
      </c>
      <c r="BK158" s="180">
        <f t="shared" si="9"/>
        <v>0</v>
      </c>
      <c r="BL158" s="18" t="s">
        <v>184</v>
      </c>
      <c r="BM158" s="179" t="s">
        <v>2264</v>
      </c>
    </row>
    <row r="159" spans="1:65" s="2" customFormat="1" ht="36" customHeight="1">
      <c r="A159" s="33"/>
      <c r="B159" s="167"/>
      <c r="C159" s="168" t="s">
        <v>237</v>
      </c>
      <c r="D159" s="168" t="s">
        <v>179</v>
      </c>
      <c r="E159" s="169" t="s">
        <v>2265</v>
      </c>
      <c r="F159" s="170" t="s">
        <v>2266</v>
      </c>
      <c r="G159" s="171" t="s">
        <v>274</v>
      </c>
      <c r="H159" s="172">
        <v>1</v>
      </c>
      <c r="I159" s="173"/>
      <c r="J159" s="174">
        <f t="shared" si="0"/>
        <v>0</v>
      </c>
      <c r="K159" s="170" t="s">
        <v>1</v>
      </c>
      <c r="L159" s="34"/>
      <c r="M159" s="175" t="s">
        <v>1</v>
      </c>
      <c r="N159" s="176" t="s">
        <v>40</v>
      </c>
      <c r="O159" s="59"/>
      <c r="P159" s="177">
        <f t="shared" si="1"/>
        <v>0</v>
      </c>
      <c r="Q159" s="177">
        <v>0.195</v>
      </c>
      <c r="R159" s="177">
        <f t="shared" si="2"/>
        <v>0.195</v>
      </c>
      <c r="S159" s="177">
        <v>0</v>
      </c>
      <c r="T159" s="17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184</v>
      </c>
      <c r="AT159" s="179" t="s">
        <v>179</v>
      </c>
      <c r="AU159" s="179" t="s">
        <v>84</v>
      </c>
      <c r="AY159" s="18" t="s">
        <v>177</v>
      </c>
      <c r="BE159" s="180">
        <f t="shared" si="4"/>
        <v>0</v>
      </c>
      <c r="BF159" s="180">
        <f t="shared" si="5"/>
        <v>0</v>
      </c>
      <c r="BG159" s="180">
        <f t="shared" si="6"/>
        <v>0</v>
      </c>
      <c r="BH159" s="180">
        <f t="shared" si="7"/>
        <v>0</v>
      </c>
      <c r="BI159" s="180">
        <f t="shared" si="8"/>
        <v>0</v>
      </c>
      <c r="BJ159" s="18" t="s">
        <v>82</v>
      </c>
      <c r="BK159" s="180">
        <f t="shared" si="9"/>
        <v>0</v>
      </c>
      <c r="BL159" s="18" t="s">
        <v>184</v>
      </c>
      <c r="BM159" s="179" t="s">
        <v>2267</v>
      </c>
    </row>
    <row r="160" spans="1:65" s="2" customFormat="1" ht="24" customHeight="1">
      <c r="A160" s="33"/>
      <c r="B160" s="167"/>
      <c r="C160" s="168" t="s">
        <v>242</v>
      </c>
      <c r="D160" s="168" t="s">
        <v>179</v>
      </c>
      <c r="E160" s="169" t="s">
        <v>2268</v>
      </c>
      <c r="F160" s="170" t="s">
        <v>2269</v>
      </c>
      <c r="G160" s="171" t="s">
        <v>274</v>
      </c>
      <c r="H160" s="172">
        <v>2</v>
      </c>
      <c r="I160" s="173"/>
      <c r="J160" s="174">
        <f t="shared" si="0"/>
        <v>0</v>
      </c>
      <c r="K160" s="170" t="s">
        <v>1</v>
      </c>
      <c r="L160" s="34"/>
      <c r="M160" s="175" t="s">
        <v>1</v>
      </c>
      <c r="N160" s="176" t="s">
        <v>40</v>
      </c>
      <c r="O160" s="59"/>
      <c r="P160" s="177">
        <f t="shared" si="1"/>
        <v>0</v>
      </c>
      <c r="Q160" s="177">
        <v>0.195</v>
      </c>
      <c r="R160" s="177">
        <f t="shared" si="2"/>
        <v>0.39</v>
      </c>
      <c r="S160" s="177">
        <v>0</v>
      </c>
      <c r="T160" s="17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184</v>
      </c>
      <c r="AT160" s="179" t="s">
        <v>179</v>
      </c>
      <c r="AU160" s="179" t="s">
        <v>84</v>
      </c>
      <c r="AY160" s="18" t="s">
        <v>177</v>
      </c>
      <c r="BE160" s="180">
        <f t="shared" si="4"/>
        <v>0</v>
      </c>
      <c r="BF160" s="180">
        <f t="shared" si="5"/>
        <v>0</v>
      </c>
      <c r="BG160" s="180">
        <f t="shared" si="6"/>
        <v>0</v>
      </c>
      <c r="BH160" s="180">
        <f t="shared" si="7"/>
        <v>0</v>
      </c>
      <c r="BI160" s="180">
        <f t="shared" si="8"/>
        <v>0</v>
      </c>
      <c r="BJ160" s="18" t="s">
        <v>82</v>
      </c>
      <c r="BK160" s="180">
        <f t="shared" si="9"/>
        <v>0</v>
      </c>
      <c r="BL160" s="18" t="s">
        <v>184</v>
      </c>
      <c r="BM160" s="179" t="s">
        <v>2270</v>
      </c>
    </row>
    <row r="161" spans="2:63" s="12" customFormat="1" ht="22.9" customHeight="1">
      <c r="B161" s="154"/>
      <c r="D161" s="155" t="s">
        <v>74</v>
      </c>
      <c r="E161" s="165" t="s">
        <v>389</v>
      </c>
      <c r="F161" s="165" t="s">
        <v>390</v>
      </c>
      <c r="I161" s="157"/>
      <c r="J161" s="166">
        <f>BK161</f>
        <v>0</v>
      </c>
      <c r="L161" s="154"/>
      <c r="M161" s="159"/>
      <c r="N161" s="160"/>
      <c r="O161" s="160"/>
      <c r="P161" s="161">
        <f>P162</f>
        <v>0</v>
      </c>
      <c r="Q161" s="160"/>
      <c r="R161" s="161">
        <f>R162</f>
        <v>0</v>
      </c>
      <c r="S161" s="160"/>
      <c r="T161" s="162">
        <f>T162</f>
        <v>0</v>
      </c>
      <c r="AR161" s="155" t="s">
        <v>82</v>
      </c>
      <c r="AT161" s="163" t="s">
        <v>74</v>
      </c>
      <c r="AU161" s="163" t="s">
        <v>82</v>
      </c>
      <c r="AY161" s="155" t="s">
        <v>177</v>
      </c>
      <c r="BK161" s="164">
        <f>BK162</f>
        <v>0</v>
      </c>
    </row>
    <row r="162" spans="1:65" s="2" customFormat="1" ht="24" customHeight="1">
      <c r="A162" s="33"/>
      <c r="B162" s="167"/>
      <c r="C162" s="168" t="s">
        <v>247</v>
      </c>
      <c r="D162" s="168" t="s">
        <v>179</v>
      </c>
      <c r="E162" s="169" t="s">
        <v>2271</v>
      </c>
      <c r="F162" s="170" t="s">
        <v>2272</v>
      </c>
      <c r="G162" s="171" t="s">
        <v>234</v>
      </c>
      <c r="H162" s="172">
        <v>13.544</v>
      </c>
      <c r="I162" s="173"/>
      <c r="J162" s="174">
        <f>ROUND(I162*H162,2)</f>
        <v>0</v>
      </c>
      <c r="K162" s="170" t="s">
        <v>183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2273</v>
      </c>
    </row>
    <row r="163" spans="2:63" s="12" customFormat="1" ht="25.9" customHeight="1">
      <c r="B163" s="154"/>
      <c r="D163" s="155" t="s">
        <v>74</v>
      </c>
      <c r="E163" s="156" t="s">
        <v>395</v>
      </c>
      <c r="F163" s="156" t="s">
        <v>396</v>
      </c>
      <c r="I163" s="157"/>
      <c r="J163" s="158">
        <f>BK163</f>
        <v>0</v>
      </c>
      <c r="L163" s="154"/>
      <c r="M163" s="159"/>
      <c r="N163" s="160"/>
      <c r="O163" s="160"/>
      <c r="P163" s="161">
        <f>P164+P173</f>
        <v>0</v>
      </c>
      <c r="Q163" s="160"/>
      <c r="R163" s="161">
        <f>R164+R173</f>
        <v>0.7334426199999999</v>
      </c>
      <c r="S163" s="160"/>
      <c r="T163" s="162">
        <f>T164+T173</f>
        <v>0</v>
      </c>
      <c r="AR163" s="155" t="s">
        <v>84</v>
      </c>
      <c r="AT163" s="163" t="s">
        <v>74</v>
      </c>
      <c r="AU163" s="163" t="s">
        <v>75</v>
      </c>
      <c r="AY163" s="155" t="s">
        <v>177</v>
      </c>
      <c r="BK163" s="164">
        <f>BK164+BK173</f>
        <v>0</v>
      </c>
    </row>
    <row r="164" spans="2:63" s="12" customFormat="1" ht="22.9" customHeight="1">
      <c r="B164" s="154"/>
      <c r="D164" s="155" t="s">
        <v>74</v>
      </c>
      <c r="E164" s="165" t="s">
        <v>397</v>
      </c>
      <c r="F164" s="165" t="s">
        <v>398</v>
      </c>
      <c r="I164" s="157"/>
      <c r="J164" s="166">
        <f>BK164</f>
        <v>0</v>
      </c>
      <c r="L164" s="154"/>
      <c r="M164" s="159"/>
      <c r="N164" s="160"/>
      <c r="O164" s="160"/>
      <c r="P164" s="161">
        <f>SUM(P165:P172)</f>
        <v>0</v>
      </c>
      <c r="Q164" s="160"/>
      <c r="R164" s="161">
        <f>SUM(R165:R172)</f>
        <v>0.60241</v>
      </c>
      <c r="S164" s="160"/>
      <c r="T164" s="162">
        <f>SUM(T165:T172)</f>
        <v>0</v>
      </c>
      <c r="AR164" s="155" t="s">
        <v>84</v>
      </c>
      <c r="AT164" s="163" t="s">
        <v>74</v>
      </c>
      <c r="AU164" s="163" t="s">
        <v>82</v>
      </c>
      <c r="AY164" s="155" t="s">
        <v>177</v>
      </c>
      <c r="BK164" s="164">
        <f>SUM(BK165:BK172)</f>
        <v>0</v>
      </c>
    </row>
    <row r="165" spans="1:65" s="2" customFormat="1" ht="24" customHeight="1">
      <c r="A165" s="33"/>
      <c r="B165" s="167"/>
      <c r="C165" s="168" t="s">
        <v>8</v>
      </c>
      <c r="D165" s="168" t="s">
        <v>179</v>
      </c>
      <c r="E165" s="169" t="s">
        <v>779</v>
      </c>
      <c r="F165" s="170" t="s">
        <v>780</v>
      </c>
      <c r="G165" s="171" t="s">
        <v>402</v>
      </c>
      <c r="H165" s="172">
        <v>563</v>
      </c>
      <c r="I165" s="173"/>
      <c r="J165" s="174">
        <f>ROUND(I165*H165,2)</f>
        <v>0</v>
      </c>
      <c r="K165" s="170" t="s">
        <v>183</v>
      </c>
      <c r="L165" s="34"/>
      <c r="M165" s="175" t="s">
        <v>1</v>
      </c>
      <c r="N165" s="176" t="s">
        <v>40</v>
      </c>
      <c r="O165" s="59"/>
      <c r="P165" s="177">
        <f>O165*H165</f>
        <v>0</v>
      </c>
      <c r="Q165" s="177">
        <v>7E-05</v>
      </c>
      <c r="R165" s="177">
        <f>Q165*H165</f>
        <v>0.039409999999999994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254</v>
      </c>
      <c r="AT165" s="179" t="s">
        <v>179</v>
      </c>
      <c r="AU165" s="179" t="s">
        <v>84</v>
      </c>
      <c r="AY165" s="18" t="s">
        <v>177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82</v>
      </c>
      <c r="BK165" s="180">
        <f>ROUND(I165*H165,2)</f>
        <v>0</v>
      </c>
      <c r="BL165" s="18" t="s">
        <v>254</v>
      </c>
      <c r="BM165" s="179" t="s">
        <v>2274</v>
      </c>
    </row>
    <row r="166" spans="2:51" s="14" customFormat="1" ht="12">
      <c r="B166" s="190"/>
      <c r="D166" s="182" t="s">
        <v>189</v>
      </c>
      <c r="E166" s="191" t="s">
        <v>1</v>
      </c>
      <c r="F166" s="192" t="s">
        <v>2275</v>
      </c>
      <c r="H166" s="191" t="s">
        <v>1</v>
      </c>
      <c r="I166" s="193"/>
      <c r="L166" s="190"/>
      <c r="M166" s="194"/>
      <c r="N166" s="195"/>
      <c r="O166" s="195"/>
      <c r="P166" s="195"/>
      <c r="Q166" s="195"/>
      <c r="R166" s="195"/>
      <c r="S166" s="195"/>
      <c r="T166" s="196"/>
      <c r="AT166" s="191" t="s">
        <v>189</v>
      </c>
      <c r="AU166" s="191" t="s">
        <v>84</v>
      </c>
      <c r="AV166" s="14" t="s">
        <v>82</v>
      </c>
      <c r="AW166" s="14" t="s">
        <v>31</v>
      </c>
      <c r="AX166" s="14" t="s">
        <v>75</v>
      </c>
      <c r="AY166" s="191" t="s">
        <v>177</v>
      </c>
    </row>
    <row r="167" spans="2:51" s="13" customFormat="1" ht="12">
      <c r="B167" s="181"/>
      <c r="D167" s="182" t="s">
        <v>189</v>
      </c>
      <c r="E167" s="183" t="s">
        <v>1</v>
      </c>
      <c r="F167" s="184" t="s">
        <v>2276</v>
      </c>
      <c r="H167" s="185">
        <v>38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189</v>
      </c>
      <c r="AU167" s="183" t="s">
        <v>84</v>
      </c>
      <c r="AV167" s="13" t="s">
        <v>84</v>
      </c>
      <c r="AW167" s="13" t="s">
        <v>31</v>
      </c>
      <c r="AX167" s="13" t="s">
        <v>75</v>
      </c>
      <c r="AY167" s="183" t="s">
        <v>177</v>
      </c>
    </row>
    <row r="168" spans="2:51" s="14" customFormat="1" ht="12">
      <c r="B168" s="190"/>
      <c r="D168" s="182" t="s">
        <v>189</v>
      </c>
      <c r="E168" s="191" t="s">
        <v>1</v>
      </c>
      <c r="F168" s="192" t="s">
        <v>2277</v>
      </c>
      <c r="H168" s="191" t="s">
        <v>1</v>
      </c>
      <c r="I168" s="193"/>
      <c r="L168" s="190"/>
      <c r="M168" s="194"/>
      <c r="N168" s="195"/>
      <c r="O168" s="195"/>
      <c r="P168" s="195"/>
      <c r="Q168" s="195"/>
      <c r="R168" s="195"/>
      <c r="S168" s="195"/>
      <c r="T168" s="196"/>
      <c r="AT168" s="191" t="s">
        <v>189</v>
      </c>
      <c r="AU168" s="191" t="s">
        <v>84</v>
      </c>
      <c r="AV168" s="14" t="s">
        <v>82</v>
      </c>
      <c r="AW168" s="14" t="s">
        <v>31</v>
      </c>
      <c r="AX168" s="14" t="s">
        <v>75</v>
      </c>
      <c r="AY168" s="191" t="s">
        <v>177</v>
      </c>
    </row>
    <row r="169" spans="2:51" s="13" customFormat="1" ht="12">
      <c r="B169" s="181"/>
      <c r="D169" s="182" t="s">
        <v>189</v>
      </c>
      <c r="E169" s="183" t="s">
        <v>1</v>
      </c>
      <c r="F169" s="184" t="s">
        <v>2278</v>
      </c>
      <c r="H169" s="185">
        <v>525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83" t="s">
        <v>189</v>
      </c>
      <c r="AU169" s="183" t="s">
        <v>84</v>
      </c>
      <c r="AV169" s="13" t="s">
        <v>84</v>
      </c>
      <c r="AW169" s="13" t="s">
        <v>31</v>
      </c>
      <c r="AX169" s="13" t="s">
        <v>75</v>
      </c>
      <c r="AY169" s="183" t="s">
        <v>177</v>
      </c>
    </row>
    <row r="170" spans="2:51" s="15" customFormat="1" ht="12">
      <c r="B170" s="197"/>
      <c r="D170" s="182" t="s">
        <v>189</v>
      </c>
      <c r="E170" s="198" t="s">
        <v>1</v>
      </c>
      <c r="F170" s="199" t="s">
        <v>202</v>
      </c>
      <c r="H170" s="200">
        <v>563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189</v>
      </c>
      <c r="AU170" s="198" t="s">
        <v>84</v>
      </c>
      <c r="AV170" s="15" t="s">
        <v>184</v>
      </c>
      <c r="AW170" s="15" t="s">
        <v>31</v>
      </c>
      <c r="AX170" s="15" t="s">
        <v>82</v>
      </c>
      <c r="AY170" s="198" t="s">
        <v>177</v>
      </c>
    </row>
    <row r="171" spans="1:65" s="2" customFormat="1" ht="16.5" customHeight="1">
      <c r="A171" s="33"/>
      <c r="B171" s="167"/>
      <c r="C171" s="205" t="s">
        <v>254</v>
      </c>
      <c r="D171" s="205" t="s">
        <v>290</v>
      </c>
      <c r="E171" s="206" t="s">
        <v>2279</v>
      </c>
      <c r="F171" s="207" t="s">
        <v>741</v>
      </c>
      <c r="G171" s="208" t="s">
        <v>402</v>
      </c>
      <c r="H171" s="209">
        <v>563</v>
      </c>
      <c r="I171" s="210"/>
      <c r="J171" s="211">
        <f>ROUND(I171*H171,2)</f>
        <v>0</v>
      </c>
      <c r="K171" s="207" t="s">
        <v>1</v>
      </c>
      <c r="L171" s="212"/>
      <c r="M171" s="213" t="s">
        <v>1</v>
      </c>
      <c r="N171" s="214" t="s">
        <v>40</v>
      </c>
      <c r="O171" s="59"/>
      <c r="P171" s="177">
        <f>O171*H171</f>
        <v>0</v>
      </c>
      <c r="Q171" s="177">
        <v>0.001</v>
      </c>
      <c r="R171" s="177">
        <f>Q171*H171</f>
        <v>0.5630000000000001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337</v>
      </c>
      <c r="AT171" s="179" t="s">
        <v>290</v>
      </c>
      <c r="AU171" s="179" t="s">
        <v>84</v>
      </c>
      <c r="AY171" s="18" t="s">
        <v>177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82</v>
      </c>
      <c r="BK171" s="180">
        <f>ROUND(I171*H171,2)</f>
        <v>0</v>
      </c>
      <c r="BL171" s="18" t="s">
        <v>254</v>
      </c>
      <c r="BM171" s="179" t="s">
        <v>2280</v>
      </c>
    </row>
    <row r="172" spans="1:65" s="2" customFormat="1" ht="24" customHeight="1">
      <c r="A172" s="33"/>
      <c r="B172" s="167"/>
      <c r="C172" s="168" t="s">
        <v>259</v>
      </c>
      <c r="D172" s="168" t="s">
        <v>179</v>
      </c>
      <c r="E172" s="169" t="s">
        <v>411</v>
      </c>
      <c r="F172" s="170" t="s">
        <v>412</v>
      </c>
      <c r="G172" s="171" t="s">
        <v>413</v>
      </c>
      <c r="H172" s="215"/>
      <c r="I172" s="173"/>
      <c r="J172" s="174">
        <f>ROUND(I172*H172,2)</f>
        <v>0</v>
      </c>
      <c r="K172" s="170" t="s">
        <v>183</v>
      </c>
      <c r="L172" s="34"/>
      <c r="M172" s="175" t="s">
        <v>1</v>
      </c>
      <c r="N172" s="176" t="s">
        <v>40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254</v>
      </c>
      <c r="AT172" s="179" t="s">
        <v>179</v>
      </c>
      <c r="AU172" s="179" t="s">
        <v>84</v>
      </c>
      <c r="AY172" s="18" t="s">
        <v>177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82</v>
      </c>
      <c r="BK172" s="180">
        <f>ROUND(I172*H172,2)</f>
        <v>0</v>
      </c>
      <c r="BL172" s="18" t="s">
        <v>254</v>
      </c>
      <c r="BM172" s="179" t="s">
        <v>2281</v>
      </c>
    </row>
    <row r="173" spans="2:63" s="12" customFormat="1" ht="22.9" customHeight="1">
      <c r="B173" s="154"/>
      <c r="D173" s="155" t="s">
        <v>74</v>
      </c>
      <c r="E173" s="165" t="s">
        <v>415</v>
      </c>
      <c r="F173" s="165" t="s">
        <v>416</v>
      </c>
      <c r="I173" s="157"/>
      <c r="J173" s="166">
        <f>BK173</f>
        <v>0</v>
      </c>
      <c r="L173" s="154"/>
      <c r="M173" s="159"/>
      <c r="N173" s="160"/>
      <c r="O173" s="160"/>
      <c r="P173" s="161">
        <f>SUM(P174:P181)</f>
        <v>0</v>
      </c>
      <c r="Q173" s="160"/>
      <c r="R173" s="161">
        <f>SUM(R174:R181)</f>
        <v>0.13103262</v>
      </c>
      <c r="S173" s="160"/>
      <c r="T173" s="162">
        <f>SUM(T174:T181)</f>
        <v>0</v>
      </c>
      <c r="AR173" s="155" t="s">
        <v>84</v>
      </c>
      <c r="AT173" s="163" t="s">
        <v>74</v>
      </c>
      <c r="AU173" s="163" t="s">
        <v>82</v>
      </c>
      <c r="AY173" s="155" t="s">
        <v>177</v>
      </c>
      <c r="BK173" s="164">
        <f>SUM(BK174:BK181)</f>
        <v>0</v>
      </c>
    </row>
    <row r="174" spans="1:65" s="2" customFormat="1" ht="16.5" customHeight="1">
      <c r="A174" s="33"/>
      <c r="B174" s="167"/>
      <c r="C174" s="168" t="s">
        <v>265</v>
      </c>
      <c r="D174" s="168" t="s">
        <v>179</v>
      </c>
      <c r="E174" s="169" t="s">
        <v>418</v>
      </c>
      <c r="F174" s="170" t="s">
        <v>419</v>
      </c>
      <c r="G174" s="171" t="s">
        <v>182</v>
      </c>
      <c r="H174" s="172">
        <v>30.402</v>
      </c>
      <c r="I174" s="173"/>
      <c r="J174" s="174">
        <f>ROUND(I174*H174,2)</f>
        <v>0</v>
      </c>
      <c r="K174" s="170" t="s">
        <v>275</v>
      </c>
      <c r="L174" s="34"/>
      <c r="M174" s="175" t="s">
        <v>1</v>
      </c>
      <c r="N174" s="176" t="s">
        <v>40</v>
      </c>
      <c r="O174" s="59"/>
      <c r="P174" s="177">
        <f>O174*H174</f>
        <v>0</v>
      </c>
      <c r="Q174" s="177">
        <v>0.00103</v>
      </c>
      <c r="R174" s="177">
        <f>Q174*H174</f>
        <v>0.031314060000000005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254</v>
      </c>
      <c r="AT174" s="179" t="s">
        <v>179</v>
      </c>
      <c r="AU174" s="179" t="s">
        <v>84</v>
      </c>
      <c r="AY174" s="18" t="s">
        <v>177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82</v>
      </c>
      <c r="BK174" s="180">
        <f>ROUND(I174*H174,2)</f>
        <v>0</v>
      </c>
      <c r="BL174" s="18" t="s">
        <v>254</v>
      </c>
      <c r="BM174" s="179" t="s">
        <v>2282</v>
      </c>
    </row>
    <row r="175" spans="1:65" s="2" customFormat="1" ht="24" customHeight="1">
      <c r="A175" s="33"/>
      <c r="B175" s="167"/>
      <c r="C175" s="168" t="s">
        <v>271</v>
      </c>
      <c r="D175" s="168" t="s">
        <v>179</v>
      </c>
      <c r="E175" s="169" t="s">
        <v>422</v>
      </c>
      <c r="F175" s="170" t="s">
        <v>423</v>
      </c>
      <c r="G175" s="171" t="s">
        <v>182</v>
      </c>
      <c r="H175" s="172">
        <v>30.402</v>
      </c>
      <c r="I175" s="173"/>
      <c r="J175" s="174">
        <f>ROUND(I175*H175,2)</f>
        <v>0</v>
      </c>
      <c r="K175" s="170" t="s">
        <v>275</v>
      </c>
      <c r="L175" s="34"/>
      <c r="M175" s="175" t="s">
        <v>1</v>
      </c>
      <c r="N175" s="176" t="s">
        <v>40</v>
      </c>
      <c r="O175" s="59"/>
      <c r="P175" s="177">
        <f>O175*H175</f>
        <v>0</v>
      </c>
      <c r="Q175" s="177">
        <v>0.00045</v>
      </c>
      <c r="R175" s="177">
        <f>Q175*H175</f>
        <v>0.0136809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254</v>
      </c>
      <c r="AT175" s="179" t="s">
        <v>179</v>
      </c>
      <c r="AU175" s="179" t="s">
        <v>84</v>
      </c>
      <c r="AY175" s="18" t="s">
        <v>177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82</v>
      </c>
      <c r="BK175" s="180">
        <f>ROUND(I175*H175,2)</f>
        <v>0</v>
      </c>
      <c r="BL175" s="18" t="s">
        <v>254</v>
      </c>
      <c r="BM175" s="179" t="s">
        <v>2283</v>
      </c>
    </row>
    <row r="176" spans="1:65" s="2" customFormat="1" ht="16.5" customHeight="1">
      <c r="A176" s="33"/>
      <c r="B176" s="167"/>
      <c r="C176" s="168" t="s">
        <v>279</v>
      </c>
      <c r="D176" s="168" t="s">
        <v>179</v>
      </c>
      <c r="E176" s="169" t="s">
        <v>426</v>
      </c>
      <c r="F176" s="170" t="s">
        <v>427</v>
      </c>
      <c r="G176" s="171" t="s">
        <v>182</v>
      </c>
      <c r="H176" s="172">
        <v>30.402</v>
      </c>
      <c r="I176" s="173"/>
      <c r="J176" s="174">
        <f>ROUND(I176*H176,2)</f>
        <v>0</v>
      </c>
      <c r="K176" s="170" t="s">
        <v>275</v>
      </c>
      <c r="L176" s="34"/>
      <c r="M176" s="175" t="s">
        <v>1</v>
      </c>
      <c r="N176" s="176" t="s">
        <v>40</v>
      </c>
      <c r="O176" s="59"/>
      <c r="P176" s="177">
        <f>O176*H176</f>
        <v>0</v>
      </c>
      <c r="Q176" s="177">
        <v>0.00283</v>
      </c>
      <c r="R176" s="177">
        <f>Q176*H176</f>
        <v>0.08603766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254</v>
      </c>
      <c r="AT176" s="179" t="s">
        <v>179</v>
      </c>
      <c r="AU176" s="179" t="s">
        <v>84</v>
      </c>
      <c r="AY176" s="18" t="s">
        <v>177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82</v>
      </c>
      <c r="BK176" s="180">
        <f>ROUND(I176*H176,2)</f>
        <v>0</v>
      </c>
      <c r="BL176" s="18" t="s">
        <v>254</v>
      </c>
      <c r="BM176" s="179" t="s">
        <v>2284</v>
      </c>
    </row>
    <row r="177" spans="2:51" s="14" customFormat="1" ht="12">
      <c r="B177" s="190"/>
      <c r="D177" s="182" t="s">
        <v>189</v>
      </c>
      <c r="E177" s="191" t="s">
        <v>1</v>
      </c>
      <c r="F177" s="192" t="s">
        <v>2275</v>
      </c>
      <c r="H177" s="191" t="s">
        <v>1</v>
      </c>
      <c r="I177" s="193"/>
      <c r="L177" s="190"/>
      <c r="M177" s="194"/>
      <c r="N177" s="195"/>
      <c r="O177" s="195"/>
      <c r="P177" s="195"/>
      <c r="Q177" s="195"/>
      <c r="R177" s="195"/>
      <c r="S177" s="195"/>
      <c r="T177" s="196"/>
      <c r="AT177" s="191" t="s">
        <v>189</v>
      </c>
      <c r="AU177" s="191" t="s">
        <v>84</v>
      </c>
      <c r="AV177" s="14" t="s">
        <v>82</v>
      </c>
      <c r="AW177" s="14" t="s">
        <v>31</v>
      </c>
      <c r="AX177" s="14" t="s">
        <v>75</v>
      </c>
      <c r="AY177" s="191" t="s">
        <v>177</v>
      </c>
    </row>
    <row r="178" spans="2:51" s="13" customFormat="1" ht="12">
      <c r="B178" s="181"/>
      <c r="D178" s="182" t="s">
        <v>189</v>
      </c>
      <c r="E178" s="183" t="s">
        <v>1</v>
      </c>
      <c r="F178" s="184" t="s">
        <v>2285</v>
      </c>
      <c r="H178" s="185">
        <v>2.052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189</v>
      </c>
      <c r="AU178" s="183" t="s">
        <v>84</v>
      </c>
      <c r="AV178" s="13" t="s">
        <v>84</v>
      </c>
      <c r="AW178" s="13" t="s">
        <v>31</v>
      </c>
      <c r="AX178" s="13" t="s">
        <v>75</v>
      </c>
      <c r="AY178" s="183" t="s">
        <v>177</v>
      </c>
    </row>
    <row r="179" spans="2:51" s="14" customFormat="1" ht="12">
      <c r="B179" s="190"/>
      <c r="D179" s="182" t="s">
        <v>189</v>
      </c>
      <c r="E179" s="191" t="s">
        <v>1</v>
      </c>
      <c r="F179" s="192" t="s">
        <v>2277</v>
      </c>
      <c r="H179" s="191" t="s">
        <v>1</v>
      </c>
      <c r="I179" s="193"/>
      <c r="L179" s="190"/>
      <c r="M179" s="194"/>
      <c r="N179" s="195"/>
      <c r="O179" s="195"/>
      <c r="P179" s="195"/>
      <c r="Q179" s="195"/>
      <c r="R179" s="195"/>
      <c r="S179" s="195"/>
      <c r="T179" s="196"/>
      <c r="AT179" s="191" t="s">
        <v>189</v>
      </c>
      <c r="AU179" s="191" t="s">
        <v>84</v>
      </c>
      <c r="AV179" s="14" t="s">
        <v>82</v>
      </c>
      <c r="AW179" s="14" t="s">
        <v>31</v>
      </c>
      <c r="AX179" s="14" t="s">
        <v>75</v>
      </c>
      <c r="AY179" s="191" t="s">
        <v>177</v>
      </c>
    </row>
    <row r="180" spans="2:51" s="13" customFormat="1" ht="12">
      <c r="B180" s="181"/>
      <c r="D180" s="182" t="s">
        <v>189</v>
      </c>
      <c r="E180" s="183" t="s">
        <v>1</v>
      </c>
      <c r="F180" s="184" t="s">
        <v>2286</v>
      </c>
      <c r="H180" s="185">
        <v>28.35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189</v>
      </c>
      <c r="AU180" s="183" t="s">
        <v>84</v>
      </c>
      <c r="AV180" s="13" t="s">
        <v>84</v>
      </c>
      <c r="AW180" s="13" t="s">
        <v>31</v>
      </c>
      <c r="AX180" s="13" t="s">
        <v>75</v>
      </c>
      <c r="AY180" s="183" t="s">
        <v>177</v>
      </c>
    </row>
    <row r="181" spans="2:51" s="15" customFormat="1" ht="12">
      <c r="B181" s="197"/>
      <c r="D181" s="182" t="s">
        <v>189</v>
      </c>
      <c r="E181" s="198" t="s">
        <v>1</v>
      </c>
      <c r="F181" s="199" t="s">
        <v>202</v>
      </c>
      <c r="H181" s="200">
        <v>30.402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189</v>
      </c>
      <c r="AU181" s="198" t="s">
        <v>84</v>
      </c>
      <c r="AV181" s="15" t="s">
        <v>184</v>
      </c>
      <c r="AW181" s="15" t="s">
        <v>31</v>
      </c>
      <c r="AX181" s="15" t="s">
        <v>82</v>
      </c>
      <c r="AY181" s="198" t="s">
        <v>177</v>
      </c>
    </row>
    <row r="182" spans="2:63" s="12" customFormat="1" ht="25.9" customHeight="1">
      <c r="B182" s="154"/>
      <c r="D182" s="155" t="s">
        <v>74</v>
      </c>
      <c r="E182" s="156" t="s">
        <v>431</v>
      </c>
      <c r="F182" s="156" t="s">
        <v>129</v>
      </c>
      <c r="I182" s="157"/>
      <c r="J182" s="158">
        <f>BK182</f>
        <v>0</v>
      </c>
      <c r="L182" s="154"/>
      <c r="M182" s="159"/>
      <c r="N182" s="160"/>
      <c r="O182" s="160"/>
      <c r="P182" s="161">
        <f>P183</f>
        <v>0</v>
      </c>
      <c r="Q182" s="160"/>
      <c r="R182" s="161">
        <f>R183</f>
        <v>0</v>
      </c>
      <c r="S182" s="160"/>
      <c r="T182" s="162">
        <f>T183</f>
        <v>0</v>
      </c>
      <c r="AR182" s="155" t="s">
        <v>203</v>
      </c>
      <c r="AT182" s="163" t="s">
        <v>74</v>
      </c>
      <c r="AU182" s="163" t="s">
        <v>75</v>
      </c>
      <c r="AY182" s="155" t="s">
        <v>177</v>
      </c>
      <c r="BK182" s="164">
        <f>BK183</f>
        <v>0</v>
      </c>
    </row>
    <row r="183" spans="2:63" s="12" customFormat="1" ht="22.9" customHeight="1">
      <c r="B183" s="154"/>
      <c r="D183" s="155" t="s">
        <v>74</v>
      </c>
      <c r="E183" s="165" t="s">
        <v>432</v>
      </c>
      <c r="F183" s="165" t="s">
        <v>433</v>
      </c>
      <c r="I183" s="157"/>
      <c r="J183" s="166">
        <f>BK183</f>
        <v>0</v>
      </c>
      <c r="L183" s="154"/>
      <c r="M183" s="159"/>
      <c r="N183" s="160"/>
      <c r="O183" s="160"/>
      <c r="P183" s="161">
        <f>SUM(P184:P185)</f>
        <v>0</v>
      </c>
      <c r="Q183" s="160"/>
      <c r="R183" s="161">
        <f>SUM(R184:R185)</f>
        <v>0</v>
      </c>
      <c r="S183" s="160"/>
      <c r="T183" s="162">
        <f>SUM(T184:T185)</f>
        <v>0</v>
      </c>
      <c r="AR183" s="155" t="s">
        <v>203</v>
      </c>
      <c r="AT183" s="163" t="s">
        <v>74</v>
      </c>
      <c r="AU183" s="163" t="s">
        <v>82</v>
      </c>
      <c r="AY183" s="155" t="s">
        <v>177</v>
      </c>
      <c r="BK183" s="164">
        <f>SUM(BK184:BK185)</f>
        <v>0</v>
      </c>
    </row>
    <row r="184" spans="1:65" s="2" customFormat="1" ht="16.5" customHeight="1">
      <c r="A184" s="33"/>
      <c r="B184" s="167"/>
      <c r="C184" s="168" t="s">
        <v>7</v>
      </c>
      <c r="D184" s="168" t="s">
        <v>179</v>
      </c>
      <c r="E184" s="169" t="s">
        <v>435</v>
      </c>
      <c r="F184" s="170" t="s">
        <v>436</v>
      </c>
      <c r="G184" s="171" t="s">
        <v>437</v>
      </c>
      <c r="H184" s="172">
        <v>1</v>
      </c>
      <c r="I184" s="173"/>
      <c r="J184" s="174">
        <f>ROUND(I184*H184,2)</f>
        <v>0</v>
      </c>
      <c r="K184" s="170" t="s">
        <v>183</v>
      </c>
      <c r="L184" s="34"/>
      <c r="M184" s="175" t="s">
        <v>1</v>
      </c>
      <c r="N184" s="176" t="s">
        <v>40</v>
      </c>
      <c r="O184" s="59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438</v>
      </c>
      <c r="AT184" s="179" t="s">
        <v>179</v>
      </c>
      <c r="AU184" s="179" t="s">
        <v>84</v>
      </c>
      <c r="AY184" s="18" t="s">
        <v>177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82</v>
      </c>
      <c r="BK184" s="180">
        <f>ROUND(I184*H184,2)</f>
        <v>0</v>
      </c>
      <c r="BL184" s="18" t="s">
        <v>438</v>
      </c>
      <c r="BM184" s="179" t="s">
        <v>2287</v>
      </c>
    </row>
    <row r="185" spans="1:65" s="2" customFormat="1" ht="16.5" customHeight="1">
      <c r="A185" s="33"/>
      <c r="B185" s="167"/>
      <c r="C185" s="168" t="s">
        <v>289</v>
      </c>
      <c r="D185" s="168" t="s">
        <v>179</v>
      </c>
      <c r="E185" s="169" t="s">
        <v>441</v>
      </c>
      <c r="F185" s="170" t="s">
        <v>442</v>
      </c>
      <c r="G185" s="171" t="s">
        <v>437</v>
      </c>
      <c r="H185" s="172">
        <v>1</v>
      </c>
      <c r="I185" s="173"/>
      <c r="J185" s="174">
        <f>ROUND(I185*H185,2)</f>
        <v>0</v>
      </c>
      <c r="K185" s="170" t="s">
        <v>183</v>
      </c>
      <c r="L185" s="34"/>
      <c r="M185" s="216" t="s">
        <v>1</v>
      </c>
      <c r="N185" s="217" t="s">
        <v>40</v>
      </c>
      <c r="O185" s="218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438</v>
      </c>
      <c r="AT185" s="179" t="s">
        <v>179</v>
      </c>
      <c r="AU185" s="179" t="s">
        <v>84</v>
      </c>
      <c r="AY185" s="18" t="s">
        <v>177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82</v>
      </c>
      <c r="BK185" s="180">
        <f>ROUND(I185*H185,2)</f>
        <v>0</v>
      </c>
      <c r="BL185" s="18" t="s">
        <v>438</v>
      </c>
      <c r="BM185" s="179" t="s">
        <v>2288</v>
      </c>
    </row>
    <row r="186" spans="1:31" s="2" customFormat="1" ht="6.95" customHeight="1">
      <c r="A186" s="33"/>
      <c r="B186" s="48"/>
      <c r="C186" s="49"/>
      <c r="D186" s="49"/>
      <c r="E186" s="49"/>
      <c r="F186" s="49"/>
      <c r="G186" s="49"/>
      <c r="H186" s="49"/>
      <c r="I186" s="127"/>
      <c r="J186" s="49"/>
      <c r="K186" s="49"/>
      <c r="L186" s="34"/>
      <c r="M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</sheetData>
  <autoFilter ref="C126:K18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124</v>
      </c>
      <c r="AZ2" s="100" t="s">
        <v>137</v>
      </c>
      <c r="BA2" s="100" t="s">
        <v>1</v>
      </c>
      <c r="BB2" s="100" t="s">
        <v>1</v>
      </c>
      <c r="BC2" s="100" t="s">
        <v>2289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139</v>
      </c>
      <c r="BA3" s="100" t="s">
        <v>1</v>
      </c>
      <c r="BB3" s="100" t="s">
        <v>1</v>
      </c>
      <c r="BC3" s="100" t="s">
        <v>2290</v>
      </c>
      <c r="BD3" s="100" t="s">
        <v>84</v>
      </c>
    </row>
    <row r="4" spans="2:4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</row>
    <row r="8" spans="1:31" s="2" customFormat="1" ht="12" customHeight="1">
      <c r="A8" s="33"/>
      <c r="B8" s="34"/>
      <c r="C8" s="33"/>
      <c r="D8" s="28" t="s">
        <v>141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8" t="s">
        <v>2291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16. 1. 2019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104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35</v>
      </c>
      <c r="E30" s="33"/>
      <c r="F30" s="33"/>
      <c r="G30" s="33"/>
      <c r="H30" s="33"/>
      <c r="I30" s="103"/>
      <c r="J30" s="72">
        <f>ROUND(J122,2)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11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39</v>
      </c>
      <c r="E33" s="28" t="s">
        <v>40</v>
      </c>
      <c r="F33" s="113">
        <f>ROUND((SUM(BE122:BE172)),2)</f>
        <v>0</v>
      </c>
      <c r="G33" s="33"/>
      <c r="H33" s="33"/>
      <c r="I33" s="114">
        <v>0.21</v>
      </c>
      <c r="J33" s="113">
        <f>ROUND(((SUM(BE122:BE172))*I33),2)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13">
        <f>ROUND((SUM(BF122:BF172)),2)</f>
        <v>0</v>
      </c>
      <c r="G34" s="33"/>
      <c r="H34" s="33"/>
      <c r="I34" s="114">
        <v>0.15</v>
      </c>
      <c r="J34" s="113">
        <f>ROUND(((SUM(BF122:BF172))*I34),2)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13">
        <f>ROUND((SUM(BG122:BG172)),2)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13">
        <f>ROUND((SUM(BH122:BH172)),2)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ROUND((SUM(BI122:BI172)),2)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45</v>
      </c>
      <c r="E39" s="61"/>
      <c r="F39" s="61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141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009 - SO 09 Odstraněné prvky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16. 1. 2019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32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146</v>
      </c>
      <c r="D94" s="115"/>
      <c r="E94" s="115"/>
      <c r="F94" s="115"/>
      <c r="G94" s="115"/>
      <c r="H94" s="115"/>
      <c r="I94" s="130"/>
      <c r="J94" s="131" t="s">
        <v>147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148</v>
      </c>
      <c r="D96" s="33"/>
      <c r="E96" s="33"/>
      <c r="F96" s="33"/>
      <c r="G96" s="33"/>
      <c r="H96" s="33"/>
      <c r="I96" s="10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149</v>
      </c>
    </row>
    <row r="97" spans="2:12" s="9" customFormat="1" ht="24.95" customHeight="1">
      <c r="B97" s="133"/>
      <c r="D97" s="134" t="s">
        <v>150</v>
      </c>
      <c r="E97" s="135"/>
      <c r="F97" s="135"/>
      <c r="G97" s="135"/>
      <c r="H97" s="135"/>
      <c r="I97" s="136"/>
      <c r="J97" s="137">
        <f>J123</f>
        <v>0</v>
      </c>
      <c r="L97" s="133"/>
    </row>
    <row r="98" spans="2:12" s="10" customFormat="1" ht="19.9" customHeight="1">
      <c r="B98" s="138"/>
      <c r="D98" s="139" t="s">
        <v>151</v>
      </c>
      <c r="E98" s="140"/>
      <c r="F98" s="140"/>
      <c r="G98" s="140"/>
      <c r="H98" s="140"/>
      <c r="I98" s="141"/>
      <c r="J98" s="142">
        <f>J124</f>
        <v>0</v>
      </c>
      <c r="L98" s="138"/>
    </row>
    <row r="99" spans="2:12" s="10" customFormat="1" ht="19.9" customHeight="1">
      <c r="B99" s="138"/>
      <c r="D99" s="139" t="s">
        <v>154</v>
      </c>
      <c r="E99" s="140"/>
      <c r="F99" s="140"/>
      <c r="G99" s="140"/>
      <c r="H99" s="140"/>
      <c r="I99" s="141"/>
      <c r="J99" s="142">
        <f>J141</f>
        <v>0</v>
      </c>
      <c r="L99" s="138"/>
    </row>
    <row r="100" spans="2:12" s="10" customFormat="1" ht="19.9" customHeight="1">
      <c r="B100" s="138"/>
      <c r="D100" s="139" t="s">
        <v>155</v>
      </c>
      <c r="E100" s="140"/>
      <c r="F100" s="140"/>
      <c r="G100" s="140"/>
      <c r="H100" s="140"/>
      <c r="I100" s="141"/>
      <c r="J100" s="142">
        <f>J149</f>
        <v>0</v>
      </c>
      <c r="L100" s="138"/>
    </row>
    <row r="101" spans="2:12" s="9" customFormat="1" ht="24.95" customHeight="1">
      <c r="B101" s="133"/>
      <c r="D101" s="134" t="s">
        <v>157</v>
      </c>
      <c r="E101" s="135"/>
      <c r="F101" s="135"/>
      <c r="G101" s="135"/>
      <c r="H101" s="135"/>
      <c r="I101" s="136"/>
      <c r="J101" s="137">
        <f>J165</f>
        <v>0</v>
      </c>
      <c r="L101" s="133"/>
    </row>
    <row r="102" spans="2:12" s="10" customFormat="1" ht="19.9" customHeight="1">
      <c r="B102" s="138"/>
      <c r="D102" s="139" t="s">
        <v>158</v>
      </c>
      <c r="E102" s="140"/>
      <c r="F102" s="140"/>
      <c r="G102" s="140"/>
      <c r="H102" s="140"/>
      <c r="I102" s="141"/>
      <c r="J102" s="142">
        <f>J166</f>
        <v>0</v>
      </c>
      <c r="L102" s="13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10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127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128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162</v>
      </c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.5" customHeight="1">
      <c r="A112" s="33"/>
      <c r="B112" s="34"/>
      <c r="C112" s="33"/>
      <c r="D112" s="33"/>
      <c r="E112" s="276" t="str">
        <f>E7</f>
        <v>Regenerace panelového sídliště Vyhlídka-V.etapa lokalita ulic Havlíčkova a Zd.Fibicha</v>
      </c>
      <c r="F112" s="277"/>
      <c r="G112" s="277"/>
      <c r="H112" s="277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141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8" t="str">
        <f>E9</f>
        <v>009 - SO 09 Odstraněné prvky</v>
      </c>
      <c r="F114" s="275"/>
      <c r="G114" s="275"/>
      <c r="H114" s="275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Valašské Meziříčí</v>
      </c>
      <c r="G116" s="33"/>
      <c r="H116" s="33"/>
      <c r="I116" s="104" t="s">
        <v>21</v>
      </c>
      <c r="J116" s="56" t="str">
        <f>IF(J12="","",J12)</f>
        <v>16. 1. 2019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7.95" customHeight="1">
      <c r="A118" s="33"/>
      <c r="B118" s="34"/>
      <c r="C118" s="28" t="s">
        <v>23</v>
      </c>
      <c r="D118" s="33"/>
      <c r="E118" s="33"/>
      <c r="F118" s="26" t="str">
        <f>E15</f>
        <v>Město Valašské Meziříčí</v>
      </c>
      <c r="G118" s="33"/>
      <c r="H118" s="33"/>
      <c r="I118" s="104" t="s">
        <v>29</v>
      </c>
      <c r="J118" s="31" t="str">
        <f>E21</f>
        <v>LZ-PROJEKT plus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IF(E18="","",E18)</f>
        <v>Vyplň údaj</v>
      </c>
      <c r="G119" s="33"/>
      <c r="H119" s="33"/>
      <c r="I119" s="104" t="s">
        <v>32</v>
      </c>
      <c r="J119" s="31" t="str">
        <f>E24</f>
        <v>Fajfrová Irena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3"/>
      <c r="B121" s="144"/>
      <c r="C121" s="145" t="s">
        <v>163</v>
      </c>
      <c r="D121" s="146" t="s">
        <v>60</v>
      </c>
      <c r="E121" s="146" t="s">
        <v>56</v>
      </c>
      <c r="F121" s="146" t="s">
        <v>57</v>
      </c>
      <c r="G121" s="146" t="s">
        <v>164</v>
      </c>
      <c r="H121" s="146" t="s">
        <v>165</v>
      </c>
      <c r="I121" s="147" t="s">
        <v>166</v>
      </c>
      <c r="J121" s="146" t="s">
        <v>147</v>
      </c>
      <c r="K121" s="148" t="s">
        <v>167</v>
      </c>
      <c r="L121" s="149"/>
      <c r="M121" s="63" t="s">
        <v>1</v>
      </c>
      <c r="N121" s="64" t="s">
        <v>39</v>
      </c>
      <c r="O121" s="64" t="s">
        <v>168</v>
      </c>
      <c r="P121" s="64" t="s">
        <v>169</v>
      </c>
      <c r="Q121" s="64" t="s">
        <v>170</v>
      </c>
      <c r="R121" s="64" t="s">
        <v>171</v>
      </c>
      <c r="S121" s="64" t="s">
        <v>172</v>
      </c>
      <c r="T121" s="65" t="s">
        <v>173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9" customHeight="1">
      <c r="A122" s="33"/>
      <c r="B122" s="34"/>
      <c r="C122" s="70" t="s">
        <v>174</v>
      </c>
      <c r="D122" s="33"/>
      <c r="E122" s="33"/>
      <c r="F122" s="33"/>
      <c r="G122" s="33"/>
      <c r="H122" s="33"/>
      <c r="I122" s="103"/>
      <c r="J122" s="150">
        <f>BK122</f>
        <v>0</v>
      </c>
      <c r="K122" s="33"/>
      <c r="L122" s="34"/>
      <c r="M122" s="66"/>
      <c r="N122" s="57"/>
      <c r="O122" s="67"/>
      <c r="P122" s="151">
        <f>P123+P165</f>
        <v>0</v>
      </c>
      <c r="Q122" s="67"/>
      <c r="R122" s="151">
        <f>R123+R165</f>
        <v>0.006</v>
      </c>
      <c r="S122" s="67"/>
      <c r="T122" s="152">
        <f>T123+T165</f>
        <v>245.97199999999998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149</v>
      </c>
      <c r="BK122" s="153">
        <f>BK123+BK165</f>
        <v>0</v>
      </c>
    </row>
    <row r="123" spans="2:63" s="12" customFormat="1" ht="25.9" customHeight="1">
      <c r="B123" s="154"/>
      <c r="D123" s="155" t="s">
        <v>74</v>
      </c>
      <c r="E123" s="156" t="s">
        <v>175</v>
      </c>
      <c r="F123" s="156" t="s">
        <v>176</v>
      </c>
      <c r="I123" s="157"/>
      <c r="J123" s="158">
        <f>BK123</f>
        <v>0</v>
      </c>
      <c r="L123" s="154"/>
      <c r="M123" s="159"/>
      <c r="N123" s="160"/>
      <c r="O123" s="160"/>
      <c r="P123" s="161">
        <f>P124+P141+P149</f>
        <v>0</v>
      </c>
      <c r="Q123" s="160"/>
      <c r="R123" s="161">
        <f>R124+R141+R149</f>
        <v>0.006</v>
      </c>
      <c r="S123" s="160"/>
      <c r="T123" s="162">
        <f>T124+T141+T149</f>
        <v>245.427</v>
      </c>
      <c r="AR123" s="155" t="s">
        <v>82</v>
      </c>
      <c r="AT123" s="163" t="s">
        <v>74</v>
      </c>
      <c r="AU123" s="163" t="s">
        <v>75</v>
      </c>
      <c r="AY123" s="155" t="s">
        <v>177</v>
      </c>
      <c r="BK123" s="164">
        <f>BK124+BK141+BK149</f>
        <v>0</v>
      </c>
    </row>
    <row r="124" spans="2:63" s="12" customFormat="1" ht="22.9" customHeight="1">
      <c r="B124" s="154"/>
      <c r="D124" s="155" t="s">
        <v>74</v>
      </c>
      <c r="E124" s="165" t="s">
        <v>82</v>
      </c>
      <c r="F124" s="165" t="s">
        <v>178</v>
      </c>
      <c r="I124" s="157"/>
      <c r="J124" s="166">
        <f>BK124</f>
        <v>0</v>
      </c>
      <c r="L124" s="154"/>
      <c r="M124" s="159"/>
      <c r="N124" s="160"/>
      <c r="O124" s="160"/>
      <c r="P124" s="161">
        <f>SUM(P125:P140)</f>
        <v>0</v>
      </c>
      <c r="Q124" s="160"/>
      <c r="R124" s="161">
        <f>SUM(R125:R140)</f>
        <v>0</v>
      </c>
      <c r="S124" s="160"/>
      <c r="T124" s="162">
        <f>SUM(T125:T140)</f>
        <v>207.795</v>
      </c>
      <c r="AR124" s="155" t="s">
        <v>82</v>
      </c>
      <c r="AT124" s="163" t="s">
        <v>74</v>
      </c>
      <c r="AU124" s="163" t="s">
        <v>82</v>
      </c>
      <c r="AY124" s="155" t="s">
        <v>177</v>
      </c>
      <c r="BK124" s="164">
        <f>SUM(BK125:BK140)</f>
        <v>0</v>
      </c>
    </row>
    <row r="125" spans="1:65" s="2" customFormat="1" ht="24" customHeight="1">
      <c r="A125" s="33"/>
      <c r="B125" s="167"/>
      <c r="C125" s="168" t="s">
        <v>82</v>
      </c>
      <c r="D125" s="168" t="s">
        <v>179</v>
      </c>
      <c r="E125" s="169" t="s">
        <v>1138</v>
      </c>
      <c r="F125" s="170" t="s">
        <v>1139</v>
      </c>
      <c r="G125" s="171" t="s">
        <v>182</v>
      </c>
      <c r="H125" s="172">
        <v>15</v>
      </c>
      <c r="I125" s="173"/>
      <c r="J125" s="174">
        <f>ROUND(I125*H125,2)</f>
        <v>0</v>
      </c>
      <c r="K125" s="170" t="s">
        <v>183</v>
      </c>
      <c r="L125" s="34"/>
      <c r="M125" s="175" t="s">
        <v>1</v>
      </c>
      <c r="N125" s="176" t="s">
        <v>40</v>
      </c>
      <c r="O125" s="59"/>
      <c r="P125" s="177">
        <f>O125*H125</f>
        <v>0</v>
      </c>
      <c r="Q125" s="177">
        <v>0</v>
      </c>
      <c r="R125" s="177">
        <f>Q125*H125</f>
        <v>0</v>
      </c>
      <c r="S125" s="177">
        <v>0.255</v>
      </c>
      <c r="T125" s="178">
        <f>S125*H125</f>
        <v>3.825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184</v>
      </c>
      <c r="AT125" s="179" t="s">
        <v>179</v>
      </c>
      <c r="AU125" s="179" t="s">
        <v>84</v>
      </c>
      <c r="AY125" s="18" t="s">
        <v>177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8" t="s">
        <v>82</v>
      </c>
      <c r="BK125" s="180">
        <f>ROUND(I125*H125,2)</f>
        <v>0</v>
      </c>
      <c r="BL125" s="18" t="s">
        <v>184</v>
      </c>
      <c r="BM125" s="179" t="s">
        <v>2292</v>
      </c>
    </row>
    <row r="126" spans="2:51" s="13" customFormat="1" ht="12">
      <c r="B126" s="181"/>
      <c r="D126" s="182" t="s">
        <v>189</v>
      </c>
      <c r="E126" s="183" t="s">
        <v>1</v>
      </c>
      <c r="F126" s="184" t="s">
        <v>2293</v>
      </c>
      <c r="H126" s="185">
        <v>15</v>
      </c>
      <c r="I126" s="186"/>
      <c r="L126" s="181"/>
      <c r="M126" s="187"/>
      <c r="N126" s="188"/>
      <c r="O126" s="188"/>
      <c r="P126" s="188"/>
      <c r="Q126" s="188"/>
      <c r="R126" s="188"/>
      <c r="S126" s="188"/>
      <c r="T126" s="189"/>
      <c r="AT126" s="183" t="s">
        <v>189</v>
      </c>
      <c r="AU126" s="183" t="s">
        <v>84</v>
      </c>
      <c r="AV126" s="13" t="s">
        <v>84</v>
      </c>
      <c r="AW126" s="13" t="s">
        <v>31</v>
      </c>
      <c r="AX126" s="13" t="s">
        <v>82</v>
      </c>
      <c r="AY126" s="183" t="s">
        <v>177</v>
      </c>
    </row>
    <row r="127" spans="1:65" s="2" customFormat="1" ht="24" customHeight="1">
      <c r="A127" s="33"/>
      <c r="B127" s="167"/>
      <c r="C127" s="168" t="s">
        <v>84</v>
      </c>
      <c r="D127" s="168" t="s">
        <v>179</v>
      </c>
      <c r="E127" s="169" t="s">
        <v>2294</v>
      </c>
      <c r="F127" s="170" t="s">
        <v>2295</v>
      </c>
      <c r="G127" s="171" t="s">
        <v>182</v>
      </c>
      <c r="H127" s="172">
        <v>140</v>
      </c>
      <c r="I127" s="173"/>
      <c r="J127" s="174">
        <f>ROUND(I127*H127,2)</f>
        <v>0</v>
      </c>
      <c r="K127" s="170" t="s">
        <v>183</v>
      </c>
      <c r="L127" s="34"/>
      <c r="M127" s="175" t="s">
        <v>1</v>
      </c>
      <c r="N127" s="176" t="s">
        <v>40</v>
      </c>
      <c r="O127" s="59"/>
      <c r="P127" s="177">
        <f>O127*H127</f>
        <v>0</v>
      </c>
      <c r="Q127" s="177">
        <v>0</v>
      </c>
      <c r="R127" s="177">
        <f>Q127*H127</f>
        <v>0</v>
      </c>
      <c r="S127" s="177">
        <v>0.44</v>
      </c>
      <c r="T127" s="178">
        <f>S127*H127</f>
        <v>61.6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9" t="s">
        <v>184</v>
      </c>
      <c r="AT127" s="179" t="s">
        <v>179</v>
      </c>
      <c r="AU127" s="179" t="s">
        <v>84</v>
      </c>
      <c r="AY127" s="18" t="s">
        <v>177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8" t="s">
        <v>82</v>
      </c>
      <c r="BK127" s="180">
        <f>ROUND(I127*H127,2)</f>
        <v>0</v>
      </c>
      <c r="BL127" s="18" t="s">
        <v>184</v>
      </c>
      <c r="BM127" s="179" t="s">
        <v>2296</v>
      </c>
    </row>
    <row r="128" spans="1:65" s="2" customFormat="1" ht="24" customHeight="1">
      <c r="A128" s="33"/>
      <c r="B128" s="167"/>
      <c r="C128" s="168" t="s">
        <v>191</v>
      </c>
      <c r="D128" s="168" t="s">
        <v>179</v>
      </c>
      <c r="E128" s="169" t="s">
        <v>2297</v>
      </c>
      <c r="F128" s="170" t="s">
        <v>2298</v>
      </c>
      <c r="G128" s="171" t="s">
        <v>182</v>
      </c>
      <c r="H128" s="172">
        <v>140</v>
      </c>
      <c r="I128" s="173"/>
      <c r="J128" s="174">
        <f>ROUND(I128*H128,2)</f>
        <v>0</v>
      </c>
      <c r="K128" s="170" t="s">
        <v>183</v>
      </c>
      <c r="L128" s="34"/>
      <c r="M128" s="175" t="s">
        <v>1</v>
      </c>
      <c r="N128" s="176" t="s">
        <v>40</v>
      </c>
      <c r="O128" s="59"/>
      <c r="P128" s="177">
        <f>O128*H128</f>
        <v>0</v>
      </c>
      <c r="Q128" s="177">
        <v>0</v>
      </c>
      <c r="R128" s="177">
        <f>Q128*H128</f>
        <v>0</v>
      </c>
      <c r="S128" s="177">
        <v>0.582</v>
      </c>
      <c r="T128" s="178">
        <f>S128*H128</f>
        <v>81.47999999999999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9" t="s">
        <v>184</v>
      </c>
      <c r="AT128" s="179" t="s">
        <v>179</v>
      </c>
      <c r="AU128" s="179" t="s">
        <v>84</v>
      </c>
      <c r="AY128" s="18" t="s">
        <v>177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8" t="s">
        <v>82</v>
      </c>
      <c r="BK128" s="180">
        <f>ROUND(I128*H128,2)</f>
        <v>0</v>
      </c>
      <c r="BL128" s="18" t="s">
        <v>184</v>
      </c>
      <c r="BM128" s="179" t="s">
        <v>2299</v>
      </c>
    </row>
    <row r="129" spans="2:51" s="13" customFormat="1" ht="12">
      <c r="B129" s="181"/>
      <c r="D129" s="182" t="s">
        <v>189</v>
      </c>
      <c r="E129" s="183" t="s">
        <v>1</v>
      </c>
      <c r="F129" s="184" t="s">
        <v>2300</v>
      </c>
      <c r="H129" s="185">
        <v>140</v>
      </c>
      <c r="I129" s="186"/>
      <c r="L129" s="181"/>
      <c r="M129" s="187"/>
      <c r="N129" s="188"/>
      <c r="O129" s="188"/>
      <c r="P129" s="188"/>
      <c r="Q129" s="188"/>
      <c r="R129" s="188"/>
      <c r="S129" s="188"/>
      <c r="T129" s="189"/>
      <c r="AT129" s="183" t="s">
        <v>189</v>
      </c>
      <c r="AU129" s="183" t="s">
        <v>84</v>
      </c>
      <c r="AV129" s="13" t="s">
        <v>84</v>
      </c>
      <c r="AW129" s="13" t="s">
        <v>31</v>
      </c>
      <c r="AX129" s="13" t="s">
        <v>82</v>
      </c>
      <c r="AY129" s="183" t="s">
        <v>177</v>
      </c>
    </row>
    <row r="130" spans="1:65" s="2" customFormat="1" ht="24" customHeight="1">
      <c r="A130" s="33"/>
      <c r="B130" s="167"/>
      <c r="C130" s="168" t="s">
        <v>184</v>
      </c>
      <c r="D130" s="168" t="s">
        <v>179</v>
      </c>
      <c r="E130" s="169" t="s">
        <v>890</v>
      </c>
      <c r="F130" s="170" t="s">
        <v>891</v>
      </c>
      <c r="G130" s="171" t="s">
        <v>182</v>
      </c>
      <c r="H130" s="172">
        <v>32</v>
      </c>
      <c r="I130" s="173"/>
      <c r="J130" s="174">
        <f>ROUND(I130*H130,2)</f>
        <v>0</v>
      </c>
      <c r="K130" s="170" t="s">
        <v>183</v>
      </c>
      <c r="L130" s="34"/>
      <c r="M130" s="175" t="s">
        <v>1</v>
      </c>
      <c r="N130" s="176" t="s">
        <v>40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0.44</v>
      </c>
      <c r="T130" s="178">
        <f>S130*H130</f>
        <v>14.08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184</v>
      </c>
      <c r="AT130" s="179" t="s">
        <v>179</v>
      </c>
      <c r="AU130" s="179" t="s">
        <v>84</v>
      </c>
      <c r="AY130" s="18" t="s">
        <v>177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82</v>
      </c>
      <c r="BK130" s="180">
        <f>ROUND(I130*H130,2)</f>
        <v>0</v>
      </c>
      <c r="BL130" s="18" t="s">
        <v>184</v>
      </c>
      <c r="BM130" s="179" t="s">
        <v>2301</v>
      </c>
    </row>
    <row r="131" spans="1:65" s="2" customFormat="1" ht="24" customHeight="1">
      <c r="A131" s="33"/>
      <c r="B131" s="167"/>
      <c r="C131" s="168" t="s">
        <v>203</v>
      </c>
      <c r="D131" s="168" t="s">
        <v>179</v>
      </c>
      <c r="E131" s="169" t="s">
        <v>1146</v>
      </c>
      <c r="F131" s="170" t="s">
        <v>2302</v>
      </c>
      <c r="G131" s="171" t="s">
        <v>182</v>
      </c>
      <c r="H131" s="172">
        <v>32</v>
      </c>
      <c r="I131" s="173"/>
      <c r="J131" s="174">
        <f>ROUND(I131*H131,2)</f>
        <v>0</v>
      </c>
      <c r="K131" s="170" t="s">
        <v>183</v>
      </c>
      <c r="L131" s="34"/>
      <c r="M131" s="175" t="s">
        <v>1</v>
      </c>
      <c r="N131" s="176" t="s">
        <v>40</v>
      </c>
      <c r="O131" s="59"/>
      <c r="P131" s="177">
        <f>O131*H131</f>
        <v>0</v>
      </c>
      <c r="Q131" s="177">
        <v>0</v>
      </c>
      <c r="R131" s="177">
        <f>Q131*H131</f>
        <v>0</v>
      </c>
      <c r="S131" s="177">
        <v>0.63</v>
      </c>
      <c r="T131" s="178">
        <f>S131*H131</f>
        <v>20.16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184</v>
      </c>
      <c r="AT131" s="179" t="s">
        <v>179</v>
      </c>
      <c r="AU131" s="179" t="s">
        <v>84</v>
      </c>
      <c r="AY131" s="18" t="s">
        <v>177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82</v>
      </c>
      <c r="BK131" s="180">
        <f>ROUND(I131*H131,2)</f>
        <v>0</v>
      </c>
      <c r="BL131" s="18" t="s">
        <v>184</v>
      </c>
      <c r="BM131" s="179" t="s">
        <v>2303</v>
      </c>
    </row>
    <row r="132" spans="2:51" s="13" customFormat="1" ht="12">
      <c r="B132" s="181"/>
      <c r="D132" s="182" t="s">
        <v>189</v>
      </c>
      <c r="E132" s="183" t="s">
        <v>1</v>
      </c>
      <c r="F132" s="184" t="s">
        <v>2304</v>
      </c>
      <c r="H132" s="185">
        <v>32</v>
      </c>
      <c r="I132" s="186"/>
      <c r="L132" s="181"/>
      <c r="M132" s="187"/>
      <c r="N132" s="188"/>
      <c r="O132" s="188"/>
      <c r="P132" s="188"/>
      <c r="Q132" s="188"/>
      <c r="R132" s="188"/>
      <c r="S132" s="188"/>
      <c r="T132" s="189"/>
      <c r="AT132" s="183" t="s">
        <v>189</v>
      </c>
      <c r="AU132" s="183" t="s">
        <v>84</v>
      </c>
      <c r="AV132" s="13" t="s">
        <v>84</v>
      </c>
      <c r="AW132" s="13" t="s">
        <v>31</v>
      </c>
      <c r="AX132" s="13" t="s">
        <v>82</v>
      </c>
      <c r="AY132" s="183" t="s">
        <v>177</v>
      </c>
    </row>
    <row r="133" spans="1:65" s="2" customFormat="1" ht="16.5" customHeight="1">
      <c r="A133" s="33"/>
      <c r="B133" s="167"/>
      <c r="C133" s="168" t="s">
        <v>208</v>
      </c>
      <c r="D133" s="168" t="s">
        <v>179</v>
      </c>
      <c r="E133" s="169" t="s">
        <v>192</v>
      </c>
      <c r="F133" s="170" t="s">
        <v>193</v>
      </c>
      <c r="G133" s="171" t="s">
        <v>194</v>
      </c>
      <c r="H133" s="172">
        <v>130</v>
      </c>
      <c r="I133" s="173"/>
      <c r="J133" s="174">
        <f>ROUND(I133*H133,2)</f>
        <v>0</v>
      </c>
      <c r="K133" s="170" t="s">
        <v>183</v>
      </c>
      <c r="L133" s="34"/>
      <c r="M133" s="175" t="s">
        <v>1</v>
      </c>
      <c r="N133" s="176" t="s">
        <v>40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0.205</v>
      </c>
      <c r="T133" s="178">
        <f>S133*H133</f>
        <v>26.65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184</v>
      </c>
      <c r="AT133" s="179" t="s">
        <v>179</v>
      </c>
      <c r="AU133" s="179" t="s">
        <v>84</v>
      </c>
      <c r="AY133" s="18" t="s">
        <v>177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82</v>
      </c>
      <c r="BK133" s="180">
        <f>ROUND(I133*H133,2)</f>
        <v>0</v>
      </c>
      <c r="BL133" s="18" t="s">
        <v>184</v>
      </c>
      <c r="BM133" s="179" t="s">
        <v>2305</v>
      </c>
    </row>
    <row r="134" spans="1:65" s="2" customFormat="1" ht="24" customHeight="1">
      <c r="A134" s="33"/>
      <c r="B134" s="167"/>
      <c r="C134" s="168" t="s">
        <v>213</v>
      </c>
      <c r="D134" s="168" t="s">
        <v>179</v>
      </c>
      <c r="E134" s="169" t="s">
        <v>209</v>
      </c>
      <c r="F134" s="170" t="s">
        <v>210</v>
      </c>
      <c r="G134" s="171" t="s">
        <v>198</v>
      </c>
      <c r="H134" s="172">
        <v>1.2</v>
      </c>
      <c r="I134" s="173"/>
      <c r="J134" s="174">
        <f>ROUND(I134*H134,2)</f>
        <v>0</v>
      </c>
      <c r="K134" s="170" t="s">
        <v>183</v>
      </c>
      <c r="L134" s="34"/>
      <c r="M134" s="175" t="s">
        <v>1</v>
      </c>
      <c r="N134" s="176" t="s">
        <v>40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184</v>
      </c>
      <c r="AT134" s="179" t="s">
        <v>179</v>
      </c>
      <c r="AU134" s="179" t="s">
        <v>84</v>
      </c>
      <c r="AY134" s="18" t="s">
        <v>177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82</v>
      </c>
      <c r="BK134" s="180">
        <f>ROUND(I134*H134,2)</f>
        <v>0</v>
      </c>
      <c r="BL134" s="18" t="s">
        <v>184</v>
      </c>
      <c r="BM134" s="179" t="s">
        <v>2306</v>
      </c>
    </row>
    <row r="135" spans="2:51" s="14" customFormat="1" ht="12">
      <c r="B135" s="190"/>
      <c r="D135" s="182" t="s">
        <v>189</v>
      </c>
      <c r="E135" s="191" t="s">
        <v>1</v>
      </c>
      <c r="F135" s="192" t="s">
        <v>2307</v>
      </c>
      <c r="H135" s="191" t="s">
        <v>1</v>
      </c>
      <c r="I135" s="193"/>
      <c r="L135" s="190"/>
      <c r="M135" s="194"/>
      <c r="N135" s="195"/>
      <c r="O135" s="195"/>
      <c r="P135" s="195"/>
      <c r="Q135" s="195"/>
      <c r="R135" s="195"/>
      <c r="S135" s="195"/>
      <c r="T135" s="196"/>
      <c r="AT135" s="191" t="s">
        <v>189</v>
      </c>
      <c r="AU135" s="191" t="s">
        <v>84</v>
      </c>
      <c r="AV135" s="14" t="s">
        <v>82</v>
      </c>
      <c r="AW135" s="14" t="s">
        <v>31</v>
      </c>
      <c r="AX135" s="14" t="s">
        <v>75</v>
      </c>
      <c r="AY135" s="191" t="s">
        <v>177</v>
      </c>
    </row>
    <row r="136" spans="2:51" s="13" customFormat="1" ht="12">
      <c r="B136" s="181"/>
      <c r="D136" s="182" t="s">
        <v>189</v>
      </c>
      <c r="E136" s="183" t="s">
        <v>1</v>
      </c>
      <c r="F136" s="184" t="s">
        <v>2308</v>
      </c>
      <c r="H136" s="185">
        <v>1.2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189</v>
      </c>
      <c r="AU136" s="183" t="s">
        <v>84</v>
      </c>
      <c r="AV136" s="13" t="s">
        <v>84</v>
      </c>
      <c r="AW136" s="13" t="s">
        <v>31</v>
      </c>
      <c r="AX136" s="13" t="s">
        <v>82</v>
      </c>
      <c r="AY136" s="183" t="s">
        <v>177</v>
      </c>
    </row>
    <row r="137" spans="1:65" s="2" customFormat="1" ht="16.5" customHeight="1">
      <c r="A137" s="33"/>
      <c r="B137" s="167"/>
      <c r="C137" s="168" t="s">
        <v>217</v>
      </c>
      <c r="D137" s="168" t="s">
        <v>179</v>
      </c>
      <c r="E137" s="169" t="s">
        <v>223</v>
      </c>
      <c r="F137" s="170" t="s">
        <v>224</v>
      </c>
      <c r="G137" s="171" t="s">
        <v>198</v>
      </c>
      <c r="H137" s="172">
        <v>1.2</v>
      </c>
      <c r="I137" s="173"/>
      <c r="J137" s="174">
        <f>ROUND(I137*H137,2)</f>
        <v>0</v>
      </c>
      <c r="K137" s="170" t="s">
        <v>183</v>
      </c>
      <c r="L137" s="34"/>
      <c r="M137" s="175" t="s">
        <v>1</v>
      </c>
      <c r="N137" s="176" t="s">
        <v>40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184</v>
      </c>
      <c r="AT137" s="179" t="s">
        <v>179</v>
      </c>
      <c r="AU137" s="179" t="s">
        <v>84</v>
      </c>
      <c r="AY137" s="18" t="s">
        <v>177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82</v>
      </c>
      <c r="BK137" s="180">
        <f>ROUND(I137*H137,2)</f>
        <v>0</v>
      </c>
      <c r="BL137" s="18" t="s">
        <v>184</v>
      </c>
      <c r="BM137" s="179" t="s">
        <v>2309</v>
      </c>
    </row>
    <row r="138" spans="2:51" s="13" customFormat="1" ht="12">
      <c r="B138" s="181"/>
      <c r="D138" s="182" t="s">
        <v>189</v>
      </c>
      <c r="E138" s="183" t="s">
        <v>1</v>
      </c>
      <c r="F138" s="184" t="s">
        <v>2308</v>
      </c>
      <c r="H138" s="185">
        <v>1.2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189</v>
      </c>
      <c r="AU138" s="183" t="s">
        <v>84</v>
      </c>
      <c r="AV138" s="13" t="s">
        <v>84</v>
      </c>
      <c r="AW138" s="13" t="s">
        <v>31</v>
      </c>
      <c r="AX138" s="13" t="s">
        <v>82</v>
      </c>
      <c r="AY138" s="183" t="s">
        <v>177</v>
      </c>
    </row>
    <row r="139" spans="1:65" s="2" customFormat="1" ht="24" customHeight="1">
      <c r="A139" s="33"/>
      <c r="B139" s="167"/>
      <c r="C139" s="168" t="s">
        <v>222</v>
      </c>
      <c r="D139" s="168" t="s">
        <v>179</v>
      </c>
      <c r="E139" s="169" t="s">
        <v>930</v>
      </c>
      <c r="F139" s="170" t="s">
        <v>931</v>
      </c>
      <c r="G139" s="171" t="s">
        <v>198</v>
      </c>
      <c r="H139" s="172">
        <v>1.2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2310</v>
      </c>
    </row>
    <row r="140" spans="2:51" s="13" customFormat="1" ht="12">
      <c r="B140" s="181"/>
      <c r="D140" s="182" t="s">
        <v>189</v>
      </c>
      <c r="E140" s="183" t="s">
        <v>1</v>
      </c>
      <c r="F140" s="184" t="s">
        <v>2311</v>
      </c>
      <c r="H140" s="185">
        <v>1.2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189</v>
      </c>
      <c r="AU140" s="183" t="s">
        <v>84</v>
      </c>
      <c r="AV140" s="13" t="s">
        <v>84</v>
      </c>
      <c r="AW140" s="13" t="s">
        <v>31</v>
      </c>
      <c r="AX140" s="13" t="s">
        <v>82</v>
      </c>
      <c r="AY140" s="183" t="s">
        <v>177</v>
      </c>
    </row>
    <row r="141" spans="2:63" s="12" customFormat="1" ht="22.9" customHeight="1">
      <c r="B141" s="154"/>
      <c r="D141" s="155" t="s">
        <v>74</v>
      </c>
      <c r="E141" s="165" t="s">
        <v>222</v>
      </c>
      <c r="F141" s="165" t="s">
        <v>294</v>
      </c>
      <c r="I141" s="157"/>
      <c r="J141" s="166">
        <f>BK141</f>
        <v>0</v>
      </c>
      <c r="L141" s="154"/>
      <c r="M141" s="159"/>
      <c r="N141" s="160"/>
      <c r="O141" s="160"/>
      <c r="P141" s="161">
        <f>SUM(P142:P148)</f>
        <v>0</v>
      </c>
      <c r="Q141" s="160"/>
      <c r="R141" s="161">
        <f>SUM(R142:R148)</f>
        <v>0.006</v>
      </c>
      <c r="S141" s="160"/>
      <c r="T141" s="162">
        <f>SUM(T142:T148)</f>
        <v>37.632</v>
      </c>
      <c r="AR141" s="155" t="s">
        <v>82</v>
      </c>
      <c r="AT141" s="163" t="s">
        <v>74</v>
      </c>
      <c r="AU141" s="163" t="s">
        <v>82</v>
      </c>
      <c r="AY141" s="155" t="s">
        <v>177</v>
      </c>
      <c r="BK141" s="164">
        <f>SUM(BK142:BK148)</f>
        <v>0</v>
      </c>
    </row>
    <row r="142" spans="1:65" s="2" customFormat="1" ht="16.5" customHeight="1">
      <c r="A142" s="33"/>
      <c r="B142" s="167"/>
      <c r="C142" s="168" t="s">
        <v>227</v>
      </c>
      <c r="D142" s="168" t="s">
        <v>179</v>
      </c>
      <c r="E142" s="169" t="s">
        <v>2312</v>
      </c>
      <c r="F142" s="170" t="s">
        <v>2313</v>
      </c>
      <c r="G142" s="171" t="s">
        <v>198</v>
      </c>
      <c r="H142" s="172">
        <v>20</v>
      </c>
      <c r="I142" s="173"/>
      <c r="J142" s="174">
        <f>ROUND(I142*H142,2)</f>
        <v>0</v>
      </c>
      <c r="K142" s="170" t="s">
        <v>1</v>
      </c>
      <c r="L142" s="34"/>
      <c r="M142" s="175" t="s">
        <v>1</v>
      </c>
      <c r="N142" s="176" t="s">
        <v>40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1.67</v>
      </c>
      <c r="T142" s="178">
        <f>S142*H142</f>
        <v>33.4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82</v>
      </c>
      <c r="BK142" s="180">
        <f>ROUND(I142*H142,2)</f>
        <v>0</v>
      </c>
      <c r="BL142" s="18" t="s">
        <v>184</v>
      </c>
      <c r="BM142" s="179" t="s">
        <v>2314</v>
      </c>
    </row>
    <row r="143" spans="2:51" s="13" customFormat="1" ht="12">
      <c r="B143" s="181"/>
      <c r="D143" s="182" t="s">
        <v>189</v>
      </c>
      <c r="E143" s="183" t="s">
        <v>1</v>
      </c>
      <c r="F143" s="184" t="s">
        <v>2315</v>
      </c>
      <c r="H143" s="185">
        <v>20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189</v>
      </c>
      <c r="AU143" s="183" t="s">
        <v>84</v>
      </c>
      <c r="AV143" s="13" t="s">
        <v>84</v>
      </c>
      <c r="AW143" s="13" t="s">
        <v>31</v>
      </c>
      <c r="AX143" s="13" t="s">
        <v>82</v>
      </c>
      <c r="AY143" s="183" t="s">
        <v>177</v>
      </c>
    </row>
    <row r="144" spans="1:65" s="2" customFormat="1" ht="16.5" customHeight="1">
      <c r="A144" s="33"/>
      <c r="B144" s="167"/>
      <c r="C144" s="168" t="s">
        <v>231</v>
      </c>
      <c r="D144" s="168" t="s">
        <v>179</v>
      </c>
      <c r="E144" s="169" t="s">
        <v>2316</v>
      </c>
      <c r="F144" s="170" t="s">
        <v>2317</v>
      </c>
      <c r="G144" s="171" t="s">
        <v>198</v>
      </c>
      <c r="H144" s="172">
        <v>1.152</v>
      </c>
      <c r="I144" s="173"/>
      <c r="J144" s="174">
        <f>ROUND(I144*H144,2)</f>
        <v>0</v>
      </c>
      <c r="K144" s="170" t="s">
        <v>183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2</v>
      </c>
      <c r="T144" s="178">
        <f>S144*H144</f>
        <v>2.304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2318</v>
      </c>
    </row>
    <row r="145" spans="2:51" s="14" customFormat="1" ht="12">
      <c r="B145" s="190"/>
      <c r="D145" s="182" t="s">
        <v>189</v>
      </c>
      <c r="E145" s="191" t="s">
        <v>1</v>
      </c>
      <c r="F145" s="192" t="s">
        <v>2319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189</v>
      </c>
      <c r="AU145" s="191" t="s">
        <v>84</v>
      </c>
      <c r="AV145" s="14" t="s">
        <v>82</v>
      </c>
      <c r="AW145" s="14" t="s">
        <v>31</v>
      </c>
      <c r="AX145" s="14" t="s">
        <v>75</v>
      </c>
      <c r="AY145" s="191" t="s">
        <v>177</v>
      </c>
    </row>
    <row r="146" spans="2:51" s="13" customFormat="1" ht="12">
      <c r="B146" s="181"/>
      <c r="D146" s="182" t="s">
        <v>189</v>
      </c>
      <c r="E146" s="183" t="s">
        <v>1</v>
      </c>
      <c r="F146" s="184" t="s">
        <v>2320</v>
      </c>
      <c r="H146" s="185">
        <v>1.152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82</v>
      </c>
      <c r="AY146" s="183" t="s">
        <v>177</v>
      </c>
    </row>
    <row r="147" spans="1:65" s="2" customFormat="1" ht="16.5" customHeight="1">
      <c r="A147" s="33"/>
      <c r="B147" s="167"/>
      <c r="C147" s="168" t="s">
        <v>237</v>
      </c>
      <c r="D147" s="168" t="s">
        <v>179</v>
      </c>
      <c r="E147" s="169" t="s">
        <v>2321</v>
      </c>
      <c r="F147" s="170" t="s">
        <v>2322</v>
      </c>
      <c r="G147" s="171" t="s">
        <v>274</v>
      </c>
      <c r="H147" s="172">
        <v>4</v>
      </c>
      <c r="I147" s="173"/>
      <c r="J147" s="174">
        <f>ROUND(I147*H147,2)</f>
        <v>0</v>
      </c>
      <c r="K147" s="170" t="s">
        <v>183</v>
      </c>
      <c r="L147" s="34"/>
      <c r="M147" s="175" t="s">
        <v>1</v>
      </c>
      <c r="N147" s="176" t="s">
        <v>40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0.482</v>
      </c>
      <c r="T147" s="178">
        <f>S147*H147</f>
        <v>1.928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184</v>
      </c>
      <c r="AT147" s="179" t="s">
        <v>179</v>
      </c>
      <c r="AU147" s="179" t="s">
        <v>84</v>
      </c>
      <c r="AY147" s="18" t="s">
        <v>177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82</v>
      </c>
      <c r="BK147" s="180">
        <f>ROUND(I147*H147,2)</f>
        <v>0</v>
      </c>
      <c r="BL147" s="18" t="s">
        <v>184</v>
      </c>
      <c r="BM147" s="179" t="s">
        <v>2323</v>
      </c>
    </row>
    <row r="148" spans="1:65" s="2" customFormat="1" ht="24" customHeight="1">
      <c r="A148" s="33"/>
      <c r="B148" s="167"/>
      <c r="C148" s="168" t="s">
        <v>242</v>
      </c>
      <c r="D148" s="168" t="s">
        <v>179</v>
      </c>
      <c r="E148" s="169" t="s">
        <v>2324</v>
      </c>
      <c r="F148" s="170" t="s">
        <v>2325</v>
      </c>
      <c r="G148" s="171" t="s">
        <v>194</v>
      </c>
      <c r="H148" s="172">
        <v>60</v>
      </c>
      <c r="I148" s="173"/>
      <c r="J148" s="174">
        <f>ROUND(I148*H148,2)</f>
        <v>0</v>
      </c>
      <c r="K148" s="170" t="s">
        <v>1</v>
      </c>
      <c r="L148" s="34"/>
      <c r="M148" s="175" t="s">
        <v>1</v>
      </c>
      <c r="N148" s="176" t="s">
        <v>40</v>
      </c>
      <c r="O148" s="59"/>
      <c r="P148" s="177">
        <f>O148*H148</f>
        <v>0</v>
      </c>
      <c r="Q148" s="177">
        <v>0.0001</v>
      </c>
      <c r="R148" s="177">
        <f>Q148*H148</f>
        <v>0.006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184</v>
      </c>
      <c r="AT148" s="179" t="s">
        <v>179</v>
      </c>
      <c r="AU148" s="179" t="s">
        <v>84</v>
      </c>
      <c r="AY148" s="18" t="s">
        <v>177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82</v>
      </c>
      <c r="BK148" s="180">
        <f>ROUND(I148*H148,2)</f>
        <v>0</v>
      </c>
      <c r="BL148" s="18" t="s">
        <v>184</v>
      </c>
      <c r="BM148" s="179" t="s">
        <v>2326</v>
      </c>
    </row>
    <row r="149" spans="2:63" s="12" customFormat="1" ht="22.9" customHeight="1">
      <c r="B149" s="154"/>
      <c r="D149" s="155" t="s">
        <v>74</v>
      </c>
      <c r="E149" s="165" t="s">
        <v>346</v>
      </c>
      <c r="F149" s="165" t="s">
        <v>347</v>
      </c>
      <c r="I149" s="157"/>
      <c r="J149" s="166">
        <f>BK149</f>
        <v>0</v>
      </c>
      <c r="L149" s="154"/>
      <c r="M149" s="159"/>
      <c r="N149" s="160"/>
      <c r="O149" s="160"/>
      <c r="P149" s="161">
        <f>SUM(P150:P164)</f>
        <v>0</v>
      </c>
      <c r="Q149" s="160"/>
      <c r="R149" s="161">
        <f>SUM(R150:R164)</f>
        <v>0</v>
      </c>
      <c r="S149" s="160"/>
      <c r="T149" s="162">
        <f>SUM(T150:T164)</f>
        <v>0</v>
      </c>
      <c r="AR149" s="155" t="s">
        <v>82</v>
      </c>
      <c r="AT149" s="163" t="s">
        <v>74</v>
      </c>
      <c r="AU149" s="163" t="s">
        <v>82</v>
      </c>
      <c r="AY149" s="155" t="s">
        <v>177</v>
      </c>
      <c r="BK149" s="164">
        <f>SUM(BK150:BK164)</f>
        <v>0</v>
      </c>
    </row>
    <row r="150" spans="1:65" s="2" customFormat="1" ht="24" customHeight="1">
      <c r="A150" s="33"/>
      <c r="B150" s="167"/>
      <c r="C150" s="168" t="s">
        <v>247</v>
      </c>
      <c r="D150" s="168" t="s">
        <v>179</v>
      </c>
      <c r="E150" s="169" t="s">
        <v>349</v>
      </c>
      <c r="F150" s="170" t="s">
        <v>350</v>
      </c>
      <c r="G150" s="171" t="s">
        <v>234</v>
      </c>
      <c r="H150" s="172">
        <v>38.177</v>
      </c>
      <c r="I150" s="173"/>
      <c r="J150" s="174">
        <f>ROUND(I150*H150,2)</f>
        <v>0</v>
      </c>
      <c r="K150" s="170" t="s">
        <v>183</v>
      </c>
      <c r="L150" s="34"/>
      <c r="M150" s="175" t="s">
        <v>1</v>
      </c>
      <c r="N150" s="176" t="s">
        <v>40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184</v>
      </c>
      <c r="AT150" s="179" t="s">
        <v>179</v>
      </c>
      <c r="AU150" s="179" t="s">
        <v>84</v>
      </c>
      <c r="AY150" s="18" t="s">
        <v>177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82</v>
      </c>
      <c r="BK150" s="180">
        <f>ROUND(I150*H150,2)</f>
        <v>0</v>
      </c>
      <c r="BL150" s="18" t="s">
        <v>184</v>
      </c>
      <c r="BM150" s="179" t="s">
        <v>2327</v>
      </c>
    </row>
    <row r="151" spans="2:51" s="13" customFormat="1" ht="12">
      <c r="B151" s="181"/>
      <c r="D151" s="182" t="s">
        <v>189</v>
      </c>
      <c r="E151" s="183" t="s">
        <v>1</v>
      </c>
      <c r="F151" s="184" t="s">
        <v>2328</v>
      </c>
      <c r="H151" s="185">
        <v>38.177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83" t="s">
        <v>189</v>
      </c>
      <c r="AU151" s="183" t="s">
        <v>84</v>
      </c>
      <c r="AV151" s="13" t="s">
        <v>84</v>
      </c>
      <c r="AW151" s="13" t="s">
        <v>31</v>
      </c>
      <c r="AX151" s="13" t="s">
        <v>82</v>
      </c>
      <c r="AY151" s="183" t="s">
        <v>177</v>
      </c>
    </row>
    <row r="152" spans="1:65" s="2" customFormat="1" ht="16.5" customHeight="1">
      <c r="A152" s="33"/>
      <c r="B152" s="167"/>
      <c r="C152" s="168" t="s">
        <v>8</v>
      </c>
      <c r="D152" s="168" t="s">
        <v>179</v>
      </c>
      <c r="E152" s="169" t="s">
        <v>353</v>
      </c>
      <c r="F152" s="170" t="s">
        <v>354</v>
      </c>
      <c r="G152" s="171" t="s">
        <v>234</v>
      </c>
      <c r="H152" s="172">
        <v>157.16</v>
      </c>
      <c r="I152" s="173"/>
      <c r="J152" s="174">
        <f>ROUND(I152*H152,2)</f>
        <v>0</v>
      </c>
      <c r="K152" s="170" t="s">
        <v>183</v>
      </c>
      <c r="L152" s="34"/>
      <c r="M152" s="175" t="s">
        <v>1</v>
      </c>
      <c r="N152" s="176" t="s">
        <v>40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184</v>
      </c>
      <c r="AT152" s="179" t="s">
        <v>179</v>
      </c>
      <c r="AU152" s="179" t="s">
        <v>84</v>
      </c>
      <c r="AY152" s="18" t="s">
        <v>177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82</v>
      </c>
      <c r="BK152" s="180">
        <f>ROUND(I152*H152,2)</f>
        <v>0</v>
      </c>
      <c r="BL152" s="18" t="s">
        <v>184</v>
      </c>
      <c r="BM152" s="179" t="s">
        <v>2329</v>
      </c>
    </row>
    <row r="153" spans="2:51" s="13" customFormat="1" ht="12">
      <c r="B153" s="181"/>
      <c r="D153" s="182" t="s">
        <v>189</v>
      </c>
      <c r="E153" s="183" t="s">
        <v>137</v>
      </c>
      <c r="F153" s="184" t="s">
        <v>2289</v>
      </c>
      <c r="H153" s="185">
        <v>157.16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189</v>
      </c>
      <c r="AU153" s="183" t="s">
        <v>84</v>
      </c>
      <c r="AV153" s="13" t="s">
        <v>84</v>
      </c>
      <c r="AW153" s="13" t="s">
        <v>31</v>
      </c>
      <c r="AX153" s="13" t="s">
        <v>82</v>
      </c>
      <c r="AY153" s="183" t="s">
        <v>177</v>
      </c>
    </row>
    <row r="154" spans="1:65" s="2" customFormat="1" ht="24" customHeight="1">
      <c r="A154" s="33"/>
      <c r="B154" s="167"/>
      <c r="C154" s="168" t="s">
        <v>254</v>
      </c>
      <c r="D154" s="168" t="s">
        <v>179</v>
      </c>
      <c r="E154" s="169" t="s">
        <v>357</v>
      </c>
      <c r="F154" s="170" t="s">
        <v>358</v>
      </c>
      <c r="G154" s="171" t="s">
        <v>234</v>
      </c>
      <c r="H154" s="172">
        <v>2200.24</v>
      </c>
      <c r="I154" s="173"/>
      <c r="J154" s="174">
        <f>ROUND(I154*H154,2)</f>
        <v>0</v>
      </c>
      <c r="K154" s="170" t="s">
        <v>183</v>
      </c>
      <c r="L154" s="34"/>
      <c r="M154" s="175" t="s">
        <v>1</v>
      </c>
      <c r="N154" s="176" t="s">
        <v>40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184</v>
      </c>
      <c r="AT154" s="179" t="s">
        <v>179</v>
      </c>
      <c r="AU154" s="179" t="s">
        <v>84</v>
      </c>
      <c r="AY154" s="18" t="s">
        <v>177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82</v>
      </c>
      <c r="BK154" s="180">
        <f>ROUND(I154*H154,2)</f>
        <v>0</v>
      </c>
      <c r="BL154" s="18" t="s">
        <v>184</v>
      </c>
      <c r="BM154" s="179" t="s">
        <v>2330</v>
      </c>
    </row>
    <row r="155" spans="2:51" s="13" customFormat="1" ht="12">
      <c r="B155" s="181"/>
      <c r="D155" s="182" t="s">
        <v>189</v>
      </c>
      <c r="E155" s="183" t="s">
        <v>1</v>
      </c>
      <c r="F155" s="184" t="s">
        <v>360</v>
      </c>
      <c r="H155" s="185">
        <v>2200.24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189</v>
      </c>
      <c r="AU155" s="183" t="s">
        <v>84</v>
      </c>
      <c r="AV155" s="13" t="s">
        <v>84</v>
      </c>
      <c r="AW155" s="13" t="s">
        <v>31</v>
      </c>
      <c r="AX155" s="13" t="s">
        <v>82</v>
      </c>
      <c r="AY155" s="183" t="s">
        <v>177</v>
      </c>
    </row>
    <row r="156" spans="1:65" s="2" customFormat="1" ht="16.5" customHeight="1">
      <c r="A156" s="33"/>
      <c r="B156" s="167"/>
      <c r="C156" s="168" t="s">
        <v>259</v>
      </c>
      <c r="D156" s="168" t="s">
        <v>179</v>
      </c>
      <c r="E156" s="169" t="s">
        <v>362</v>
      </c>
      <c r="F156" s="170" t="s">
        <v>363</v>
      </c>
      <c r="G156" s="171" t="s">
        <v>234</v>
      </c>
      <c r="H156" s="172">
        <v>88.812</v>
      </c>
      <c r="I156" s="173"/>
      <c r="J156" s="174">
        <f>ROUND(I156*H156,2)</f>
        <v>0</v>
      </c>
      <c r="K156" s="170" t="s">
        <v>183</v>
      </c>
      <c r="L156" s="34"/>
      <c r="M156" s="175" t="s">
        <v>1</v>
      </c>
      <c r="N156" s="176" t="s">
        <v>40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184</v>
      </c>
      <c r="AT156" s="179" t="s">
        <v>179</v>
      </c>
      <c r="AU156" s="179" t="s">
        <v>84</v>
      </c>
      <c r="AY156" s="18" t="s">
        <v>177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82</v>
      </c>
      <c r="BK156" s="180">
        <f>ROUND(I156*H156,2)</f>
        <v>0</v>
      </c>
      <c r="BL156" s="18" t="s">
        <v>184</v>
      </c>
      <c r="BM156" s="179" t="s">
        <v>2331</v>
      </c>
    </row>
    <row r="157" spans="2:51" s="13" customFormat="1" ht="12">
      <c r="B157" s="181"/>
      <c r="D157" s="182" t="s">
        <v>189</v>
      </c>
      <c r="E157" s="183" t="s">
        <v>139</v>
      </c>
      <c r="F157" s="184" t="s">
        <v>2332</v>
      </c>
      <c r="H157" s="185">
        <v>88.812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189</v>
      </c>
      <c r="AU157" s="183" t="s">
        <v>84</v>
      </c>
      <c r="AV157" s="13" t="s">
        <v>84</v>
      </c>
      <c r="AW157" s="13" t="s">
        <v>31</v>
      </c>
      <c r="AX157" s="13" t="s">
        <v>82</v>
      </c>
      <c r="AY157" s="183" t="s">
        <v>177</v>
      </c>
    </row>
    <row r="158" spans="1:65" s="2" customFormat="1" ht="24" customHeight="1">
      <c r="A158" s="33"/>
      <c r="B158" s="167"/>
      <c r="C158" s="168" t="s">
        <v>265</v>
      </c>
      <c r="D158" s="168" t="s">
        <v>179</v>
      </c>
      <c r="E158" s="169" t="s">
        <v>367</v>
      </c>
      <c r="F158" s="170" t="s">
        <v>368</v>
      </c>
      <c r="G158" s="171" t="s">
        <v>234</v>
      </c>
      <c r="H158" s="172">
        <v>1243.368</v>
      </c>
      <c r="I158" s="173"/>
      <c r="J158" s="174">
        <f>ROUND(I158*H158,2)</f>
        <v>0</v>
      </c>
      <c r="K158" s="170" t="s">
        <v>183</v>
      </c>
      <c r="L158" s="34"/>
      <c r="M158" s="175" t="s">
        <v>1</v>
      </c>
      <c r="N158" s="176" t="s">
        <v>40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184</v>
      </c>
      <c r="AT158" s="179" t="s">
        <v>179</v>
      </c>
      <c r="AU158" s="179" t="s">
        <v>84</v>
      </c>
      <c r="AY158" s="18" t="s">
        <v>177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82</v>
      </c>
      <c r="BK158" s="180">
        <f>ROUND(I158*H158,2)</f>
        <v>0</v>
      </c>
      <c r="BL158" s="18" t="s">
        <v>184</v>
      </c>
      <c r="BM158" s="179" t="s">
        <v>2333</v>
      </c>
    </row>
    <row r="159" spans="2:51" s="13" customFormat="1" ht="12">
      <c r="B159" s="181"/>
      <c r="D159" s="182" t="s">
        <v>189</v>
      </c>
      <c r="E159" s="183" t="s">
        <v>1</v>
      </c>
      <c r="F159" s="184" t="s">
        <v>370</v>
      </c>
      <c r="H159" s="185">
        <v>1243.368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189</v>
      </c>
      <c r="AU159" s="183" t="s">
        <v>84</v>
      </c>
      <c r="AV159" s="13" t="s">
        <v>84</v>
      </c>
      <c r="AW159" s="13" t="s">
        <v>31</v>
      </c>
      <c r="AX159" s="13" t="s">
        <v>82</v>
      </c>
      <c r="AY159" s="183" t="s">
        <v>177</v>
      </c>
    </row>
    <row r="160" spans="1:65" s="2" customFormat="1" ht="24" customHeight="1">
      <c r="A160" s="33"/>
      <c r="B160" s="167"/>
      <c r="C160" s="168" t="s">
        <v>271</v>
      </c>
      <c r="D160" s="168" t="s">
        <v>179</v>
      </c>
      <c r="E160" s="169" t="s">
        <v>372</v>
      </c>
      <c r="F160" s="170" t="s">
        <v>373</v>
      </c>
      <c r="G160" s="171" t="s">
        <v>234</v>
      </c>
      <c r="H160" s="172">
        <v>245.972</v>
      </c>
      <c r="I160" s="173"/>
      <c r="J160" s="174">
        <f>ROUND(I160*H160,2)</f>
        <v>0</v>
      </c>
      <c r="K160" s="170" t="s">
        <v>183</v>
      </c>
      <c r="L160" s="34"/>
      <c r="M160" s="175" t="s">
        <v>1</v>
      </c>
      <c r="N160" s="176" t="s">
        <v>40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184</v>
      </c>
      <c r="AT160" s="179" t="s">
        <v>179</v>
      </c>
      <c r="AU160" s="179" t="s">
        <v>84</v>
      </c>
      <c r="AY160" s="18" t="s">
        <v>177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82</v>
      </c>
      <c r="BK160" s="180">
        <f>ROUND(I160*H160,2)</f>
        <v>0</v>
      </c>
      <c r="BL160" s="18" t="s">
        <v>184</v>
      </c>
      <c r="BM160" s="179" t="s">
        <v>2334</v>
      </c>
    </row>
    <row r="161" spans="1:65" s="2" customFormat="1" ht="36" customHeight="1">
      <c r="A161" s="33"/>
      <c r="B161" s="167"/>
      <c r="C161" s="168" t="s">
        <v>279</v>
      </c>
      <c r="D161" s="168" t="s">
        <v>179</v>
      </c>
      <c r="E161" s="169" t="s">
        <v>768</v>
      </c>
      <c r="F161" s="170" t="s">
        <v>769</v>
      </c>
      <c r="G161" s="171" t="s">
        <v>234</v>
      </c>
      <c r="H161" s="172">
        <v>50.635</v>
      </c>
      <c r="I161" s="173"/>
      <c r="J161" s="174">
        <f>ROUND(I161*H161,2)</f>
        <v>0</v>
      </c>
      <c r="K161" s="170" t="s">
        <v>183</v>
      </c>
      <c r="L161" s="34"/>
      <c r="M161" s="175" t="s">
        <v>1</v>
      </c>
      <c r="N161" s="176" t="s">
        <v>40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184</v>
      </c>
      <c r="AT161" s="179" t="s">
        <v>179</v>
      </c>
      <c r="AU161" s="179" t="s">
        <v>84</v>
      </c>
      <c r="AY161" s="18" t="s">
        <v>177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82</v>
      </c>
      <c r="BK161" s="180">
        <f>ROUND(I161*H161,2)</f>
        <v>0</v>
      </c>
      <c r="BL161" s="18" t="s">
        <v>184</v>
      </c>
      <c r="BM161" s="179" t="s">
        <v>2335</v>
      </c>
    </row>
    <row r="162" spans="1:65" s="2" customFormat="1" ht="24" customHeight="1">
      <c r="A162" s="33"/>
      <c r="B162" s="167"/>
      <c r="C162" s="168" t="s">
        <v>7</v>
      </c>
      <c r="D162" s="168" t="s">
        <v>179</v>
      </c>
      <c r="E162" s="169" t="s">
        <v>381</v>
      </c>
      <c r="F162" s="170" t="s">
        <v>382</v>
      </c>
      <c r="G162" s="171" t="s">
        <v>234</v>
      </c>
      <c r="H162" s="172">
        <v>81.48</v>
      </c>
      <c r="I162" s="173"/>
      <c r="J162" s="174">
        <f>ROUND(I162*H162,2)</f>
        <v>0</v>
      </c>
      <c r="K162" s="170" t="s">
        <v>183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2336</v>
      </c>
    </row>
    <row r="163" spans="1:65" s="2" customFormat="1" ht="24" customHeight="1">
      <c r="A163" s="33"/>
      <c r="B163" s="167"/>
      <c r="C163" s="168" t="s">
        <v>289</v>
      </c>
      <c r="D163" s="168" t="s">
        <v>179</v>
      </c>
      <c r="E163" s="169" t="s">
        <v>385</v>
      </c>
      <c r="F163" s="170" t="s">
        <v>386</v>
      </c>
      <c r="G163" s="171" t="s">
        <v>234</v>
      </c>
      <c r="H163" s="172">
        <v>75.68</v>
      </c>
      <c r="I163" s="173"/>
      <c r="J163" s="174">
        <f>ROUND(I163*H163,2)</f>
        <v>0</v>
      </c>
      <c r="K163" s="170" t="s">
        <v>183</v>
      </c>
      <c r="L163" s="34"/>
      <c r="M163" s="175" t="s">
        <v>1</v>
      </c>
      <c r="N163" s="176" t="s">
        <v>40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184</v>
      </c>
      <c r="AT163" s="179" t="s">
        <v>179</v>
      </c>
      <c r="AU163" s="179" t="s">
        <v>84</v>
      </c>
      <c r="AY163" s="18" t="s">
        <v>177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82</v>
      </c>
      <c r="BK163" s="180">
        <f>ROUND(I163*H163,2)</f>
        <v>0</v>
      </c>
      <c r="BL163" s="18" t="s">
        <v>184</v>
      </c>
      <c r="BM163" s="179" t="s">
        <v>2337</v>
      </c>
    </row>
    <row r="164" spans="2:51" s="13" customFormat="1" ht="12">
      <c r="B164" s="181"/>
      <c r="D164" s="182" t="s">
        <v>189</v>
      </c>
      <c r="E164" s="183" t="s">
        <v>1</v>
      </c>
      <c r="F164" s="184" t="s">
        <v>2338</v>
      </c>
      <c r="H164" s="185">
        <v>75.68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189</v>
      </c>
      <c r="AU164" s="183" t="s">
        <v>84</v>
      </c>
      <c r="AV164" s="13" t="s">
        <v>84</v>
      </c>
      <c r="AW164" s="13" t="s">
        <v>31</v>
      </c>
      <c r="AX164" s="13" t="s">
        <v>82</v>
      </c>
      <c r="AY164" s="183" t="s">
        <v>177</v>
      </c>
    </row>
    <row r="165" spans="2:63" s="12" customFormat="1" ht="25.9" customHeight="1">
      <c r="B165" s="154"/>
      <c r="D165" s="155" t="s">
        <v>74</v>
      </c>
      <c r="E165" s="156" t="s">
        <v>395</v>
      </c>
      <c r="F165" s="156" t="s">
        <v>396</v>
      </c>
      <c r="I165" s="157"/>
      <c r="J165" s="158">
        <f>BK165</f>
        <v>0</v>
      </c>
      <c r="L165" s="154"/>
      <c r="M165" s="159"/>
      <c r="N165" s="160"/>
      <c r="O165" s="160"/>
      <c r="P165" s="161">
        <f>P166</f>
        <v>0</v>
      </c>
      <c r="Q165" s="160"/>
      <c r="R165" s="161">
        <f>R166</f>
        <v>0</v>
      </c>
      <c r="S165" s="160"/>
      <c r="T165" s="162">
        <f>T166</f>
        <v>0.545</v>
      </c>
      <c r="AR165" s="155" t="s">
        <v>84</v>
      </c>
      <c r="AT165" s="163" t="s">
        <v>74</v>
      </c>
      <c r="AU165" s="163" t="s">
        <v>75</v>
      </c>
      <c r="AY165" s="155" t="s">
        <v>177</v>
      </c>
      <c r="BK165" s="164">
        <f>BK166</f>
        <v>0</v>
      </c>
    </row>
    <row r="166" spans="2:63" s="12" customFormat="1" ht="22.9" customHeight="1">
      <c r="B166" s="154"/>
      <c r="D166" s="155" t="s">
        <v>74</v>
      </c>
      <c r="E166" s="165" t="s">
        <v>397</v>
      </c>
      <c r="F166" s="165" t="s">
        <v>398</v>
      </c>
      <c r="I166" s="157"/>
      <c r="J166" s="166">
        <f>BK166</f>
        <v>0</v>
      </c>
      <c r="L166" s="154"/>
      <c r="M166" s="159"/>
      <c r="N166" s="160"/>
      <c r="O166" s="160"/>
      <c r="P166" s="161">
        <f>SUM(P167:P172)</f>
        <v>0</v>
      </c>
      <c r="Q166" s="160"/>
      <c r="R166" s="161">
        <f>SUM(R167:R172)</f>
        <v>0</v>
      </c>
      <c r="S166" s="160"/>
      <c r="T166" s="162">
        <f>SUM(T167:T172)</f>
        <v>0.545</v>
      </c>
      <c r="AR166" s="155" t="s">
        <v>84</v>
      </c>
      <c r="AT166" s="163" t="s">
        <v>74</v>
      </c>
      <c r="AU166" s="163" t="s">
        <v>82</v>
      </c>
      <c r="AY166" s="155" t="s">
        <v>177</v>
      </c>
      <c r="BK166" s="164">
        <f>SUM(BK167:BK172)</f>
        <v>0</v>
      </c>
    </row>
    <row r="167" spans="1:65" s="2" customFormat="1" ht="24" customHeight="1">
      <c r="A167" s="33"/>
      <c r="B167" s="167"/>
      <c r="C167" s="168" t="s">
        <v>295</v>
      </c>
      <c r="D167" s="168" t="s">
        <v>179</v>
      </c>
      <c r="E167" s="169" t="s">
        <v>2339</v>
      </c>
      <c r="F167" s="170" t="s">
        <v>2340</v>
      </c>
      <c r="G167" s="171" t="s">
        <v>402</v>
      </c>
      <c r="H167" s="172">
        <v>350</v>
      </c>
      <c r="I167" s="173"/>
      <c r="J167" s="174">
        <f>ROUND(I167*H167,2)</f>
        <v>0</v>
      </c>
      <c r="K167" s="170" t="s">
        <v>183</v>
      </c>
      <c r="L167" s="34"/>
      <c r="M167" s="175" t="s">
        <v>1</v>
      </c>
      <c r="N167" s="176" t="s">
        <v>40</v>
      </c>
      <c r="O167" s="59"/>
      <c r="P167" s="177">
        <f>O167*H167</f>
        <v>0</v>
      </c>
      <c r="Q167" s="177">
        <v>0</v>
      </c>
      <c r="R167" s="177">
        <f>Q167*H167</f>
        <v>0</v>
      </c>
      <c r="S167" s="177">
        <v>0.001</v>
      </c>
      <c r="T167" s="178">
        <f>S167*H167</f>
        <v>0.35000000000000003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254</v>
      </c>
      <c r="AT167" s="179" t="s">
        <v>179</v>
      </c>
      <c r="AU167" s="179" t="s">
        <v>84</v>
      </c>
      <c r="AY167" s="18" t="s">
        <v>177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82</v>
      </c>
      <c r="BK167" s="180">
        <f>ROUND(I167*H167,2)</f>
        <v>0</v>
      </c>
      <c r="BL167" s="18" t="s">
        <v>254</v>
      </c>
      <c r="BM167" s="179" t="s">
        <v>2341</v>
      </c>
    </row>
    <row r="168" spans="2:51" s="13" customFormat="1" ht="12">
      <c r="B168" s="181"/>
      <c r="D168" s="182" t="s">
        <v>189</v>
      </c>
      <c r="E168" s="183" t="s">
        <v>1</v>
      </c>
      <c r="F168" s="184" t="s">
        <v>2342</v>
      </c>
      <c r="H168" s="185">
        <v>350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189</v>
      </c>
      <c r="AU168" s="183" t="s">
        <v>84</v>
      </c>
      <c r="AV168" s="13" t="s">
        <v>84</v>
      </c>
      <c r="AW168" s="13" t="s">
        <v>31</v>
      </c>
      <c r="AX168" s="13" t="s">
        <v>82</v>
      </c>
      <c r="AY168" s="183" t="s">
        <v>177</v>
      </c>
    </row>
    <row r="169" spans="1:65" s="2" customFormat="1" ht="24" customHeight="1">
      <c r="A169" s="33"/>
      <c r="B169" s="167"/>
      <c r="C169" s="168" t="s">
        <v>299</v>
      </c>
      <c r="D169" s="168" t="s">
        <v>179</v>
      </c>
      <c r="E169" s="169" t="s">
        <v>2343</v>
      </c>
      <c r="F169" s="170" t="s">
        <v>2344</v>
      </c>
      <c r="G169" s="171" t="s">
        <v>402</v>
      </c>
      <c r="H169" s="172">
        <v>195</v>
      </c>
      <c r="I169" s="173"/>
      <c r="J169" s="174">
        <f>ROUND(I169*H169,2)</f>
        <v>0</v>
      </c>
      <c r="K169" s="170" t="s">
        <v>183</v>
      </c>
      <c r="L169" s="34"/>
      <c r="M169" s="175" t="s">
        <v>1</v>
      </c>
      <c r="N169" s="176" t="s">
        <v>40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0.001</v>
      </c>
      <c r="T169" s="178">
        <f>S169*H169</f>
        <v>0.195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254</v>
      </c>
      <c r="AT169" s="179" t="s">
        <v>179</v>
      </c>
      <c r="AU169" s="179" t="s">
        <v>84</v>
      </c>
      <c r="AY169" s="18" t="s">
        <v>177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82</v>
      </c>
      <c r="BK169" s="180">
        <f>ROUND(I169*H169,2)</f>
        <v>0</v>
      </c>
      <c r="BL169" s="18" t="s">
        <v>254</v>
      </c>
      <c r="BM169" s="179" t="s">
        <v>2345</v>
      </c>
    </row>
    <row r="170" spans="2:51" s="13" customFormat="1" ht="12">
      <c r="B170" s="181"/>
      <c r="D170" s="182" t="s">
        <v>189</v>
      </c>
      <c r="E170" s="183" t="s">
        <v>1</v>
      </c>
      <c r="F170" s="184" t="s">
        <v>2346</v>
      </c>
      <c r="H170" s="185">
        <v>55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189</v>
      </c>
      <c r="AU170" s="183" t="s">
        <v>84</v>
      </c>
      <c r="AV170" s="13" t="s">
        <v>84</v>
      </c>
      <c r="AW170" s="13" t="s">
        <v>31</v>
      </c>
      <c r="AX170" s="13" t="s">
        <v>75</v>
      </c>
      <c r="AY170" s="183" t="s">
        <v>177</v>
      </c>
    </row>
    <row r="171" spans="2:51" s="13" customFormat="1" ht="12">
      <c r="B171" s="181"/>
      <c r="D171" s="182" t="s">
        <v>189</v>
      </c>
      <c r="E171" s="183" t="s">
        <v>1</v>
      </c>
      <c r="F171" s="184" t="s">
        <v>2347</v>
      </c>
      <c r="H171" s="185">
        <v>140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189</v>
      </c>
      <c r="AU171" s="183" t="s">
        <v>84</v>
      </c>
      <c r="AV171" s="13" t="s">
        <v>84</v>
      </c>
      <c r="AW171" s="13" t="s">
        <v>31</v>
      </c>
      <c r="AX171" s="13" t="s">
        <v>75</v>
      </c>
      <c r="AY171" s="183" t="s">
        <v>177</v>
      </c>
    </row>
    <row r="172" spans="2:51" s="15" customFormat="1" ht="12">
      <c r="B172" s="197"/>
      <c r="D172" s="182" t="s">
        <v>189</v>
      </c>
      <c r="E172" s="198" t="s">
        <v>1</v>
      </c>
      <c r="F172" s="199" t="s">
        <v>202</v>
      </c>
      <c r="H172" s="200">
        <v>195</v>
      </c>
      <c r="I172" s="201"/>
      <c r="L172" s="197"/>
      <c r="M172" s="229"/>
      <c r="N172" s="230"/>
      <c r="O172" s="230"/>
      <c r="P172" s="230"/>
      <c r="Q172" s="230"/>
      <c r="R172" s="230"/>
      <c r="S172" s="230"/>
      <c r="T172" s="231"/>
      <c r="AT172" s="198" t="s">
        <v>189</v>
      </c>
      <c r="AU172" s="198" t="s">
        <v>84</v>
      </c>
      <c r="AV172" s="15" t="s">
        <v>184</v>
      </c>
      <c r="AW172" s="15" t="s">
        <v>31</v>
      </c>
      <c r="AX172" s="15" t="s">
        <v>82</v>
      </c>
      <c r="AY172" s="198" t="s">
        <v>177</v>
      </c>
    </row>
    <row r="173" spans="1:31" s="2" customFormat="1" ht="6.95" customHeight="1">
      <c r="A173" s="33"/>
      <c r="B173" s="48"/>
      <c r="C173" s="49"/>
      <c r="D173" s="49"/>
      <c r="E173" s="49"/>
      <c r="F173" s="49"/>
      <c r="G173" s="49"/>
      <c r="H173" s="49"/>
      <c r="I173" s="127"/>
      <c r="J173" s="49"/>
      <c r="K173" s="49"/>
      <c r="L173" s="34"/>
      <c r="M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</sheetData>
  <autoFilter ref="C121:K17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127</v>
      </c>
      <c r="AZ2" s="100" t="s">
        <v>131</v>
      </c>
      <c r="BA2" s="100" t="s">
        <v>1</v>
      </c>
      <c r="BB2" s="100" t="s">
        <v>1</v>
      </c>
      <c r="BC2" s="100" t="s">
        <v>2348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447</v>
      </c>
      <c r="BA3" s="100" t="s">
        <v>1</v>
      </c>
      <c r="BB3" s="100" t="s">
        <v>1</v>
      </c>
      <c r="BC3" s="100" t="s">
        <v>328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133</v>
      </c>
      <c r="BA4" s="100" t="s">
        <v>1</v>
      </c>
      <c r="BB4" s="100" t="s">
        <v>1</v>
      </c>
      <c r="BC4" s="100" t="s">
        <v>2349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1393</v>
      </c>
      <c r="BA5" s="100" t="s">
        <v>1</v>
      </c>
      <c r="BB5" s="100" t="s">
        <v>1</v>
      </c>
      <c r="BC5" s="100" t="s">
        <v>2350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1395</v>
      </c>
      <c r="BA6" s="100" t="s">
        <v>1</v>
      </c>
      <c r="BB6" s="100" t="s">
        <v>1</v>
      </c>
      <c r="BC6" s="100" t="s">
        <v>2351</v>
      </c>
      <c r="BD6" s="100" t="s">
        <v>84</v>
      </c>
    </row>
    <row r="7" spans="2:56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  <c r="AZ7" s="100" t="s">
        <v>449</v>
      </c>
      <c r="BA7" s="100" t="s">
        <v>1</v>
      </c>
      <c r="BB7" s="100" t="s">
        <v>1</v>
      </c>
      <c r="BC7" s="100" t="s">
        <v>2352</v>
      </c>
      <c r="BD7" s="100" t="s">
        <v>84</v>
      </c>
    </row>
    <row r="8" spans="1:56" s="2" customFormat="1" ht="12" customHeight="1">
      <c r="A8" s="33"/>
      <c r="B8" s="34"/>
      <c r="C8" s="33"/>
      <c r="D8" s="28" t="s">
        <v>141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0" t="s">
        <v>136</v>
      </c>
      <c r="BA8" s="100" t="s">
        <v>1</v>
      </c>
      <c r="BB8" s="100" t="s">
        <v>1</v>
      </c>
      <c r="BC8" s="100" t="s">
        <v>2353</v>
      </c>
      <c r="BD8" s="100" t="s">
        <v>84</v>
      </c>
    </row>
    <row r="9" spans="1:31" s="2" customFormat="1" ht="16.5" customHeight="1">
      <c r="A9" s="33"/>
      <c r="B9" s="34"/>
      <c r="C9" s="33"/>
      <c r="D9" s="33"/>
      <c r="E9" s="258" t="s">
        <v>2354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16. 1. 2019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104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35</v>
      </c>
      <c r="E30" s="33"/>
      <c r="F30" s="33"/>
      <c r="G30" s="33"/>
      <c r="H30" s="33"/>
      <c r="I30" s="103"/>
      <c r="J30" s="72">
        <f>ROUND(J131,2)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11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39</v>
      </c>
      <c r="E33" s="28" t="s">
        <v>40</v>
      </c>
      <c r="F33" s="113">
        <f>ROUND((SUM(BE131:BE215)),2)</f>
        <v>0</v>
      </c>
      <c r="G33" s="33"/>
      <c r="H33" s="33"/>
      <c r="I33" s="114">
        <v>0.21</v>
      </c>
      <c r="J33" s="113">
        <f>ROUND(((SUM(BE131:BE215))*I33),2)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13">
        <f>ROUND((SUM(BF131:BF215)),2)</f>
        <v>0</v>
      </c>
      <c r="G34" s="33"/>
      <c r="H34" s="33"/>
      <c r="I34" s="114">
        <v>0.15</v>
      </c>
      <c r="J34" s="113">
        <f>ROUND(((SUM(BF131:BF215))*I34),2)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13">
        <f>ROUND((SUM(BG131:BG215)),2)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13">
        <f>ROUND((SUM(BH131:BH215)),2)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ROUND((SUM(BI131:BI215)),2)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45</v>
      </c>
      <c r="E39" s="61"/>
      <c r="F39" s="61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141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010 - SO 10 Úprava a doplnění VO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16. 1. 2019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32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146</v>
      </c>
      <c r="D94" s="115"/>
      <c r="E94" s="115"/>
      <c r="F94" s="115"/>
      <c r="G94" s="115"/>
      <c r="H94" s="115"/>
      <c r="I94" s="130"/>
      <c r="J94" s="131" t="s">
        <v>147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148</v>
      </c>
      <c r="D96" s="33"/>
      <c r="E96" s="33"/>
      <c r="F96" s="33"/>
      <c r="G96" s="33"/>
      <c r="H96" s="33"/>
      <c r="I96" s="103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149</v>
      </c>
    </row>
    <row r="97" spans="2:12" s="9" customFormat="1" ht="24.95" customHeight="1">
      <c r="B97" s="133"/>
      <c r="D97" s="134" t="s">
        <v>150</v>
      </c>
      <c r="E97" s="135"/>
      <c r="F97" s="135"/>
      <c r="G97" s="135"/>
      <c r="H97" s="135"/>
      <c r="I97" s="136"/>
      <c r="J97" s="137">
        <f>J132</f>
        <v>0</v>
      </c>
      <c r="L97" s="133"/>
    </row>
    <row r="98" spans="2:12" s="10" customFormat="1" ht="19.9" customHeight="1">
      <c r="B98" s="138"/>
      <c r="D98" s="139" t="s">
        <v>151</v>
      </c>
      <c r="E98" s="140"/>
      <c r="F98" s="140"/>
      <c r="G98" s="140"/>
      <c r="H98" s="140"/>
      <c r="I98" s="141"/>
      <c r="J98" s="142">
        <f>J133</f>
        <v>0</v>
      </c>
      <c r="L98" s="138"/>
    </row>
    <row r="99" spans="2:12" s="10" customFormat="1" ht="19.9" customHeight="1">
      <c r="B99" s="138"/>
      <c r="D99" s="139" t="s">
        <v>152</v>
      </c>
      <c r="E99" s="140"/>
      <c r="F99" s="140"/>
      <c r="G99" s="140"/>
      <c r="H99" s="140"/>
      <c r="I99" s="141"/>
      <c r="J99" s="142">
        <f>J177</f>
        <v>0</v>
      </c>
      <c r="L99" s="138"/>
    </row>
    <row r="100" spans="2:12" s="10" customFormat="1" ht="19.9" customHeight="1">
      <c r="B100" s="138"/>
      <c r="D100" s="139" t="s">
        <v>455</v>
      </c>
      <c r="E100" s="140"/>
      <c r="F100" s="140"/>
      <c r="G100" s="140"/>
      <c r="H100" s="140"/>
      <c r="I100" s="141"/>
      <c r="J100" s="142">
        <f>J183</f>
        <v>0</v>
      </c>
      <c r="L100" s="138"/>
    </row>
    <row r="101" spans="2:12" s="10" customFormat="1" ht="19.9" customHeight="1">
      <c r="B101" s="138"/>
      <c r="D101" s="139" t="s">
        <v>458</v>
      </c>
      <c r="E101" s="140"/>
      <c r="F101" s="140"/>
      <c r="G101" s="140"/>
      <c r="H101" s="140"/>
      <c r="I101" s="141"/>
      <c r="J101" s="142">
        <f>J187</f>
        <v>0</v>
      </c>
      <c r="L101" s="138"/>
    </row>
    <row r="102" spans="2:12" s="10" customFormat="1" ht="19.9" customHeight="1">
      <c r="B102" s="138"/>
      <c r="D102" s="139" t="s">
        <v>156</v>
      </c>
      <c r="E102" s="140"/>
      <c r="F102" s="140"/>
      <c r="G102" s="140"/>
      <c r="H102" s="140"/>
      <c r="I102" s="141"/>
      <c r="J102" s="142">
        <f>J190</f>
        <v>0</v>
      </c>
      <c r="L102" s="138"/>
    </row>
    <row r="103" spans="2:12" s="9" customFormat="1" ht="24.95" customHeight="1">
      <c r="B103" s="133"/>
      <c r="D103" s="134" t="s">
        <v>157</v>
      </c>
      <c r="E103" s="135"/>
      <c r="F103" s="135"/>
      <c r="G103" s="135"/>
      <c r="H103" s="135"/>
      <c r="I103" s="136"/>
      <c r="J103" s="137">
        <f>J192</f>
        <v>0</v>
      </c>
      <c r="L103" s="133"/>
    </row>
    <row r="104" spans="2:12" s="10" customFormat="1" ht="19.9" customHeight="1">
      <c r="B104" s="138"/>
      <c r="D104" s="139" t="s">
        <v>2355</v>
      </c>
      <c r="E104" s="140"/>
      <c r="F104" s="140"/>
      <c r="G104" s="140"/>
      <c r="H104" s="140"/>
      <c r="I104" s="141"/>
      <c r="J104" s="142">
        <f>J193</f>
        <v>0</v>
      </c>
      <c r="L104" s="138"/>
    </row>
    <row r="105" spans="2:12" s="10" customFormat="1" ht="19.9" customHeight="1">
      <c r="B105" s="138"/>
      <c r="D105" s="139" t="s">
        <v>2356</v>
      </c>
      <c r="E105" s="140"/>
      <c r="F105" s="140"/>
      <c r="G105" s="140"/>
      <c r="H105" s="140"/>
      <c r="I105" s="141"/>
      <c r="J105" s="142">
        <f>J196</f>
        <v>0</v>
      </c>
      <c r="L105" s="138"/>
    </row>
    <row r="106" spans="2:12" s="10" customFormat="1" ht="19.9" customHeight="1">
      <c r="B106" s="138"/>
      <c r="D106" s="139" t="s">
        <v>2357</v>
      </c>
      <c r="E106" s="140"/>
      <c r="F106" s="140"/>
      <c r="G106" s="140"/>
      <c r="H106" s="140"/>
      <c r="I106" s="141"/>
      <c r="J106" s="142">
        <f>J201</f>
        <v>0</v>
      </c>
      <c r="L106" s="138"/>
    </row>
    <row r="107" spans="2:12" s="10" customFormat="1" ht="19.9" customHeight="1">
      <c r="B107" s="138"/>
      <c r="D107" s="139" t="s">
        <v>2358</v>
      </c>
      <c r="E107" s="140"/>
      <c r="F107" s="140"/>
      <c r="G107" s="140"/>
      <c r="H107" s="140"/>
      <c r="I107" s="141"/>
      <c r="J107" s="142">
        <f>J204</f>
        <v>0</v>
      </c>
      <c r="L107" s="138"/>
    </row>
    <row r="108" spans="2:12" s="10" customFormat="1" ht="19.9" customHeight="1">
      <c r="B108" s="138"/>
      <c r="D108" s="139" t="s">
        <v>2359</v>
      </c>
      <c r="E108" s="140"/>
      <c r="F108" s="140"/>
      <c r="G108" s="140"/>
      <c r="H108" s="140"/>
      <c r="I108" s="141"/>
      <c r="J108" s="142">
        <f>J206</f>
        <v>0</v>
      </c>
      <c r="L108" s="138"/>
    </row>
    <row r="109" spans="2:12" s="10" customFormat="1" ht="19.9" customHeight="1">
      <c r="B109" s="138"/>
      <c r="D109" s="139" t="s">
        <v>2360</v>
      </c>
      <c r="E109" s="140"/>
      <c r="F109" s="140"/>
      <c r="G109" s="140"/>
      <c r="H109" s="140"/>
      <c r="I109" s="141"/>
      <c r="J109" s="142">
        <f>J208</f>
        <v>0</v>
      </c>
      <c r="L109" s="138"/>
    </row>
    <row r="110" spans="2:12" s="9" customFormat="1" ht="24.95" customHeight="1">
      <c r="B110" s="133"/>
      <c r="D110" s="134" t="s">
        <v>160</v>
      </c>
      <c r="E110" s="135"/>
      <c r="F110" s="135"/>
      <c r="G110" s="135"/>
      <c r="H110" s="135"/>
      <c r="I110" s="136"/>
      <c r="J110" s="137">
        <f>J212</f>
        <v>0</v>
      </c>
      <c r="L110" s="133"/>
    </row>
    <row r="111" spans="2:12" s="10" customFormat="1" ht="19.9" customHeight="1">
      <c r="B111" s="138"/>
      <c r="D111" s="139" t="s">
        <v>161</v>
      </c>
      <c r="E111" s="140"/>
      <c r="F111" s="140"/>
      <c r="G111" s="140"/>
      <c r="H111" s="140"/>
      <c r="I111" s="141"/>
      <c r="J111" s="142">
        <f>J213</f>
        <v>0</v>
      </c>
      <c r="L111" s="138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27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28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162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15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5" customHeight="1">
      <c r="A121" s="33"/>
      <c r="B121" s="34"/>
      <c r="C121" s="33"/>
      <c r="D121" s="33"/>
      <c r="E121" s="276" t="str">
        <f>E7</f>
        <v>Regenerace panelového sídliště Vyhlídka-V.etapa lokalita ulic Havlíčkova a Zd.Fibicha</v>
      </c>
      <c r="F121" s="277"/>
      <c r="G121" s="277"/>
      <c r="H121" s="277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141</v>
      </c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58" t="str">
        <f>E9</f>
        <v>010 - SO 10 Úprava a doplnění VO</v>
      </c>
      <c r="F123" s="275"/>
      <c r="G123" s="275"/>
      <c r="H123" s="275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19</v>
      </c>
      <c r="D125" s="33"/>
      <c r="E125" s="33"/>
      <c r="F125" s="26" t="str">
        <f>F12</f>
        <v>Valašské Meziříčí</v>
      </c>
      <c r="G125" s="33"/>
      <c r="H125" s="33"/>
      <c r="I125" s="104" t="s">
        <v>21</v>
      </c>
      <c r="J125" s="56" t="str">
        <f>IF(J12="","",J12)</f>
        <v>16. 1. 2019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7.95" customHeight="1">
      <c r="A127" s="33"/>
      <c r="B127" s="34"/>
      <c r="C127" s="28" t="s">
        <v>23</v>
      </c>
      <c r="D127" s="33"/>
      <c r="E127" s="33"/>
      <c r="F127" s="26" t="str">
        <f>E15</f>
        <v>Město Valašské Meziříčí</v>
      </c>
      <c r="G127" s="33"/>
      <c r="H127" s="33"/>
      <c r="I127" s="104" t="s">
        <v>29</v>
      </c>
      <c r="J127" s="31" t="str">
        <f>E21</f>
        <v>LZ-PROJEKT plus s.r.o.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27</v>
      </c>
      <c r="D128" s="33"/>
      <c r="E128" s="33"/>
      <c r="F128" s="26" t="str">
        <f>IF(E18="","",E18)</f>
        <v>Vyplň údaj</v>
      </c>
      <c r="G128" s="33"/>
      <c r="H128" s="33"/>
      <c r="I128" s="104" t="s">
        <v>32</v>
      </c>
      <c r="J128" s="31" t="str">
        <f>E24</f>
        <v>Fajfrová Irena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11" customFormat="1" ht="29.25" customHeight="1">
      <c r="A130" s="143"/>
      <c r="B130" s="144"/>
      <c r="C130" s="145" t="s">
        <v>163</v>
      </c>
      <c r="D130" s="146" t="s">
        <v>60</v>
      </c>
      <c r="E130" s="146" t="s">
        <v>56</v>
      </c>
      <c r="F130" s="146" t="s">
        <v>57</v>
      </c>
      <c r="G130" s="146" t="s">
        <v>164</v>
      </c>
      <c r="H130" s="146" t="s">
        <v>165</v>
      </c>
      <c r="I130" s="147" t="s">
        <v>166</v>
      </c>
      <c r="J130" s="146" t="s">
        <v>147</v>
      </c>
      <c r="K130" s="148" t="s">
        <v>167</v>
      </c>
      <c r="L130" s="149"/>
      <c r="M130" s="63" t="s">
        <v>1</v>
      </c>
      <c r="N130" s="64" t="s">
        <v>39</v>
      </c>
      <c r="O130" s="64" t="s">
        <v>168</v>
      </c>
      <c r="P130" s="64" t="s">
        <v>169</v>
      </c>
      <c r="Q130" s="64" t="s">
        <v>170</v>
      </c>
      <c r="R130" s="64" t="s">
        <v>171</v>
      </c>
      <c r="S130" s="64" t="s">
        <v>172</v>
      </c>
      <c r="T130" s="65" t="s">
        <v>173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</row>
    <row r="131" spans="1:63" s="2" customFormat="1" ht="22.9" customHeight="1">
      <c r="A131" s="33"/>
      <c r="B131" s="34"/>
      <c r="C131" s="70" t="s">
        <v>174</v>
      </c>
      <c r="D131" s="33"/>
      <c r="E131" s="33"/>
      <c r="F131" s="33"/>
      <c r="G131" s="33"/>
      <c r="H131" s="33"/>
      <c r="I131" s="103"/>
      <c r="J131" s="150">
        <f>BK131</f>
        <v>0</v>
      </c>
      <c r="K131" s="33"/>
      <c r="L131" s="34"/>
      <c r="M131" s="66"/>
      <c r="N131" s="57"/>
      <c r="O131" s="67"/>
      <c r="P131" s="151">
        <f>P132+P192+P212</f>
        <v>0</v>
      </c>
      <c r="Q131" s="67"/>
      <c r="R131" s="151">
        <f>R132+R192+R212</f>
        <v>493.46984177</v>
      </c>
      <c r="S131" s="67"/>
      <c r="T131" s="152">
        <f>T132+T192+T212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74</v>
      </c>
      <c r="AU131" s="18" t="s">
        <v>149</v>
      </c>
      <c r="BK131" s="153">
        <f>BK132+BK192+BK212</f>
        <v>0</v>
      </c>
    </row>
    <row r="132" spans="2:63" s="12" customFormat="1" ht="25.9" customHeight="1">
      <c r="B132" s="154"/>
      <c r="D132" s="155" t="s">
        <v>74</v>
      </c>
      <c r="E132" s="156" t="s">
        <v>175</v>
      </c>
      <c r="F132" s="156" t="s">
        <v>176</v>
      </c>
      <c r="I132" s="157"/>
      <c r="J132" s="158">
        <f>BK132</f>
        <v>0</v>
      </c>
      <c r="L132" s="154"/>
      <c r="M132" s="159"/>
      <c r="N132" s="160"/>
      <c r="O132" s="160"/>
      <c r="P132" s="161">
        <f>P133+P177+P183+P187+P190</f>
        <v>0</v>
      </c>
      <c r="Q132" s="160"/>
      <c r="R132" s="161">
        <f>R133+R177+R183+R187+R190</f>
        <v>492.17529177</v>
      </c>
      <c r="S132" s="160"/>
      <c r="T132" s="162">
        <f>T133+T177+T183+T187+T190</f>
        <v>0</v>
      </c>
      <c r="AR132" s="155" t="s">
        <v>82</v>
      </c>
      <c r="AT132" s="163" t="s">
        <v>74</v>
      </c>
      <c r="AU132" s="163" t="s">
        <v>75</v>
      </c>
      <c r="AY132" s="155" t="s">
        <v>177</v>
      </c>
      <c r="BK132" s="164">
        <f>BK133+BK177+BK183+BK187+BK190</f>
        <v>0</v>
      </c>
    </row>
    <row r="133" spans="2:63" s="12" customFormat="1" ht="22.9" customHeight="1">
      <c r="B133" s="154"/>
      <c r="D133" s="155" t="s">
        <v>74</v>
      </c>
      <c r="E133" s="165" t="s">
        <v>82</v>
      </c>
      <c r="F133" s="165" t="s">
        <v>178</v>
      </c>
      <c r="I133" s="157"/>
      <c r="J133" s="166">
        <f>BK133</f>
        <v>0</v>
      </c>
      <c r="L133" s="154"/>
      <c r="M133" s="159"/>
      <c r="N133" s="160"/>
      <c r="O133" s="160"/>
      <c r="P133" s="161">
        <f>SUM(P134:P176)</f>
        <v>0</v>
      </c>
      <c r="Q133" s="160"/>
      <c r="R133" s="161">
        <f>SUM(R134:R176)</f>
        <v>318</v>
      </c>
      <c r="S133" s="160"/>
      <c r="T133" s="162">
        <f>SUM(T134:T176)</f>
        <v>0</v>
      </c>
      <c r="AR133" s="155" t="s">
        <v>82</v>
      </c>
      <c r="AT133" s="163" t="s">
        <v>74</v>
      </c>
      <c r="AU133" s="163" t="s">
        <v>82</v>
      </c>
      <c r="AY133" s="155" t="s">
        <v>177</v>
      </c>
      <c r="BK133" s="164">
        <f>SUM(BK134:BK176)</f>
        <v>0</v>
      </c>
    </row>
    <row r="134" spans="1:65" s="2" customFormat="1" ht="16.5" customHeight="1">
      <c r="A134" s="33"/>
      <c r="B134" s="167"/>
      <c r="C134" s="168" t="s">
        <v>82</v>
      </c>
      <c r="D134" s="168" t="s">
        <v>179</v>
      </c>
      <c r="E134" s="169" t="s">
        <v>468</v>
      </c>
      <c r="F134" s="170" t="s">
        <v>469</v>
      </c>
      <c r="G134" s="171" t="s">
        <v>198</v>
      </c>
      <c r="H134" s="172">
        <v>30</v>
      </c>
      <c r="I134" s="173"/>
      <c r="J134" s="174">
        <f>ROUND(I134*H134,2)</f>
        <v>0</v>
      </c>
      <c r="K134" s="170" t="s">
        <v>183</v>
      </c>
      <c r="L134" s="34"/>
      <c r="M134" s="175" t="s">
        <v>1</v>
      </c>
      <c r="N134" s="176" t="s">
        <v>40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184</v>
      </c>
      <c r="AT134" s="179" t="s">
        <v>179</v>
      </c>
      <c r="AU134" s="179" t="s">
        <v>84</v>
      </c>
      <c r="AY134" s="18" t="s">
        <v>177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82</v>
      </c>
      <c r="BK134" s="180">
        <f>ROUND(I134*H134,2)</f>
        <v>0</v>
      </c>
      <c r="BL134" s="18" t="s">
        <v>184</v>
      </c>
      <c r="BM134" s="179" t="s">
        <v>2361</v>
      </c>
    </row>
    <row r="135" spans="2:51" s="13" customFormat="1" ht="12">
      <c r="B135" s="181"/>
      <c r="D135" s="182" t="s">
        <v>189</v>
      </c>
      <c r="E135" s="183" t="s">
        <v>447</v>
      </c>
      <c r="F135" s="184" t="s">
        <v>2362</v>
      </c>
      <c r="H135" s="185">
        <v>30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189</v>
      </c>
      <c r="AU135" s="183" t="s">
        <v>84</v>
      </c>
      <c r="AV135" s="13" t="s">
        <v>84</v>
      </c>
      <c r="AW135" s="13" t="s">
        <v>31</v>
      </c>
      <c r="AX135" s="13" t="s">
        <v>82</v>
      </c>
      <c r="AY135" s="183" t="s">
        <v>177</v>
      </c>
    </row>
    <row r="136" spans="1:65" s="2" customFormat="1" ht="24" customHeight="1">
      <c r="A136" s="33"/>
      <c r="B136" s="167"/>
      <c r="C136" s="168" t="s">
        <v>84</v>
      </c>
      <c r="D136" s="168" t="s">
        <v>179</v>
      </c>
      <c r="E136" s="169" t="s">
        <v>2363</v>
      </c>
      <c r="F136" s="170" t="s">
        <v>2364</v>
      </c>
      <c r="G136" s="171" t="s">
        <v>198</v>
      </c>
      <c r="H136" s="172">
        <v>636</v>
      </c>
      <c r="I136" s="173"/>
      <c r="J136" s="174">
        <f>ROUND(I136*H136,2)</f>
        <v>0</v>
      </c>
      <c r="K136" s="170" t="s">
        <v>183</v>
      </c>
      <c r="L136" s="34"/>
      <c r="M136" s="175" t="s">
        <v>1</v>
      </c>
      <c r="N136" s="176" t="s">
        <v>40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184</v>
      </c>
      <c r="AT136" s="179" t="s">
        <v>179</v>
      </c>
      <c r="AU136" s="179" t="s">
        <v>84</v>
      </c>
      <c r="AY136" s="18" t="s">
        <v>177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82</v>
      </c>
      <c r="BK136" s="180">
        <f>ROUND(I136*H136,2)</f>
        <v>0</v>
      </c>
      <c r="BL136" s="18" t="s">
        <v>184</v>
      </c>
      <c r="BM136" s="179" t="s">
        <v>2365</v>
      </c>
    </row>
    <row r="137" spans="2:51" s="14" customFormat="1" ht="12">
      <c r="B137" s="190"/>
      <c r="D137" s="182" t="s">
        <v>189</v>
      </c>
      <c r="E137" s="191" t="s">
        <v>1</v>
      </c>
      <c r="F137" s="192" t="s">
        <v>2366</v>
      </c>
      <c r="H137" s="191" t="s">
        <v>1</v>
      </c>
      <c r="I137" s="193"/>
      <c r="L137" s="190"/>
      <c r="M137" s="194"/>
      <c r="N137" s="195"/>
      <c r="O137" s="195"/>
      <c r="P137" s="195"/>
      <c r="Q137" s="195"/>
      <c r="R137" s="195"/>
      <c r="S137" s="195"/>
      <c r="T137" s="196"/>
      <c r="AT137" s="191" t="s">
        <v>189</v>
      </c>
      <c r="AU137" s="191" t="s">
        <v>84</v>
      </c>
      <c r="AV137" s="14" t="s">
        <v>82</v>
      </c>
      <c r="AW137" s="14" t="s">
        <v>31</v>
      </c>
      <c r="AX137" s="14" t="s">
        <v>75</v>
      </c>
      <c r="AY137" s="191" t="s">
        <v>177</v>
      </c>
    </row>
    <row r="138" spans="2:51" s="13" customFormat="1" ht="12">
      <c r="B138" s="181"/>
      <c r="D138" s="182" t="s">
        <v>189</v>
      </c>
      <c r="E138" s="183" t="s">
        <v>1</v>
      </c>
      <c r="F138" s="184" t="s">
        <v>2367</v>
      </c>
      <c r="H138" s="185">
        <v>636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189</v>
      </c>
      <c r="AU138" s="183" t="s">
        <v>84</v>
      </c>
      <c r="AV138" s="13" t="s">
        <v>84</v>
      </c>
      <c r="AW138" s="13" t="s">
        <v>31</v>
      </c>
      <c r="AX138" s="13" t="s">
        <v>75</v>
      </c>
      <c r="AY138" s="183" t="s">
        <v>177</v>
      </c>
    </row>
    <row r="139" spans="2:51" s="15" customFormat="1" ht="12">
      <c r="B139" s="197"/>
      <c r="D139" s="182" t="s">
        <v>189</v>
      </c>
      <c r="E139" s="198" t="s">
        <v>449</v>
      </c>
      <c r="F139" s="199" t="s">
        <v>202</v>
      </c>
      <c r="H139" s="200">
        <v>636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189</v>
      </c>
      <c r="AU139" s="198" t="s">
        <v>84</v>
      </c>
      <c r="AV139" s="15" t="s">
        <v>184</v>
      </c>
      <c r="AW139" s="15" t="s">
        <v>31</v>
      </c>
      <c r="AX139" s="15" t="s">
        <v>82</v>
      </c>
      <c r="AY139" s="198" t="s">
        <v>177</v>
      </c>
    </row>
    <row r="140" spans="1:65" s="2" customFormat="1" ht="24" customHeight="1">
      <c r="A140" s="33"/>
      <c r="B140" s="167"/>
      <c r="C140" s="168" t="s">
        <v>191</v>
      </c>
      <c r="D140" s="168" t="s">
        <v>179</v>
      </c>
      <c r="E140" s="169" t="s">
        <v>2368</v>
      </c>
      <c r="F140" s="170" t="s">
        <v>2369</v>
      </c>
      <c r="G140" s="171" t="s">
        <v>198</v>
      </c>
      <c r="H140" s="172">
        <v>190.8</v>
      </c>
      <c r="I140" s="173"/>
      <c r="J140" s="174">
        <f>ROUND(I140*H140,2)</f>
        <v>0</v>
      </c>
      <c r="K140" s="170" t="s">
        <v>183</v>
      </c>
      <c r="L140" s="34"/>
      <c r="M140" s="175" t="s">
        <v>1</v>
      </c>
      <c r="N140" s="176" t="s">
        <v>40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184</v>
      </c>
      <c r="AT140" s="179" t="s">
        <v>179</v>
      </c>
      <c r="AU140" s="179" t="s">
        <v>84</v>
      </c>
      <c r="AY140" s="18" t="s">
        <v>177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82</v>
      </c>
      <c r="BK140" s="180">
        <f>ROUND(I140*H140,2)</f>
        <v>0</v>
      </c>
      <c r="BL140" s="18" t="s">
        <v>184</v>
      </c>
      <c r="BM140" s="179" t="s">
        <v>2370</v>
      </c>
    </row>
    <row r="141" spans="2:51" s="13" customFormat="1" ht="12">
      <c r="B141" s="181"/>
      <c r="D141" s="182" t="s">
        <v>189</v>
      </c>
      <c r="E141" s="183" t="s">
        <v>1</v>
      </c>
      <c r="F141" s="184" t="s">
        <v>492</v>
      </c>
      <c r="H141" s="185">
        <v>190.8</v>
      </c>
      <c r="I141" s="186"/>
      <c r="L141" s="181"/>
      <c r="M141" s="187"/>
      <c r="N141" s="188"/>
      <c r="O141" s="188"/>
      <c r="P141" s="188"/>
      <c r="Q141" s="188"/>
      <c r="R141" s="188"/>
      <c r="S141" s="188"/>
      <c r="T141" s="189"/>
      <c r="AT141" s="183" t="s">
        <v>189</v>
      </c>
      <c r="AU141" s="183" t="s">
        <v>84</v>
      </c>
      <c r="AV141" s="13" t="s">
        <v>84</v>
      </c>
      <c r="AW141" s="13" t="s">
        <v>31</v>
      </c>
      <c r="AX141" s="13" t="s">
        <v>82</v>
      </c>
      <c r="AY141" s="183" t="s">
        <v>177</v>
      </c>
    </row>
    <row r="142" spans="1:65" s="2" customFormat="1" ht="24" customHeight="1">
      <c r="A142" s="33"/>
      <c r="B142" s="167"/>
      <c r="C142" s="168" t="s">
        <v>184</v>
      </c>
      <c r="D142" s="168" t="s">
        <v>179</v>
      </c>
      <c r="E142" s="169" t="s">
        <v>196</v>
      </c>
      <c r="F142" s="170" t="s">
        <v>197</v>
      </c>
      <c r="G142" s="171" t="s">
        <v>198</v>
      </c>
      <c r="H142" s="172">
        <v>9.288</v>
      </c>
      <c r="I142" s="173"/>
      <c r="J142" s="174">
        <f>ROUND(I142*H142,2)</f>
        <v>0</v>
      </c>
      <c r="K142" s="170" t="s">
        <v>183</v>
      </c>
      <c r="L142" s="34"/>
      <c r="M142" s="175" t="s">
        <v>1</v>
      </c>
      <c r="N142" s="176" t="s">
        <v>40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82</v>
      </c>
      <c r="BK142" s="180">
        <f>ROUND(I142*H142,2)</f>
        <v>0</v>
      </c>
      <c r="BL142" s="18" t="s">
        <v>184</v>
      </c>
      <c r="BM142" s="179" t="s">
        <v>2371</v>
      </c>
    </row>
    <row r="143" spans="2:51" s="14" customFormat="1" ht="12">
      <c r="B143" s="190"/>
      <c r="D143" s="182" t="s">
        <v>189</v>
      </c>
      <c r="E143" s="191" t="s">
        <v>1</v>
      </c>
      <c r="F143" s="192" t="s">
        <v>2372</v>
      </c>
      <c r="H143" s="191" t="s">
        <v>1</v>
      </c>
      <c r="I143" s="193"/>
      <c r="L143" s="190"/>
      <c r="M143" s="194"/>
      <c r="N143" s="195"/>
      <c r="O143" s="195"/>
      <c r="P143" s="195"/>
      <c r="Q143" s="195"/>
      <c r="R143" s="195"/>
      <c r="S143" s="195"/>
      <c r="T143" s="196"/>
      <c r="AT143" s="191" t="s">
        <v>189</v>
      </c>
      <c r="AU143" s="191" t="s">
        <v>84</v>
      </c>
      <c r="AV143" s="14" t="s">
        <v>82</v>
      </c>
      <c r="AW143" s="14" t="s">
        <v>31</v>
      </c>
      <c r="AX143" s="14" t="s">
        <v>75</v>
      </c>
      <c r="AY143" s="191" t="s">
        <v>177</v>
      </c>
    </row>
    <row r="144" spans="2:51" s="13" customFormat="1" ht="12">
      <c r="B144" s="181"/>
      <c r="D144" s="182" t="s">
        <v>189</v>
      </c>
      <c r="E144" s="183" t="s">
        <v>136</v>
      </c>
      <c r="F144" s="184" t="s">
        <v>2373</v>
      </c>
      <c r="H144" s="185">
        <v>9.288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189</v>
      </c>
      <c r="AU144" s="183" t="s">
        <v>84</v>
      </c>
      <c r="AV144" s="13" t="s">
        <v>84</v>
      </c>
      <c r="AW144" s="13" t="s">
        <v>31</v>
      </c>
      <c r="AX144" s="13" t="s">
        <v>82</v>
      </c>
      <c r="AY144" s="183" t="s">
        <v>177</v>
      </c>
    </row>
    <row r="145" spans="1:65" s="2" customFormat="1" ht="24" customHeight="1">
      <c r="A145" s="33"/>
      <c r="B145" s="167"/>
      <c r="C145" s="168" t="s">
        <v>203</v>
      </c>
      <c r="D145" s="168" t="s">
        <v>179</v>
      </c>
      <c r="E145" s="169" t="s">
        <v>204</v>
      </c>
      <c r="F145" s="170" t="s">
        <v>205</v>
      </c>
      <c r="G145" s="171" t="s">
        <v>198</v>
      </c>
      <c r="H145" s="172">
        <v>2.786</v>
      </c>
      <c r="I145" s="173"/>
      <c r="J145" s="174">
        <f>ROUND(I145*H145,2)</f>
        <v>0</v>
      </c>
      <c r="K145" s="170" t="s">
        <v>183</v>
      </c>
      <c r="L145" s="34"/>
      <c r="M145" s="175" t="s">
        <v>1</v>
      </c>
      <c r="N145" s="176" t="s">
        <v>40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184</v>
      </c>
      <c r="AT145" s="179" t="s">
        <v>179</v>
      </c>
      <c r="AU145" s="179" t="s">
        <v>84</v>
      </c>
      <c r="AY145" s="18" t="s">
        <v>177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82</v>
      </c>
      <c r="BK145" s="180">
        <f>ROUND(I145*H145,2)</f>
        <v>0</v>
      </c>
      <c r="BL145" s="18" t="s">
        <v>184</v>
      </c>
      <c r="BM145" s="179" t="s">
        <v>2374</v>
      </c>
    </row>
    <row r="146" spans="2:51" s="13" customFormat="1" ht="12">
      <c r="B146" s="181"/>
      <c r="D146" s="182" t="s">
        <v>189</v>
      </c>
      <c r="E146" s="183" t="s">
        <v>1</v>
      </c>
      <c r="F146" s="184" t="s">
        <v>207</v>
      </c>
      <c r="H146" s="185">
        <v>2.786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82</v>
      </c>
      <c r="AY146" s="183" t="s">
        <v>177</v>
      </c>
    </row>
    <row r="147" spans="1:65" s="2" customFormat="1" ht="24" customHeight="1">
      <c r="A147" s="33"/>
      <c r="B147" s="167"/>
      <c r="C147" s="168" t="s">
        <v>208</v>
      </c>
      <c r="D147" s="168" t="s">
        <v>179</v>
      </c>
      <c r="E147" s="169" t="s">
        <v>209</v>
      </c>
      <c r="F147" s="170" t="s">
        <v>210</v>
      </c>
      <c r="G147" s="171" t="s">
        <v>198</v>
      </c>
      <c r="H147" s="172">
        <v>60</v>
      </c>
      <c r="I147" s="173"/>
      <c r="J147" s="174">
        <f>ROUND(I147*H147,2)</f>
        <v>0</v>
      </c>
      <c r="K147" s="170" t="s">
        <v>183</v>
      </c>
      <c r="L147" s="34"/>
      <c r="M147" s="175" t="s">
        <v>1</v>
      </c>
      <c r="N147" s="176" t="s">
        <v>40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184</v>
      </c>
      <c r="AT147" s="179" t="s">
        <v>179</v>
      </c>
      <c r="AU147" s="179" t="s">
        <v>84</v>
      </c>
      <c r="AY147" s="18" t="s">
        <v>177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82</v>
      </c>
      <c r="BK147" s="180">
        <f>ROUND(I147*H147,2)</f>
        <v>0</v>
      </c>
      <c r="BL147" s="18" t="s">
        <v>184</v>
      </c>
      <c r="BM147" s="179" t="s">
        <v>2375</v>
      </c>
    </row>
    <row r="148" spans="2:51" s="13" customFormat="1" ht="12">
      <c r="B148" s="181"/>
      <c r="D148" s="182" t="s">
        <v>189</v>
      </c>
      <c r="E148" s="183" t="s">
        <v>1</v>
      </c>
      <c r="F148" s="184" t="s">
        <v>920</v>
      </c>
      <c r="H148" s="185">
        <v>30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75</v>
      </c>
      <c r="AY148" s="183" t="s">
        <v>177</v>
      </c>
    </row>
    <row r="149" spans="2:51" s="13" customFormat="1" ht="12">
      <c r="B149" s="181"/>
      <c r="D149" s="182" t="s">
        <v>189</v>
      </c>
      <c r="E149" s="183" t="s">
        <v>1</v>
      </c>
      <c r="F149" s="184" t="s">
        <v>921</v>
      </c>
      <c r="H149" s="185">
        <v>30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189</v>
      </c>
      <c r="AU149" s="183" t="s">
        <v>84</v>
      </c>
      <c r="AV149" s="13" t="s">
        <v>84</v>
      </c>
      <c r="AW149" s="13" t="s">
        <v>31</v>
      </c>
      <c r="AX149" s="13" t="s">
        <v>75</v>
      </c>
      <c r="AY149" s="183" t="s">
        <v>177</v>
      </c>
    </row>
    <row r="150" spans="2:51" s="15" customFormat="1" ht="12">
      <c r="B150" s="197"/>
      <c r="D150" s="182" t="s">
        <v>189</v>
      </c>
      <c r="E150" s="198" t="s">
        <v>1</v>
      </c>
      <c r="F150" s="199" t="s">
        <v>202</v>
      </c>
      <c r="H150" s="200">
        <v>60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189</v>
      </c>
      <c r="AU150" s="198" t="s">
        <v>84</v>
      </c>
      <c r="AV150" s="15" t="s">
        <v>184</v>
      </c>
      <c r="AW150" s="15" t="s">
        <v>31</v>
      </c>
      <c r="AX150" s="15" t="s">
        <v>82</v>
      </c>
      <c r="AY150" s="198" t="s">
        <v>177</v>
      </c>
    </row>
    <row r="151" spans="1:65" s="2" customFormat="1" ht="24" customHeight="1">
      <c r="A151" s="33"/>
      <c r="B151" s="167"/>
      <c r="C151" s="168" t="s">
        <v>213</v>
      </c>
      <c r="D151" s="168" t="s">
        <v>179</v>
      </c>
      <c r="E151" s="169" t="s">
        <v>214</v>
      </c>
      <c r="F151" s="170" t="s">
        <v>215</v>
      </c>
      <c r="G151" s="171" t="s">
        <v>198</v>
      </c>
      <c r="H151" s="172">
        <v>247.788</v>
      </c>
      <c r="I151" s="173"/>
      <c r="J151" s="174">
        <f>ROUND(I151*H151,2)</f>
        <v>0</v>
      </c>
      <c r="K151" s="170" t="s">
        <v>183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2376</v>
      </c>
    </row>
    <row r="152" spans="2:51" s="13" customFormat="1" ht="12">
      <c r="B152" s="181"/>
      <c r="D152" s="182" t="s">
        <v>189</v>
      </c>
      <c r="E152" s="183" t="s">
        <v>131</v>
      </c>
      <c r="F152" s="184" t="s">
        <v>2377</v>
      </c>
      <c r="H152" s="185">
        <v>247.788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189</v>
      </c>
      <c r="AU152" s="183" t="s">
        <v>84</v>
      </c>
      <c r="AV152" s="13" t="s">
        <v>84</v>
      </c>
      <c r="AW152" s="13" t="s">
        <v>31</v>
      </c>
      <c r="AX152" s="13" t="s">
        <v>82</v>
      </c>
      <c r="AY152" s="183" t="s">
        <v>177</v>
      </c>
    </row>
    <row r="153" spans="1:65" s="2" customFormat="1" ht="24" customHeight="1">
      <c r="A153" s="33"/>
      <c r="B153" s="167"/>
      <c r="C153" s="168" t="s">
        <v>217</v>
      </c>
      <c r="D153" s="168" t="s">
        <v>179</v>
      </c>
      <c r="E153" s="169" t="s">
        <v>218</v>
      </c>
      <c r="F153" s="170" t="s">
        <v>219</v>
      </c>
      <c r="G153" s="171" t="s">
        <v>198</v>
      </c>
      <c r="H153" s="172">
        <v>1238.94</v>
      </c>
      <c r="I153" s="173"/>
      <c r="J153" s="174">
        <f>ROUND(I153*H153,2)</f>
        <v>0</v>
      </c>
      <c r="K153" s="170" t="s">
        <v>183</v>
      </c>
      <c r="L153" s="34"/>
      <c r="M153" s="175" t="s">
        <v>1</v>
      </c>
      <c r="N153" s="176" t="s">
        <v>40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184</v>
      </c>
      <c r="AT153" s="179" t="s">
        <v>179</v>
      </c>
      <c r="AU153" s="179" t="s">
        <v>84</v>
      </c>
      <c r="AY153" s="18" t="s">
        <v>177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82</v>
      </c>
      <c r="BK153" s="180">
        <f>ROUND(I153*H153,2)</f>
        <v>0</v>
      </c>
      <c r="BL153" s="18" t="s">
        <v>184</v>
      </c>
      <c r="BM153" s="179" t="s">
        <v>2378</v>
      </c>
    </row>
    <row r="154" spans="2:51" s="13" customFormat="1" ht="12">
      <c r="B154" s="181"/>
      <c r="D154" s="182" t="s">
        <v>189</v>
      </c>
      <c r="E154" s="183" t="s">
        <v>1</v>
      </c>
      <c r="F154" s="184" t="s">
        <v>221</v>
      </c>
      <c r="H154" s="185">
        <v>1238.94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189</v>
      </c>
      <c r="AU154" s="183" t="s">
        <v>84</v>
      </c>
      <c r="AV154" s="13" t="s">
        <v>84</v>
      </c>
      <c r="AW154" s="13" t="s">
        <v>31</v>
      </c>
      <c r="AX154" s="13" t="s">
        <v>82</v>
      </c>
      <c r="AY154" s="183" t="s">
        <v>177</v>
      </c>
    </row>
    <row r="155" spans="1:65" s="2" customFormat="1" ht="16.5" customHeight="1">
      <c r="A155" s="33"/>
      <c r="B155" s="167"/>
      <c r="C155" s="168" t="s">
        <v>222</v>
      </c>
      <c r="D155" s="168" t="s">
        <v>179</v>
      </c>
      <c r="E155" s="169" t="s">
        <v>223</v>
      </c>
      <c r="F155" s="170" t="s">
        <v>224</v>
      </c>
      <c r="G155" s="171" t="s">
        <v>198</v>
      </c>
      <c r="H155" s="172">
        <v>30</v>
      </c>
      <c r="I155" s="173"/>
      <c r="J155" s="174">
        <f>ROUND(I155*H155,2)</f>
        <v>0</v>
      </c>
      <c r="K155" s="170" t="s">
        <v>183</v>
      </c>
      <c r="L155" s="34"/>
      <c r="M155" s="175" t="s">
        <v>1</v>
      </c>
      <c r="N155" s="176" t="s">
        <v>40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184</v>
      </c>
      <c r="AT155" s="179" t="s">
        <v>179</v>
      </c>
      <c r="AU155" s="179" t="s">
        <v>84</v>
      </c>
      <c r="AY155" s="18" t="s">
        <v>177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82</v>
      </c>
      <c r="BK155" s="180">
        <f>ROUND(I155*H155,2)</f>
        <v>0</v>
      </c>
      <c r="BL155" s="18" t="s">
        <v>184</v>
      </c>
      <c r="BM155" s="179" t="s">
        <v>2379</v>
      </c>
    </row>
    <row r="156" spans="2:51" s="13" customFormat="1" ht="12">
      <c r="B156" s="181"/>
      <c r="D156" s="182" t="s">
        <v>189</v>
      </c>
      <c r="E156" s="183" t="s">
        <v>1</v>
      </c>
      <c r="F156" s="184" t="s">
        <v>927</v>
      </c>
      <c r="H156" s="185">
        <v>30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189</v>
      </c>
      <c r="AU156" s="183" t="s">
        <v>84</v>
      </c>
      <c r="AV156" s="13" t="s">
        <v>84</v>
      </c>
      <c r="AW156" s="13" t="s">
        <v>31</v>
      </c>
      <c r="AX156" s="13" t="s">
        <v>82</v>
      </c>
      <c r="AY156" s="183" t="s">
        <v>177</v>
      </c>
    </row>
    <row r="157" spans="1:65" s="2" customFormat="1" ht="16.5" customHeight="1">
      <c r="A157" s="33"/>
      <c r="B157" s="167"/>
      <c r="C157" s="168" t="s">
        <v>227</v>
      </c>
      <c r="D157" s="168" t="s">
        <v>179</v>
      </c>
      <c r="E157" s="169" t="s">
        <v>228</v>
      </c>
      <c r="F157" s="170" t="s">
        <v>229</v>
      </c>
      <c r="G157" s="171" t="s">
        <v>198</v>
      </c>
      <c r="H157" s="172">
        <v>247.788</v>
      </c>
      <c r="I157" s="173"/>
      <c r="J157" s="174">
        <f>ROUND(I157*H157,2)</f>
        <v>0</v>
      </c>
      <c r="K157" s="170" t="s">
        <v>183</v>
      </c>
      <c r="L157" s="34"/>
      <c r="M157" s="175" t="s">
        <v>1</v>
      </c>
      <c r="N157" s="176" t="s">
        <v>40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184</v>
      </c>
      <c r="AT157" s="179" t="s">
        <v>179</v>
      </c>
      <c r="AU157" s="179" t="s">
        <v>84</v>
      </c>
      <c r="AY157" s="18" t="s">
        <v>177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82</v>
      </c>
      <c r="BK157" s="180">
        <f>ROUND(I157*H157,2)</f>
        <v>0</v>
      </c>
      <c r="BL157" s="18" t="s">
        <v>184</v>
      </c>
      <c r="BM157" s="179" t="s">
        <v>2380</v>
      </c>
    </row>
    <row r="158" spans="2:51" s="13" customFormat="1" ht="12">
      <c r="B158" s="181"/>
      <c r="D158" s="182" t="s">
        <v>189</v>
      </c>
      <c r="E158" s="183" t="s">
        <v>1</v>
      </c>
      <c r="F158" s="184" t="s">
        <v>131</v>
      </c>
      <c r="H158" s="185">
        <v>247.788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189</v>
      </c>
      <c r="AU158" s="183" t="s">
        <v>84</v>
      </c>
      <c r="AV158" s="13" t="s">
        <v>84</v>
      </c>
      <c r="AW158" s="13" t="s">
        <v>31</v>
      </c>
      <c r="AX158" s="13" t="s">
        <v>82</v>
      </c>
      <c r="AY158" s="183" t="s">
        <v>177</v>
      </c>
    </row>
    <row r="159" spans="1:65" s="2" customFormat="1" ht="24" customHeight="1">
      <c r="A159" s="33"/>
      <c r="B159" s="167"/>
      <c r="C159" s="168" t="s">
        <v>231</v>
      </c>
      <c r="D159" s="168" t="s">
        <v>179</v>
      </c>
      <c r="E159" s="169" t="s">
        <v>232</v>
      </c>
      <c r="F159" s="170" t="s">
        <v>2381</v>
      </c>
      <c r="G159" s="171" t="s">
        <v>234</v>
      </c>
      <c r="H159" s="172">
        <v>413.806</v>
      </c>
      <c r="I159" s="173"/>
      <c r="J159" s="174">
        <f>ROUND(I159*H159,2)</f>
        <v>0</v>
      </c>
      <c r="K159" s="170" t="s">
        <v>589</v>
      </c>
      <c r="L159" s="34"/>
      <c r="M159" s="175" t="s">
        <v>1</v>
      </c>
      <c r="N159" s="176" t="s">
        <v>40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184</v>
      </c>
      <c r="AT159" s="179" t="s">
        <v>179</v>
      </c>
      <c r="AU159" s="179" t="s">
        <v>84</v>
      </c>
      <c r="AY159" s="18" t="s">
        <v>177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82</v>
      </c>
      <c r="BK159" s="180">
        <f>ROUND(I159*H159,2)</f>
        <v>0</v>
      </c>
      <c r="BL159" s="18" t="s">
        <v>184</v>
      </c>
      <c r="BM159" s="179" t="s">
        <v>2382</v>
      </c>
    </row>
    <row r="160" spans="2:51" s="13" customFormat="1" ht="12">
      <c r="B160" s="181"/>
      <c r="D160" s="182" t="s">
        <v>189</v>
      </c>
      <c r="E160" s="183" t="s">
        <v>1</v>
      </c>
      <c r="F160" s="184" t="s">
        <v>236</v>
      </c>
      <c r="H160" s="185">
        <v>413.806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82</v>
      </c>
      <c r="AY160" s="183" t="s">
        <v>177</v>
      </c>
    </row>
    <row r="161" spans="1:65" s="2" customFormat="1" ht="24" customHeight="1">
      <c r="A161" s="33"/>
      <c r="B161" s="167"/>
      <c r="C161" s="168" t="s">
        <v>237</v>
      </c>
      <c r="D161" s="168" t="s">
        <v>179</v>
      </c>
      <c r="E161" s="169" t="s">
        <v>930</v>
      </c>
      <c r="F161" s="170" t="s">
        <v>931</v>
      </c>
      <c r="G161" s="171" t="s">
        <v>198</v>
      </c>
      <c r="H161" s="172">
        <v>397.5</v>
      </c>
      <c r="I161" s="173"/>
      <c r="J161" s="174">
        <f>ROUND(I161*H161,2)</f>
        <v>0</v>
      </c>
      <c r="K161" s="170" t="s">
        <v>183</v>
      </c>
      <c r="L161" s="34"/>
      <c r="M161" s="175" t="s">
        <v>1</v>
      </c>
      <c r="N161" s="176" t="s">
        <v>40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184</v>
      </c>
      <c r="AT161" s="179" t="s">
        <v>179</v>
      </c>
      <c r="AU161" s="179" t="s">
        <v>84</v>
      </c>
      <c r="AY161" s="18" t="s">
        <v>177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82</v>
      </c>
      <c r="BK161" s="180">
        <f>ROUND(I161*H161,2)</f>
        <v>0</v>
      </c>
      <c r="BL161" s="18" t="s">
        <v>184</v>
      </c>
      <c r="BM161" s="179" t="s">
        <v>2383</v>
      </c>
    </row>
    <row r="162" spans="2:51" s="13" customFormat="1" ht="12">
      <c r="B162" s="181"/>
      <c r="D162" s="182" t="s">
        <v>189</v>
      </c>
      <c r="E162" s="183" t="s">
        <v>1</v>
      </c>
      <c r="F162" s="184" t="s">
        <v>2384</v>
      </c>
      <c r="H162" s="185">
        <v>397.5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189</v>
      </c>
      <c r="AU162" s="183" t="s">
        <v>84</v>
      </c>
      <c r="AV162" s="13" t="s">
        <v>84</v>
      </c>
      <c r="AW162" s="13" t="s">
        <v>31</v>
      </c>
      <c r="AX162" s="13" t="s">
        <v>82</v>
      </c>
      <c r="AY162" s="183" t="s">
        <v>177</v>
      </c>
    </row>
    <row r="163" spans="1:65" s="2" customFormat="1" ht="16.5" customHeight="1">
      <c r="A163" s="33"/>
      <c r="B163" s="167"/>
      <c r="C163" s="168" t="s">
        <v>242</v>
      </c>
      <c r="D163" s="168" t="s">
        <v>179</v>
      </c>
      <c r="E163" s="169" t="s">
        <v>238</v>
      </c>
      <c r="F163" s="170" t="s">
        <v>239</v>
      </c>
      <c r="G163" s="171" t="s">
        <v>198</v>
      </c>
      <c r="H163" s="172">
        <v>30</v>
      </c>
      <c r="I163" s="173"/>
      <c r="J163" s="174">
        <f>ROUND(I163*H163,2)</f>
        <v>0</v>
      </c>
      <c r="K163" s="170" t="s">
        <v>1</v>
      </c>
      <c r="L163" s="34"/>
      <c r="M163" s="175" t="s">
        <v>1</v>
      </c>
      <c r="N163" s="176" t="s">
        <v>40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184</v>
      </c>
      <c r="AT163" s="179" t="s">
        <v>179</v>
      </c>
      <c r="AU163" s="179" t="s">
        <v>84</v>
      </c>
      <c r="AY163" s="18" t="s">
        <v>177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82</v>
      </c>
      <c r="BK163" s="180">
        <f>ROUND(I163*H163,2)</f>
        <v>0</v>
      </c>
      <c r="BL163" s="18" t="s">
        <v>184</v>
      </c>
      <c r="BM163" s="179" t="s">
        <v>2385</v>
      </c>
    </row>
    <row r="164" spans="2:51" s="13" customFormat="1" ht="12">
      <c r="B164" s="181"/>
      <c r="D164" s="182" t="s">
        <v>189</v>
      </c>
      <c r="E164" s="183" t="s">
        <v>1</v>
      </c>
      <c r="F164" s="184" t="s">
        <v>241</v>
      </c>
      <c r="H164" s="185">
        <v>30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189</v>
      </c>
      <c r="AU164" s="183" t="s">
        <v>84</v>
      </c>
      <c r="AV164" s="13" t="s">
        <v>84</v>
      </c>
      <c r="AW164" s="13" t="s">
        <v>31</v>
      </c>
      <c r="AX164" s="13" t="s">
        <v>82</v>
      </c>
      <c r="AY164" s="183" t="s">
        <v>177</v>
      </c>
    </row>
    <row r="165" spans="1:65" s="2" customFormat="1" ht="24" customHeight="1">
      <c r="A165" s="33"/>
      <c r="B165" s="167"/>
      <c r="C165" s="168" t="s">
        <v>247</v>
      </c>
      <c r="D165" s="168" t="s">
        <v>179</v>
      </c>
      <c r="E165" s="169" t="s">
        <v>2386</v>
      </c>
      <c r="F165" s="170" t="s">
        <v>2387</v>
      </c>
      <c r="G165" s="171" t="s">
        <v>198</v>
      </c>
      <c r="H165" s="172">
        <v>159</v>
      </c>
      <c r="I165" s="173"/>
      <c r="J165" s="174">
        <f>ROUND(I165*H165,2)</f>
        <v>0</v>
      </c>
      <c r="K165" s="170" t="s">
        <v>183</v>
      </c>
      <c r="L165" s="34"/>
      <c r="M165" s="175" t="s">
        <v>1</v>
      </c>
      <c r="N165" s="176" t="s">
        <v>40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184</v>
      </c>
      <c r="AT165" s="179" t="s">
        <v>179</v>
      </c>
      <c r="AU165" s="179" t="s">
        <v>84</v>
      </c>
      <c r="AY165" s="18" t="s">
        <v>177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82</v>
      </c>
      <c r="BK165" s="180">
        <f>ROUND(I165*H165,2)</f>
        <v>0</v>
      </c>
      <c r="BL165" s="18" t="s">
        <v>184</v>
      </c>
      <c r="BM165" s="179" t="s">
        <v>2388</v>
      </c>
    </row>
    <row r="166" spans="2:51" s="14" customFormat="1" ht="12">
      <c r="B166" s="190"/>
      <c r="D166" s="182" t="s">
        <v>189</v>
      </c>
      <c r="E166" s="191" t="s">
        <v>1</v>
      </c>
      <c r="F166" s="192" t="s">
        <v>2389</v>
      </c>
      <c r="H166" s="191" t="s">
        <v>1</v>
      </c>
      <c r="I166" s="193"/>
      <c r="L166" s="190"/>
      <c r="M166" s="194"/>
      <c r="N166" s="195"/>
      <c r="O166" s="195"/>
      <c r="P166" s="195"/>
      <c r="Q166" s="195"/>
      <c r="R166" s="195"/>
      <c r="S166" s="195"/>
      <c r="T166" s="196"/>
      <c r="AT166" s="191" t="s">
        <v>189</v>
      </c>
      <c r="AU166" s="191" t="s">
        <v>84</v>
      </c>
      <c r="AV166" s="14" t="s">
        <v>82</v>
      </c>
      <c r="AW166" s="14" t="s">
        <v>31</v>
      </c>
      <c r="AX166" s="14" t="s">
        <v>75</v>
      </c>
      <c r="AY166" s="191" t="s">
        <v>177</v>
      </c>
    </row>
    <row r="167" spans="2:51" s="13" customFormat="1" ht="12">
      <c r="B167" s="181"/>
      <c r="D167" s="182" t="s">
        <v>189</v>
      </c>
      <c r="E167" s="183" t="s">
        <v>1</v>
      </c>
      <c r="F167" s="184" t="s">
        <v>2390</v>
      </c>
      <c r="H167" s="185">
        <v>159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189</v>
      </c>
      <c r="AU167" s="183" t="s">
        <v>84</v>
      </c>
      <c r="AV167" s="13" t="s">
        <v>84</v>
      </c>
      <c r="AW167" s="13" t="s">
        <v>31</v>
      </c>
      <c r="AX167" s="13" t="s">
        <v>75</v>
      </c>
      <c r="AY167" s="183" t="s">
        <v>177</v>
      </c>
    </row>
    <row r="168" spans="2:51" s="15" customFormat="1" ht="12">
      <c r="B168" s="197"/>
      <c r="D168" s="182" t="s">
        <v>189</v>
      </c>
      <c r="E168" s="198" t="s">
        <v>1393</v>
      </c>
      <c r="F168" s="199" t="s">
        <v>202</v>
      </c>
      <c r="H168" s="200">
        <v>159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189</v>
      </c>
      <c r="AU168" s="198" t="s">
        <v>84</v>
      </c>
      <c r="AV168" s="15" t="s">
        <v>184</v>
      </c>
      <c r="AW168" s="15" t="s">
        <v>31</v>
      </c>
      <c r="AX168" s="15" t="s">
        <v>82</v>
      </c>
      <c r="AY168" s="198" t="s">
        <v>177</v>
      </c>
    </row>
    <row r="169" spans="1:65" s="2" customFormat="1" ht="16.5" customHeight="1">
      <c r="A169" s="33"/>
      <c r="B169" s="167"/>
      <c r="C169" s="205" t="s">
        <v>8</v>
      </c>
      <c r="D169" s="205" t="s">
        <v>290</v>
      </c>
      <c r="E169" s="206" t="s">
        <v>2391</v>
      </c>
      <c r="F169" s="207" t="s">
        <v>2392</v>
      </c>
      <c r="G169" s="208" t="s">
        <v>234</v>
      </c>
      <c r="H169" s="209">
        <v>318</v>
      </c>
      <c r="I169" s="210"/>
      <c r="J169" s="211">
        <f>ROUND(I169*H169,2)</f>
        <v>0</v>
      </c>
      <c r="K169" s="207" t="s">
        <v>183</v>
      </c>
      <c r="L169" s="212"/>
      <c r="M169" s="213" t="s">
        <v>1</v>
      </c>
      <c r="N169" s="214" t="s">
        <v>40</v>
      </c>
      <c r="O169" s="59"/>
      <c r="P169" s="177">
        <f>O169*H169</f>
        <v>0</v>
      </c>
      <c r="Q169" s="177">
        <v>1</v>
      </c>
      <c r="R169" s="177">
        <f>Q169*H169</f>
        <v>318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217</v>
      </c>
      <c r="AT169" s="179" t="s">
        <v>290</v>
      </c>
      <c r="AU169" s="179" t="s">
        <v>84</v>
      </c>
      <c r="AY169" s="18" t="s">
        <v>177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82</v>
      </c>
      <c r="BK169" s="180">
        <f>ROUND(I169*H169,2)</f>
        <v>0</v>
      </c>
      <c r="BL169" s="18" t="s">
        <v>184</v>
      </c>
      <c r="BM169" s="179" t="s">
        <v>2393</v>
      </c>
    </row>
    <row r="170" spans="2:51" s="13" customFormat="1" ht="12">
      <c r="B170" s="181"/>
      <c r="D170" s="182" t="s">
        <v>189</v>
      </c>
      <c r="F170" s="184" t="s">
        <v>2394</v>
      </c>
      <c r="H170" s="185">
        <v>318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189</v>
      </c>
      <c r="AU170" s="183" t="s">
        <v>84</v>
      </c>
      <c r="AV170" s="13" t="s">
        <v>84</v>
      </c>
      <c r="AW170" s="13" t="s">
        <v>3</v>
      </c>
      <c r="AX170" s="13" t="s">
        <v>82</v>
      </c>
      <c r="AY170" s="183" t="s">
        <v>177</v>
      </c>
    </row>
    <row r="171" spans="1:65" s="2" customFormat="1" ht="24" customHeight="1">
      <c r="A171" s="33"/>
      <c r="B171" s="167"/>
      <c r="C171" s="168" t="s">
        <v>254</v>
      </c>
      <c r="D171" s="168" t="s">
        <v>179</v>
      </c>
      <c r="E171" s="169" t="s">
        <v>941</v>
      </c>
      <c r="F171" s="170" t="s">
        <v>942</v>
      </c>
      <c r="G171" s="171" t="s">
        <v>182</v>
      </c>
      <c r="H171" s="172">
        <v>200</v>
      </c>
      <c r="I171" s="173"/>
      <c r="J171" s="174">
        <f>ROUND(I171*H171,2)</f>
        <v>0</v>
      </c>
      <c r="K171" s="170" t="s">
        <v>183</v>
      </c>
      <c r="L171" s="34"/>
      <c r="M171" s="175" t="s">
        <v>1</v>
      </c>
      <c r="N171" s="176" t="s">
        <v>40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184</v>
      </c>
      <c r="AT171" s="179" t="s">
        <v>179</v>
      </c>
      <c r="AU171" s="179" t="s">
        <v>84</v>
      </c>
      <c r="AY171" s="18" t="s">
        <v>177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82</v>
      </c>
      <c r="BK171" s="180">
        <f>ROUND(I171*H171,2)</f>
        <v>0</v>
      </c>
      <c r="BL171" s="18" t="s">
        <v>184</v>
      </c>
      <c r="BM171" s="179" t="s">
        <v>2395</v>
      </c>
    </row>
    <row r="172" spans="2:51" s="13" customFormat="1" ht="12">
      <c r="B172" s="181"/>
      <c r="D172" s="182" t="s">
        <v>189</v>
      </c>
      <c r="E172" s="183" t="s">
        <v>133</v>
      </c>
      <c r="F172" s="184" t="s">
        <v>2396</v>
      </c>
      <c r="H172" s="185">
        <v>200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189</v>
      </c>
      <c r="AU172" s="183" t="s">
        <v>84</v>
      </c>
      <c r="AV172" s="13" t="s">
        <v>84</v>
      </c>
      <c r="AW172" s="13" t="s">
        <v>31</v>
      </c>
      <c r="AX172" s="13" t="s">
        <v>82</v>
      </c>
      <c r="AY172" s="183" t="s">
        <v>177</v>
      </c>
    </row>
    <row r="173" spans="1:65" s="2" customFormat="1" ht="16.5" customHeight="1">
      <c r="A173" s="33"/>
      <c r="B173" s="167"/>
      <c r="C173" s="168" t="s">
        <v>259</v>
      </c>
      <c r="D173" s="168" t="s">
        <v>179</v>
      </c>
      <c r="E173" s="169" t="s">
        <v>251</v>
      </c>
      <c r="F173" s="170" t="s">
        <v>252</v>
      </c>
      <c r="G173" s="171" t="s">
        <v>182</v>
      </c>
      <c r="H173" s="172">
        <v>200</v>
      </c>
      <c r="I173" s="173"/>
      <c r="J173" s="174">
        <f>ROUND(I173*H173,2)</f>
        <v>0</v>
      </c>
      <c r="K173" s="170" t="s">
        <v>183</v>
      </c>
      <c r="L173" s="34"/>
      <c r="M173" s="175" t="s">
        <v>1</v>
      </c>
      <c r="N173" s="176" t="s">
        <v>40</v>
      </c>
      <c r="O173" s="59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184</v>
      </c>
      <c r="AT173" s="179" t="s">
        <v>179</v>
      </c>
      <c r="AU173" s="179" t="s">
        <v>84</v>
      </c>
      <c r="AY173" s="18" t="s">
        <v>177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82</v>
      </c>
      <c r="BK173" s="180">
        <f>ROUND(I173*H173,2)</f>
        <v>0</v>
      </c>
      <c r="BL173" s="18" t="s">
        <v>184</v>
      </c>
      <c r="BM173" s="179" t="s">
        <v>2397</v>
      </c>
    </row>
    <row r="174" spans="2:51" s="13" customFormat="1" ht="12">
      <c r="B174" s="181"/>
      <c r="D174" s="182" t="s">
        <v>189</v>
      </c>
      <c r="E174" s="183" t="s">
        <v>1</v>
      </c>
      <c r="F174" s="184" t="s">
        <v>133</v>
      </c>
      <c r="H174" s="185">
        <v>200</v>
      </c>
      <c r="I174" s="186"/>
      <c r="L174" s="181"/>
      <c r="M174" s="187"/>
      <c r="N174" s="188"/>
      <c r="O174" s="188"/>
      <c r="P174" s="188"/>
      <c r="Q174" s="188"/>
      <c r="R174" s="188"/>
      <c r="S174" s="188"/>
      <c r="T174" s="189"/>
      <c r="AT174" s="183" t="s">
        <v>189</v>
      </c>
      <c r="AU174" s="183" t="s">
        <v>84</v>
      </c>
      <c r="AV174" s="13" t="s">
        <v>84</v>
      </c>
      <c r="AW174" s="13" t="s">
        <v>31</v>
      </c>
      <c r="AX174" s="13" t="s">
        <v>82</v>
      </c>
      <c r="AY174" s="183" t="s">
        <v>177</v>
      </c>
    </row>
    <row r="175" spans="1:65" s="2" customFormat="1" ht="16.5" customHeight="1">
      <c r="A175" s="33"/>
      <c r="B175" s="167"/>
      <c r="C175" s="168" t="s">
        <v>265</v>
      </c>
      <c r="D175" s="168" t="s">
        <v>179</v>
      </c>
      <c r="E175" s="169" t="s">
        <v>255</v>
      </c>
      <c r="F175" s="170" t="s">
        <v>256</v>
      </c>
      <c r="G175" s="171" t="s">
        <v>182</v>
      </c>
      <c r="H175" s="172">
        <v>200</v>
      </c>
      <c r="I175" s="173"/>
      <c r="J175" s="174">
        <f>ROUND(I175*H175,2)</f>
        <v>0</v>
      </c>
      <c r="K175" s="170" t="s">
        <v>1</v>
      </c>
      <c r="L175" s="34"/>
      <c r="M175" s="175" t="s">
        <v>1</v>
      </c>
      <c r="N175" s="176" t="s">
        <v>40</v>
      </c>
      <c r="O175" s="59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184</v>
      </c>
      <c r="AT175" s="179" t="s">
        <v>179</v>
      </c>
      <c r="AU175" s="179" t="s">
        <v>84</v>
      </c>
      <c r="AY175" s="18" t="s">
        <v>177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82</v>
      </c>
      <c r="BK175" s="180">
        <f>ROUND(I175*H175,2)</f>
        <v>0</v>
      </c>
      <c r="BL175" s="18" t="s">
        <v>184</v>
      </c>
      <c r="BM175" s="179" t="s">
        <v>2398</v>
      </c>
    </row>
    <row r="176" spans="2:51" s="13" customFormat="1" ht="12">
      <c r="B176" s="181"/>
      <c r="D176" s="182" t="s">
        <v>189</v>
      </c>
      <c r="E176" s="183" t="s">
        <v>1</v>
      </c>
      <c r="F176" s="184" t="s">
        <v>133</v>
      </c>
      <c r="H176" s="185">
        <v>200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189</v>
      </c>
      <c r="AU176" s="183" t="s">
        <v>84</v>
      </c>
      <c r="AV176" s="13" t="s">
        <v>84</v>
      </c>
      <c r="AW176" s="13" t="s">
        <v>31</v>
      </c>
      <c r="AX176" s="13" t="s">
        <v>82</v>
      </c>
      <c r="AY176" s="183" t="s">
        <v>177</v>
      </c>
    </row>
    <row r="177" spans="2:63" s="12" customFormat="1" ht="22.9" customHeight="1">
      <c r="B177" s="154"/>
      <c r="D177" s="155" t="s">
        <v>74</v>
      </c>
      <c r="E177" s="165" t="s">
        <v>84</v>
      </c>
      <c r="F177" s="165" t="s">
        <v>258</v>
      </c>
      <c r="I177" s="157"/>
      <c r="J177" s="166">
        <f>BK177</f>
        <v>0</v>
      </c>
      <c r="L177" s="154"/>
      <c r="M177" s="159"/>
      <c r="N177" s="160"/>
      <c r="O177" s="160"/>
      <c r="P177" s="161">
        <f>SUM(P178:P182)</f>
        <v>0</v>
      </c>
      <c r="Q177" s="160"/>
      <c r="R177" s="161">
        <f>SUM(R178:R182)</f>
        <v>23.583476769999997</v>
      </c>
      <c r="S177" s="160"/>
      <c r="T177" s="162">
        <f>SUM(T178:T182)</f>
        <v>0</v>
      </c>
      <c r="AR177" s="155" t="s">
        <v>82</v>
      </c>
      <c r="AT177" s="163" t="s">
        <v>74</v>
      </c>
      <c r="AU177" s="163" t="s">
        <v>82</v>
      </c>
      <c r="AY177" s="155" t="s">
        <v>177</v>
      </c>
      <c r="BK177" s="164">
        <f>SUM(BK178:BK182)</f>
        <v>0</v>
      </c>
    </row>
    <row r="178" spans="1:65" s="2" customFormat="1" ht="16.5" customHeight="1">
      <c r="A178" s="33"/>
      <c r="B178" s="167"/>
      <c r="C178" s="168" t="s">
        <v>271</v>
      </c>
      <c r="D178" s="168" t="s">
        <v>179</v>
      </c>
      <c r="E178" s="169" t="s">
        <v>266</v>
      </c>
      <c r="F178" s="170" t="s">
        <v>267</v>
      </c>
      <c r="G178" s="171" t="s">
        <v>198</v>
      </c>
      <c r="H178" s="172">
        <v>9.613</v>
      </c>
      <c r="I178" s="173"/>
      <c r="J178" s="174">
        <f>ROUND(I178*H178,2)</f>
        <v>0</v>
      </c>
      <c r="K178" s="170" t="s">
        <v>183</v>
      </c>
      <c r="L178" s="34"/>
      <c r="M178" s="175" t="s">
        <v>1</v>
      </c>
      <c r="N178" s="176" t="s">
        <v>40</v>
      </c>
      <c r="O178" s="59"/>
      <c r="P178" s="177">
        <f>O178*H178</f>
        <v>0</v>
      </c>
      <c r="Q178" s="177">
        <v>2.45329</v>
      </c>
      <c r="R178" s="177">
        <f>Q178*H178</f>
        <v>23.583476769999997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184</v>
      </c>
      <c r="AT178" s="179" t="s">
        <v>179</v>
      </c>
      <c r="AU178" s="179" t="s">
        <v>84</v>
      </c>
      <c r="AY178" s="18" t="s">
        <v>177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82</v>
      </c>
      <c r="BK178" s="180">
        <f>ROUND(I178*H178,2)</f>
        <v>0</v>
      </c>
      <c r="BL178" s="18" t="s">
        <v>184</v>
      </c>
      <c r="BM178" s="179" t="s">
        <v>2399</v>
      </c>
    </row>
    <row r="179" spans="2:51" s="14" customFormat="1" ht="12">
      <c r="B179" s="190"/>
      <c r="D179" s="182" t="s">
        <v>189</v>
      </c>
      <c r="E179" s="191" t="s">
        <v>1</v>
      </c>
      <c r="F179" s="192" t="s">
        <v>2400</v>
      </c>
      <c r="H179" s="191" t="s">
        <v>1</v>
      </c>
      <c r="I179" s="193"/>
      <c r="L179" s="190"/>
      <c r="M179" s="194"/>
      <c r="N179" s="195"/>
      <c r="O179" s="195"/>
      <c r="P179" s="195"/>
      <c r="Q179" s="195"/>
      <c r="R179" s="195"/>
      <c r="S179" s="195"/>
      <c r="T179" s="196"/>
      <c r="AT179" s="191" t="s">
        <v>189</v>
      </c>
      <c r="AU179" s="191" t="s">
        <v>84</v>
      </c>
      <c r="AV179" s="14" t="s">
        <v>82</v>
      </c>
      <c r="AW179" s="14" t="s">
        <v>31</v>
      </c>
      <c r="AX179" s="14" t="s">
        <v>75</v>
      </c>
      <c r="AY179" s="191" t="s">
        <v>177</v>
      </c>
    </row>
    <row r="180" spans="2:51" s="13" customFormat="1" ht="12">
      <c r="B180" s="181"/>
      <c r="D180" s="182" t="s">
        <v>189</v>
      </c>
      <c r="E180" s="183" t="s">
        <v>1</v>
      </c>
      <c r="F180" s="184" t="s">
        <v>2401</v>
      </c>
      <c r="H180" s="185">
        <v>5.589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189</v>
      </c>
      <c r="AU180" s="183" t="s">
        <v>84</v>
      </c>
      <c r="AV180" s="13" t="s">
        <v>84</v>
      </c>
      <c r="AW180" s="13" t="s">
        <v>31</v>
      </c>
      <c r="AX180" s="13" t="s">
        <v>75</v>
      </c>
      <c r="AY180" s="183" t="s">
        <v>177</v>
      </c>
    </row>
    <row r="181" spans="2:51" s="13" customFormat="1" ht="12">
      <c r="B181" s="181"/>
      <c r="D181" s="182" t="s">
        <v>189</v>
      </c>
      <c r="E181" s="183" t="s">
        <v>1</v>
      </c>
      <c r="F181" s="184" t="s">
        <v>2402</v>
      </c>
      <c r="H181" s="185">
        <v>4.024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189</v>
      </c>
      <c r="AU181" s="183" t="s">
        <v>84</v>
      </c>
      <c r="AV181" s="13" t="s">
        <v>84</v>
      </c>
      <c r="AW181" s="13" t="s">
        <v>31</v>
      </c>
      <c r="AX181" s="13" t="s">
        <v>75</v>
      </c>
      <c r="AY181" s="183" t="s">
        <v>177</v>
      </c>
    </row>
    <row r="182" spans="2:51" s="15" customFormat="1" ht="12">
      <c r="B182" s="197"/>
      <c r="D182" s="182" t="s">
        <v>189</v>
      </c>
      <c r="E182" s="198" t="s">
        <v>1</v>
      </c>
      <c r="F182" s="199" t="s">
        <v>202</v>
      </c>
      <c r="H182" s="200">
        <v>9.613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189</v>
      </c>
      <c r="AU182" s="198" t="s">
        <v>84</v>
      </c>
      <c r="AV182" s="15" t="s">
        <v>184</v>
      </c>
      <c r="AW182" s="15" t="s">
        <v>31</v>
      </c>
      <c r="AX182" s="15" t="s">
        <v>82</v>
      </c>
      <c r="AY182" s="198" t="s">
        <v>177</v>
      </c>
    </row>
    <row r="183" spans="2:63" s="12" customFormat="1" ht="22.9" customHeight="1">
      <c r="B183" s="154"/>
      <c r="D183" s="155" t="s">
        <v>74</v>
      </c>
      <c r="E183" s="165" t="s">
        <v>184</v>
      </c>
      <c r="F183" s="165" t="s">
        <v>586</v>
      </c>
      <c r="I183" s="157"/>
      <c r="J183" s="166">
        <f>BK183</f>
        <v>0</v>
      </c>
      <c r="L183" s="154"/>
      <c r="M183" s="159"/>
      <c r="N183" s="160"/>
      <c r="O183" s="160"/>
      <c r="P183" s="161">
        <f>SUM(P184:P186)</f>
        <v>0</v>
      </c>
      <c r="Q183" s="160"/>
      <c r="R183" s="161">
        <f>SUM(R184:R186)</f>
        <v>150.316215</v>
      </c>
      <c r="S183" s="160"/>
      <c r="T183" s="162">
        <f>SUM(T184:T186)</f>
        <v>0</v>
      </c>
      <c r="AR183" s="155" t="s">
        <v>82</v>
      </c>
      <c r="AT183" s="163" t="s">
        <v>74</v>
      </c>
      <c r="AU183" s="163" t="s">
        <v>82</v>
      </c>
      <c r="AY183" s="155" t="s">
        <v>177</v>
      </c>
      <c r="BK183" s="164">
        <f>SUM(BK184:BK186)</f>
        <v>0</v>
      </c>
    </row>
    <row r="184" spans="1:65" s="2" customFormat="1" ht="24" customHeight="1">
      <c r="A184" s="33"/>
      <c r="B184" s="167"/>
      <c r="C184" s="168" t="s">
        <v>279</v>
      </c>
      <c r="D184" s="168" t="s">
        <v>179</v>
      </c>
      <c r="E184" s="169" t="s">
        <v>1505</v>
      </c>
      <c r="F184" s="170" t="s">
        <v>1506</v>
      </c>
      <c r="G184" s="171" t="s">
        <v>198</v>
      </c>
      <c r="H184" s="172">
        <v>79.5</v>
      </c>
      <c r="I184" s="173"/>
      <c r="J184" s="174">
        <f>ROUND(I184*H184,2)</f>
        <v>0</v>
      </c>
      <c r="K184" s="170" t="s">
        <v>183</v>
      </c>
      <c r="L184" s="34"/>
      <c r="M184" s="175" t="s">
        <v>1</v>
      </c>
      <c r="N184" s="176" t="s">
        <v>40</v>
      </c>
      <c r="O184" s="59"/>
      <c r="P184" s="177">
        <f>O184*H184</f>
        <v>0</v>
      </c>
      <c r="Q184" s="177">
        <v>1.89077</v>
      </c>
      <c r="R184" s="177">
        <f>Q184*H184</f>
        <v>150.316215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184</v>
      </c>
      <c r="AT184" s="179" t="s">
        <v>179</v>
      </c>
      <c r="AU184" s="179" t="s">
        <v>84</v>
      </c>
      <c r="AY184" s="18" t="s">
        <v>177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82</v>
      </c>
      <c r="BK184" s="180">
        <f>ROUND(I184*H184,2)</f>
        <v>0</v>
      </c>
      <c r="BL184" s="18" t="s">
        <v>184</v>
      </c>
      <c r="BM184" s="179" t="s">
        <v>2403</v>
      </c>
    </row>
    <row r="185" spans="2:51" s="14" customFormat="1" ht="12">
      <c r="B185" s="190"/>
      <c r="D185" s="182" t="s">
        <v>189</v>
      </c>
      <c r="E185" s="191" t="s">
        <v>1</v>
      </c>
      <c r="F185" s="192" t="s">
        <v>2404</v>
      </c>
      <c r="H185" s="191" t="s">
        <v>1</v>
      </c>
      <c r="I185" s="193"/>
      <c r="L185" s="190"/>
      <c r="M185" s="194"/>
      <c r="N185" s="195"/>
      <c r="O185" s="195"/>
      <c r="P185" s="195"/>
      <c r="Q185" s="195"/>
      <c r="R185" s="195"/>
      <c r="S185" s="195"/>
      <c r="T185" s="196"/>
      <c r="AT185" s="191" t="s">
        <v>189</v>
      </c>
      <c r="AU185" s="191" t="s">
        <v>84</v>
      </c>
      <c r="AV185" s="14" t="s">
        <v>82</v>
      </c>
      <c r="AW185" s="14" t="s">
        <v>31</v>
      </c>
      <c r="AX185" s="14" t="s">
        <v>75</v>
      </c>
      <c r="AY185" s="191" t="s">
        <v>177</v>
      </c>
    </row>
    <row r="186" spans="2:51" s="13" customFormat="1" ht="12">
      <c r="B186" s="181"/>
      <c r="D186" s="182" t="s">
        <v>189</v>
      </c>
      <c r="E186" s="183" t="s">
        <v>1395</v>
      </c>
      <c r="F186" s="184" t="s">
        <v>2405</v>
      </c>
      <c r="H186" s="185">
        <v>79.5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83" t="s">
        <v>189</v>
      </c>
      <c r="AU186" s="183" t="s">
        <v>84</v>
      </c>
      <c r="AV186" s="13" t="s">
        <v>84</v>
      </c>
      <c r="AW186" s="13" t="s">
        <v>31</v>
      </c>
      <c r="AX186" s="13" t="s">
        <v>82</v>
      </c>
      <c r="AY186" s="183" t="s">
        <v>177</v>
      </c>
    </row>
    <row r="187" spans="2:63" s="12" customFormat="1" ht="22.9" customHeight="1">
      <c r="B187" s="154"/>
      <c r="D187" s="155" t="s">
        <v>74</v>
      </c>
      <c r="E187" s="165" t="s">
        <v>217</v>
      </c>
      <c r="F187" s="165" t="s">
        <v>654</v>
      </c>
      <c r="I187" s="157"/>
      <c r="J187" s="166">
        <f>BK187</f>
        <v>0</v>
      </c>
      <c r="L187" s="154"/>
      <c r="M187" s="159"/>
      <c r="N187" s="160"/>
      <c r="O187" s="160"/>
      <c r="P187" s="161">
        <f>SUM(P188:P189)</f>
        <v>0</v>
      </c>
      <c r="Q187" s="160"/>
      <c r="R187" s="161">
        <f>SUM(R188:R189)</f>
        <v>0.2756</v>
      </c>
      <c r="S187" s="160"/>
      <c r="T187" s="162">
        <f>SUM(T188:T189)</f>
        <v>0</v>
      </c>
      <c r="AR187" s="155" t="s">
        <v>82</v>
      </c>
      <c r="AT187" s="163" t="s">
        <v>74</v>
      </c>
      <c r="AU187" s="163" t="s">
        <v>82</v>
      </c>
      <c r="AY187" s="155" t="s">
        <v>177</v>
      </c>
      <c r="BK187" s="164">
        <f>SUM(BK188:BK189)</f>
        <v>0</v>
      </c>
    </row>
    <row r="188" spans="1:65" s="2" customFormat="1" ht="16.5" customHeight="1">
      <c r="A188" s="33"/>
      <c r="B188" s="167"/>
      <c r="C188" s="168" t="s">
        <v>7</v>
      </c>
      <c r="D188" s="168" t="s">
        <v>179</v>
      </c>
      <c r="E188" s="169" t="s">
        <v>2406</v>
      </c>
      <c r="F188" s="170" t="s">
        <v>2407</v>
      </c>
      <c r="G188" s="171" t="s">
        <v>194</v>
      </c>
      <c r="H188" s="172">
        <v>1060</v>
      </c>
      <c r="I188" s="173"/>
      <c r="J188" s="174">
        <f>ROUND(I188*H188,2)</f>
        <v>0</v>
      </c>
      <c r="K188" s="170" t="s">
        <v>183</v>
      </c>
      <c r="L188" s="34"/>
      <c r="M188" s="175" t="s">
        <v>1</v>
      </c>
      <c r="N188" s="176" t="s">
        <v>40</v>
      </c>
      <c r="O188" s="59"/>
      <c r="P188" s="177">
        <f>O188*H188</f>
        <v>0</v>
      </c>
      <c r="Q188" s="177">
        <v>0.00019</v>
      </c>
      <c r="R188" s="177">
        <f>Q188*H188</f>
        <v>0.20140000000000002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184</v>
      </c>
      <c r="AT188" s="179" t="s">
        <v>179</v>
      </c>
      <c r="AU188" s="179" t="s">
        <v>84</v>
      </c>
      <c r="AY188" s="18" t="s">
        <v>177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82</v>
      </c>
      <c r="BK188" s="180">
        <f>ROUND(I188*H188,2)</f>
        <v>0</v>
      </c>
      <c r="BL188" s="18" t="s">
        <v>184</v>
      </c>
      <c r="BM188" s="179" t="s">
        <v>2408</v>
      </c>
    </row>
    <row r="189" spans="1:65" s="2" customFormat="1" ht="16.5" customHeight="1">
      <c r="A189" s="33"/>
      <c r="B189" s="167"/>
      <c r="C189" s="168" t="s">
        <v>289</v>
      </c>
      <c r="D189" s="168" t="s">
        <v>179</v>
      </c>
      <c r="E189" s="169" t="s">
        <v>2409</v>
      </c>
      <c r="F189" s="170" t="s">
        <v>2410</v>
      </c>
      <c r="G189" s="171" t="s">
        <v>194</v>
      </c>
      <c r="H189" s="172">
        <v>1060</v>
      </c>
      <c r="I189" s="173"/>
      <c r="J189" s="174">
        <f>ROUND(I189*H189,2)</f>
        <v>0</v>
      </c>
      <c r="K189" s="170" t="s">
        <v>183</v>
      </c>
      <c r="L189" s="34"/>
      <c r="M189" s="175" t="s">
        <v>1</v>
      </c>
      <c r="N189" s="176" t="s">
        <v>40</v>
      </c>
      <c r="O189" s="59"/>
      <c r="P189" s="177">
        <f>O189*H189</f>
        <v>0</v>
      </c>
      <c r="Q189" s="177">
        <v>7E-05</v>
      </c>
      <c r="R189" s="177">
        <f>Q189*H189</f>
        <v>0.07419999999999999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184</v>
      </c>
      <c r="AT189" s="179" t="s">
        <v>179</v>
      </c>
      <c r="AU189" s="179" t="s">
        <v>84</v>
      </c>
      <c r="AY189" s="18" t="s">
        <v>177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82</v>
      </c>
      <c r="BK189" s="180">
        <f>ROUND(I189*H189,2)</f>
        <v>0</v>
      </c>
      <c r="BL189" s="18" t="s">
        <v>184</v>
      </c>
      <c r="BM189" s="179" t="s">
        <v>2411</v>
      </c>
    </row>
    <row r="190" spans="2:63" s="12" customFormat="1" ht="22.9" customHeight="1">
      <c r="B190" s="154"/>
      <c r="D190" s="155" t="s">
        <v>74</v>
      </c>
      <c r="E190" s="165" t="s">
        <v>389</v>
      </c>
      <c r="F190" s="165" t="s">
        <v>390</v>
      </c>
      <c r="I190" s="157"/>
      <c r="J190" s="166">
        <f>BK190</f>
        <v>0</v>
      </c>
      <c r="L190" s="154"/>
      <c r="M190" s="159"/>
      <c r="N190" s="160"/>
      <c r="O190" s="160"/>
      <c r="P190" s="161">
        <f>P191</f>
        <v>0</v>
      </c>
      <c r="Q190" s="160"/>
      <c r="R190" s="161">
        <f>R191</f>
        <v>0</v>
      </c>
      <c r="S190" s="160"/>
      <c r="T190" s="162">
        <f>T191</f>
        <v>0</v>
      </c>
      <c r="AR190" s="155" t="s">
        <v>82</v>
      </c>
      <c r="AT190" s="163" t="s">
        <v>74</v>
      </c>
      <c r="AU190" s="163" t="s">
        <v>82</v>
      </c>
      <c r="AY190" s="155" t="s">
        <v>177</v>
      </c>
      <c r="BK190" s="164">
        <f>BK191</f>
        <v>0</v>
      </c>
    </row>
    <row r="191" spans="1:65" s="2" customFormat="1" ht="16.5" customHeight="1">
      <c r="A191" s="33"/>
      <c r="B191" s="167"/>
      <c r="C191" s="168" t="s">
        <v>295</v>
      </c>
      <c r="D191" s="168" t="s">
        <v>179</v>
      </c>
      <c r="E191" s="169" t="s">
        <v>1106</v>
      </c>
      <c r="F191" s="170" t="s">
        <v>390</v>
      </c>
      <c r="G191" s="171" t="s">
        <v>234</v>
      </c>
      <c r="H191" s="172">
        <v>492.175</v>
      </c>
      <c r="I191" s="173"/>
      <c r="J191" s="174">
        <f>ROUND(I191*H191,2)</f>
        <v>0</v>
      </c>
      <c r="K191" s="170" t="s">
        <v>589</v>
      </c>
      <c r="L191" s="34"/>
      <c r="M191" s="175" t="s">
        <v>1</v>
      </c>
      <c r="N191" s="176" t="s">
        <v>40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184</v>
      </c>
      <c r="AT191" s="179" t="s">
        <v>179</v>
      </c>
      <c r="AU191" s="179" t="s">
        <v>84</v>
      </c>
      <c r="AY191" s="18" t="s">
        <v>177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82</v>
      </c>
      <c r="BK191" s="180">
        <f>ROUND(I191*H191,2)</f>
        <v>0</v>
      </c>
      <c r="BL191" s="18" t="s">
        <v>184</v>
      </c>
      <c r="BM191" s="179" t="s">
        <v>2412</v>
      </c>
    </row>
    <row r="192" spans="2:63" s="12" customFormat="1" ht="25.9" customHeight="1">
      <c r="B192" s="154"/>
      <c r="D192" s="155" t="s">
        <v>74</v>
      </c>
      <c r="E192" s="156" t="s">
        <v>395</v>
      </c>
      <c r="F192" s="156" t="s">
        <v>396</v>
      </c>
      <c r="I192" s="157"/>
      <c r="J192" s="158">
        <f>BK192</f>
        <v>0</v>
      </c>
      <c r="L192" s="154"/>
      <c r="M192" s="159"/>
      <c r="N192" s="160"/>
      <c r="O192" s="160"/>
      <c r="P192" s="161">
        <f>P193+P196+P201+P204+P206+P208</f>
        <v>0</v>
      </c>
      <c r="Q192" s="160"/>
      <c r="R192" s="161">
        <f>R193+R196+R201+R204+R206+R208</f>
        <v>1.29455</v>
      </c>
      <c r="S192" s="160"/>
      <c r="T192" s="162">
        <f>T193+T196+T201+T204+T206+T208</f>
        <v>0</v>
      </c>
      <c r="AR192" s="155" t="s">
        <v>84</v>
      </c>
      <c r="AT192" s="163" t="s">
        <v>74</v>
      </c>
      <c r="AU192" s="163" t="s">
        <v>75</v>
      </c>
      <c r="AY192" s="155" t="s">
        <v>177</v>
      </c>
      <c r="BK192" s="164">
        <f>BK193+BK196+BK201+BK204+BK206+BK208</f>
        <v>0</v>
      </c>
    </row>
    <row r="193" spans="2:63" s="12" customFormat="1" ht="22.9" customHeight="1">
      <c r="B193" s="154"/>
      <c r="D193" s="155" t="s">
        <v>74</v>
      </c>
      <c r="E193" s="165" t="s">
        <v>2413</v>
      </c>
      <c r="F193" s="165" t="s">
        <v>2414</v>
      </c>
      <c r="I193" s="157"/>
      <c r="J193" s="166">
        <f>BK193</f>
        <v>0</v>
      </c>
      <c r="L193" s="154"/>
      <c r="M193" s="159"/>
      <c r="N193" s="160"/>
      <c r="O193" s="160"/>
      <c r="P193" s="161">
        <f>SUM(P194:P195)</f>
        <v>0</v>
      </c>
      <c r="Q193" s="160"/>
      <c r="R193" s="161">
        <f>SUM(R194:R195)</f>
        <v>0</v>
      </c>
      <c r="S193" s="160"/>
      <c r="T193" s="162">
        <f>SUM(T194:T195)</f>
        <v>0</v>
      </c>
      <c r="AR193" s="155" t="s">
        <v>84</v>
      </c>
      <c r="AT193" s="163" t="s">
        <v>74</v>
      </c>
      <c r="AU193" s="163" t="s">
        <v>82</v>
      </c>
      <c r="AY193" s="155" t="s">
        <v>177</v>
      </c>
      <c r="BK193" s="164">
        <f>SUM(BK194:BK195)</f>
        <v>0</v>
      </c>
    </row>
    <row r="194" spans="1:65" s="2" customFormat="1" ht="24" customHeight="1">
      <c r="A194" s="33"/>
      <c r="B194" s="167"/>
      <c r="C194" s="168" t="s">
        <v>299</v>
      </c>
      <c r="D194" s="168" t="s">
        <v>179</v>
      </c>
      <c r="E194" s="169" t="s">
        <v>2415</v>
      </c>
      <c r="F194" s="170" t="s">
        <v>2416</v>
      </c>
      <c r="G194" s="171" t="s">
        <v>274</v>
      </c>
      <c r="H194" s="172">
        <v>1</v>
      </c>
      <c r="I194" s="173"/>
      <c r="J194" s="174">
        <f>ROUND(I194*H194,2)</f>
        <v>0</v>
      </c>
      <c r="K194" s="170" t="s">
        <v>183</v>
      </c>
      <c r="L194" s="34"/>
      <c r="M194" s="175" t="s">
        <v>1</v>
      </c>
      <c r="N194" s="176" t="s">
        <v>40</v>
      </c>
      <c r="O194" s="59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254</v>
      </c>
      <c r="AT194" s="179" t="s">
        <v>179</v>
      </c>
      <c r="AU194" s="179" t="s">
        <v>84</v>
      </c>
      <c r="AY194" s="18" t="s">
        <v>177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82</v>
      </c>
      <c r="BK194" s="180">
        <f>ROUND(I194*H194,2)</f>
        <v>0</v>
      </c>
      <c r="BL194" s="18" t="s">
        <v>254</v>
      </c>
      <c r="BM194" s="179" t="s">
        <v>2417</v>
      </c>
    </row>
    <row r="195" spans="1:65" s="2" customFormat="1" ht="24" customHeight="1">
      <c r="A195" s="33"/>
      <c r="B195" s="167"/>
      <c r="C195" s="168" t="s">
        <v>304</v>
      </c>
      <c r="D195" s="168" t="s">
        <v>179</v>
      </c>
      <c r="E195" s="169" t="s">
        <v>2418</v>
      </c>
      <c r="F195" s="170" t="s">
        <v>2419</v>
      </c>
      <c r="G195" s="171" t="s">
        <v>274</v>
      </c>
      <c r="H195" s="172">
        <v>5</v>
      </c>
      <c r="I195" s="173"/>
      <c r="J195" s="174">
        <f>ROUND(I195*H195,2)</f>
        <v>0</v>
      </c>
      <c r="K195" s="170" t="s">
        <v>183</v>
      </c>
      <c r="L195" s="34"/>
      <c r="M195" s="175" t="s">
        <v>1</v>
      </c>
      <c r="N195" s="176" t="s">
        <v>40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254</v>
      </c>
      <c r="AT195" s="179" t="s">
        <v>179</v>
      </c>
      <c r="AU195" s="179" t="s">
        <v>84</v>
      </c>
      <c r="AY195" s="18" t="s">
        <v>177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82</v>
      </c>
      <c r="BK195" s="180">
        <f>ROUND(I195*H195,2)</f>
        <v>0</v>
      </c>
      <c r="BL195" s="18" t="s">
        <v>254</v>
      </c>
      <c r="BM195" s="179" t="s">
        <v>2420</v>
      </c>
    </row>
    <row r="196" spans="2:63" s="12" customFormat="1" ht="22.9" customHeight="1">
      <c r="B196" s="154"/>
      <c r="D196" s="155" t="s">
        <v>74</v>
      </c>
      <c r="E196" s="165" t="s">
        <v>2421</v>
      </c>
      <c r="F196" s="165" t="s">
        <v>2422</v>
      </c>
      <c r="I196" s="157"/>
      <c r="J196" s="166">
        <f>BK196</f>
        <v>0</v>
      </c>
      <c r="L196" s="154"/>
      <c r="M196" s="159"/>
      <c r="N196" s="160"/>
      <c r="O196" s="160"/>
      <c r="P196" s="161">
        <f>SUM(P197:P200)</f>
        <v>0</v>
      </c>
      <c r="Q196" s="160"/>
      <c r="R196" s="161">
        <f>SUM(R197:R200)</f>
        <v>0.83875</v>
      </c>
      <c r="S196" s="160"/>
      <c r="T196" s="162">
        <f>SUM(T197:T200)</f>
        <v>0</v>
      </c>
      <c r="AR196" s="155" t="s">
        <v>84</v>
      </c>
      <c r="AT196" s="163" t="s">
        <v>74</v>
      </c>
      <c r="AU196" s="163" t="s">
        <v>82</v>
      </c>
      <c r="AY196" s="155" t="s">
        <v>177</v>
      </c>
      <c r="BK196" s="164">
        <f>SUM(BK197:BK200)</f>
        <v>0</v>
      </c>
    </row>
    <row r="197" spans="1:65" s="2" customFormat="1" ht="24" customHeight="1">
      <c r="A197" s="33"/>
      <c r="B197" s="167"/>
      <c r="C197" s="168" t="s">
        <v>278</v>
      </c>
      <c r="D197" s="168" t="s">
        <v>179</v>
      </c>
      <c r="E197" s="169" t="s">
        <v>2423</v>
      </c>
      <c r="F197" s="170" t="s">
        <v>2424</v>
      </c>
      <c r="G197" s="171" t="s">
        <v>194</v>
      </c>
      <c r="H197" s="172">
        <v>145</v>
      </c>
      <c r="I197" s="173"/>
      <c r="J197" s="174">
        <f>ROUND(I197*H197,2)</f>
        <v>0</v>
      </c>
      <c r="K197" s="170" t="s">
        <v>183</v>
      </c>
      <c r="L197" s="34"/>
      <c r="M197" s="175" t="s">
        <v>1</v>
      </c>
      <c r="N197" s="176" t="s">
        <v>40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254</v>
      </c>
      <c r="AT197" s="179" t="s">
        <v>179</v>
      </c>
      <c r="AU197" s="179" t="s">
        <v>84</v>
      </c>
      <c r="AY197" s="18" t="s">
        <v>177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82</v>
      </c>
      <c r="BK197" s="180">
        <f>ROUND(I197*H197,2)</f>
        <v>0</v>
      </c>
      <c r="BL197" s="18" t="s">
        <v>254</v>
      </c>
      <c r="BM197" s="179" t="s">
        <v>2425</v>
      </c>
    </row>
    <row r="198" spans="1:65" s="2" customFormat="1" ht="16.5" customHeight="1">
      <c r="A198" s="33"/>
      <c r="B198" s="167"/>
      <c r="C198" s="205" t="s">
        <v>315</v>
      </c>
      <c r="D198" s="205" t="s">
        <v>290</v>
      </c>
      <c r="E198" s="206" t="s">
        <v>2426</v>
      </c>
      <c r="F198" s="207" t="s">
        <v>2427</v>
      </c>
      <c r="G198" s="208" t="s">
        <v>194</v>
      </c>
      <c r="H198" s="209">
        <v>145</v>
      </c>
      <c r="I198" s="210"/>
      <c r="J198" s="211">
        <f>ROUND(I198*H198,2)</f>
        <v>0</v>
      </c>
      <c r="K198" s="207" t="s">
        <v>183</v>
      </c>
      <c r="L198" s="212"/>
      <c r="M198" s="213" t="s">
        <v>1</v>
      </c>
      <c r="N198" s="214" t="s">
        <v>40</v>
      </c>
      <c r="O198" s="59"/>
      <c r="P198" s="177">
        <f>O198*H198</f>
        <v>0</v>
      </c>
      <c r="Q198" s="177">
        <v>0.00061</v>
      </c>
      <c r="R198" s="177">
        <f>Q198*H198</f>
        <v>0.08845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337</v>
      </c>
      <c r="AT198" s="179" t="s">
        <v>290</v>
      </c>
      <c r="AU198" s="179" t="s">
        <v>84</v>
      </c>
      <c r="AY198" s="18" t="s">
        <v>177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82</v>
      </c>
      <c r="BK198" s="180">
        <f>ROUND(I198*H198,2)</f>
        <v>0</v>
      </c>
      <c r="BL198" s="18" t="s">
        <v>254</v>
      </c>
      <c r="BM198" s="179" t="s">
        <v>2428</v>
      </c>
    </row>
    <row r="199" spans="1:65" s="2" customFormat="1" ht="24" customHeight="1">
      <c r="A199" s="33"/>
      <c r="B199" s="167"/>
      <c r="C199" s="168" t="s">
        <v>319</v>
      </c>
      <c r="D199" s="168" t="s">
        <v>179</v>
      </c>
      <c r="E199" s="169" t="s">
        <v>2429</v>
      </c>
      <c r="F199" s="170" t="s">
        <v>2430</v>
      </c>
      <c r="G199" s="171" t="s">
        <v>194</v>
      </c>
      <c r="H199" s="172">
        <v>915</v>
      </c>
      <c r="I199" s="173"/>
      <c r="J199" s="174">
        <f>ROUND(I199*H199,2)</f>
        <v>0</v>
      </c>
      <c r="K199" s="170" t="s">
        <v>183</v>
      </c>
      <c r="L199" s="34"/>
      <c r="M199" s="175" t="s">
        <v>1</v>
      </c>
      <c r="N199" s="176" t="s">
        <v>40</v>
      </c>
      <c r="O199" s="59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254</v>
      </c>
      <c r="AT199" s="179" t="s">
        <v>179</v>
      </c>
      <c r="AU199" s="179" t="s">
        <v>84</v>
      </c>
      <c r="AY199" s="18" t="s">
        <v>177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82</v>
      </c>
      <c r="BK199" s="180">
        <f>ROUND(I199*H199,2)</f>
        <v>0</v>
      </c>
      <c r="BL199" s="18" t="s">
        <v>254</v>
      </c>
      <c r="BM199" s="179" t="s">
        <v>2431</v>
      </c>
    </row>
    <row r="200" spans="1:65" s="2" customFormat="1" ht="16.5" customHeight="1">
      <c r="A200" s="33"/>
      <c r="B200" s="167"/>
      <c r="C200" s="205" t="s">
        <v>323</v>
      </c>
      <c r="D200" s="205" t="s">
        <v>290</v>
      </c>
      <c r="E200" s="206" t="s">
        <v>2432</v>
      </c>
      <c r="F200" s="207" t="s">
        <v>2433</v>
      </c>
      <c r="G200" s="208" t="s">
        <v>194</v>
      </c>
      <c r="H200" s="209">
        <v>915</v>
      </c>
      <c r="I200" s="210"/>
      <c r="J200" s="211">
        <f>ROUND(I200*H200,2)</f>
        <v>0</v>
      </c>
      <c r="K200" s="207" t="s">
        <v>183</v>
      </c>
      <c r="L200" s="212"/>
      <c r="M200" s="213" t="s">
        <v>1</v>
      </c>
      <c r="N200" s="214" t="s">
        <v>40</v>
      </c>
      <c r="O200" s="59"/>
      <c r="P200" s="177">
        <f>O200*H200</f>
        <v>0</v>
      </c>
      <c r="Q200" s="177">
        <v>0.00082</v>
      </c>
      <c r="R200" s="177">
        <f>Q200*H200</f>
        <v>0.7503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337</v>
      </c>
      <c r="AT200" s="179" t="s">
        <v>290</v>
      </c>
      <c r="AU200" s="179" t="s">
        <v>84</v>
      </c>
      <c r="AY200" s="18" t="s">
        <v>177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82</v>
      </c>
      <c r="BK200" s="180">
        <f>ROUND(I200*H200,2)</f>
        <v>0</v>
      </c>
      <c r="BL200" s="18" t="s">
        <v>254</v>
      </c>
      <c r="BM200" s="179" t="s">
        <v>2434</v>
      </c>
    </row>
    <row r="201" spans="2:63" s="12" customFormat="1" ht="22.9" customHeight="1">
      <c r="B201" s="154"/>
      <c r="D201" s="155" t="s">
        <v>74</v>
      </c>
      <c r="E201" s="165" t="s">
        <v>2435</v>
      </c>
      <c r="F201" s="165" t="s">
        <v>2436</v>
      </c>
      <c r="I201" s="157"/>
      <c r="J201" s="166">
        <f>BK201</f>
        <v>0</v>
      </c>
      <c r="L201" s="154"/>
      <c r="M201" s="159"/>
      <c r="N201" s="160"/>
      <c r="O201" s="160"/>
      <c r="P201" s="161">
        <f>SUM(P202:P203)</f>
        <v>0</v>
      </c>
      <c r="Q201" s="160"/>
      <c r="R201" s="161">
        <f>SUM(R202:R203)</f>
        <v>0.4558</v>
      </c>
      <c r="S201" s="160"/>
      <c r="T201" s="162">
        <f>SUM(T202:T203)</f>
        <v>0</v>
      </c>
      <c r="AR201" s="155" t="s">
        <v>84</v>
      </c>
      <c r="AT201" s="163" t="s">
        <v>74</v>
      </c>
      <c r="AU201" s="163" t="s">
        <v>82</v>
      </c>
      <c r="AY201" s="155" t="s">
        <v>177</v>
      </c>
      <c r="BK201" s="164">
        <f>SUM(BK202:BK203)</f>
        <v>0</v>
      </c>
    </row>
    <row r="202" spans="1:65" s="2" customFormat="1" ht="24" customHeight="1">
      <c r="A202" s="33"/>
      <c r="B202" s="167"/>
      <c r="C202" s="168" t="s">
        <v>328</v>
      </c>
      <c r="D202" s="168" t="s">
        <v>179</v>
      </c>
      <c r="E202" s="169" t="s">
        <v>2437</v>
      </c>
      <c r="F202" s="170" t="s">
        <v>2438</v>
      </c>
      <c r="G202" s="171" t="s">
        <v>194</v>
      </c>
      <c r="H202" s="172">
        <v>1060</v>
      </c>
      <c r="I202" s="173"/>
      <c r="J202" s="174">
        <f>ROUND(I202*H202,2)</f>
        <v>0</v>
      </c>
      <c r="K202" s="170" t="s">
        <v>2439</v>
      </c>
      <c r="L202" s="34"/>
      <c r="M202" s="175" t="s">
        <v>1</v>
      </c>
      <c r="N202" s="176" t="s">
        <v>40</v>
      </c>
      <c r="O202" s="59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254</v>
      </c>
      <c r="AT202" s="179" t="s">
        <v>179</v>
      </c>
      <c r="AU202" s="179" t="s">
        <v>84</v>
      </c>
      <c r="AY202" s="18" t="s">
        <v>177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82</v>
      </c>
      <c r="BK202" s="180">
        <f>ROUND(I202*H202,2)</f>
        <v>0</v>
      </c>
      <c r="BL202" s="18" t="s">
        <v>254</v>
      </c>
      <c r="BM202" s="179" t="s">
        <v>2440</v>
      </c>
    </row>
    <row r="203" spans="1:65" s="2" customFormat="1" ht="24" customHeight="1">
      <c r="A203" s="33"/>
      <c r="B203" s="167"/>
      <c r="C203" s="205" t="s">
        <v>332</v>
      </c>
      <c r="D203" s="205" t="s">
        <v>290</v>
      </c>
      <c r="E203" s="206" t="s">
        <v>2441</v>
      </c>
      <c r="F203" s="207" t="s">
        <v>2442</v>
      </c>
      <c r="G203" s="208" t="s">
        <v>194</v>
      </c>
      <c r="H203" s="209">
        <v>1060</v>
      </c>
      <c r="I203" s="210"/>
      <c r="J203" s="211">
        <f>ROUND(I203*H203,2)</f>
        <v>0</v>
      </c>
      <c r="K203" s="207" t="s">
        <v>183</v>
      </c>
      <c r="L203" s="212"/>
      <c r="M203" s="213" t="s">
        <v>1</v>
      </c>
      <c r="N203" s="214" t="s">
        <v>40</v>
      </c>
      <c r="O203" s="59"/>
      <c r="P203" s="177">
        <f>O203*H203</f>
        <v>0</v>
      </c>
      <c r="Q203" s="177">
        <v>0.00043</v>
      </c>
      <c r="R203" s="177">
        <f>Q203*H203</f>
        <v>0.4558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337</v>
      </c>
      <c r="AT203" s="179" t="s">
        <v>290</v>
      </c>
      <c r="AU203" s="179" t="s">
        <v>84</v>
      </c>
      <c r="AY203" s="18" t="s">
        <v>177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82</v>
      </c>
      <c r="BK203" s="180">
        <f>ROUND(I203*H203,2)</f>
        <v>0</v>
      </c>
      <c r="BL203" s="18" t="s">
        <v>254</v>
      </c>
      <c r="BM203" s="179" t="s">
        <v>2443</v>
      </c>
    </row>
    <row r="204" spans="2:63" s="12" customFormat="1" ht="22.9" customHeight="1">
      <c r="B204" s="154"/>
      <c r="D204" s="155" t="s">
        <v>74</v>
      </c>
      <c r="E204" s="165" t="s">
        <v>2444</v>
      </c>
      <c r="F204" s="165" t="s">
        <v>2445</v>
      </c>
      <c r="I204" s="157"/>
      <c r="J204" s="166">
        <f>BK204</f>
        <v>0</v>
      </c>
      <c r="L204" s="154"/>
      <c r="M204" s="159"/>
      <c r="N204" s="160"/>
      <c r="O204" s="160"/>
      <c r="P204" s="161">
        <f>P205</f>
        <v>0</v>
      </c>
      <c r="Q204" s="160"/>
      <c r="R204" s="161">
        <f>R205</f>
        <v>0</v>
      </c>
      <c r="S204" s="160"/>
      <c r="T204" s="162">
        <f>T205</f>
        <v>0</v>
      </c>
      <c r="AR204" s="155" t="s">
        <v>84</v>
      </c>
      <c r="AT204" s="163" t="s">
        <v>74</v>
      </c>
      <c r="AU204" s="163" t="s">
        <v>82</v>
      </c>
      <c r="AY204" s="155" t="s">
        <v>177</v>
      </c>
      <c r="BK204" s="164">
        <f>BK205</f>
        <v>0</v>
      </c>
    </row>
    <row r="205" spans="1:65" s="2" customFormat="1" ht="24" customHeight="1">
      <c r="A205" s="33"/>
      <c r="B205" s="167"/>
      <c r="C205" s="168" t="s">
        <v>337</v>
      </c>
      <c r="D205" s="168" t="s">
        <v>179</v>
      </c>
      <c r="E205" s="169" t="s">
        <v>2446</v>
      </c>
      <c r="F205" s="170" t="s">
        <v>2447</v>
      </c>
      <c r="G205" s="171" t="s">
        <v>194</v>
      </c>
      <c r="H205" s="172">
        <v>1060</v>
      </c>
      <c r="I205" s="173"/>
      <c r="J205" s="174">
        <f>ROUND(I205*H205,2)</f>
        <v>0</v>
      </c>
      <c r="K205" s="170" t="s">
        <v>183</v>
      </c>
      <c r="L205" s="34"/>
      <c r="M205" s="175" t="s">
        <v>1</v>
      </c>
      <c r="N205" s="176" t="s">
        <v>40</v>
      </c>
      <c r="O205" s="59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254</v>
      </c>
      <c r="AT205" s="179" t="s">
        <v>179</v>
      </c>
      <c r="AU205" s="179" t="s">
        <v>84</v>
      </c>
      <c r="AY205" s="18" t="s">
        <v>177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82</v>
      </c>
      <c r="BK205" s="180">
        <f>ROUND(I205*H205,2)</f>
        <v>0</v>
      </c>
      <c r="BL205" s="18" t="s">
        <v>254</v>
      </c>
      <c r="BM205" s="179" t="s">
        <v>2448</v>
      </c>
    </row>
    <row r="206" spans="2:63" s="12" customFormat="1" ht="22.9" customHeight="1">
      <c r="B206" s="154"/>
      <c r="D206" s="155" t="s">
        <v>74</v>
      </c>
      <c r="E206" s="165" t="s">
        <v>2449</v>
      </c>
      <c r="F206" s="165" t="s">
        <v>2450</v>
      </c>
      <c r="I206" s="157"/>
      <c r="J206" s="166">
        <f>BK206</f>
        <v>0</v>
      </c>
      <c r="L206" s="154"/>
      <c r="M206" s="159"/>
      <c r="N206" s="160"/>
      <c r="O206" s="160"/>
      <c r="P206" s="161">
        <f>P207</f>
        <v>0</v>
      </c>
      <c r="Q206" s="160"/>
      <c r="R206" s="161">
        <f>R207</f>
        <v>0</v>
      </c>
      <c r="S206" s="160"/>
      <c r="T206" s="162">
        <f>T207</f>
        <v>0</v>
      </c>
      <c r="AR206" s="155" t="s">
        <v>84</v>
      </c>
      <c r="AT206" s="163" t="s">
        <v>74</v>
      </c>
      <c r="AU206" s="163" t="s">
        <v>82</v>
      </c>
      <c r="AY206" s="155" t="s">
        <v>177</v>
      </c>
      <c r="BK206" s="164">
        <f>BK207</f>
        <v>0</v>
      </c>
    </row>
    <row r="207" spans="1:65" s="2" customFormat="1" ht="16.5" customHeight="1">
      <c r="A207" s="33"/>
      <c r="B207" s="167"/>
      <c r="C207" s="168" t="s">
        <v>342</v>
      </c>
      <c r="D207" s="168" t="s">
        <v>179</v>
      </c>
      <c r="E207" s="169" t="s">
        <v>2451</v>
      </c>
      <c r="F207" s="170" t="s">
        <v>2452</v>
      </c>
      <c r="G207" s="171" t="s">
        <v>274</v>
      </c>
      <c r="H207" s="172">
        <v>4</v>
      </c>
      <c r="I207" s="173"/>
      <c r="J207" s="174">
        <f>ROUND(I207*H207,2)</f>
        <v>0</v>
      </c>
      <c r="K207" s="170" t="s">
        <v>1</v>
      </c>
      <c r="L207" s="34"/>
      <c r="M207" s="175" t="s">
        <v>1</v>
      </c>
      <c r="N207" s="176" t="s">
        <v>40</v>
      </c>
      <c r="O207" s="59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254</v>
      </c>
      <c r="AT207" s="179" t="s">
        <v>179</v>
      </c>
      <c r="AU207" s="179" t="s">
        <v>84</v>
      </c>
      <c r="AY207" s="18" t="s">
        <v>177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82</v>
      </c>
      <c r="BK207" s="180">
        <f>ROUND(I207*H207,2)</f>
        <v>0</v>
      </c>
      <c r="BL207" s="18" t="s">
        <v>254</v>
      </c>
      <c r="BM207" s="179" t="s">
        <v>2453</v>
      </c>
    </row>
    <row r="208" spans="2:63" s="12" customFormat="1" ht="22.9" customHeight="1">
      <c r="B208" s="154"/>
      <c r="D208" s="155" t="s">
        <v>74</v>
      </c>
      <c r="E208" s="165" t="s">
        <v>2454</v>
      </c>
      <c r="F208" s="165" t="s">
        <v>2455</v>
      </c>
      <c r="I208" s="157"/>
      <c r="J208" s="166">
        <f>BK208</f>
        <v>0</v>
      </c>
      <c r="L208" s="154"/>
      <c r="M208" s="159"/>
      <c r="N208" s="160"/>
      <c r="O208" s="160"/>
      <c r="P208" s="161">
        <f>SUM(P209:P211)</f>
        <v>0</v>
      </c>
      <c r="Q208" s="160"/>
      <c r="R208" s="161">
        <f>SUM(R209:R211)</f>
        <v>0</v>
      </c>
      <c r="S208" s="160"/>
      <c r="T208" s="162">
        <f>SUM(T209:T211)</f>
        <v>0</v>
      </c>
      <c r="AR208" s="155" t="s">
        <v>84</v>
      </c>
      <c r="AT208" s="163" t="s">
        <v>74</v>
      </c>
      <c r="AU208" s="163" t="s">
        <v>82</v>
      </c>
      <c r="AY208" s="155" t="s">
        <v>177</v>
      </c>
      <c r="BK208" s="164">
        <f>SUM(BK209:BK211)</f>
        <v>0</v>
      </c>
    </row>
    <row r="209" spans="1:65" s="2" customFormat="1" ht="36" customHeight="1">
      <c r="A209" s="33"/>
      <c r="B209" s="167"/>
      <c r="C209" s="168" t="s">
        <v>348</v>
      </c>
      <c r="D209" s="168" t="s">
        <v>179</v>
      </c>
      <c r="E209" s="169" t="s">
        <v>2456</v>
      </c>
      <c r="F209" s="170" t="s">
        <v>2457</v>
      </c>
      <c r="G209" s="171" t="s">
        <v>274</v>
      </c>
      <c r="H209" s="172">
        <v>9</v>
      </c>
      <c r="I209" s="173"/>
      <c r="J209" s="174">
        <f>ROUND(I209*H209,2)</f>
        <v>0</v>
      </c>
      <c r="K209" s="170" t="s">
        <v>1</v>
      </c>
      <c r="L209" s="34"/>
      <c r="M209" s="175" t="s">
        <v>1</v>
      </c>
      <c r="N209" s="176" t="s">
        <v>40</v>
      </c>
      <c r="O209" s="59"/>
      <c r="P209" s="177">
        <f>O209*H209</f>
        <v>0</v>
      </c>
      <c r="Q209" s="177">
        <v>0</v>
      </c>
      <c r="R209" s="177">
        <f>Q209*H209</f>
        <v>0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254</v>
      </c>
      <c r="AT209" s="179" t="s">
        <v>179</v>
      </c>
      <c r="AU209" s="179" t="s">
        <v>84</v>
      </c>
      <c r="AY209" s="18" t="s">
        <v>177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82</v>
      </c>
      <c r="BK209" s="180">
        <f>ROUND(I209*H209,2)</f>
        <v>0</v>
      </c>
      <c r="BL209" s="18" t="s">
        <v>254</v>
      </c>
      <c r="BM209" s="179" t="s">
        <v>2458</v>
      </c>
    </row>
    <row r="210" spans="1:65" s="2" customFormat="1" ht="24" customHeight="1">
      <c r="A210" s="33"/>
      <c r="B210" s="167"/>
      <c r="C210" s="168" t="s">
        <v>352</v>
      </c>
      <c r="D210" s="168" t="s">
        <v>179</v>
      </c>
      <c r="E210" s="169" t="s">
        <v>2459</v>
      </c>
      <c r="F210" s="170" t="s">
        <v>2460</v>
      </c>
      <c r="G210" s="171" t="s">
        <v>274</v>
      </c>
      <c r="H210" s="172">
        <v>24</v>
      </c>
      <c r="I210" s="173"/>
      <c r="J210" s="174">
        <f>ROUND(I210*H210,2)</f>
        <v>0</v>
      </c>
      <c r="K210" s="170" t="s">
        <v>1</v>
      </c>
      <c r="L210" s="34"/>
      <c r="M210" s="175" t="s">
        <v>1</v>
      </c>
      <c r="N210" s="176" t="s">
        <v>40</v>
      </c>
      <c r="O210" s="59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254</v>
      </c>
      <c r="AT210" s="179" t="s">
        <v>179</v>
      </c>
      <c r="AU210" s="179" t="s">
        <v>84</v>
      </c>
      <c r="AY210" s="18" t="s">
        <v>177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82</v>
      </c>
      <c r="BK210" s="180">
        <f>ROUND(I210*H210,2)</f>
        <v>0</v>
      </c>
      <c r="BL210" s="18" t="s">
        <v>254</v>
      </c>
      <c r="BM210" s="179" t="s">
        <v>2461</v>
      </c>
    </row>
    <row r="211" spans="1:65" s="2" customFormat="1" ht="24" customHeight="1">
      <c r="A211" s="33"/>
      <c r="B211" s="167"/>
      <c r="C211" s="168" t="s">
        <v>356</v>
      </c>
      <c r="D211" s="168" t="s">
        <v>179</v>
      </c>
      <c r="E211" s="169" t="s">
        <v>2462</v>
      </c>
      <c r="F211" s="170" t="s">
        <v>2463</v>
      </c>
      <c r="G211" s="171" t="s">
        <v>274</v>
      </c>
      <c r="H211" s="172">
        <v>32</v>
      </c>
      <c r="I211" s="173"/>
      <c r="J211" s="174">
        <f>ROUND(I211*H211,2)</f>
        <v>0</v>
      </c>
      <c r="K211" s="170" t="s">
        <v>1</v>
      </c>
      <c r="L211" s="34"/>
      <c r="M211" s="175" t="s">
        <v>1</v>
      </c>
      <c r="N211" s="176" t="s">
        <v>40</v>
      </c>
      <c r="O211" s="59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254</v>
      </c>
      <c r="AT211" s="179" t="s">
        <v>179</v>
      </c>
      <c r="AU211" s="179" t="s">
        <v>84</v>
      </c>
      <c r="AY211" s="18" t="s">
        <v>177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82</v>
      </c>
      <c r="BK211" s="180">
        <f>ROUND(I211*H211,2)</f>
        <v>0</v>
      </c>
      <c r="BL211" s="18" t="s">
        <v>254</v>
      </c>
      <c r="BM211" s="179" t="s">
        <v>2464</v>
      </c>
    </row>
    <row r="212" spans="2:63" s="12" customFormat="1" ht="25.9" customHeight="1">
      <c r="B212" s="154"/>
      <c r="D212" s="155" t="s">
        <v>74</v>
      </c>
      <c r="E212" s="156" t="s">
        <v>431</v>
      </c>
      <c r="F212" s="156" t="s">
        <v>129</v>
      </c>
      <c r="I212" s="157"/>
      <c r="J212" s="158">
        <f>BK212</f>
        <v>0</v>
      </c>
      <c r="L212" s="154"/>
      <c r="M212" s="159"/>
      <c r="N212" s="160"/>
      <c r="O212" s="160"/>
      <c r="P212" s="161">
        <f>P213</f>
        <v>0</v>
      </c>
      <c r="Q212" s="160"/>
      <c r="R212" s="161">
        <f>R213</f>
        <v>0</v>
      </c>
      <c r="S212" s="160"/>
      <c r="T212" s="162">
        <f>T213</f>
        <v>0</v>
      </c>
      <c r="AR212" s="155" t="s">
        <v>203</v>
      </c>
      <c r="AT212" s="163" t="s">
        <v>74</v>
      </c>
      <c r="AU212" s="163" t="s">
        <v>75</v>
      </c>
      <c r="AY212" s="155" t="s">
        <v>177</v>
      </c>
      <c r="BK212" s="164">
        <f>BK213</f>
        <v>0</v>
      </c>
    </row>
    <row r="213" spans="2:63" s="12" customFormat="1" ht="22.9" customHeight="1">
      <c r="B213" s="154"/>
      <c r="D213" s="155" t="s">
        <v>74</v>
      </c>
      <c r="E213" s="165" t="s">
        <v>432</v>
      </c>
      <c r="F213" s="165" t="s">
        <v>433</v>
      </c>
      <c r="I213" s="157"/>
      <c r="J213" s="166">
        <f>BK213</f>
        <v>0</v>
      </c>
      <c r="L213" s="154"/>
      <c r="M213" s="159"/>
      <c r="N213" s="160"/>
      <c r="O213" s="160"/>
      <c r="P213" s="161">
        <f>SUM(P214:P215)</f>
        <v>0</v>
      </c>
      <c r="Q213" s="160"/>
      <c r="R213" s="161">
        <f>SUM(R214:R215)</f>
        <v>0</v>
      </c>
      <c r="S213" s="160"/>
      <c r="T213" s="162">
        <f>SUM(T214:T215)</f>
        <v>0</v>
      </c>
      <c r="AR213" s="155" t="s">
        <v>203</v>
      </c>
      <c r="AT213" s="163" t="s">
        <v>74</v>
      </c>
      <c r="AU213" s="163" t="s">
        <v>82</v>
      </c>
      <c r="AY213" s="155" t="s">
        <v>177</v>
      </c>
      <c r="BK213" s="164">
        <f>SUM(BK214:BK215)</f>
        <v>0</v>
      </c>
    </row>
    <row r="214" spans="1:65" s="2" customFormat="1" ht="16.5" customHeight="1">
      <c r="A214" s="33"/>
      <c r="B214" s="167"/>
      <c r="C214" s="168" t="s">
        <v>361</v>
      </c>
      <c r="D214" s="168" t="s">
        <v>179</v>
      </c>
      <c r="E214" s="169" t="s">
        <v>435</v>
      </c>
      <c r="F214" s="170" t="s">
        <v>436</v>
      </c>
      <c r="G214" s="171" t="s">
        <v>437</v>
      </c>
      <c r="H214" s="172">
        <v>1</v>
      </c>
      <c r="I214" s="173"/>
      <c r="J214" s="174">
        <f>ROUND(I214*H214,2)</f>
        <v>0</v>
      </c>
      <c r="K214" s="170" t="s">
        <v>183</v>
      </c>
      <c r="L214" s="34"/>
      <c r="M214" s="175" t="s">
        <v>1</v>
      </c>
      <c r="N214" s="176" t="s">
        <v>40</v>
      </c>
      <c r="O214" s="5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438</v>
      </c>
      <c r="AT214" s="179" t="s">
        <v>179</v>
      </c>
      <c r="AU214" s="179" t="s">
        <v>84</v>
      </c>
      <c r="AY214" s="18" t="s">
        <v>177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82</v>
      </c>
      <c r="BK214" s="180">
        <f>ROUND(I214*H214,2)</f>
        <v>0</v>
      </c>
      <c r="BL214" s="18" t="s">
        <v>438</v>
      </c>
      <c r="BM214" s="179" t="s">
        <v>2465</v>
      </c>
    </row>
    <row r="215" spans="1:65" s="2" customFormat="1" ht="16.5" customHeight="1">
      <c r="A215" s="33"/>
      <c r="B215" s="167"/>
      <c r="C215" s="168" t="s">
        <v>366</v>
      </c>
      <c r="D215" s="168" t="s">
        <v>179</v>
      </c>
      <c r="E215" s="169" t="s">
        <v>441</v>
      </c>
      <c r="F215" s="170" t="s">
        <v>442</v>
      </c>
      <c r="G215" s="171" t="s">
        <v>437</v>
      </c>
      <c r="H215" s="172">
        <v>1</v>
      </c>
      <c r="I215" s="173"/>
      <c r="J215" s="174">
        <f>ROUND(I215*H215,2)</f>
        <v>0</v>
      </c>
      <c r="K215" s="170" t="s">
        <v>183</v>
      </c>
      <c r="L215" s="34"/>
      <c r="M215" s="216" t="s">
        <v>1</v>
      </c>
      <c r="N215" s="217" t="s">
        <v>40</v>
      </c>
      <c r="O215" s="218"/>
      <c r="P215" s="219">
        <f>O215*H215</f>
        <v>0</v>
      </c>
      <c r="Q215" s="219">
        <v>0</v>
      </c>
      <c r="R215" s="219">
        <f>Q215*H215</f>
        <v>0</v>
      </c>
      <c r="S215" s="219">
        <v>0</v>
      </c>
      <c r="T215" s="220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438</v>
      </c>
      <c r="AT215" s="179" t="s">
        <v>179</v>
      </c>
      <c r="AU215" s="179" t="s">
        <v>84</v>
      </c>
      <c r="AY215" s="18" t="s">
        <v>177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82</v>
      </c>
      <c r="BK215" s="180">
        <f>ROUND(I215*H215,2)</f>
        <v>0</v>
      </c>
      <c r="BL215" s="18" t="s">
        <v>438</v>
      </c>
      <c r="BM215" s="179" t="s">
        <v>2466</v>
      </c>
    </row>
    <row r="216" spans="1:31" s="2" customFormat="1" ht="6.95" customHeight="1">
      <c r="A216" s="33"/>
      <c r="B216" s="48"/>
      <c r="C216" s="49"/>
      <c r="D216" s="49"/>
      <c r="E216" s="49"/>
      <c r="F216" s="49"/>
      <c r="G216" s="49"/>
      <c r="H216" s="49"/>
      <c r="I216" s="127"/>
      <c r="J216" s="49"/>
      <c r="K216" s="49"/>
      <c r="L216" s="34"/>
      <c r="M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</row>
  </sheetData>
  <autoFilter ref="C130:K215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130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</row>
    <row r="8" spans="1:31" s="2" customFormat="1" ht="12" customHeight="1">
      <c r="A8" s="33"/>
      <c r="B8" s="34"/>
      <c r="C8" s="33"/>
      <c r="D8" s="28" t="s">
        <v>141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8" t="s">
        <v>2467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104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104" t="s">
        <v>21</v>
      </c>
      <c r="J12" s="56" t="str">
        <f>'Rekapitulace stavby'!AN8</f>
        <v>16. 1. 2019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104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104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4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61"/>
      <c r="G18" s="261"/>
      <c r="H18" s="261"/>
      <c r="I18" s="104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4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104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104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104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265" t="s">
        <v>1</v>
      </c>
      <c r="F27" s="265"/>
      <c r="G27" s="265"/>
      <c r="H27" s="265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35</v>
      </c>
      <c r="E30" s="33"/>
      <c r="F30" s="33"/>
      <c r="G30" s="33"/>
      <c r="H30" s="33"/>
      <c r="I30" s="103"/>
      <c r="J30" s="72">
        <f>ROUND(J122,2)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111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2" t="s">
        <v>39</v>
      </c>
      <c r="E33" s="28" t="s">
        <v>40</v>
      </c>
      <c r="F33" s="113">
        <f>ROUND((SUM(BE122:BE174)),2)</f>
        <v>0</v>
      </c>
      <c r="G33" s="33"/>
      <c r="H33" s="33"/>
      <c r="I33" s="114">
        <v>0.21</v>
      </c>
      <c r="J33" s="113">
        <f>ROUND(((SUM(BE122:BE174))*I33),2)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13">
        <f>ROUND((SUM(BF122:BF174)),2)</f>
        <v>0</v>
      </c>
      <c r="G34" s="33"/>
      <c r="H34" s="33"/>
      <c r="I34" s="114">
        <v>0.15</v>
      </c>
      <c r="J34" s="113">
        <f>ROUND(((SUM(BF122:BF174))*I34),2)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42</v>
      </c>
      <c r="F35" s="113">
        <f>ROUND((SUM(BG122:BG174)),2)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43</v>
      </c>
      <c r="F36" s="113">
        <f>ROUND((SUM(BH122:BH174)),2)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13">
        <f>ROUND((SUM(BI122:BI174)),2)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45</v>
      </c>
      <c r="E39" s="61"/>
      <c r="F39" s="61"/>
      <c r="G39" s="117" t="s">
        <v>46</v>
      </c>
      <c r="H39" s="118" t="s">
        <v>47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141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8" t="str">
        <f>E9</f>
        <v>011 - Vedlejší rozpočtové náklady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Valašské Meziříčí</v>
      </c>
      <c r="G89" s="33"/>
      <c r="H89" s="33"/>
      <c r="I89" s="104" t="s">
        <v>21</v>
      </c>
      <c r="J89" s="56" t="str">
        <f>IF(J12="","",J12)</f>
        <v>16. 1. 2019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7.95" customHeight="1">
      <c r="A91" s="33"/>
      <c r="B91" s="34"/>
      <c r="C91" s="28" t="s">
        <v>23</v>
      </c>
      <c r="D91" s="33"/>
      <c r="E91" s="33"/>
      <c r="F91" s="26" t="str">
        <f>E15</f>
        <v>Město Valašské Meziříčí</v>
      </c>
      <c r="G91" s="33"/>
      <c r="H91" s="33"/>
      <c r="I91" s="104" t="s">
        <v>29</v>
      </c>
      <c r="J91" s="31" t="str">
        <f>E21</f>
        <v>LZ-PROJEKT plus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4" t="s">
        <v>32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146</v>
      </c>
      <c r="D94" s="115"/>
      <c r="E94" s="115"/>
      <c r="F94" s="115"/>
      <c r="G94" s="115"/>
      <c r="H94" s="115"/>
      <c r="I94" s="130"/>
      <c r="J94" s="131" t="s">
        <v>147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2" t="s">
        <v>148</v>
      </c>
      <c r="D96" s="33"/>
      <c r="E96" s="33"/>
      <c r="F96" s="33"/>
      <c r="G96" s="33"/>
      <c r="H96" s="33"/>
      <c r="I96" s="10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149</v>
      </c>
    </row>
    <row r="97" spans="2:12" s="9" customFormat="1" ht="24.95" customHeight="1">
      <c r="B97" s="133"/>
      <c r="D97" s="134" t="s">
        <v>160</v>
      </c>
      <c r="E97" s="135"/>
      <c r="F97" s="135"/>
      <c r="G97" s="135"/>
      <c r="H97" s="135"/>
      <c r="I97" s="136"/>
      <c r="J97" s="137">
        <f>J123</f>
        <v>0</v>
      </c>
      <c r="L97" s="133"/>
    </row>
    <row r="98" spans="2:12" s="10" customFormat="1" ht="19.9" customHeight="1">
      <c r="B98" s="138"/>
      <c r="D98" s="139" t="s">
        <v>161</v>
      </c>
      <c r="E98" s="140"/>
      <c r="F98" s="140"/>
      <c r="G98" s="140"/>
      <c r="H98" s="140"/>
      <c r="I98" s="141"/>
      <c r="J98" s="142">
        <f>J124</f>
        <v>0</v>
      </c>
      <c r="L98" s="138"/>
    </row>
    <row r="99" spans="2:12" s="10" customFormat="1" ht="19.9" customHeight="1">
      <c r="B99" s="138"/>
      <c r="D99" s="139" t="s">
        <v>2468</v>
      </c>
      <c r="E99" s="140"/>
      <c r="F99" s="140"/>
      <c r="G99" s="140"/>
      <c r="H99" s="140"/>
      <c r="I99" s="141"/>
      <c r="J99" s="142">
        <f>J140</f>
        <v>0</v>
      </c>
      <c r="L99" s="138"/>
    </row>
    <row r="100" spans="2:12" s="10" customFormat="1" ht="19.9" customHeight="1">
      <c r="B100" s="138"/>
      <c r="D100" s="139" t="s">
        <v>1899</v>
      </c>
      <c r="E100" s="140"/>
      <c r="F100" s="140"/>
      <c r="G100" s="140"/>
      <c r="H100" s="140"/>
      <c r="I100" s="141"/>
      <c r="J100" s="142">
        <f>J150</f>
        <v>0</v>
      </c>
      <c r="L100" s="138"/>
    </row>
    <row r="101" spans="2:12" s="10" customFormat="1" ht="19.9" customHeight="1">
      <c r="B101" s="138"/>
      <c r="D101" s="139" t="s">
        <v>1406</v>
      </c>
      <c r="E101" s="140"/>
      <c r="F101" s="140"/>
      <c r="G101" s="140"/>
      <c r="H101" s="140"/>
      <c r="I101" s="141"/>
      <c r="J101" s="142">
        <f>J156</f>
        <v>0</v>
      </c>
      <c r="L101" s="138"/>
    </row>
    <row r="102" spans="2:12" s="10" customFormat="1" ht="19.9" customHeight="1">
      <c r="B102" s="138"/>
      <c r="D102" s="139" t="s">
        <v>2469</v>
      </c>
      <c r="E102" s="140"/>
      <c r="F102" s="140"/>
      <c r="G102" s="140"/>
      <c r="H102" s="140"/>
      <c r="I102" s="141"/>
      <c r="J102" s="142">
        <f>J163</f>
        <v>0</v>
      </c>
      <c r="L102" s="138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10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127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128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162</v>
      </c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.5" customHeight="1">
      <c r="A112" s="33"/>
      <c r="B112" s="34"/>
      <c r="C112" s="33"/>
      <c r="D112" s="33"/>
      <c r="E112" s="276" t="str">
        <f>E7</f>
        <v>Regenerace panelového sídliště Vyhlídka-V.etapa lokalita ulic Havlíčkova a Zd.Fibicha</v>
      </c>
      <c r="F112" s="277"/>
      <c r="G112" s="277"/>
      <c r="H112" s="277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141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8" t="str">
        <f>E9</f>
        <v>011 - Vedlejší rozpočtové náklady</v>
      </c>
      <c r="F114" s="275"/>
      <c r="G114" s="275"/>
      <c r="H114" s="275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Valašské Meziříčí</v>
      </c>
      <c r="G116" s="33"/>
      <c r="H116" s="33"/>
      <c r="I116" s="104" t="s">
        <v>21</v>
      </c>
      <c r="J116" s="56" t="str">
        <f>IF(J12="","",J12)</f>
        <v>16. 1. 2019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7.95" customHeight="1">
      <c r="A118" s="33"/>
      <c r="B118" s="34"/>
      <c r="C118" s="28" t="s">
        <v>23</v>
      </c>
      <c r="D118" s="33"/>
      <c r="E118" s="33"/>
      <c r="F118" s="26" t="str">
        <f>E15</f>
        <v>Město Valašské Meziříčí</v>
      </c>
      <c r="G118" s="33"/>
      <c r="H118" s="33"/>
      <c r="I118" s="104" t="s">
        <v>29</v>
      </c>
      <c r="J118" s="31" t="str">
        <f>E21</f>
        <v>LZ-PROJEKT plus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IF(E18="","",E18)</f>
        <v>Vyplň údaj</v>
      </c>
      <c r="G119" s="33"/>
      <c r="H119" s="33"/>
      <c r="I119" s="104" t="s">
        <v>32</v>
      </c>
      <c r="J119" s="31" t="str">
        <f>E24</f>
        <v>Fajfrová Irena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3"/>
      <c r="B121" s="144"/>
      <c r="C121" s="145" t="s">
        <v>163</v>
      </c>
      <c r="D121" s="146" t="s">
        <v>60</v>
      </c>
      <c r="E121" s="146" t="s">
        <v>56</v>
      </c>
      <c r="F121" s="146" t="s">
        <v>57</v>
      </c>
      <c r="G121" s="146" t="s">
        <v>164</v>
      </c>
      <c r="H121" s="146" t="s">
        <v>165</v>
      </c>
      <c r="I121" s="147" t="s">
        <v>166</v>
      </c>
      <c r="J121" s="146" t="s">
        <v>147</v>
      </c>
      <c r="K121" s="148" t="s">
        <v>167</v>
      </c>
      <c r="L121" s="149"/>
      <c r="M121" s="63" t="s">
        <v>1</v>
      </c>
      <c r="N121" s="64" t="s">
        <v>39</v>
      </c>
      <c r="O121" s="64" t="s">
        <v>168</v>
      </c>
      <c r="P121" s="64" t="s">
        <v>169</v>
      </c>
      <c r="Q121" s="64" t="s">
        <v>170</v>
      </c>
      <c r="R121" s="64" t="s">
        <v>171</v>
      </c>
      <c r="S121" s="64" t="s">
        <v>172</v>
      </c>
      <c r="T121" s="65" t="s">
        <v>173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9" customHeight="1">
      <c r="A122" s="33"/>
      <c r="B122" s="34"/>
      <c r="C122" s="70" t="s">
        <v>174</v>
      </c>
      <c r="D122" s="33"/>
      <c r="E122" s="33"/>
      <c r="F122" s="33"/>
      <c r="G122" s="33"/>
      <c r="H122" s="33"/>
      <c r="I122" s="103"/>
      <c r="J122" s="150">
        <f>BK122</f>
        <v>0</v>
      </c>
      <c r="K122" s="33"/>
      <c r="L122" s="34"/>
      <c r="M122" s="66"/>
      <c r="N122" s="57"/>
      <c r="O122" s="67"/>
      <c r="P122" s="151">
        <f>P123</f>
        <v>0</v>
      </c>
      <c r="Q122" s="67"/>
      <c r="R122" s="151">
        <f>R123</f>
        <v>0</v>
      </c>
      <c r="S122" s="67"/>
      <c r="T122" s="152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149</v>
      </c>
      <c r="BK122" s="153">
        <f>BK123</f>
        <v>0</v>
      </c>
    </row>
    <row r="123" spans="2:63" s="12" customFormat="1" ht="25.9" customHeight="1">
      <c r="B123" s="154"/>
      <c r="D123" s="155" t="s">
        <v>74</v>
      </c>
      <c r="E123" s="156" t="s">
        <v>431</v>
      </c>
      <c r="F123" s="156" t="s">
        <v>129</v>
      </c>
      <c r="I123" s="157"/>
      <c r="J123" s="158">
        <f>BK123</f>
        <v>0</v>
      </c>
      <c r="L123" s="154"/>
      <c r="M123" s="159"/>
      <c r="N123" s="160"/>
      <c r="O123" s="160"/>
      <c r="P123" s="161">
        <f>P124+P140+P150+P156+P163</f>
        <v>0</v>
      </c>
      <c r="Q123" s="160"/>
      <c r="R123" s="161">
        <f>R124+R140+R150+R156+R163</f>
        <v>0</v>
      </c>
      <c r="S123" s="160"/>
      <c r="T123" s="162">
        <f>T124+T140+T150+T156+T163</f>
        <v>0</v>
      </c>
      <c r="AR123" s="155" t="s">
        <v>203</v>
      </c>
      <c r="AT123" s="163" t="s">
        <v>74</v>
      </c>
      <c r="AU123" s="163" t="s">
        <v>75</v>
      </c>
      <c r="AY123" s="155" t="s">
        <v>177</v>
      </c>
      <c r="BK123" s="164">
        <f>BK124+BK140+BK150+BK156+BK163</f>
        <v>0</v>
      </c>
    </row>
    <row r="124" spans="2:63" s="12" customFormat="1" ht="22.9" customHeight="1">
      <c r="B124" s="154"/>
      <c r="D124" s="155" t="s">
        <v>74</v>
      </c>
      <c r="E124" s="165" t="s">
        <v>432</v>
      </c>
      <c r="F124" s="165" t="s">
        <v>433</v>
      </c>
      <c r="I124" s="157"/>
      <c r="J124" s="166">
        <f>BK124</f>
        <v>0</v>
      </c>
      <c r="L124" s="154"/>
      <c r="M124" s="159"/>
      <c r="N124" s="160"/>
      <c r="O124" s="160"/>
      <c r="P124" s="161">
        <f>SUM(P125:P139)</f>
        <v>0</v>
      </c>
      <c r="Q124" s="160"/>
      <c r="R124" s="161">
        <f>SUM(R125:R139)</f>
        <v>0</v>
      </c>
      <c r="S124" s="160"/>
      <c r="T124" s="162">
        <f>SUM(T125:T139)</f>
        <v>0</v>
      </c>
      <c r="AR124" s="155" t="s">
        <v>203</v>
      </c>
      <c r="AT124" s="163" t="s">
        <v>74</v>
      </c>
      <c r="AU124" s="163" t="s">
        <v>82</v>
      </c>
      <c r="AY124" s="155" t="s">
        <v>177</v>
      </c>
      <c r="BK124" s="164">
        <f>SUM(BK125:BK139)</f>
        <v>0</v>
      </c>
    </row>
    <row r="125" spans="1:65" s="2" customFormat="1" ht="16.5" customHeight="1">
      <c r="A125" s="33"/>
      <c r="B125" s="167"/>
      <c r="C125" s="168" t="s">
        <v>82</v>
      </c>
      <c r="D125" s="168" t="s">
        <v>179</v>
      </c>
      <c r="E125" s="169" t="s">
        <v>435</v>
      </c>
      <c r="F125" s="170" t="s">
        <v>2470</v>
      </c>
      <c r="G125" s="171" t="s">
        <v>2471</v>
      </c>
      <c r="H125" s="172">
        <v>1</v>
      </c>
      <c r="I125" s="173"/>
      <c r="J125" s="174">
        <f>ROUND(I125*H125,2)</f>
        <v>0</v>
      </c>
      <c r="K125" s="170" t="s">
        <v>1</v>
      </c>
      <c r="L125" s="34"/>
      <c r="M125" s="175" t="s">
        <v>1</v>
      </c>
      <c r="N125" s="176" t="s">
        <v>40</v>
      </c>
      <c r="O125" s="59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9" t="s">
        <v>184</v>
      </c>
      <c r="AT125" s="179" t="s">
        <v>179</v>
      </c>
      <c r="AU125" s="179" t="s">
        <v>84</v>
      </c>
      <c r="AY125" s="18" t="s">
        <v>177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18" t="s">
        <v>82</v>
      </c>
      <c r="BK125" s="180">
        <f>ROUND(I125*H125,2)</f>
        <v>0</v>
      </c>
      <c r="BL125" s="18" t="s">
        <v>184</v>
      </c>
      <c r="BM125" s="179" t="s">
        <v>2472</v>
      </c>
    </row>
    <row r="126" spans="2:51" s="14" customFormat="1" ht="12">
      <c r="B126" s="190"/>
      <c r="D126" s="182" t="s">
        <v>189</v>
      </c>
      <c r="E126" s="191" t="s">
        <v>1</v>
      </c>
      <c r="F126" s="192" t="s">
        <v>2473</v>
      </c>
      <c r="H126" s="191" t="s">
        <v>1</v>
      </c>
      <c r="I126" s="193"/>
      <c r="L126" s="190"/>
      <c r="M126" s="194"/>
      <c r="N126" s="195"/>
      <c r="O126" s="195"/>
      <c r="P126" s="195"/>
      <c r="Q126" s="195"/>
      <c r="R126" s="195"/>
      <c r="S126" s="195"/>
      <c r="T126" s="196"/>
      <c r="AT126" s="191" t="s">
        <v>189</v>
      </c>
      <c r="AU126" s="191" t="s">
        <v>84</v>
      </c>
      <c r="AV126" s="14" t="s">
        <v>82</v>
      </c>
      <c r="AW126" s="14" t="s">
        <v>31</v>
      </c>
      <c r="AX126" s="14" t="s">
        <v>75</v>
      </c>
      <c r="AY126" s="191" t="s">
        <v>177</v>
      </c>
    </row>
    <row r="127" spans="2:51" s="14" customFormat="1" ht="12">
      <c r="B127" s="190"/>
      <c r="D127" s="182" t="s">
        <v>189</v>
      </c>
      <c r="E127" s="191" t="s">
        <v>1</v>
      </c>
      <c r="F127" s="192" t="s">
        <v>2474</v>
      </c>
      <c r="H127" s="191" t="s">
        <v>1</v>
      </c>
      <c r="I127" s="193"/>
      <c r="L127" s="190"/>
      <c r="M127" s="194"/>
      <c r="N127" s="195"/>
      <c r="O127" s="195"/>
      <c r="P127" s="195"/>
      <c r="Q127" s="195"/>
      <c r="R127" s="195"/>
      <c r="S127" s="195"/>
      <c r="T127" s="196"/>
      <c r="AT127" s="191" t="s">
        <v>189</v>
      </c>
      <c r="AU127" s="191" t="s">
        <v>84</v>
      </c>
      <c r="AV127" s="14" t="s">
        <v>82</v>
      </c>
      <c r="AW127" s="14" t="s">
        <v>31</v>
      </c>
      <c r="AX127" s="14" t="s">
        <v>75</v>
      </c>
      <c r="AY127" s="191" t="s">
        <v>177</v>
      </c>
    </row>
    <row r="128" spans="2:51" s="13" customFormat="1" ht="12">
      <c r="B128" s="181"/>
      <c r="D128" s="182" t="s">
        <v>189</v>
      </c>
      <c r="E128" s="183" t="s">
        <v>1</v>
      </c>
      <c r="F128" s="184" t="s">
        <v>82</v>
      </c>
      <c r="H128" s="185">
        <v>1</v>
      </c>
      <c r="I128" s="186"/>
      <c r="L128" s="181"/>
      <c r="M128" s="187"/>
      <c r="N128" s="188"/>
      <c r="O128" s="188"/>
      <c r="P128" s="188"/>
      <c r="Q128" s="188"/>
      <c r="R128" s="188"/>
      <c r="S128" s="188"/>
      <c r="T128" s="189"/>
      <c r="AT128" s="183" t="s">
        <v>189</v>
      </c>
      <c r="AU128" s="183" t="s">
        <v>84</v>
      </c>
      <c r="AV128" s="13" t="s">
        <v>84</v>
      </c>
      <c r="AW128" s="13" t="s">
        <v>31</v>
      </c>
      <c r="AX128" s="13" t="s">
        <v>75</v>
      </c>
      <c r="AY128" s="183" t="s">
        <v>177</v>
      </c>
    </row>
    <row r="129" spans="2:51" s="15" customFormat="1" ht="12">
      <c r="B129" s="197"/>
      <c r="D129" s="182" t="s">
        <v>189</v>
      </c>
      <c r="E129" s="198" t="s">
        <v>1</v>
      </c>
      <c r="F129" s="199" t="s">
        <v>202</v>
      </c>
      <c r="H129" s="200">
        <v>1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189</v>
      </c>
      <c r="AU129" s="198" t="s">
        <v>84</v>
      </c>
      <c r="AV129" s="15" t="s">
        <v>184</v>
      </c>
      <c r="AW129" s="15" t="s">
        <v>31</v>
      </c>
      <c r="AX129" s="15" t="s">
        <v>82</v>
      </c>
      <c r="AY129" s="198" t="s">
        <v>177</v>
      </c>
    </row>
    <row r="130" spans="1:65" s="2" customFormat="1" ht="48" customHeight="1">
      <c r="A130" s="33"/>
      <c r="B130" s="167"/>
      <c r="C130" s="168" t="s">
        <v>84</v>
      </c>
      <c r="D130" s="168" t="s">
        <v>179</v>
      </c>
      <c r="E130" s="169" t="s">
        <v>441</v>
      </c>
      <c r="F130" s="170" t="s">
        <v>2475</v>
      </c>
      <c r="G130" s="171" t="s">
        <v>2471</v>
      </c>
      <c r="H130" s="172">
        <v>1</v>
      </c>
      <c r="I130" s="173"/>
      <c r="J130" s="174">
        <f>ROUND(I130*H130,2)</f>
        <v>0</v>
      </c>
      <c r="K130" s="170" t="s">
        <v>1</v>
      </c>
      <c r="L130" s="34"/>
      <c r="M130" s="175" t="s">
        <v>1</v>
      </c>
      <c r="N130" s="176" t="s">
        <v>40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184</v>
      </c>
      <c r="AT130" s="179" t="s">
        <v>179</v>
      </c>
      <c r="AU130" s="179" t="s">
        <v>84</v>
      </c>
      <c r="AY130" s="18" t="s">
        <v>177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82</v>
      </c>
      <c r="BK130" s="180">
        <f>ROUND(I130*H130,2)</f>
        <v>0</v>
      </c>
      <c r="BL130" s="18" t="s">
        <v>184</v>
      </c>
      <c r="BM130" s="179" t="s">
        <v>2476</v>
      </c>
    </row>
    <row r="131" spans="2:51" s="14" customFormat="1" ht="33.75">
      <c r="B131" s="190"/>
      <c r="D131" s="182" t="s">
        <v>189</v>
      </c>
      <c r="E131" s="191" t="s">
        <v>1</v>
      </c>
      <c r="F131" s="192" t="s">
        <v>2477</v>
      </c>
      <c r="H131" s="191" t="s">
        <v>1</v>
      </c>
      <c r="I131" s="193"/>
      <c r="L131" s="190"/>
      <c r="M131" s="194"/>
      <c r="N131" s="195"/>
      <c r="O131" s="195"/>
      <c r="P131" s="195"/>
      <c r="Q131" s="195"/>
      <c r="R131" s="195"/>
      <c r="S131" s="195"/>
      <c r="T131" s="196"/>
      <c r="AT131" s="191" t="s">
        <v>189</v>
      </c>
      <c r="AU131" s="191" t="s">
        <v>84</v>
      </c>
      <c r="AV131" s="14" t="s">
        <v>82</v>
      </c>
      <c r="AW131" s="14" t="s">
        <v>31</v>
      </c>
      <c r="AX131" s="14" t="s">
        <v>75</v>
      </c>
      <c r="AY131" s="191" t="s">
        <v>177</v>
      </c>
    </row>
    <row r="132" spans="2:51" s="14" customFormat="1" ht="33.75">
      <c r="B132" s="190"/>
      <c r="D132" s="182" t="s">
        <v>189</v>
      </c>
      <c r="E132" s="191" t="s">
        <v>1</v>
      </c>
      <c r="F132" s="192" t="s">
        <v>2478</v>
      </c>
      <c r="H132" s="191" t="s">
        <v>1</v>
      </c>
      <c r="I132" s="193"/>
      <c r="L132" s="190"/>
      <c r="M132" s="194"/>
      <c r="N132" s="195"/>
      <c r="O132" s="195"/>
      <c r="P132" s="195"/>
      <c r="Q132" s="195"/>
      <c r="R132" s="195"/>
      <c r="S132" s="195"/>
      <c r="T132" s="196"/>
      <c r="AT132" s="191" t="s">
        <v>189</v>
      </c>
      <c r="AU132" s="191" t="s">
        <v>84</v>
      </c>
      <c r="AV132" s="14" t="s">
        <v>82</v>
      </c>
      <c r="AW132" s="14" t="s">
        <v>31</v>
      </c>
      <c r="AX132" s="14" t="s">
        <v>75</v>
      </c>
      <c r="AY132" s="191" t="s">
        <v>177</v>
      </c>
    </row>
    <row r="133" spans="2:51" s="14" customFormat="1" ht="33.75">
      <c r="B133" s="190"/>
      <c r="D133" s="182" t="s">
        <v>189</v>
      </c>
      <c r="E133" s="191" t="s">
        <v>1</v>
      </c>
      <c r="F133" s="192" t="s">
        <v>2479</v>
      </c>
      <c r="H133" s="191" t="s">
        <v>1</v>
      </c>
      <c r="I133" s="193"/>
      <c r="L133" s="190"/>
      <c r="M133" s="194"/>
      <c r="N133" s="195"/>
      <c r="O133" s="195"/>
      <c r="P133" s="195"/>
      <c r="Q133" s="195"/>
      <c r="R133" s="195"/>
      <c r="S133" s="195"/>
      <c r="T133" s="196"/>
      <c r="AT133" s="191" t="s">
        <v>189</v>
      </c>
      <c r="AU133" s="191" t="s">
        <v>84</v>
      </c>
      <c r="AV133" s="14" t="s">
        <v>82</v>
      </c>
      <c r="AW133" s="14" t="s">
        <v>31</v>
      </c>
      <c r="AX133" s="14" t="s">
        <v>75</v>
      </c>
      <c r="AY133" s="191" t="s">
        <v>177</v>
      </c>
    </row>
    <row r="134" spans="2:51" s="14" customFormat="1" ht="12">
      <c r="B134" s="190"/>
      <c r="D134" s="182" t="s">
        <v>189</v>
      </c>
      <c r="E134" s="191" t="s">
        <v>1</v>
      </c>
      <c r="F134" s="192" t="s">
        <v>2480</v>
      </c>
      <c r="H134" s="191" t="s">
        <v>1</v>
      </c>
      <c r="I134" s="193"/>
      <c r="L134" s="190"/>
      <c r="M134" s="194"/>
      <c r="N134" s="195"/>
      <c r="O134" s="195"/>
      <c r="P134" s="195"/>
      <c r="Q134" s="195"/>
      <c r="R134" s="195"/>
      <c r="S134" s="195"/>
      <c r="T134" s="196"/>
      <c r="AT134" s="191" t="s">
        <v>189</v>
      </c>
      <c r="AU134" s="191" t="s">
        <v>84</v>
      </c>
      <c r="AV134" s="14" t="s">
        <v>82</v>
      </c>
      <c r="AW134" s="14" t="s">
        <v>31</v>
      </c>
      <c r="AX134" s="14" t="s">
        <v>75</v>
      </c>
      <c r="AY134" s="191" t="s">
        <v>177</v>
      </c>
    </row>
    <row r="135" spans="2:51" s="14" customFormat="1" ht="12">
      <c r="B135" s="190"/>
      <c r="D135" s="182" t="s">
        <v>189</v>
      </c>
      <c r="E135" s="191" t="s">
        <v>1</v>
      </c>
      <c r="F135" s="192" t="s">
        <v>2481</v>
      </c>
      <c r="H135" s="191" t="s">
        <v>1</v>
      </c>
      <c r="I135" s="193"/>
      <c r="L135" s="190"/>
      <c r="M135" s="194"/>
      <c r="N135" s="195"/>
      <c r="O135" s="195"/>
      <c r="P135" s="195"/>
      <c r="Q135" s="195"/>
      <c r="R135" s="195"/>
      <c r="S135" s="195"/>
      <c r="T135" s="196"/>
      <c r="AT135" s="191" t="s">
        <v>189</v>
      </c>
      <c r="AU135" s="191" t="s">
        <v>84</v>
      </c>
      <c r="AV135" s="14" t="s">
        <v>82</v>
      </c>
      <c r="AW135" s="14" t="s">
        <v>31</v>
      </c>
      <c r="AX135" s="14" t="s">
        <v>75</v>
      </c>
      <c r="AY135" s="191" t="s">
        <v>177</v>
      </c>
    </row>
    <row r="136" spans="2:51" s="13" customFormat="1" ht="12">
      <c r="B136" s="181"/>
      <c r="D136" s="182" t="s">
        <v>189</v>
      </c>
      <c r="E136" s="183" t="s">
        <v>1</v>
      </c>
      <c r="F136" s="184" t="s">
        <v>82</v>
      </c>
      <c r="H136" s="185">
        <v>1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189</v>
      </c>
      <c r="AU136" s="183" t="s">
        <v>84</v>
      </c>
      <c r="AV136" s="13" t="s">
        <v>84</v>
      </c>
      <c r="AW136" s="13" t="s">
        <v>31</v>
      </c>
      <c r="AX136" s="13" t="s">
        <v>75</v>
      </c>
      <c r="AY136" s="183" t="s">
        <v>177</v>
      </c>
    </row>
    <row r="137" spans="2:51" s="15" customFormat="1" ht="12">
      <c r="B137" s="197"/>
      <c r="D137" s="182" t="s">
        <v>189</v>
      </c>
      <c r="E137" s="198" t="s">
        <v>1</v>
      </c>
      <c r="F137" s="199" t="s">
        <v>202</v>
      </c>
      <c r="H137" s="200">
        <v>1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189</v>
      </c>
      <c r="AU137" s="198" t="s">
        <v>84</v>
      </c>
      <c r="AV137" s="15" t="s">
        <v>184</v>
      </c>
      <c r="AW137" s="15" t="s">
        <v>31</v>
      </c>
      <c r="AX137" s="15" t="s">
        <v>82</v>
      </c>
      <c r="AY137" s="198" t="s">
        <v>177</v>
      </c>
    </row>
    <row r="138" spans="1:65" s="2" customFormat="1" ht="16.5" customHeight="1">
      <c r="A138" s="33"/>
      <c r="B138" s="167"/>
      <c r="C138" s="168" t="s">
        <v>191</v>
      </c>
      <c r="D138" s="168" t="s">
        <v>179</v>
      </c>
      <c r="E138" s="169" t="s">
        <v>2482</v>
      </c>
      <c r="F138" s="170" t="s">
        <v>2483</v>
      </c>
      <c r="G138" s="171" t="s">
        <v>2471</v>
      </c>
      <c r="H138" s="172">
        <v>1</v>
      </c>
      <c r="I138" s="173"/>
      <c r="J138" s="174">
        <f>ROUND(I138*H138,2)</f>
        <v>0</v>
      </c>
      <c r="K138" s="170" t="s">
        <v>1</v>
      </c>
      <c r="L138" s="34"/>
      <c r="M138" s="175" t="s">
        <v>1</v>
      </c>
      <c r="N138" s="176" t="s">
        <v>40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184</v>
      </c>
      <c r="AT138" s="179" t="s">
        <v>179</v>
      </c>
      <c r="AU138" s="179" t="s">
        <v>84</v>
      </c>
      <c r="AY138" s="18" t="s">
        <v>177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82</v>
      </c>
      <c r="BK138" s="180">
        <f>ROUND(I138*H138,2)</f>
        <v>0</v>
      </c>
      <c r="BL138" s="18" t="s">
        <v>184</v>
      </c>
      <c r="BM138" s="179" t="s">
        <v>2484</v>
      </c>
    </row>
    <row r="139" spans="1:65" s="2" customFormat="1" ht="72" customHeight="1">
      <c r="A139" s="33"/>
      <c r="B139" s="167"/>
      <c r="C139" s="168" t="s">
        <v>184</v>
      </c>
      <c r="D139" s="168" t="s">
        <v>179</v>
      </c>
      <c r="E139" s="169" t="s">
        <v>2485</v>
      </c>
      <c r="F139" s="170" t="s">
        <v>2486</v>
      </c>
      <c r="G139" s="171" t="s">
        <v>2471</v>
      </c>
      <c r="H139" s="172">
        <v>1</v>
      </c>
      <c r="I139" s="173"/>
      <c r="J139" s="174">
        <f>ROUND(I139*H139,2)</f>
        <v>0</v>
      </c>
      <c r="K139" s="170" t="s">
        <v>1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2487</v>
      </c>
    </row>
    <row r="140" spans="2:63" s="12" customFormat="1" ht="22.9" customHeight="1">
      <c r="B140" s="154"/>
      <c r="D140" s="155" t="s">
        <v>74</v>
      </c>
      <c r="E140" s="165" t="s">
        <v>2488</v>
      </c>
      <c r="F140" s="165" t="s">
        <v>2489</v>
      </c>
      <c r="I140" s="157"/>
      <c r="J140" s="166">
        <f>BK140</f>
        <v>0</v>
      </c>
      <c r="L140" s="154"/>
      <c r="M140" s="159"/>
      <c r="N140" s="160"/>
      <c r="O140" s="160"/>
      <c r="P140" s="161">
        <f>SUM(P141:P149)</f>
        <v>0</v>
      </c>
      <c r="Q140" s="160"/>
      <c r="R140" s="161">
        <f>SUM(R141:R149)</f>
        <v>0</v>
      </c>
      <c r="S140" s="160"/>
      <c r="T140" s="162">
        <f>SUM(T141:T149)</f>
        <v>0</v>
      </c>
      <c r="AR140" s="155" t="s">
        <v>203</v>
      </c>
      <c r="AT140" s="163" t="s">
        <v>74</v>
      </c>
      <c r="AU140" s="163" t="s">
        <v>82</v>
      </c>
      <c r="AY140" s="155" t="s">
        <v>177</v>
      </c>
      <c r="BK140" s="164">
        <f>SUM(BK141:BK149)</f>
        <v>0</v>
      </c>
    </row>
    <row r="141" spans="1:65" s="2" customFormat="1" ht="16.5" customHeight="1">
      <c r="A141" s="33"/>
      <c r="B141" s="167"/>
      <c r="C141" s="168" t="s">
        <v>203</v>
      </c>
      <c r="D141" s="168" t="s">
        <v>179</v>
      </c>
      <c r="E141" s="169" t="s">
        <v>2490</v>
      </c>
      <c r="F141" s="170" t="s">
        <v>2491</v>
      </c>
      <c r="G141" s="171" t="s">
        <v>2471</v>
      </c>
      <c r="H141" s="172">
        <v>1</v>
      </c>
      <c r="I141" s="173"/>
      <c r="J141" s="174">
        <f>ROUND(I141*H141,2)</f>
        <v>0</v>
      </c>
      <c r="K141" s="170" t="s">
        <v>1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2492</v>
      </c>
    </row>
    <row r="142" spans="1:65" s="2" customFormat="1" ht="16.5" customHeight="1">
      <c r="A142" s="33"/>
      <c r="B142" s="167"/>
      <c r="C142" s="168" t="s">
        <v>208</v>
      </c>
      <c r="D142" s="168" t="s">
        <v>179</v>
      </c>
      <c r="E142" s="169" t="s">
        <v>2493</v>
      </c>
      <c r="F142" s="170" t="s">
        <v>2494</v>
      </c>
      <c r="G142" s="171" t="s">
        <v>2471</v>
      </c>
      <c r="H142" s="172">
        <v>1</v>
      </c>
      <c r="I142" s="173"/>
      <c r="J142" s="174">
        <f>ROUND(I142*H142,2)</f>
        <v>0</v>
      </c>
      <c r="K142" s="170" t="s">
        <v>1</v>
      </c>
      <c r="L142" s="34"/>
      <c r="M142" s="175" t="s">
        <v>1</v>
      </c>
      <c r="N142" s="176" t="s">
        <v>40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82</v>
      </c>
      <c r="BK142" s="180">
        <f>ROUND(I142*H142,2)</f>
        <v>0</v>
      </c>
      <c r="BL142" s="18" t="s">
        <v>184</v>
      </c>
      <c r="BM142" s="179" t="s">
        <v>2495</v>
      </c>
    </row>
    <row r="143" spans="1:65" s="2" customFormat="1" ht="16.5" customHeight="1">
      <c r="A143" s="33"/>
      <c r="B143" s="167"/>
      <c r="C143" s="168" t="s">
        <v>213</v>
      </c>
      <c r="D143" s="168" t="s">
        <v>179</v>
      </c>
      <c r="E143" s="169" t="s">
        <v>2496</v>
      </c>
      <c r="F143" s="170" t="s">
        <v>2497</v>
      </c>
      <c r="G143" s="171" t="s">
        <v>2471</v>
      </c>
      <c r="H143" s="172">
        <v>1</v>
      </c>
      <c r="I143" s="173"/>
      <c r="J143" s="174">
        <f>ROUND(I143*H143,2)</f>
        <v>0</v>
      </c>
      <c r="K143" s="170" t="s">
        <v>1</v>
      </c>
      <c r="L143" s="34"/>
      <c r="M143" s="175" t="s">
        <v>1</v>
      </c>
      <c r="N143" s="176" t="s">
        <v>40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184</v>
      </c>
      <c r="AT143" s="179" t="s">
        <v>179</v>
      </c>
      <c r="AU143" s="179" t="s">
        <v>84</v>
      </c>
      <c r="AY143" s="18" t="s">
        <v>177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82</v>
      </c>
      <c r="BK143" s="180">
        <f>ROUND(I143*H143,2)</f>
        <v>0</v>
      </c>
      <c r="BL143" s="18" t="s">
        <v>184</v>
      </c>
      <c r="BM143" s="179" t="s">
        <v>2498</v>
      </c>
    </row>
    <row r="144" spans="2:51" s="14" customFormat="1" ht="33.75">
      <c r="B144" s="190"/>
      <c r="D144" s="182" t="s">
        <v>189</v>
      </c>
      <c r="E144" s="191" t="s">
        <v>1</v>
      </c>
      <c r="F144" s="192" t="s">
        <v>2499</v>
      </c>
      <c r="H144" s="191" t="s">
        <v>1</v>
      </c>
      <c r="I144" s="193"/>
      <c r="L144" s="190"/>
      <c r="M144" s="194"/>
      <c r="N144" s="195"/>
      <c r="O144" s="195"/>
      <c r="P144" s="195"/>
      <c r="Q144" s="195"/>
      <c r="R144" s="195"/>
      <c r="S144" s="195"/>
      <c r="T144" s="196"/>
      <c r="AT144" s="191" t="s">
        <v>189</v>
      </c>
      <c r="AU144" s="191" t="s">
        <v>84</v>
      </c>
      <c r="AV144" s="14" t="s">
        <v>82</v>
      </c>
      <c r="AW144" s="14" t="s">
        <v>31</v>
      </c>
      <c r="AX144" s="14" t="s">
        <v>75</v>
      </c>
      <c r="AY144" s="191" t="s">
        <v>177</v>
      </c>
    </row>
    <row r="145" spans="2:51" s="14" customFormat="1" ht="33.75">
      <c r="B145" s="190"/>
      <c r="D145" s="182" t="s">
        <v>189</v>
      </c>
      <c r="E145" s="191" t="s">
        <v>1</v>
      </c>
      <c r="F145" s="192" t="s">
        <v>2500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189</v>
      </c>
      <c r="AU145" s="191" t="s">
        <v>84</v>
      </c>
      <c r="AV145" s="14" t="s">
        <v>82</v>
      </c>
      <c r="AW145" s="14" t="s">
        <v>31</v>
      </c>
      <c r="AX145" s="14" t="s">
        <v>75</v>
      </c>
      <c r="AY145" s="191" t="s">
        <v>177</v>
      </c>
    </row>
    <row r="146" spans="2:51" s="14" customFormat="1" ht="33.75">
      <c r="B146" s="190"/>
      <c r="D146" s="182" t="s">
        <v>189</v>
      </c>
      <c r="E146" s="191" t="s">
        <v>1</v>
      </c>
      <c r="F146" s="192" t="s">
        <v>2501</v>
      </c>
      <c r="H146" s="191" t="s">
        <v>1</v>
      </c>
      <c r="I146" s="193"/>
      <c r="L146" s="190"/>
      <c r="M146" s="194"/>
      <c r="N146" s="195"/>
      <c r="O146" s="195"/>
      <c r="P146" s="195"/>
      <c r="Q146" s="195"/>
      <c r="R146" s="195"/>
      <c r="S146" s="195"/>
      <c r="T146" s="196"/>
      <c r="AT146" s="191" t="s">
        <v>189</v>
      </c>
      <c r="AU146" s="191" t="s">
        <v>84</v>
      </c>
      <c r="AV146" s="14" t="s">
        <v>82</v>
      </c>
      <c r="AW146" s="14" t="s">
        <v>31</v>
      </c>
      <c r="AX146" s="14" t="s">
        <v>75</v>
      </c>
      <c r="AY146" s="191" t="s">
        <v>177</v>
      </c>
    </row>
    <row r="147" spans="2:51" s="13" customFormat="1" ht="12">
      <c r="B147" s="181"/>
      <c r="D147" s="182" t="s">
        <v>189</v>
      </c>
      <c r="E147" s="183" t="s">
        <v>1</v>
      </c>
      <c r="F147" s="184" t="s">
        <v>82</v>
      </c>
      <c r="H147" s="185">
        <v>1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189</v>
      </c>
      <c r="AU147" s="183" t="s">
        <v>84</v>
      </c>
      <c r="AV147" s="13" t="s">
        <v>84</v>
      </c>
      <c r="AW147" s="13" t="s">
        <v>31</v>
      </c>
      <c r="AX147" s="13" t="s">
        <v>75</v>
      </c>
      <c r="AY147" s="183" t="s">
        <v>177</v>
      </c>
    </row>
    <row r="148" spans="2:51" s="15" customFormat="1" ht="12">
      <c r="B148" s="197"/>
      <c r="D148" s="182" t="s">
        <v>189</v>
      </c>
      <c r="E148" s="198" t="s">
        <v>1</v>
      </c>
      <c r="F148" s="199" t="s">
        <v>202</v>
      </c>
      <c r="H148" s="200">
        <v>1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189</v>
      </c>
      <c r="AU148" s="198" t="s">
        <v>84</v>
      </c>
      <c r="AV148" s="15" t="s">
        <v>184</v>
      </c>
      <c r="AW148" s="15" t="s">
        <v>31</v>
      </c>
      <c r="AX148" s="15" t="s">
        <v>82</v>
      </c>
      <c r="AY148" s="198" t="s">
        <v>177</v>
      </c>
    </row>
    <row r="149" spans="1:65" s="2" customFormat="1" ht="16.5" customHeight="1">
      <c r="A149" s="33"/>
      <c r="B149" s="167"/>
      <c r="C149" s="168" t="s">
        <v>217</v>
      </c>
      <c r="D149" s="168" t="s">
        <v>179</v>
      </c>
      <c r="E149" s="169" t="s">
        <v>2502</v>
      </c>
      <c r="F149" s="170" t="s">
        <v>2503</v>
      </c>
      <c r="G149" s="171" t="s">
        <v>2471</v>
      </c>
      <c r="H149" s="172">
        <v>1</v>
      </c>
      <c r="I149" s="173"/>
      <c r="J149" s="174">
        <f>ROUND(I149*H149,2)</f>
        <v>0</v>
      </c>
      <c r="K149" s="170" t="s">
        <v>1</v>
      </c>
      <c r="L149" s="34"/>
      <c r="M149" s="175" t="s">
        <v>1</v>
      </c>
      <c r="N149" s="176" t="s">
        <v>40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184</v>
      </c>
      <c r="AT149" s="179" t="s">
        <v>179</v>
      </c>
      <c r="AU149" s="179" t="s">
        <v>84</v>
      </c>
      <c r="AY149" s="18" t="s">
        <v>177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82</v>
      </c>
      <c r="BK149" s="180">
        <f>ROUND(I149*H149,2)</f>
        <v>0</v>
      </c>
      <c r="BL149" s="18" t="s">
        <v>184</v>
      </c>
      <c r="BM149" s="179" t="s">
        <v>2504</v>
      </c>
    </row>
    <row r="150" spans="2:63" s="12" customFormat="1" ht="22.9" customHeight="1">
      <c r="B150" s="154"/>
      <c r="D150" s="155" t="s">
        <v>74</v>
      </c>
      <c r="E150" s="165" t="s">
        <v>2219</v>
      </c>
      <c r="F150" s="165" t="s">
        <v>2220</v>
      </c>
      <c r="I150" s="157"/>
      <c r="J150" s="166">
        <f>BK150</f>
        <v>0</v>
      </c>
      <c r="L150" s="154"/>
      <c r="M150" s="159"/>
      <c r="N150" s="160"/>
      <c r="O150" s="160"/>
      <c r="P150" s="161">
        <f>SUM(P151:P155)</f>
        <v>0</v>
      </c>
      <c r="Q150" s="160"/>
      <c r="R150" s="161">
        <f>SUM(R151:R155)</f>
        <v>0</v>
      </c>
      <c r="S150" s="160"/>
      <c r="T150" s="162">
        <f>SUM(T151:T155)</f>
        <v>0</v>
      </c>
      <c r="AR150" s="155" t="s">
        <v>203</v>
      </c>
      <c r="AT150" s="163" t="s">
        <v>74</v>
      </c>
      <c r="AU150" s="163" t="s">
        <v>82</v>
      </c>
      <c r="AY150" s="155" t="s">
        <v>177</v>
      </c>
      <c r="BK150" s="164">
        <f>SUM(BK151:BK155)</f>
        <v>0</v>
      </c>
    </row>
    <row r="151" spans="1:65" s="2" customFormat="1" ht="16.5" customHeight="1">
      <c r="A151" s="33"/>
      <c r="B151" s="167"/>
      <c r="C151" s="168" t="s">
        <v>222</v>
      </c>
      <c r="D151" s="168" t="s">
        <v>179</v>
      </c>
      <c r="E151" s="169" t="s">
        <v>2505</v>
      </c>
      <c r="F151" s="170" t="s">
        <v>2506</v>
      </c>
      <c r="G151" s="171" t="s">
        <v>2471</v>
      </c>
      <c r="H151" s="172">
        <v>1</v>
      </c>
      <c r="I151" s="173"/>
      <c r="J151" s="174">
        <f>ROUND(I151*H151,2)</f>
        <v>0</v>
      </c>
      <c r="K151" s="170" t="s">
        <v>1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2507</v>
      </c>
    </row>
    <row r="152" spans="2:51" s="14" customFormat="1" ht="33.75">
      <c r="B152" s="190"/>
      <c r="D152" s="182" t="s">
        <v>189</v>
      </c>
      <c r="E152" s="191" t="s">
        <v>1</v>
      </c>
      <c r="F152" s="192" t="s">
        <v>2508</v>
      </c>
      <c r="H152" s="191" t="s">
        <v>1</v>
      </c>
      <c r="I152" s="193"/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189</v>
      </c>
      <c r="AU152" s="191" t="s">
        <v>84</v>
      </c>
      <c r="AV152" s="14" t="s">
        <v>82</v>
      </c>
      <c r="AW152" s="14" t="s">
        <v>31</v>
      </c>
      <c r="AX152" s="14" t="s">
        <v>75</v>
      </c>
      <c r="AY152" s="191" t="s">
        <v>177</v>
      </c>
    </row>
    <row r="153" spans="2:51" s="14" customFormat="1" ht="22.5">
      <c r="B153" s="190"/>
      <c r="D153" s="182" t="s">
        <v>189</v>
      </c>
      <c r="E153" s="191" t="s">
        <v>1</v>
      </c>
      <c r="F153" s="192" t="s">
        <v>2509</v>
      </c>
      <c r="H153" s="191" t="s">
        <v>1</v>
      </c>
      <c r="I153" s="193"/>
      <c r="L153" s="190"/>
      <c r="M153" s="194"/>
      <c r="N153" s="195"/>
      <c r="O153" s="195"/>
      <c r="P153" s="195"/>
      <c r="Q153" s="195"/>
      <c r="R153" s="195"/>
      <c r="S153" s="195"/>
      <c r="T153" s="196"/>
      <c r="AT153" s="191" t="s">
        <v>189</v>
      </c>
      <c r="AU153" s="191" t="s">
        <v>84</v>
      </c>
      <c r="AV153" s="14" t="s">
        <v>82</v>
      </c>
      <c r="AW153" s="14" t="s">
        <v>31</v>
      </c>
      <c r="AX153" s="14" t="s">
        <v>75</v>
      </c>
      <c r="AY153" s="191" t="s">
        <v>177</v>
      </c>
    </row>
    <row r="154" spans="2:51" s="13" customFormat="1" ht="12">
      <c r="B154" s="181"/>
      <c r="D154" s="182" t="s">
        <v>189</v>
      </c>
      <c r="E154" s="183" t="s">
        <v>1</v>
      </c>
      <c r="F154" s="184" t="s">
        <v>82</v>
      </c>
      <c r="H154" s="185">
        <v>1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189</v>
      </c>
      <c r="AU154" s="183" t="s">
        <v>84</v>
      </c>
      <c r="AV154" s="13" t="s">
        <v>84</v>
      </c>
      <c r="AW154" s="13" t="s">
        <v>31</v>
      </c>
      <c r="AX154" s="13" t="s">
        <v>75</v>
      </c>
      <c r="AY154" s="183" t="s">
        <v>177</v>
      </c>
    </row>
    <row r="155" spans="2:51" s="15" customFormat="1" ht="12">
      <c r="B155" s="197"/>
      <c r="D155" s="182" t="s">
        <v>189</v>
      </c>
      <c r="E155" s="198" t="s">
        <v>1</v>
      </c>
      <c r="F155" s="199" t="s">
        <v>202</v>
      </c>
      <c r="H155" s="200">
        <v>1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189</v>
      </c>
      <c r="AU155" s="198" t="s">
        <v>84</v>
      </c>
      <c r="AV155" s="15" t="s">
        <v>184</v>
      </c>
      <c r="AW155" s="15" t="s">
        <v>31</v>
      </c>
      <c r="AX155" s="15" t="s">
        <v>82</v>
      </c>
      <c r="AY155" s="198" t="s">
        <v>177</v>
      </c>
    </row>
    <row r="156" spans="2:63" s="12" customFormat="1" ht="22.9" customHeight="1">
      <c r="B156" s="154"/>
      <c r="D156" s="155" t="s">
        <v>74</v>
      </c>
      <c r="E156" s="165" t="s">
        <v>1705</v>
      </c>
      <c r="F156" s="165" t="s">
        <v>1706</v>
      </c>
      <c r="I156" s="157"/>
      <c r="J156" s="166">
        <f>BK156</f>
        <v>0</v>
      </c>
      <c r="L156" s="154"/>
      <c r="M156" s="159"/>
      <c r="N156" s="160"/>
      <c r="O156" s="160"/>
      <c r="P156" s="161">
        <f>SUM(P157:P162)</f>
        <v>0</v>
      </c>
      <c r="Q156" s="160"/>
      <c r="R156" s="161">
        <f>SUM(R157:R162)</f>
        <v>0</v>
      </c>
      <c r="S156" s="160"/>
      <c r="T156" s="162">
        <f>SUM(T157:T162)</f>
        <v>0</v>
      </c>
      <c r="AR156" s="155" t="s">
        <v>203</v>
      </c>
      <c r="AT156" s="163" t="s">
        <v>74</v>
      </c>
      <c r="AU156" s="163" t="s">
        <v>82</v>
      </c>
      <c r="AY156" s="155" t="s">
        <v>177</v>
      </c>
      <c r="BK156" s="164">
        <f>SUM(BK157:BK162)</f>
        <v>0</v>
      </c>
    </row>
    <row r="157" spans="1:65" s="2" customFormat="1" ht="16.5" customHeight="1">
      <c r="A157" s="33"/>
      <c r="B157" s="167"/>
      <c r="C157" s="168" t="s">
        <v>227</v>
      </c>
      <c r="D157" s="168" t="s">
        <v>179</v>
      </c>
      <c r="E157" s="169" t="s">
        <v>1711</v>
      </c>
      <c r="F157" s="170" t="s">
        <v>2510</v>
      </c>
      <c r="G157" s="171" t="s">
        <v>437</v>
      </c>
      <c r="H157" s="172">
        <v>1</v>
      </c>
      <c r="I157" s="173"/>
      <c r="J157" s="174">
        <f>ROUND(I157*H157,2)</f>
        <v>0</v>
      </c>
      <c r="K157" s="170" t="s">
        <v>183</v>
      </c>
      <c r="L157" s="34"/>
      <c r="M157" s="175" t="s">
        <v>1</v>
      </c>
      <c r="N157" s="176" t="s">
        <v>40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184</v>
      </c>
      <c r="AT157" s="179" t="s">
        <v>179</v>
      </c>
      <c r="AU157" s="179" t="s">
        <v>84</v>
      </c>
      <c r="AY157" s="18" t="s">
        <v>177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82</v>
      </c>
      <c r="BK157" s="180">
        <f>ROUND(I157*H157,2)</f>
        <v>0</v>
      </c>
      <c r="BL157" s="18" t="s">
        <v>184</v>
      </c>
      <c r="BM157" s="179" t="s">
        <v>2511</v>
      </c>
    </row>
    <row r="158" spans="2:51" s="14" customFormat="1" ht="33.75">
      <c r="B158" s="190"/>
      <c r="D158" s="182" t="s">
        <v>189</v>
      </c>
      <c r="E158" s="191" t="s">
        <v>1</v>
      </c>
      <c r="F158" s="192" t="s">
        <v>2512</v>
      </c>
      <c r="H158" s="191" t="s">
        <v>1</v>
      </c>
      <c r="I158" s="193"/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189</v>
      </c>
      <c r="AU158" s="191" t="s">
        <v>84</v>
      </c>
      <c r="AV158" s="14" t="s">
        <v>82</v>
      </c>
      <c r="AW158" s="14" t="s">
        <v>31</v>
      </c>
      <c r="AX158" s="14" t="s">
        <v>75</v>
      </c>
      <c r="AY158" s="191" t="s">
        <v>177</v>
      </c>
    </row>
    <row r="159" spans="2:51" s="14" customFormat="1" ht="33.75">
      <c r="B159" s="190"/>
      <c r="D159" s="182" t="s">
        <v>189</v>
      </c>
      <c r="E159" s="191" t="s">
        <v>1</v>
      </c>
      <c r="F159" s="192" t="s">
        <v>2513</v>
      </c>
      <c r="H159" s="191" t="s">
        <v>1</v>
      </c>
      <c r="I159" s="193"/>
      <c r="L159" s="190"/>
      <c r="M159" s="194"/>
      <c r="N159" s="195"/>
      <c r="O159" s="195"/>
      <c r="P159" s="195"/>
      <c r="Q159" s="195"/>
      <c r="R159" s="195"/>
      <c r="S159" s="195"/>
      <c r="T159" s="196"/>
      <c r="AT159" s="191" t="s">
        <v>189</v>
      </c>
      <c r="AU159" s="191" t="s">
        <v>84</v>
      </c>
      <c r="AV159" s="14" t="s">
        <v>82</v>
      </c>
      <c r="AW159" s="14" t="s">
        <v>31</v>
      </c>
      <c r="AX159" s="14" t="s">
        <v>75</v>
      </c>
      <c r="AY159" s="191" t="s">
        <v>177</v>
      </c>
    </row>
    <row r="160" spans="2:51" s="13" customFormat="1" ht="12">
      <c r="B160" s="181"/>
      <c r="D160" s="182" t="s">
        <v>189</v>
      </c>
      <c r="E160" s="183" t="s">
        <v>1</v>
      </c>
      <c r="F160" s="184" t="s">
        <v>82</v>
      </c>
      <c r="H160" s="185">
        <v>1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75</v>
      </c>
      <c r="AY160" s="183" t="s">
        <v>177</v>
      </c>
    </row>
    <row r="161" spans="2:51" s="15" customFormat="1" ht="12">
      <c r="B161" s="197"/>
      <c r="D161" s="182" t="s">
        <v>189</v>
      </c>
      <c r="E161" s="198" t="s">
        <v>1</v>
      </c>
      <c r="F161" s="199" t="s">
        <v>202</v>
      </c>
      <c r="H161" s="200">
        <v>1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189</v>
      </c>
      <c r="AU161" s="198" t="s">
        <v>84</v>
      </c>
      <c r="AV161" s="15" t="s">
        <v>184</v>
      </c>
      <c r="AW161" s="15" t="s">
        <v>31</v>
      </c>
      <c r="AX161" s="15" t="s">
        <v>82</v>
      </c>
      <c r="AY161" s="198" t="s">
        <v>177</v>
      </c>
    </row>
    <row r="162" spans="1:65" s="2" customFormat="1" ht="16.5" customHeight="1">
      <c r="A162" s="33"/>
      <c r="B162" s="167"/>
      <c r="C162" s="168" t="s">
        <v>231</v>
      </c>
      <c r="D162" s="168" t="s">
        <v>179</v>
      </c>
      <c r="E162" s="169" t="s">
        <v>2514</v>
      </c>
      <c r="F162" s="170" t="s">
        <v>2515</v>
      </c>
      <c r="G162" s="171" t="s">
        <v>2471</v>
      </c>
      <c r="H162" s="172">
        <v>1</v>
      </c>
      <c r="I162" s="173"/>
      <c r="J162" s="174">
        <f>ROUND(I162*H162,2)</f>
        <v>0</v>
      </c>
      <c r="K162" s="170" t="s">
        <v>1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2516</v>
      </c>
    </row>
    <row r="163" spans="2:63" s="12" customFormat="1" ht="22.9" customHeight="1">
      <c r="B163" s="154"/>
      <c r="D163" s="155" t="s">
        <v>74</v>
      </c>
      <c r="E163" s="165" t="s">
        <v>2517</v>
      </c>
      <c r="F163" s="165" t="s">
        <v>2518</v>
      </c>
      <c r="I163" s="157"/>
      <c r="J163" s="166">
        <f>BK163</f>
        <v>0</v>
      </c>
      <c r="L163" s="154"/>
      <c r="M163" s="159"/>
      <c r="N163" s="160"/>
      <c r="O163" s="160"/>
      <c r="P163" s="161">
        <f>SUM(P164:P174)</f>
        <v>0</v>
      </c>
      <c r="Q163" s="160"/>
      <c r="R163" s="161">
        <f>SUM(R164:R174)</f>
        <v>0</v>
      </c>
      <c r="S163" s="160"/>
      <c r="T163" s="162">
        <f>SUM(T164:T174)</f>
        <v>0</v>
      </c>
      <c r="AR163" s="155" t="s">
        <v>203</v>
      </c>
      <c r="AT163" s="163" t="s">
        <v>74</v>
      </c>
      <c r="AU163" s="163" t="s">
        <v>82</v>
      </c>
      <c r="AY163" s="155" t="s">
        <v>177</v>
      </c>
      <c r="BK163" s="164">
        <f>SUM(BK164:BK174)</f>
        <v>0</v>
      </c>
    </row>
    <row r="164" spans="1:65" s="2" customFormat="1" ht="60" customHeight="1">
      <c r="A164" s="33"/>
      <c r="B164" s="167"/>
      <c r="C164" s="168" t="s">
        <v>237</v>
      </c>
      <c r="D164" s="168" t="s">
        <v>179</v>
      </c>
      <c r="E164" s="169" t="s">
        <v>2519</v>
      </c>
      <c r="F164" s="170" t="s">
        <v>2520</v>
      </c>
      <c r="G164" s="171" t="s">
        <v>2471</v>
      </c>
      <c r="H164" s="172">
        <v>1</v>
      </c>
      <c r="I164" s="173"/>
      <c r="J164" s="174">
        <f>ROUND(I164*H164,2)</f>
        <v>0</v>
      </c>
      <c r="K164" s="170" t="s">
        <v>1</v>
      </c>
      <c r="L164" s="34"/>
      <c r="M164" s="175" t="s">
        <v>1</v>
      </c>
      <c r="N164" s="176" t="s">
        <v>40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184</v>
      </c>
      <c r="AT164" s="179" t="s">
        <v>179</v>
      </c>
      <c r="AU164" s="179" t="s">
        <v>84</v>
      </c>
      <c r="AY164" s="18" t="s">
        <v>177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82</v>
      </c>
      <c r="BK164" s="180">
        <f>ROUND(I164*H164,2)</f>
        <v>0</v>
      </c>
      <c r="BL164" s="18" t="s">
        <v>184</v>
      </c>
      <c r="BM164" s="179" t="s">
        <v>2521</v>
      </c>
    </row>
    <row r="165" spans="2:51" s="14" customFormat="1" ht="22.5">
      <c r="B165" s="190"/>
      <c r="D165" s="182" t="s">
        <v>189</v>
      </c>
      <c r="E165" s="191" t="s">
        <v>1</v>
      </c>
      <c r="F165" s="192" t="s">
        <v>2522</v>
      </c>
      <c r="H165" s="191" t="s">
        <v>1</v>
      </c>
      <c r="I165" s="193"/>
      <c r="L165" s="190"/>
      <c r="M165" s="194"/>
      <c r="N165" s="195"/>
      <c r="O165" s="195"/>
      <c r="P165" s="195"/>
      <c r="Q165" s="195"/>
      <c r="R165" s="195"/>
      <c r="S165" s="195"/>
      <c r="T165" s="196"/>
      <c r="AT165" s="191" t="s">
        <v>189</v>
      </c>
      <c r="AU165" s="191" t="s">
        <v>84</v>
      </c>
      <c r="AV165" s="14" t="s">
        <v>82</v>
      </c>
      <c r="AW165" s="14" t="s">
        <v>31</v>
      </c>
      <c r="AX165" s="14" t="s">
        <v>75</v>
      </c>
      <c r="AY165" s="191" t="s">
        <v>177</v>
      </c>
    </row>
    <row r="166" spans="2:51" s="13" customFormat="1" ht="12">
      <c r="B166" s="181"/>
      <c r="D166" s="182" t="s">
        <v>189</v>
      </c>
      <c r="E166" s="183" t="s">
        <v>1</v>
      </c>
      <c r="F166" s="184" t="s">
        <v>82</v>
      </c>
      <c r="H166" s="185">
        <v>1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189</v>
      </c>
      <c r="AU166" s="183" t="s">
        <v>84</v>
      </c>
      <c r="AV166" s="13" t="s">
        <v>84</v>
      </c>
      <c r="AW166" s="13" t="s">
        <v>31</v>
      </c>
      <c r="AX166" s="13" t="s">
        <v>75</v>
      </c>
      <c r="AY166" s="183" t="s">
        <v>177</v>
      </c>
    </row>
    <row r="167" spans="2:51" s="15" customFormat="1" ht="12">
      <c r="B167" s="197"/>
      <c r="D167" s="182" t="s">
        <v>189</v>
      </c>
      <c r="E167" s="198" t="s">
        <v>1</v>
      </c>
      <c r="F167" s="199" t="s">
        <v>202</v>
      </c>
      <c r="H167" s="200">
        <v>1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189</v>
      </c>
      <c r="AU167" s="198" t="s">
        <v>84</v>
      </c>
      <c r="AV167" s="15" t="s">
        <v>184</v>
      </c>
      <c r="AW167" s="15" t="s">
        <v>31</v>
      </c>
      <c r="AX167" s="15" t="s">
        <v>82</v>
      </c>
      <c r="AY167" s="198" t="s">
        <v>177</v>
      </c>
    </row>
    <row r="168" spans="1:65" s="2" customFormat="1" ht="36" customHeight="1">
      <c r="A168" s="33"/>
      <c r="B168" s="167"/>
      <c r="C168" s="168" t="s">
        <v>242</v>
      </c>
      <c r="D168" s="168" t="s">
        <v>179</v>
      </c>
      <c r="E168" s="169" t="s">
        <v>2523</v>
      </c>
      <c r="F168" s="170" t="s">
        <v>2524</v>
      </c>
      <c r="G168" s="171" t="s">
        <v>2471</v>
      </c>
      <c r="H168" s="172">
        <v>1</v>
      </c>
      <c r="I168" s="173"/>
      <c r="J168" s="174">
        <f>ROUND(I168*H168,2)</f>
        <v>0</v>
      </c>
      <c r="K168" s="170" t="s">
        <v>1</v>
      </c>
      <c r="L168" s="34"/>
      <c r="M168" s="175" t="s">
        <v>1</v>
      </c>
      <c r="N168" s="176" t="s">
        <v>40</v>
      </c>
      <c r="O168" s="59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184</v>
      </c>
      <c r="AT168" s="179" t="s">
        <v>179</v>
      </c>
      <c r="AU168" s="179" t="s">
        <v>84</v>
      </c>
      <c r="AY168" s="18" t="s">
        <v>177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82</v>
      </c>
      <c r="BK168" s="180">
        <f>ROUND(I168*H168,2)</f>
        <v>0</v>
      </c>
      <c r="BL168" s="18" t="s">
        <v>184</v>
      </c>
      <c r="BM168" s="179" t="s">
        <v>2525</v>
      </c>
    </row>
    <row r="169" spans="2:51" s="14" customFormat="1" ht="22.5">
      <c r="B169" s="190"/>
      <c r="D169" s="182" t="s">
        <v>189</v>
      </c>
      <c r="E169" s="191" t="s">
        <v>1</v>
      </c>
      <c r="F169" s="192" t="s">
        <v>2526</v>
      </c>
      <c r="H169" s="191" t="s">
        <v>1</v>
      </c>
      <c r="I169" s="193"/>
      <c r="L169" s="190"/>
      <c r="M169" s="194"/>
      <c r="N169" s="195"/>
      <c r="O169" s="195"/>
      <c r="P169" s="195"/>
      <c r="Q169" s="195"/>
      <c r="R169" s="195"/>
      <c r="S169" s="195"/>
      <c r="T169" s="196"/>
      <c r="AT169" s="191" t="s">
        <v>189</v>
      </c>
      <c r="AU169" s="191" t="s">
        <v>84</v>
      </c>
      <c r="AV169" s="14" t="s">
        <v>82</v>
      </c>
      <c r="AW169" s="14" t="s">
        <v>31</v>
      </c>
      <c r="AX169" s="14" t="s">
        <v>75</v>
      </c>
      <c r="AY169" s="191" t="s">
        <v>177</v>
      </c>
    </row>
    <row r="170" spans="2:51" s="14" customFormat="1" ht="22.5">
      <c r="B170" s="190"/>
      <c r="D170" s="182" t="s">
        <v>189</v>
      </c>
      <c r="E170" s="191" t="s">
        <v>1</v>
      </c>
      <c r="F170" s="192" t="s">
        <v>2527</v>
      </c>
      <c r="H170" s="191" t="s">
        <v>1</v>
      </c>
      <c r="I170" s="193"/>
      <c r="L170" s="190"/>
      <c r="M170" s="194"/>
      <c r="N170" s="195"/>
      <c r="O170" s="195"/>
      <c r="P170" s="195"/>
      <c r="Q170" s="195"/>
      <c r="R170" s="195"/>
      <c r="S170" s="195"/>
      <c r="T170" s="196"/>
      <c r="AT170" s="191" t="s">
        <v>189</v>
      </c>
      <c r="AU170" s="191" t="s">
        <v>84</v>
      </c>
      <c r="AV170" s="14" t="s">
        <v>82</v>
      </c>
      <c r="AW170" s="14" t="s">
        <v>31</v>
      </c>
      <c r="AX170" s="14" t="s">
        <v>75</v>
      </c>
      <c r="AY170" s="191" t="s">
        <v>177</v>
      </c>
    </row>
    <row r="171" spans="2:51" s="14" customFormat="1" ht="22.5">
      <c r="B171" s="190"/>
      <c r="D171" s="182" t="s">
        <v>189</v>
      </c>
      <c r="E171" s="191" t="s">
        <v>1</v>
      </c>
      <c r="F171" s="192" t="s">
        <v>2528</v>
      </c>
      <c r="H171" s="191" t="s">
        <v>1</v>
      </c>
      <c r="I171" s="193"/>
      <c r="L171" s="190"/>
      <c r="M171" s="194"/>
      <c r="N171" s="195"/>
      <c r="O171" s="195"/>
      <c r="P171" s="195"/>
      <c r="Q171" s="195"/>
      <c r="R171" s="195"/>
      <c r="S171" s="195"/>
      <c r="T171" s="196"/>
      <c r="AT171" s="191" t="s">
        <v>189</v>
      </c>
      <c r="AU171" s="191" t="s">
        <v>84</v>
      </c>
      <c r="AV171" s="14" t="s">
        <v>82</v>
      </c>
      <c r="AW171" s="14" t="s">
        <v>31</v>
      </c>
      <c r="AX171" s="14" t="s">
        <v>75</v>
      </c>
      <c r="AY171" s="191" t="s">
        <v>177</v>
      </c>
    </row>
    <row r="172" spans="2:51" s="14" customFormat="1" ht="12">
      <c r="B172" s="190"/>
      <c r="D172" s="182" t="s">
        <v>189</v>
      </c>
      <c r="E172" s="191" t="s">
        <v>1</v>
      </c>
      <c r="F172" s="192" t="s">
        <v>2529</v>
      </c>
      <c r="H172" s="191" t="s">
        <v>1</v>
      </c>
      <c r="I172" s="193"/>
      <c r="L172" s="190"/>
      <c r="M172" s="194"/>
      <c r="N172" s="195"/>
      <c r="O172" s="195"/>
      <c r="P172" s="195"/>
      <c r="Q172" s="195"/>
      <c r="R172" s="195"/>
      <c r="S172" s="195"/>
      <c r="T172" s="196"/>
      <c r="AT172" s="191" t="s">
        <v>189</v>
      </c>
      <c r="AU172" s="191" t="s">
        <v>84</v>
      </c>
      <c r="AV172" s="14" t="s">
        <v>82</v>
      </c>
      <c r="AW172" s="14" t="s">
        <v>31</v>
      </c>
      <c r="AX172" s="14" t="s">
        <v>75</v>
      </c>
      <c r="AY172" s="191" t="s">
        <v>177</v>
      </c>
    </row>
    <row r="173" spans="2:51" s="13" customFormat="1" ht="12">
      <c r="B173" s="181"/>
      <c r="D173" s="182" t="s">
        <v>189</v>
      </c>
      <c r="E173" s="183" t="s">
        <v>1</v>
      </c>
      <c r="F173" s="184" t="s">
        <v>82</v>
      </c>
      <c r="H173" s="185">
        <v>1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189</v>
      </c>
      <c r="AU173" s="183" t="s">
        <v>84</v>
      </c>
      <c r="AV173" s="13" t="s">
        <v>84</v>
      </c>
      <c r="AW173" s="13" t="s">
        <v>31</v>
      </c>
      <c r="AX173" s="13" t="s">
        <v>75</v>
      </c>
      <c r="AY173" s="183" t="s">
        <v>177</v>
      </c>
    </row>
    <row r="174" spans="2:51" s="15" customFormat="1" ht="12">
      <c r="B174" s="197"/>
      <c r="D174" s="182" t="s">
        <v>189</v>
      </c>
      <c r="E174" s="198" t="s">
        <v>1</v>
      </c>
      <c r="F174" s="199" t="s">
        <v>202</v>
      </c>
      <c r="H174" s="200">
        <v>1</v>
      </c>
      <c r="I174" s="201"/>
      <c r="L174" s="197"/>
      <c r="M174" s="229"/>
      <c r="N174" s="230"/>
      <c r="O174" s="230"/>
      <c r="P174" s="230"/>
      <c r="Q174" s="230"/>
      <c r="R174" s="230"/>
      <c r="S174" s="230"/>
      <c r="T174" s="231"/>
      <c r="AT174" s="198" t="s">
        <v>189</v>
      </c>
      <c r="AU174" s="198" t="s">
        <v>84</v>
      </c>
      <c r="AV174" s="15" t="s">
        <v>184</v>
      </c>
      <c r="AW174" s="15" t="s">
        <v>31</v>
      </c>
      <c r="AX174" s="15" t="s">
        <v>82</v>
      </c>
      <c r="AY174" s="198" t="s">
        <v>177</v>
      </c>
    </row>
    <row r="175" spans="1:31" s="2" customFormat="1" ht="6.95" customHeight="1">
      <c r="A175" s="33"/>
      <c r="B175" s="48"/>
      <c r="C175" s="49"/>
      <c r="D175" s="49"/>
      <c r="E175" s="49"/>
      <c r="F175" s="49"/>
      <c r="G175" s="49"/>
      <c r="H175" s="49"/>
      <c r="I175" s="127"/>
      <c r="J175" s="49"/>
      <c r="K175" s="49"/>
      <c r="L175" s="34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autoFilter ref="C121:K1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89</v>
      </c>
      <c r="AZ2" s="100" t="s">
        <v>131</v>
      </c>
      <c r="BA2" s="100" t="s">
        <v>1</v>
      </c>
      <c r="BB2" s="100" t="s">
        <v>1</v>
      </c>
      <c r="BC2" s="100" t="s">
        <v>132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133</v>
      </c>
      <c r="BA3" s="100" t="s">
        <v>1</v>
      </c>
      <c r="BB3" s="100" t="s">
        <v>1</v>
      </c>
      <c r="BC3" s="100" t="s">
        <v>134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136</v>
      </c>
      <c r="BA4" s="100" t="s">
        <v>1</v>
      </c>
      <c r="BB4" s="100" t="s">
        <v>1</v>
      </c>
      <c r="BC4" s="100" t="s">
        <v>132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137</v>
      </c>
      <c r="BA5" s="100" t="s">
        <v>1</v>
      </c>
      <c r="BB5" s="100" t="s">
        <v>1</v>
      </c>
      <c r="BC5" s="100" t="s">
        <v>138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139</v>
      </c>
      <c r="BA6" s="100" t="s">
        <v>1</v>
      </c>
      <c r="BB6" s="100" t="s">
        <v>1</v>
      </c>
      <c r="BC6" s="100" t="s">
        <v>140</v>
      </c>
      <c r="BD6" s="100" t="s">
        <v>84</v>
      </c>
    </row>
    <row r="7" spans="2:12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</row>
    <row r="8" spans="2:12" s="1" customFormat="1" ht="12" customHeight="1">
      <c r="B8" s="21"/>
      <c r="D8" s="28" t="s">
        <v>141</v>
      </c>
      <c r="I8" s="99"/>
      <c r="L8" s="21"/>
    </row>
    <row r="9" spans="1:31" s="2" customFormat="1" ht="16.5" customHeight="1">
      <c r="A9" s="33"/>
      <c r="B9" s="34"/>
      <c r="C9" s="33"/>
      <c r="D9" s="33"/>
      <c r="E9" s="276" t="s">
        <v>142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143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144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16. 1. 2019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104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35</v>
      </c>
      <c r="E32" s="33"/>
      <c r="F32" s="33"/>
      <c r="G32" s="33"/>
      <c r="H32" s="33"/>
      <c r="I32" s="103"/>
      <c r="J32" s="72">
        <f>ROUND(J132,2)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111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39</v>
      </c>
      <c r="E35" s="28" t="s">
        <v>40</v>
      </c>
      <c r="F35" s="113">
        <f>ROUND((SUM(BE132:BE241)),2)</f>
        <v>0</v>
      </c>
      <c r="G35" s="33"/>
      <c r="H35" s="33"/>
      <c r="I35" s="114">
        <v>0.21</v>
      </c>
      <c r="J35" s="113">
        <f>ROUND(((SUM(BE132:BE241))*I35),2)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13">
        <f>ROUND((SUM(BF132:BF241)),2)</f>
        <v>0</v>
      </c>
      <c r="G36" s="33"/>
      <c r="H36" s="33"/>
      <c r="I36" s="114">
        <v>0.15</v>
      </c>
      <c r="J36" s="113">
        <f>ROUND(((SUM(BF132:BF241))*I36),2)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3">
        <f>ROUND((SUM(BG132:BG241)),2)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13">
        <f>ROUND((SUM(BH132:BH241)),2)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13">
        <f>ROUND((SUM(BI132:BI241)),2)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45</v>
      </c>
      <c r="E41" s="61"/>
      <c r="F41" s="61"/>
      <c r="G41" s="117" t="s">
        <v>46</v>
      </c>
      <c r="H41" s="118" t="s">
        <v>47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141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142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143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01 - Dětské hřiště D.1.1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16. 1. 2019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32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146</v>
      </c>
      <c r="D96" s="115"/>
      <c r="E96" s="115"/>
      <c r="F96" s="115"/>
      <c r="G96" s="115"/>
      <c r="H96" s="115"/>
      <c r="I96" s="130"/>
      <c r="J96" s="131" t="s">
        <v>147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148</v>
      </c>
      <c r="D98" s="33"/>
      <c r="E98" s="33"/>
      <c r="F98" s="33"/>
      <c r="G98" s="33"/>
      <c r="H98" s="33"/>
      <c r="I98" s="10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149</v>
      </c>
    </row>
    <row r="99" spans="2:12" s="9" customFormat="1" ht="24.95" customHeight="1">
      <c r="B99" s="133"/>
      <c r="D99" s="134" t="s">
        <v>150</v>
      </c>
      <c r="E99" s="135"/>
      <c r="F99" s="135"/>
      <c r="G99" s="135"/>
      <c r="H99" s="135"/>
      <c r="I99" s="136"/>
      <c r="J99" s="137">
        <f>J133</f>
        <v>0</v>
      </c>
      <c r="L99" s="133"/>
    </row>
    <row r="100" spans="2:12" s="10" customFormat="1" ht="19.9" customHeight="1">
      <c r="B100" s="138"/>
      <c r="D100" s="139" t="s">
        <v>151</v>
      </c>
      <c r="E100" s="140"/>
      <c r="F100" s="140"/>
      <c r="G100" s="140"/>
      <c r="H100" s="140"/>
      <c r="I100" s="141"/>
      <c r="J100" s="142">
        <f>J134</f>
        <v>0</v>
      </c>
      <c r="L100" s="138"/>
    </row>
    <row r="101" spans="2:12" s="10" customFormat="1" ht="19.9" customHeight="1">
      <c r="B101" s="138"/>
      <c r="D101" s="139" t="s">
        <v>152</v>
      </c>
      <c r="E101" s="140"/>
      <c r="F101" s="140"/>
      <c r="G101" s="140"/>
      <c r="H101" s="140"/>
      <c r="I101" s="141"/>
      <c r="J101" s="142">
        <f>J166</f>
        <v>0</v>
      </c>
      <c r="L101" s="138"/>
    </row>
    <row r="102" spans="2:12" s="10" customFormat="1" ht="19.9" customHeight="1">
      <c r="B102" s="138"/>
      <c r="D102" s="139" t="s">
        <v>153</v>
      </c>
      <c r="E102" s="140"/>
      <c r="F102" s="140"/>
      <c r="G102" s="140"/>
      <c r="H102" s="140"/>
      <c r="I102" s="141"/>
      <c r="J102" s="142">
        <f>J173</f>
        <v>0</v>
      </c>
      <c r="L102" s="138"/>
    </row>
    <row r="103" spans="2:12" s="10" customFormat="1" ht="19.9" customHeight="1">
      <c r="B103" s="138"/>
      <c r="D103" s="139" t="s">
        <v>154</v>
      </c>
      <c r="E103" s="140"/>
      <c r="F103" s="140"/>
      <c r="G103" s="140"/>
      <c r="H103" s="140"/>
      <c r="I103" s="141"/>
      <c r="J103" s="142">
        <f>J183</f>
        <v>0</v>
      </c>
      <c r="L103" s="138"/>
    </row>
    <row r="104" spans="2:12" s="10" customFormat="1" ht="19.9" customHeight="1">
      <c r="B104" s="138"/>
      <c r="D104" s="139" t="s">
        <v>155</v>
      </c>
      <c r="E104" s="140"/>
      <c r="F104" s="140"/>
      <c r="G104" s="140"/>
      <c r="H104" s="140"/>
      <c r="I104" s="141"/>
      <c r="J104" s="142">
        <f>J207</f>
        <v>0</v>
      </c>
      <c r="L104" s="138"/>
    </row>
    <row r="105" spans="2:12" s="10" customFormat="1" ht="19.9" customHeight="1">
      <c r="B105" s="138"/>
      <c r="D105" s="139" t="s">
        <v>156</v>
      </c>
      <c r="E105" s="140"/>
      <c r="F105" s="140"/>
      <c r="G105" s="140"/>
      <c r="H105" s="140"/>
      <c r="I105" s="141"/>
      <c r="J105" s="142">
        <f>J223</f>
        <v>0</v>
      </c>
      <c r="L105" s="138"/>
    </row>
    <row r="106" spans="2:12" s="9" customFormat="1" ht="24.95" customHeight="1">
      <c r="B106" s="133"/>
      <c r="D106" s="134" t="s">
        <v>157</v>
      </c>
      <c r="E106" s="135"/>
      <c r="F106" s="135"/>
      <c r="G106" s="135"/>
      <c r="H106" s="135"/>
      <c r="I106" s="136"/>
      <c r="J106" s="137">
        <f>J225</f>
        <v>0</v>
      </c>
      <c r="L106" s="133"/>
    </row>
    <row r="107" spans="2:12" s="10" customFormat="1" ht="19.9" customHeight="1">
      <c r="B107" s="138"/>
      <c r="D107" s="139" t="s">
        <v>158</v>
      </c>
      <c r="E107" s="140"/>
      <c r="F107" s="140"/>
      <c r="G107" s="140"/>
      <c r="H107" s="140"/>
      <c r="I107" s="141"/>
      <c r="J107" s="142">
        <f>J226</f>
        <v>0</v>
      </c>
      <c r="L107" s="138"/>
    </row>
    <row r="108" spans="2:12" s="10" customFormat="1" ht="19.9" customHeight="1">
      <c r="B108" s="138"/>
      <c r="D108" s="139" t="s">
        <v>159</v>
      </c>
      <c r="E108" s="140"/>
      <c r="F108" s="140"/>
      <c r="G108" s="140"/>
      <c r="H108" s="140"/>
      <c r="I108" s="141"/>
      <c r="J108" s="142">
        <f>J232</f>
        <v>0</v>
      </c>
      <c r="L108" s="138"/>
    </row>
    <row r="109" spans="2:12" s="9" customFormat="1" ht="24.95" customHeight="1">
      <c r="B109" s="133"/>
      <c r="D109" s="134" t="s">
        <v>160</v>
      </c>
      <c r="E109" s="135"/>
      <c r="F109" s="135"/>
      <c r="G109" s="135"/>
      <c r="H109" s="135"/>
      <c r="I109" s="136"/>
      <c r="J109" s="137">
        <f>J238</f>
        <v>0</v>
      </c>
      <c r="L109" s="133"/>
    </row>
    <row r="110" spans="2:12" s="10" customFormat="1" ht="19.9" customHeight="1">
      <c r="B110" s="138"/>
      <c r="D110" s="139" t="s">
        <v>161</v>
      </c>
      <c r="E110" s="140"/>
      <c r="F110" s="140"/>
      <c r="G110" s="140"/>
      <c r="H110" s="140"/>
      <c r="I110" s="141"/>
      <c r="J110" s="142">
        <f>J239</f>
        <v>0</v>
      </c>
      <c r="L110" s="138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127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128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162</v>
      </c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.5" customHeight="1">
      <c r="A120" s="33"/>
      <c r="B120" s="34"/>
      <c r="C120" s="33"/>
      <c r="D120" s="33"/>
      <c r="E120" s="276" t="str">
        <f>E7</f>
        <v>Regenerace panelového sídliště Vyhlídka-V.etapa lokalita ulic Havlíčkova a Zd.Fibicha</v>
      </c>
      <c r="F120" s="277"/>
      <c r="G120" s="277"/>
      <c r="H120" s="277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141</v>
      </c>
      <c r="I121" s="99"/>
      <c r="L121" s="21"/>
    </row>
    <row r="122" spans="1:31" s="2" customFormat="1" ht="16.5" customHeight="1">
      <c r="A122" s="33"/>
      <c r="B122" s="34"/>
      <c r="C122" s="33"/>
      <c r="D122" s="33"/>
      <c r="E122" s="276" t="s">
        <v>142</v>
      </c>
      <c r="F122" s="275"/>
      <c r="G122" s="275"/>
      <c r="H122" s="275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143</v>
      </c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58" t="str">
        <f>E11</f>
        <v>01 - Dětské hřiště D.1.1</v>
      </c>
      <c r="F124" s="275"/>
      <c r="G124" s="275"/>
      <c r="H124" s="275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F14</f>
        <v>Valašské Meziříčí</v>
      </c>
      <c r="G126" s="33"/>
      <c r="H126" s="33"/>
      <c r="I126" s="104" t="s">
        <v>21</v>
      </c>
      <c r="J126" s="56" t="str">
        <f>IF(J14="","",J14)</f>
        <v>16. 1. 2019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7.95" customHeight="1">
      <c r="A128" s="33"/>
      <c r="B128" s="34"/>
      <c r="C128" s="28" t="s">
        <v>23</v>
      </c>
      <c r="D128" s="33"/>
      <c r="E128" s="33"/>
      <c r="F128" s="26" t="str">
        <f>E17</f>
        <v>Město Valašské Meziříčí</v>
      </c>
      <c r="G128" s="33"/>
      <c r="H128" s="33"/>
      <c r="I128" s="104" t="s">
        <v>29</v>
      </c>
      <c r="J128" s="31" t="str">
        <f>E23</f>
        <v>LZ-PROJEKT plus s.r.o.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104" t="s">
        <v>32</v>
      </c>
      <c r="J129" s="31" t="str">
        <f>E26</f>
        <v>Fajfrová Irena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10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43"/>
      <c r="B131" s="144"/>
      <c r="C131" s="145" t="s">
        <v>163</v>
      </c>
      <c r="D131" s="146" t="s">
        <v>60</v>
      </c>
      <c r="E131" s="146" t="s">
        <v>56</v>
      </c>
      <c r="F131" s="146" t="s">
        <v>57</v>
      </c>
      <c r="G131" s="146" t="s">
        <v>164</v>
      </c>
      <c r="H131" s="146" t="s">
        <v>165</v>
      </c>
      <c r="I131" s="147" t="s">
        <v>166</v>
      </c>
      <c r="J131" s="146" t="s">
        <v>147</v>
      </c>
      <c r="K131" s="148" t="s">
        <v>167</v>
      </c>
      <c r="L131" s="149"/>
      <c r="M131" s="63" t="s">
        <v>1</v>
      </c>
      <c r="N131" s="64" t="s">
        <v>39</v>
      </c>
      <c r="O131" s="64" t="s">
        <v>168</v>
      </c>
      <c r="P131" s="64" t="s">
        <v>169</v>
      </c>
      <c r="Q131" s="64" t="s">
        <v>170</v>
      </c>
      <c r="R131" s="64" t="s">
        <v>171</v>
      </c>
      <c r="S131" s="64" t="s">
        <v>172</v>
      </c>
      <c r="T131" s="65" t="s">
        <v>173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</row>
    <row r="132" spans="1:63" s="2" customFormat="1" ht="22.9" customHeight="1">
      <c r="A132" s="33"/>
      <c r="B132" s="34"/>
      <c r="C132" s="70" t="s">
        <v>174</v>
      </c>
      <c r="D132" s="33"/>
      <c r="E132" s="33"/>
      <c r="F132" s="33"/>
      <c r="G132" s="33"/>
      <c r="H132" s="33"/>
      <c r="I132" s="103"/>
      <c r="J132" s="150">
        <f>BK132</f>
        <v>0</v>
      </c>
      <c r="K132" s="33"/>
      <c r="L132" s="34"/>
      <c r="M132" s="66"/>
      <c r="N132" s="57"/>
      <c r="O132" s="67"/>
      <c r="P132" s="151">
        <f>P133+P225+P238</f>
        <v>0</v>
      </c>
      <c r="Q132" s="67"/>
      <c r="R132" s="151">
        <f>R133+R225+R238</f>
        <v>67.87887063000001</v>
      </c>
      <c r="S132" s="67"/>
      <c r="T132" s="152">
        <f>T133+T225+T238</f>
        <v>160.178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74</v>
      </c>
      <c r="AU132" s="18" t="s">
        <v>149</v>
      </c>
      <c r="BK132" s="153">
        <f>BK133+BK225+BK238</f>
        <v>0</v>
      </c>
    </row>
    <row r="133" spans="2:63" s="12" customFormat="1" ht="25.9" customHeight="1">
      <c r="B133" s="154"/>
      <c r="D133" s="155" t="s">
        <v>74</v>
      </c>
      <c r="E133" s="156" t="s">
        <v>175</v>
      </c>
      <c r="F133" s="156" t="s">
        <v>176</v>
      </c>
      <c r="I133" s="157"/>
      <c r="J133" s="158">
        <f>BK133</f>
        <v>0</v>
      </c>
      <c r="L133" s="154"/>
      <c r="M133" s="159"/>
      <c r="N133" s="160"/>
      <c r="O133" s="160"/>
      <c r="P133" s="161">
        <f>P134+P166+P173+P183+P207+P223</f>
        <v>0</v>
      </c>
      <c r="Q133" s="160"/>
      <c r="R133" s="161">
        <f>R134+R166+R173+R183+R207+R223</f>
        <v>66.72094037000001</v>
      </c>
      <c r="S133" s="160"/>
      <c r="T133" s="162">
        <f>T134+T166+T173+T183+T207+T223</f>
        <v>160.178</v>
      </c>
      <c r="AR133" s="155" t="s">
        <v>82</v>
      </c>
      <c r="AT133" s="163" t="s">
        <v>74</v>
      </c>
      <c r="AU133" s="163" t="s">
        <v>75</v>
      </c>
      <c r="AY133" s="155" t="s">
        <v>177</v>
      </c>
      <c r="BK133" s="164">
        <f>BK134+BK166+BK173+BK183+BK207+BK223</f>
        <v>0</v>
      </c>
    </row>
    <row r="134" spans="2:63" s="12" customFormat="1" ht="22.9" customHeight="1">
      <c r="B134" s="154"/>
      <c r="D134" s="155" t="s">
        <v>74</v>
      </c>
      <c r="E134" s="165" t="s">
        <v>82</v>
      </c>
      <c r="F134" s="165" t="s">
        <v>178</v>
      </c>
      <c r="I134" s="157"/>
      <c r="J134" s="166">
        <f>BK134</f>
        <v>0</v>
      </c>
      <c r="L134" s="154"/>
      <c r="M134" s="159"/>
      <c r="N134" s="160"/>
      <c r="O134" s="160"/>
      <c r="P134" s="161">
        <f>SUM(P135:P165)</f>
        <v>0</v>
      </c>
      <c r="Q134" s="160"/>
      <c r="R134" s="161">
        <f>SUM(R135:R165)</f>
        <v>0</v>
      </c>
      <c r="S134" s="160"/>
      <c r="T134" s="162">
        <f>SUM(T135:T165)</f>
        <v>158.765</v>
      </c>
      <c r="AR134" s="155" t="s">
        <v>82</v>
      </c>
      <c r="AT134" s="163" t="s">
        <v>74</v>
      </c>
      <c r="AU134" s="163" t="s">
        <v>82</v>
      </c>
      <c r="AY134" s="155" t="s">
        <v>177</v>
      </c>
      <c r="BK134" s="164">
        <f>SUM(BK135:BK165)</f>
        <v>0</v>
      </c>
    </row>
    <row r="135" spans="1:65" s="2" customFormat="1" ht="24" customHeight="1">
      <c r="A135" s="33"/>
      <c r="B135" s="167"/>
      <c r="C135" s="168" t="s">
        <v>82</v>
      </c>
      <c r="D135" s="168" t="s">
        <v>179</v>
      </c>
      <c r="E135" s="169" t="s">
        <v>180</v>
      </c>
      <c r="F135" s="170" t="s">
        <v>181</v>
      </c>
      <c r="G135" s="171" t="s">
        <v>182</v>
      </c>
      <c r="H135" s="172">
        <v>240</v>
      </c>
      <c r="I135" s="173"/>
      <c r="J135" s="174">
        <f>ROUND(I135*H135,2)</f>
        <v>0</v>
      </c>
      <c r="K135" s="170" t="s">
        <v>183</v>
      </c>
      <c r="L135" s="34"/>
      <c r="M135" s="175" t="s">
        <v>1</v>
      </c>
      <c r="N135" s="176" t="s">
        <v>40</v>
      </c>
      <c r="O135" s="59"/>
      <c r="P135" s="177">
        <f>O135*H135</f>
        <v>0</v>
      </c>
      <c r="Q135" s="177">
        <v>0</v>
      </c>
      <c r="R135" s="177">
        <f>Q135*H135</f>
        <v>0</v>
      </c>
      <c r="S135" s="177">
        <v>0.29</v>
      </c>
      <c r="T135" s="178">
        <f>S135*H135</f>
        <v>69.6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184</v>
      </c>
      <c r="AT135" s="179" t="s">
        <v>179</v>
      </c>
      <c r="AU135" s="179" t="s">
        <v>84</v>
      </c>
      <c r="AY135" s="18" t="s">
        <v>177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8" t="s">
        <v>82</v>
      </c>
      <c r="BK135" s="180">
        <f>ROUND(I135*H135,2)</f>
        <v>0</v>
      </c>
      <c r="BL135" s="18" t="s">
        <v>184</v>
      </c>
      <c r="BM135" s="179" t="s">
        <v>185</v>
      </c>
    </row>
    <row r="136" spans="1:65" s="2" customFormat="1" ht="24" customHeight="1">
      <c r="A136" s="33"/>
      <c r="B136" s="167"/>
      <c r="C136" s="168" t="s">
        <v>84</v>
      </c>
      <c r="D136" s="168" t="s">
        <v>179</v>
      </c>
      <c r="E136" s="169" t="s">
        <v>186</v>
      </c>
      <c r="F136" s="170" t="s">
        <v>187</v>
      </c>
      <c r="G136" s="171" t="s">
        <v>182</v>
      </c>
      <c r="H136" s="172">
        <v>240</v>
      </c>
      <c r="I136" s="173"/>
      <c r="J136" s="174">
        <f>ROUND(I136*H136,2)</f>
        <v>0</v>
      </c>
      <c r="K136" s="170" t="s">
        <v>183</v>
      </c>
      <c r="L136" s="34"/>
      <c r="M136" s="175" t="s">
        <v>1</v>
      </c>
      <c r="N136" s="176" t="s">
        <v>40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0.316</v>
      </c>
      <c r="T136" s="178">
        <f>S136*H136</f>
        <v>75.84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184</v>
      </c>
      <c r="AT136" s="179" t="s">
        <v>179</v>
      </c>
      <c r="AU136" s="179" t="s">
        <v>84</v>
      </c>
      <c r="AY136" s="18" t="s">
        <v>177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82</v>
      </c>
      <c r="BK136" s="180">
        <f>ROUND(I136*H136,2)</f>
        <v>0</v>
      </c>
      <c r="BL136" s="18" t="s">
        <v>184</v>
      </c>
      <c r="BM136" s="179" t="s">
        <v>188</v>
      </c>
    </row>
    <row r="137" spans="2:51" s="13" customFormat="1" ht="12">
      <c r="B137" s="181"/>
      <c r="D137" s="182" t="s">
        <v>189</v>
      </c>
      <c r="E137" s="183" t="s">
        <v>1</v>
      </c>
      <c r="F137" s="184" t="s">
        <v>190</v>
      </c>
      <c r="H137" s="185">
        <v>240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189</v>
      </c>
      <c r="AU137" s="183" t="s">
        <v>84</v>
      </c>
      <c r="AV137" s="13" t="s">
        <v>84</v>
      </c>
      <c r="AW137" s="13" t="s">
        <v>31</v>
      </c>
      <c r="AX137" s="13" t="s">
        <v>82</v>
      </c>
      <c r="AY137" s="183" t="s">
        <v>177</v>
      </c>
    </row>
    <row r="138" spans="1:65" s="2" customFormat="1" ht="16.5" customHeight="1">
      <c r="A138" s="33"/>
      <c r="B138" s="167"/>
      <c r="C138" s="168" t="s">
        <v>191</v>
      </c>
      <c r="D138" s="168" t="s">
        <v>179</v>
      </c>
      <c r="E138" s="169" t="s">
        <v>192</v>
      </c>
      <c r="F138" s="170" t="s">
        <v>193</v>
      </c>
      <c r="G138" s="171" t="s">
        <v>194</v>
      </c>
      <c r="H138" s="172">
        <v>65</v>
      </c>
      <c r="I138" s="173"/>
      <c r="J138" s="174">
        <f>ROUND(I138*H138,2)</f>
        <v>0</v>
      </c>
      <c r="K138" s="170" t="s">
        <v>183</v>
      </c>
      <c r="L138" s="34"/>
      <c r="M138" s="175" t="s">
        <v>1</v>
      </c>
      <c r="N138" s="176" t="s">
        <v>40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0.205</v>
      </c>
      <c r="T138" s="178">
        <f>S138*H138</f>
        <v>13.325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184</v>
      </c>
      <c r="AT138" s="179" t="s">
        <v>179</v>
      </c>
      <c r="AU138" s="179" t="s">
        <v>84</v>
      </c>
      <c r="AY138" s="18" t="s">
        <v>177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82</v>
      </c>
      <c r="BK138" s="180">
        <f>ROUND(I138*H138,2)</f>
        <v>0</v>
      </c>
      <c r="BL138" s="18" t="s">
        <v>184</v>
      </c>
      <c r="BM138" s="179" t="s">
        <v>195</v>
      </c>
    </row>
    <row r="139" spans="1:65" s="2" customFormat="1" ht="24" customHeight="1">
      <c r="A139" s="33"/>
      <c r="B139" s="167"/>
      <c r="C139" s="168" t="s">
        <v>184</v>
      </c>
      <c r="D139" s="168" t="s">
        <v>179</v>
      </c>
      <c r="E139" s="169" t="s">
        <v>196</v>
      </c>
      <c r="F139" s="170" t="s">
        <v>197</v>
      </c>
      <c r="G139" s="171" t="s">
        <v>198</v>
      </c>
      <c r="H139" s="172">
        <v>1.638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199</v>
      </c>
    </row>
    <row r="140" spans="2:51" s="14" customFormat="1" ht="12">
      <c r="B140" s="190"/>
      <c r="D140" s="182" t="s">
        <v>189</v>
      </c>
      <c r="E140" s="191" t="s">
        <v>1</v>
      </c>
      <c r="F140" s="192" t="s">
        <v>200</v>
      </c>
      <c r="H140" s="191" t="s">
        <v>1</v>
      </c>
      <c r="I140" s="193"/>
      <c r="L140" s="190"/>
      <c r="M140" s="194"/>
      <c r="N140" s="195"/>
      <c r="O140" s="195"/>
      <c r="P140" s="195"/>
      <c r="Q140" s="195"/>
      <c r="R140" s="195"/>
      <c r="S140" s="195"/>
      <c r="T140" s="196"/>
      <c r="AT140" s="191" t="s">
        <v>189</v>
      </c>
      <c r="AU140" s="191" t="s">
        <v>84</v>
      </c>
      <c r="AV140" s="14" t="s">
        <v>82</v>
      </c>
      <c r="AW140" s="14" t="s">
        <v>31</v>
      </c>
      <c r="AX140" s="14" t="s">
        <v>75</v>
      </c>
      <c r="AY140" s="191" t="s">
        <v>177</v>
      </c>
    </row>
    <row r="141" spans="2:51" s="13" customFormat="1" ht="12">
      <c r="B141" s="181"/>
      <c r="D141" s="182" t="s">
        <v>189</v>
      </c>
      <c r="E141" s="183" t="s">
        <v>1</v>
      </c>
      <c r="F141" s="184" t="s">
        <v>201</v>
      </c>
      <c r="H141" s="185">
        <v>1.638</v>
      </c>
      <c r="I141" s="186"/>
      <c r="L141" s="181"/>
      <c r="M141" s="187"/>
      <c r="N141" s="188"/>
      <c r="O141" s="188"/>
      <c r="P141" s="188"/>
      <c r="Q141" s="188"/>
      <c r="R141" s="188"/>
      <c r="S141" s="188"/>
      <c r="T141" s="189"/>
      <c r="AT141" s="183" t="s">
        <v>189</v>
      </c>
      <c r="AU141" s="183" t="s">
        <v>84</v>
      </c>
      <c r="AV141" s="13" t="s">
        <v>84</v>
      </c>
      <c r="AW141" s="13" t="s">
        <v>31</v>
      </c>
      <c r="AX141" s="13" t="s">
        <v>75</v>
      </c>
      <c r="AY141" s="183" t="s">
        <v>177</v>
      </c>
    </row>
    <row r="142" spans="2:51" s="15" customFormat="1" ht="12">
      <c r="B142" s="197"/>
      <c r="D142" s="182" t="s">
        <v>189</v>
      </c>
      <c r="E142" s="198" t="s">
        <v>136</v>
      </c>
      <c r="F142" s="199" t="s">
        <v>202</v>
      </c>
      <c r="H142" s="200">
        <v>1.638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189</v>
      </c>
      <c r="AU142" s="198" t="s">
        <v>84</v>
      </c>
      <c r="AV142" s="15" t="s">
        <v>184</v>
      </c>
      <c r="AW142" s="15" t="s">
        <v>31</v>
      </c>
      <c r="AX142" s="15" t="s">
        <v>82</v>
      </c>
      <c r="AY142" s="198" t="s">
        <v>177</v>
      </c>
    </row>
    <row r="143" spans="1:65" s="2" customFormat="1" ht="24" customHeight="1">
      <c r="A143" s="33"/>
      <c r="B143" s="167"/>
      <c r="C143" s="168" t="s">
        <v>203</v>
      </c>
      <c r="D143" s="168" t="s">
        <v>179</v>
      </c>
      <c r="E143" s="169" t="s">
        <v>204</v>
      </c>
      <c r="F143" s="170" t="s">
        <v>205</v>
      </c>
      <c r="G143" s="171" t="s">
        <v>198</v>
      </c>
      <c r="H143" s="172">
        <v>0.491</v>
      </c>
      <c r="I143" s="173"/>
      <c r="J143" s="174">
        <f>ROUND(I143*H143,2)</f>
        <v>0</v>
      </c>
      <c r="K143" s="170" t="s">
        <v>183</v>
      </c>
      <c r="L143" s="34"/>
      <c r="M143" s="175" t="s">
        <v>1</v>
      </c>
      <c r="N143" s="176" t="s">
        <v>40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184</v>
      </c>
      <c r="AT143" s="179" t="s">
        <v>179</v>
      </c>
      <c r="AU143" s="179" t="s">
        <v>84</v>
      </c>
      <c r="AY143" s="18" t="s">
        <v>177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82</v>
      </c>
      <c r="BK143" s="180">
        <f>ROUND(I143*H143,2)</f>
        <v>0</v>
      </c>
      <c r="BL143" s="18" t="s">
        <v>184</v>
      </c>
      <c r="BM143" s="179" t="s">
        <v>206</v>
      </c>
    </row>
    <row r="144" spans="2:51" s="13" customFormat="1" ht="12">
      <c r="B144" s="181"/>
      <c r="D144" s="182" t="s">
        <v>189</v>
      </c>
      <c r="E144" s="183" t="s">
        <v>1</v>
      </c>
      <c r="F144" s="184" t="s">
        <v>207</v>
      </c>
      <c r="H144" s="185">
        <v>0.491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189</v>
      </c>
      <c r="AU144" s="183" t="s">
        <v>84</v>
      </c>
      <c r="AV144" s="13" t="s">
        <v>84</v>
      </c>
      <c r="AW144" s="13" t="s">
        <v>31</v>
      </c>
      <c r="AX144" s="13" t="s">
        <v>82</v>
      </c>
      <c r="AY144" s="183" t="s">
        <v>177</v>
      </c>
    </row>
    <row r="145" spans="1:65" s="2" customFormat="1" ht="24" customHeight="1">
      <c r="A145" s="33"/>
      <c r="B145" s="167"/>
      <c r="C145" s="168" t="s">
        <v>208</v>
      </c>
      <c r="D145" s="168" t="s">
        <v>179</v>
      </c>
      <c r="E145" s="169" t="s">
        <v>209</v>
      </c>
      <c r="F145" s="170" t="s">
        <v>210</v>
      </c>
      <c r="G145" s="171" t="s">
        <v>198</v>
      </c>
      <c r="H145" s="172">
        <v>18.4</v>
      </c>
      <c r="I145" s="173"/>
      <c r="J145" s="174">
        <f>ROUND(I145*H145,2)</f>
        <v>0</v>
      </c>
      <c r="K145" s="170" t="s">
        <v>183</v>
      </c>
      <c r="L145" s="34"/>
      <c r="M145" s="175" t="s">
        <v>1</v>
      </c>
      <c r="N145" s="176" t="s">
        <v>40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184</v>
      </c>
      <c r="AT145" s="179" t="s">
        <v>179</v>
      </c>
      <c r="AU145" s="179" t="s">
        <v>84</v>
      </c>
      <c r="AY145" s="18" t="s">
        <v>177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82</v>
      </c>
      <c r="BK145" s="180">
        <f>ROUND(I145*H145,2)</f>
        <v>0</v>
      </c>
      <c r="BL145" s="18" t="s">
        <v>184</v>
      </c>
      <c r="BM145" s="179" t="s">
        <v>211</v>
      </c>
    </row>
    <row r="146" spans="2:51" s="13" customFormat="1" ht="12">
      <c r="B146" s="181"/>
      <c r="D146" s="182" t="s">
        <v>189</v>
      </c>
      <c r="E146" s="183" t="s">
        <v>1</v>
      </c>
      <c r="F146" s="184" t="s">
        <v>212</v>
      </c>
      <c r="H146" s="185">
        <v>18.4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82</v>
      </c>
      <c r="AY146" s="183" t="s">
        <v>177</v>
      </c>
    </row>
    <row r="147" spans="1:65" s="2" customFormat="1" ht="24" customHeight="1">
      <c r="A147" s="33"/>
      <c r="B147" s="167"/>
      <c r="C147" s="168" t="s">
        <v>213</v>
      </c>
      <c r="D147" s="168" t="s">
        <v>179</v>
      </c>
      <c r="E147" s="169" t="s">
        <v>214</v>
      </c>
      <c r="F147" s="170" t="s">
        <v>215</v>
      </c>
      <c r="G147" s="171" t="s">
        <v>198</v>
      </c>
      <c r="H147" s="172">
        <v>1.638</v>
      </c>
      <c r="I147" s="173"/>
      <c r="J147" s="174">
        <f>ROUND(I147*H147,2)</f>
        <v>0</v>
      </c>
      <c r="K147" s="170" t="s">
        <v>183</v>
      </c>
      <c r="L147" s="34"/>
      <c r="M147" s="175" t="s">
        <v>1</v>
      </c>
      <c r="N147" s="176" t="s">
        <v>40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184</v>
      </c>
      <c r="AT147" s="179" t="s">
        <v>179</v>
      </c>
      <c r="AU147" s="179" t="s">
        <v>84</v>
      </c>
      <c r="AY147" s="18" t="s">
        <v>177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82</v>
      </c>
      <c r="BK147" s="180">
        <f>ROUND(I147*H147,2)</f>
        <v>0</v>
      </c>
      <c r="BL147" s="18" t="s">
        <v>184</v>
      </c>
      <c r="BM147" s="179" t="s">
        <v>216</v>
      </c>
    </row>
    <row r="148" spans="2:51" s="13" customFormat="1" ht="12">
      <c r="B148" s="181"/>
      <c r="D148" s="182" t="s">
        <v>189</v>
      </c>
      <c r="E148" s="183" t="s">
        <v>131</v>
      </c>
      <c r="F148" s="184" t="s">
        <v>136</v>
      </c>
      <c r="H148" s="185">
        <v>1.638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82</v>
      </c>
      <c r="AY148" s="183" t="s">
        <v>177</v>
      </c>
    </row>
    <row r="149" spans="1:65" s="2" customFormat="1" ht="24" customHeight="1">
      <c r="A149" s="33"/>
      <c r="B149" s="167"/>
      <c r="C149" s="168" t="s">
        <v>217</v>
      </c>
      <c r="D149" s="168" t="s">
        <v>179</v>
      </c>
      <c r="E149" s="169" t="s">
        <v>218</v>
      </c>
      <c r="F149" s="170" t="s">
        <v>219</v>
      </c>
      <c r="G149" s="171" t="s">
        <v>198</v>
      </c>
      <c r="H149" s="172">
        <v>8.19</v>
      </c>
      <c r="I149" s="173"/>
      <c r="J149" s="174">
        <f>ROUND(I149*H149,2)</f>
        <v>0</v>
      </c>
      <c r="K149" s="170" t="s">
        <v>183</v>
      </c>
      <c r="L149" s="34"/>
      <c r="M149" s="175" t="s">
        <v>1</v>
      </c>
      <c r="N149" s="176" t="s">
        <v>40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184</v>
      </c>
      <c r="AT149" s="179" t="s">
        <v>179</v>
      </c>
      <c r="AU149" s="179" t="s">
        <v>84</v>
      </c>
      <c r="AY149" s="18" t="s">
        <v>177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82</v>
      </c>
      <c r="BK149" s="180">
        <f>ROUND(I149*H149,2)</f>
        <v>0</v>
      </c>
      <c r="BL149" s="18" t="s">
        <v>184</v>
      </c>
      <c r="BM149" s="179" t="s">
        <v>220</v>
      </c>
    </row>
    <row r="150" spans="2:51" s="13" customFormat="1" ht="12">
      <c r="B150" s="181"/>
      <c r="D150" s="182" t="s">
        <v>189</v>
      </c>
      <c r="E150" s="183" t="s">
        <v>1</v>
      </c>
      <c r="F150" s="184" t="s">
        <v>221</v>
      </c>
      <c r="H150" s="185">
        <v>8.19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189</v>
      </c>
      <c r="AU150" s="183" t="s">
        <v>84</v>
      </c>
      <c r="AV150" s="13" t="s">
        <v>84</v>
      </c>
      <c r="AW150" s="13" t="s">
        <v>31</v>
      </c>
      <c r="AX150" s="13" t="s">
        <v>82</v>
      </c>
      <c r="AY150" s="183" t="s">
        <v>177</v>
      </c>
    </row>
    <row r="151" spans="1:65" s="2" customFormat="1" ht="16.5" customHeight="1">
      <c r="A151" s="33"/>
      <c r="B151" s="167"/>
      <c r="C151" s="168" t="s">
        <v>222</v>
      </c>
      <c r="D151" s="168" t="s">
        <v>179</v>
      </c>
      <c r="E151" s="169" t="s">
        <v>223</v>
      </c>
      <c r="F151" s="170" t="s">
        <v>224</v>
      </c>
      <c r="G151" s="171" t="s">
        <v>198</v>
      </c>
      <c r="H151" s="172">
        <v>18.4</v>
      </c>
      <c r="I151" s="173"/>
      <c r="J151" s="174">
        <f>ROUND(I151*H151,2)</f>
        <v>0</v>
      </c>
      <c r="K151" s="170" t="s">
        <v>183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225</v>
      </c>
    </row>
    <row r="152" spans="2:51" s="13" customFormat="1" ht="12">
      <c r="B152" s="181"/>
      <c r="D152" s="182" t="s">
        <v>189</v>
      </c>
      <c r="E152" s="183" t="s">
        <v>1</v>
      </c>
      <c r="F152" s="184" t="s">
        <v>226</v>
      </c>
      <c r="H152" s="185">
        <v>18.4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189</v>
      </c>
      <c r="AU152" s="183" t="s">
        <v>84</v>
      </c>
      <c r="AV152" s="13" t="s">
        <v>84</v>
      </c>
      <c r="AW152" s="13" t="s">
        <v>31</v>
      </c>
      <c r="AX152" s="13" t="s">
        <v>82</v>
      </c>
      <c r="AY152" s="183" t="s">
        <v>177</v>
      </c>
    </row>
    <row r="153" spans="1:65" s="2" customFormat="1" ht="16.5" customHeight="1">
      <c r="A153" s="33"/>
      <c r="B153" s="167"/>
      <c r="C153" s="168" t="s">
        <v>227</v>
      </c>
      <c r="D153" s="168" t="s">
        <v>179</v>
      </c>
      <c r="E153" s="169" t="s">
        <v>228</v>
      </c>
      <c r="F153" s="170" t="s">
        <v>229</v>
      </c>
      <c r="G153" s="171" t="s">
        <v>198</v>
      </c>
      <c r="H153" s="172">
        <v>1.638</v>
      </c>
      <c r="I153" s="173"/>
      <c r="J153" s="174">
        <f>ROUND(I153*H153,2)</f>
        <v>0</v>
      </c>
      <c r="K153" s="170" t="s">
        <v>183</v>
      </c>
      <c r="L153" s="34"/>
      <c r="M153" s="175" t="s">
        <v>1</v>
      </c>
      <c r="N153" s="176" t="s">
        <v>40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184</v>
      </c>
      <c r="AT153" s="179" t="s">
        <v>179</v>
      </c>
      <c r="AU153" s="179" t="s">
        <v>84</v>
      </c>
      <c r="AY153" s="18" t="s">
        <v>177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82</v>
      </c>
      <c r="BK153" s="180">
        <f>ROUND(I153*H153,2)</f>
        <v>0</v>
      </c>
      <c r="BL153" s="18" t="s">
        <v>184</v>
      </c>
      <c r="BM153" s="179" t="s">
        <v>230</v>
      </c>
    </row>
    <row r="154" spans="2:51" s="13" customFormat="1" ht="12">
      <c r="B154" s="181"/>
      <c r="D154" s="182" t="s">
        <v>189</v>
      </c>
      <c r="E154" s="183" t="s">
        <v>1</v>
      </c>
      <c r="F154" s="184" t="s">
        <v>131</v>
      </c>
      <c r="H154" s="185">
        <v>1.638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189</v>
      </c>
      <c r="AU154" s="183" t="s">
        <v>84</v>
      </c>
      <c r="AV154" s="13" t="s">
        <v>84</v>
      </c>
      <c r="AW154" s="13" t="s">
        <v>31</v>
      </c>
      <c r="AX154" s="13" t="s">
        <v>82</v>
      </c>
      <c r="AY154" s="183" t="s">
        <v>177</v>
      </c>
    </row>
    <row r="155" spans="1:65" s="2" customFormat="1" ht="24" customHeight="1">
      <c r="A155" s="33"/>
      <c r="B155" s="167"/>
      <c r="C155" s="168" t="s">
        <v>231</v>
      </c>
      <c r="D155" s="168" t="s">
        <v>179</v>
      </c>
      <c r="E155" s="169" t="s">
        <v>232</v>
      </c>
      <c r="F155" s="170" t="s">
        <v>233</v>
      </c>
      <c r="G155" s="171" t="s">
        <v>234</v>
      </c>
      <c r="H155" s="172">
        <v>2.735</v>
      </c>
      <c r="I155" s="173"/>
      <c r="J155" s="174">
        <f>ROUND(I155*H155,2)</f>
        <v>0</v>
      </c>
      <c r="K155" s="170" t="s">
        <v>183</v>
      </c>
      <c r="L155" s="34"/>
      <c r="M155" s="175" t="s">
        <v>1</v>
      </c>
      <c r="N155" s="176" t="s">
        <v>40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184</v>
      </c>
      <c r="AT155" s="179" t="s">
        <v>179</v>
      </c>
      <c r="AU155" s="179" t="s">
        <v>84</v>
      </c>
      <c r="AY155" s="18" t="s">
        <v>177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82</v>
      </c>
      <c r="BK155" s="180">
        <f>ROUND(I155*H155,2)</f>
        <v>0</v>
      </c>
      <c r="BL155" s="18" t="s">
        <v>184</v>
      </c>
      <c r="BM155" s="179" t="s">
        <v>235</v>
      </c>
    </row>
    <row r="156" spans="2:51" s="13" customFormat="1" ht="12">
      <c r="B156" s="181"/>
      <c r="D156" s="182" t="s">
        <v>189</v>
      </c>
      <c r="E156" s="183" t="s">
        <v>1</v>
      </c>
      <c r="F156" s="184" t="s">
        <v>236</v>
      </c>
      <c r="H156" s="185">
        <v>2.735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189</v>
      </c>
      <c r="AU156" s="183" t="s">
        <v>84</v>
      </c>
      <c r="AV156" s="13" t="s">
        <v>84</v>
      </c>
      <c r="AW156" s="13" t="s">
        <v>31</v>
      </c>
      <c r="AX156" s="13" t="s">
        <v>82</v>
      </c>
      <c r="AY156" s="183" t="s">
        <v>177</v>
      </c>
    </row>
    <row r="157" spans="1:65" s="2" customFormat="1" ht="16.5" customHeight="1">
      <c r="A157" s="33"/>
      <c r="B157" s="167"/>
      <c r="C157" s="168" t="s">
        <v>237</v>
      </c>
      <c r="D157" s="168" t="s">
        <v>179</v>
      </c>
      <c r="E157" s="169" t="s">
        <v>238</v>
      </c>
      <c r="F157" s="170" t="s">
        <v>239</v>
      </c>
      <c r="G157" s="171" t="s">
        <v>198</v>
      </c>
      <c r="H157" s="172">
        <v>27.6</v>
      </c>
      <c r="I157" s="173"/>
      <c r="J157" s="174">
        <f>ROUND(I157*H157,2)</f>
        <v>0</v>
      </c>
      <c r="K157" s="170" t="s">
        <v>1</v>
      </c>
      <c r="L157" s="34"/>
      <c r="M157" s="175" t="s">
        <v>1</v>
      </c>
      <c r="N157" s="176" t="s">
        <v>40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184</v>
      </c>
      <c r="AT157" s="179" t="s">
        <v>179</v>
      </c>
      <c r="AU157" s="179" t="s">
        <v>84</v>
      </c>
      <c r="AY157" s="18" t="s">
        <v>177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82</v>
      </c>
      <c r="BK157" s="180">
        <f>ROUND(I157*H157,2)</f>
        <v>0</v>
      </c>
      <c r="BL157" s="18" t="s">
        <v>184</v>
      </c>
      <c r="BM157" s="179" t="s">
        <v>240</v>
      </c>
    </row>
    <row r="158" spans="2:51" s="13" customFormat="1" ht="12">
      <c r="B158" s="181"/>
      <c r="D158" s="182" t="s">
        <v>189</v>
      </c>
      <c r="E158" s="183" t="s">
        <v>1</v>
      </c>
      <c r="F158" s="184" t="s">
        <v>241</v>
      </c>
      <c r="H158" s="185">
        <v>27.6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189</v>
      </c>
      <c r="AU158" s="183" t="s">
        <v>84</v>
      </c>
      <c r="AV158" s="13" t="s">
        <v>84</v>
      </c>
      <c r="AW158" s="13" t="s">
        <v>31</v>
      </c>
      <c r="AX158" s="13" t="s">
        <v>82</v>
      </c>
      <c r="AY158" s="183" t="s">
        <v>177</v>
      </c>
    </row>
    <row r="159" spans="1:65" s="2" customFormat="1" ht="24" customHeight="1">
      <c r="A159" s="33"/>
      <c r="B159" s="167"/>
      <c r="C159" s="168" t="s">
        <v>242</v>
      </c>
      <c r="D159" s="168" t="s">
        <v>179</v>
      </c>
      <c r="E159" s="169" t="s">
        <v>243</v>
      </c>
      <c r="F159" s="170" t="s">
        <v>244</v>
      </c>
      <c r="G159" s="171" t="s">
        <v>182</v>
      </c>
      <c r="H159" s="172">
        <v>184</v>
      </c>
      <c r="I159" s="173"/>
      <c r="J159" s="174">
        <f>ROUND(I159*H159,2)</f>
        <v>0</v>
      </c>
      <c r="K159" s="170" t="s">
        <v>183</v>
      </c>
      <c r="L159" s="34"/>
      <c r="M159" s="175" t="s">
        <v>1</v>
      </c>
      <c r="N159" s="176" t="s">
        <v>40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184</v>
      </c>
      <c r="AT159" s="179" t="s">
        <v>179</v>
      </c>
      <c r="AU159" s="179" t="s">
        <v>84</v>
      </c>
      <c r="AY159" s="18" t="s">
        <v>177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82</v>
      </c>
      <c r="BK159" s="180">
        <f>ROUND(I159*H159,2)</f>
        <v>0</v>
      </c>
      <c r="BL159" s="18" t="s">
        <v>184</v>
      </c>
      <c r="BM159" s="179" t="s">
        <v>245</v>
      </c>
    </row>
    <row r="160" spans="2:51" s="13" customFormat="1" ht="22.5">
      <c r="B160" s="181"/>
      <c r="D160" s="182" t="s">
        <v>189</v>
      </c>
      <c r="E160" s="183" t="s">
        <v>133</v>
      </c>
      <c r="F160" s="184" t="s">
        <v>246</v>
      </c>
      <c r="H160" s="185">
        <v>184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82</v>
      </c>
      <c r="AY160" s="183" t="s">
        <v>177</v>
      </c>
    </row>
    <row r="161" spans="1:65" s="2" customFormat="1" ht="16.5" customHeight="1">
      <c r="A161" s="33"/>
      <c r="B161" s="167"/>
      <c r="C161" s="168" t="s">
        <v>247</v>
      </c>
      <c r="D161" s="168" t="s">
        <v>179</v>
      </c>
      <c r="E161" s="169" t="s">
        <v>248</v>
      </c>
      <c r="F161" s="170" t="s">
        <v>249</v>
      </c>
      <c r="G161" s="171" t="s">
        <v>182</v>
      </c>
      <c r="H161" s="172">
        <v>90</v>
      </c>
      <c r="I161" s="173"/>
      <c r="J161" s="174">
        <f>ROUND(I161*H161,2)</f>
        <v>0</v>
      </c>
      <c r="K161" s="170" t="s">
        <v>183</v>
      </c>
      <c r="L161" s="34"/>
      <c r="M161" s="175" t="s">
        <v>1</v>
      </c>
      <c r="N161" s="176" t="s">
        <v>40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184</v>
      </c>
      <c r="AT161" s="179" t="s">
        <v>179</v>
      </c>
      <c r="AU161" s="179" t="s">
        <v>84</v>
      </c>
      <c r="AY161" s="18" t="s">
        <v>177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82</v>
      </c>
      <c r="BK161" s="180">
        <f>ROUND(I161*H161,2)</f>
        <v>0</v>
      </c>
      <c r="BL161" s="18" t="s">
        <v>184</v>
      </c>
      <c r="BM161" s="179" t="s">
        <v>250</v>
      </c>
    </row>
    <row r="162" spans="1:65" s="2" customFormat="1" ht="16.5" customHeight="1">
      <c r="A162" s="33"/>
      <c r="B162" s="167"/>
      <c r="C162" s="168" t="s">
        <v>8</v>
      </c>
      <c r="D162" s="168" t="s">
        <v>179</v>
      </c>
      <c r="E162" s="169" t="s">
        <v>251</v>
      </c>
      <c r="F162" s="170" t="s">
        <v>252</v>
      </c>
      <c r="G162" s="171" t="s">
        <v>182</v>
      </c>
      <c r="H162" s="172">
        <v>184</v>
      </c>
      <c r="I162" s="173"/>
      <c r="J162" s="174">
        <f>ROUND(I162*H162,2)</f>
        <v>0</v>
      </c>
      <c r="K162" s="170" t="s">
        <v>183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253</v>
      </c>
    </row>
    <row r="163" spans="2:51" s="13" customFormat="1" ht="12">
      <c r="B163" s="181"/>
      <c r="D163" s="182" t="s">
        <v>189</v>
      </c>
      <c r="E163" s="183" t="s">
        <v>1</v>
      </c>
      <c r="F163" s="184" t="s">
        <v>133</v>
      </c>
      <c r="H163" s="185">
        <v>184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189</v>
      </c>
      <c r="AU163" s="183" t="s">
        <v>84</v>
      </c>
      <c r="AV163" s="13" t="s">
        <v>84</v>
      </c>
      <c r="AW163" s="13" t="s">
        <v>31</v>
      </c>
      <c r="AX163" s="13" t="s">
        <v>82</v>
      </c>
      <c r="AY163" s="183" t="s">
        <v>177</v>
      </c>
    </row>
    <row r="164" spans="1:65" s="2" customFormat="1" ht="16.5" customHeight="1">
      <c r="A164" s="33"/>
      <c r="B164" s="167"/>
      <c r="C164" s="168" t="s">
        <v>254</v>
      </c>
      <c r="D164" s="168" t="s">
        <v>179</v>
      </c>
      <c r="E164" s="169" t="s">
        <v>255</v>
      </c>
      <c r="F164" s="170" t="s">
        <v>256</v>
      </c>
      <c r="G164" s="171" t="s">
        <v>182</v>
      </c>
      <c r="H164" s="172">
        <v>184</v>
      </c>
      <c r="I164" s="173"/>
      <c r="J164" s="174">
        <f>ROUND(I164*H164,2)</f>
        <v>0</v>
      </c>
      <c r="K164" s="170" t="s">
        <v>1</v>
      </c>
      <c r="L164" s="34"/>
      <c r="M164" s="175" t="s">
        <v>1</v>
      </c>
      <c r="N164" s="176" t="s">
        <v>40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184</v>
      </c>
      <c r="AT164" s="179" t="s">
        <v>179</v>
      </c>
      <c r="AU164" s="179" t="s">
        <v>84</v>
      </c>
      <c r="AY164" s="18" t="s">
        <v>177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82</v>
      </c>
      <c r="BK164" s="180">
        <f>ROUND(I164*H164,2)</f>
        <v>0</v>
      </c>
      <c r="BL164" s="18" t="s">
        <v>184</v>
      </c>
      <c r="BM164" s="179" t="s">
        <v>257</v>
      </c>
    </row>
    <row r="165" spans="2:51" s="13" customFormat="1" ht="12">
      <c r="B165" s="181"/>
      <c r="D165" s="182" t="s">
        <v>189</v>
      </c>
      <c r="E165" s="183" t="s">
        <v>1</v>
      </c>
      <c r="F165" s="184" t="s">
        <v>133</v>
      </c>
      <c r="H165" s="185">
        <v>184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189</v>
      </c>
      <c r="AU165" s="183" t="s">
        <v>84</v>
      </c>
      <c r="AV165" s="13" t="s">
        <v>84</v>
      </c>
      <c r="AW165" s="13" t="s">
        <v>31</v>
      </c>
      <c r="AX165" s="13" t="s">
        <v>82</v>
      </c>
      <c r="AY165" s="183" t="s">
        <v>177</v>
      </c>
    </row>
    <row r="166" spans="2:63" s="12" customFormat="1" ht="22.9" customHeight="1">
      <c r="B166" s="154"/>
      <c r="D166" s="155" t="s">
        <v>74</v>
      </c>
      <c r="E166" s="165" t="s">
        <v>84</v>
      </c>
      <c r="F166" s="165" t="s">
        <v>258</v>
      </c>
      <c r="I166" s="157"/>
      <c r="J166" s="166">
        <f>BK166</f>
        <v>0</v>
      </c>
      <c r="L166" s="154"/>
      <c r="M166" s="159"/>
      <c r="N166" s="160"/>
      <c r="O166" s="160"/>
      <c r="P166" s="161">
        <f>SUM(P167:P172)</f>
        <v>0</v>
      </c>
      <c r="Q166" s="160"/>
      <c r="R166" s="161">
        <f>SUM(R167:R172)</f>
        <v>4.02795037</v>
      </c>
      <c r="S166" s="160"/>
      <c r="T166" s="162">
        <f>SUM(T167:T172)</f>
        <v>0</v>
      </c>
      <c r="AR166" s="155" t="s">
        <v>82</v>
      </c>
      <c r="AT166" s="163" t="s">
        <v>74</v>
      </c>
      <c r="AU166" s="163" t="s">
        <v>82</v>
      </c>
      <c r="AY166" s="155" t="s">
        <v>177</v>
      </c>
      <c r="BK166" s="164">
        <f>SUM(BK167:BK172)</f>
        <v>0</v>
      </c>
    </row>
    <row r="167" spans="1:65" s="2" customFormat="1" ht="24" customHeight="1">
      <c r="A167" s="33"/>
      <c r="B167" s="167"/>
      <c r="C167" s="168" t="s">
        <v>259</v>
      </c>
      <c r="D167" s="168" t="s">
        <v>179</v>
      </c>
      <c r="E167" s="169" t="s">
        <v>260</v>
      </c>
      <c r="F167" s="170" t="s">
        <v>261</v>
      </c>
      <c r="G167" s="171" t="s">
        <v>198</v>
      </c>
      <c r="H167" s="172">
        <v>0.234</v>
      </c>
      <c r="I167" s="173"/>
      <c r="J167" s="174">
        <f>ROUND(I167*H167,2)</f>
        <v>0</v>
      </c>
      <c r="K167" s="170" t="s">
        <v>183</v>
      </c>
      <c r="L167" s="34"/>
      <c r="M167" s="175" t="s">
        <v>1</v>
      </c>
      <c r="N167" s="176" t="s">
        <v>40</v>
      </c>
      <c r="O167" s="59"/>
      <c r="P167" s="177">
        <f>O167*H167</f>
        <v>0</v>
      </c>
      <c r="Q167" s="177">
        <v>1.98</v>
      </c>
      <c r="R167" s="177">
        <f>Q167*H167</f>
        <v>0.46332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184</v>
      </c>
      <c r="AT167" s="179" t="s">
        <v>179</v>
      </c>
      <c r="AU167" s="179" t="s">
        <v>84</v>
      </c>
      <c r="AY167" s="18" t="s">
        <v>177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82</v>
      </c>
      <c r="BK167" s="180">
        <f>ROUND(I167*H167,2)</f>
        <v>0</v>
      </c>
      <c r="BL167" s="18" t="s">
        <v>184</v>
      </c>
      <c r="BM167" s="179" t="s">
        <v>262</v>
      </c>
    </row>
    <row r="168" spans="2:51" s="14" customFormat="1" ht="12">
      <c r="B168" s="190"/>
      <c r="D168" s="182" t="s">
        <v>189</v>
      </c>
      <c r="E168" s="191" t="s">
        <v>1</v>
      </c>
      <c r="F168" s="192" t="s">
        <v>263</v>
      </c>
      <c r="H168" s="191" t="s">
        <v>1</v>
      </c>
      <c r="I168" s="193"/>
      <c r="L168" s="190"/>
      <c r="M168" s="194"/>
      <c r="N168" s="195"/>
      <c r="O168" s="195"/>
      <c r="P168" s="195"/>
      <c r="Q168" s="195"/>
      <c r="R168" s="195"/>
      <c r="S168" s="195"/>
      <c r="T168" s="196"/>
      <c r="AT168" s="191" t="s">
        <v>189</v>
      </c>
      <c r="AU168" s="191" t="s">
        <v>84</v>
      </c>
      <c r="AV168" s="14" t="s">
        <v>82</v>
      </c>
      <c r="AW168" s="14" t="s">
        <v>31</v>
      </c>
      <c r="AX168" s="14" t="s">
        <v>75</v>
      </c>
      <c r="AY168" s="191" t="s">
        <v>177</v>
      </c>
    </row>
    <row r="169" spans="2:51" s="13" customFormat="1" ht="12">
      <c r="B169" s="181"/>
      <c r="D169" s="182" t="s">
        <v>189</v>
      </c>
      <c r="E169" s="183" t="s">
        <v>1</v>
      </c>
      <c r="F169" s="184" t="s">
        <v>264</v>
      </c>
      <c r="H169" s="185">
        <v>0.234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83" t="s">
        <v>189</v>
      </c>
      <c r="AU169" s="183" t="s">
        <v>84</v>
      </c>
      <c r="AV169" s="13" t="s">
        <v>84</v>
      </c>
      <c r="AW169" s="13" t="s">
        <v>31</v>
      </c>
      <c r="AX169" s="13" t="s">
        <v>82</v>
      </c>
      <c r="AY169" s="183" t="s">
        <v>177</v>
      </c>
    </row>
    <row r="170" spans="1:65" s="2" customFormat="1" ht="16.5" customHeight="1">
      <c r="A170" s="33"/>
      <c r="B170" s="167"/>
      <c r="C170" s="168" t="s">
        <v>265</v>
      </c>
      <c r="D170" s="168" t="s">
        <v>179</v>
      </c>
      <c r="E170" s="169" t="s">
        <v>266</v>
      </c>
      <c r="F170" s="170" t="s">
        <v>267</v>
      </c>
      <c r="G170" s="171" t="s">
        <v>198</v>
      </c>
      <c r="H170" s="172">
        <v>1.453</v>
      </c>
      <c r="I170" s="173"/>
      <c r="J170" s="174">
        <f>ROUND(I170*H170,2)</f>
        <v>0</v>
      </c>
      <c r="K170" s="170" t="s">
        <v>183</v>
      </c>
      <c r="L170" s="34"/>
      <c r="M170" s="175" t="s">
        <v>1</v>
      </c>
      <c r="N170" s="176" t="s">
        <v>40</v>
      </c>
      <c r="O170" s="59"/>
      <c r="P170" s="177">
        <f>O170*H170</f>
        <v>0</v>
      </c>
      <c r="Q170" s="177">
        <v>2.45329</v>
      </c>
      <c r="R170" s="177">
        <f>Q170*H170</f>
        <v>3.56463037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184</v>
      </c>
      <c r="AT170" s="179" t="s">
        <v>179</v>
      </c>
      <c r="AU170" s="179" t="s">
        <v>84</v>
      </c>
      <c r="AY170" s="18" t="s">
        <v>177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82</v>
      </c>
      <c r="BK170" s="180">
        <f>ROUND(I170*H170,2)</f>
        <v>0</v>
      </c>
      <c r="BL170" s="18" t="s">
        <v>184</v>
      </c>
      <c r="BM170" s="179" t="s">
        <v>268</v>
      </c>
    </row>
    <row r="171" spans="2:51" s="14" customFormat="1" ht="12">
      <c r="B171" s="190"/>
      <c r="D171" s="182" t="s">
        <v>189</v>
      </c>
      <c r="E171" s="191" t="s">
        <v>1</v>
      </c>
      <c r="F171" s="192" t="s">
        <v>263</v>
      </c>
      <c r="H171" s="191" t="s">
        <v>1</v>
      </c>
      <c r="I171" s="193"/>
      <c r="L171" s="190"/>
      <c r="M171" s="194"/>
      <c r="N171" s="195"/>
      <c r="O171" s="195"/>
      <c r="P171" s="195"/>
      <c r="Q171" s="195"/>
      <c r="R171" s="195"/>
      <c r="S171" s="195"/>
      <c r="T171" s="196"/>
      <c r="AT171" s="191" t="s">
        <v>189</v>
      </c>
      <c r="AU171" s="191" t="s">
        <v>84</v>
      </c>
      <c r="AV171" s="14" t="s">
        <v>82</v>
      </c>
      <c r="AW171" s="14" t="s">
        <v>31</v>
      </c>
      <c r="AX171" s="14" t="s">
        <v>75</v>
      </c>
      <c r="AY171" s="191" t="s">
        <v>177</v>
      </c>
    </row>
    <row r="172" spans="2:51" s="13" customFormat="1" ht="12">
      <c r="B172" s="181"/>
      <c r="D172" s="182" t="s">
        <v>189</v>
      </c>
      <c r="E172" s="183" t="s">
        <v>1</v>
      </c>
      <c r="F172" s="184" t="s">
        <v>269</v>
      </c>
      <c r="H172" s="185">
        <v>1.453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189</v>
      </c>
      <c r="AU172" s="183" t="s">
        <v>84</v>
      </c>
      <c r="AV172" s="13" t="s">
        <v>84</v>
      </c>
      <c r="AW172" s="13" t="s">
        <v>31</v>
      </c>
      <c r="AX172" s="13" t="s">
        <v>82</v>
      </c>
      <c r="AY172" s="183" t="s">
        <v>177</v>
      </c>
    </row>
    <row r="173" spans="2:63" s="12" customFormat="1" ht="22.9" customHeight="1">
      <c r="B173" s="154"/>
      <c r="D173" s="155" t="s">
        <v>74</v>
      </c>
      <c r="E173" s="165" t="s">
        <v>191</v>
      </c>
      <c r="F173" s="165" t="s">
        <v>270</v>
      </c>
      <c r="I173" s="157"/>
      <c r="J173" s="166">
        <f>BK173</f>
        <v>0</v>
      </c>
      <c r="L173" s="154"/>
      <c r="M173" s="159"/>
      <c r="N173" s="160"/>
      <c r="O173" s="160"/>
      <c r="P173" s="161">
        <f>SUM(P174:P182)</f>
        <v>0</v>
      </c>
      <c r="Q173" s="160"/>
      <c r="R173" s="161">
        <f>SUM(R174:R182)</f>
        <v>0.21318</v>
      </c>
      <c r="S173" s="160"/>
      <c r="T173" s="162">
        <f>SUM(T174:T182)</f>
        <v>0</v>
      </c>
      <c r="AR173" s="155" t="s">
        <v>82</v>
      </c>
      <c r="AT173" s="163" t="s">
        <v>74</v>
      </c>
      <c r="AU173" s="163" t="s">
        <v>82</v>
      </c>
      <c r="AY173" s="155" t="s">
        <v>177</v>
      </c>
      <c r="BK173" s="164">
        <f>SUM(BK174:BK182)</f>
        <v>0</v>
      </c>
    </row>
    <row r="174" spans="1:65" s="2" customFormat="1" ht="24" customHeight="1">
      <c r="A174" s="33"/>
      <c r="B174" s="167"/>
      <c r="C174" s="168" t="s">
        <v>271</v>
      </c>
      <c r="D174" s="168" t="s">
        <v>179</v>
      </c>
      <c r="E174" s="169" t="s">
        <v>272</v>
      </c>
      <c r="F174" s="170" t="s">
        <v>273</v>
      </c>
      <c r="G174" s="171" t="s">
        <v>274</v>
      </c>
      <c r="H174" s="172">
        <v>26</v>
      </c>
      <c r="I174" s="173"/>
      <c r="J174" s="174">
        <f>ROUND(I174*H174,2)</f>
        <v>0</v>
      </c>
      <c r="K174" s="170" t="s">
        <v>275</v>
      </c>
      <c r="L174" s="34"/>
      <c r="M174" s="175" t="s">
        <v>1</v>
      </c>
      <c r="N174" s="176" t="s">
        <v>40</v>
      </c>
      <c r="O174" s="59"/>
      <c r="P174" s="177">
        <f>O174*H174</f>
        <v>0</v>
      </c>
      <c r="Q174" s="177">
        <v>0.00468</v>
      </c>
      <c r="R174" s="177">
        <f>Q174*H174</f>
        <v>0.12168000000000001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184</v>
      </c>
      <c r="AT174" s="179" t="s">
        <v>179</v>
      </c>
      <c r="AU174" s="179" t="s">
        <v>84</v>
      </c>
      <c r="AY174" s="18" t="s">
        <v>177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82</v>
      </c>
      <c r="BK174" s="180">
        <f>ROUND(I174*H174,2)</f>
        <v>0</v>
      </c>
      <c r="BL174" s="18" t="s">
        <v>184</v>
      </c>
      <c r="BM174" s="179" t="s">
        <v>276</v>
      </c>
    </row>
    <row r="175" spans="2:51" s="14" customFormat="1" ht="12">
      <c r="B175" s="190"/>
      <c r="D175" s="182" t="s">
        <v>189</v>
      </c>
      <c r="E175" s="191" t="s">
        <v>1</v>
      </c>
      <c r="F175" s="192" t="s">
        <v>277</v>
      </c>
      <c r="H175" s="191" t="s">
        <v>1</v>
      </c>
      <c r="I175" s="193"/>
      <c r="L175" s="190"/>
      <c r="M175" s="194"/>
      <c r="N175" s="195"/>
      <c r="O175" s="195"/>
      <c r="P175" s="195"/>
      <c r="Q175" s="195"/>
      <c r="R175" s="195"/>
      <c r="S175" s="195"/>
      <c r="T175" s="196"/>
      <c r="AT175" s="191" t="s">
        <v>189</v>
      </c>
      <c r="AU175" s="191" t="s">
        <v>84</v>
      </c>
      <c r="AV175" s="14" t="s">
        <v>82</v>
      </c>
      <c r="AW175" s="14" t="s">
        <v>31</v>
      </c>
      <c r="AX175" s="14" t="s">
        <v>75</v>
      </c>
      <c r="AY175" s="191" t="s">
        <v>177</v>
      </c>
    </row>
    <row r="176" spans="2:51" s="13" customFormat="1" ht="12">
      <c r="B176" s="181"/>
      <c r="D176" s="182" t="s">
        <v>189</v>
      </c>
      <c r="E176" s="183" t="s">
        <v>1</v>
      </c>
      <c r="F176" s="184" t="s">
        <v>278</v>
      </c>
      <c r="H176" s="185">
        <v>26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189</v>
      </c>
      <c r="AU176" s="183" t="s">
        <v>84</v>
      </c>
      <c r="AV176" s="13" t="s">
        <v>84</v>
      </c>
      <c r="AW176" s="13" t="s">
        <v>31</v>
      </c>
      <c r="AX176" s="13" t="s">
        <v>82</v>
      </c>
      <c r="AY176" s="183" t="s">
        <v>177</v>
      </c>
    </row>
    <row r="177" spans="1:65" s="2" customFormat="1" ht="16.5" customHeight="1">
      <c r="A177" s="33"/>
      <c r="B177" s="167"/>
      <c r="C177" s="168" t="s">
        <v>279</v>
      </c>
      <c r="D177" s="168" t="s">
        <v>179</v>
      </c>
      <c r="E177" s="169" t="s">
        <v>280</v>
      </c>
      <c r="F177" s="170" t="s">
        <v>281</v>
      </c>
      <c r="G177" s="171" t="s">
        <v>274</v>
      </c>
      <c r="H177" s="172">
        <v>1</v>
      </c>
      <c r="I177" s="173"/>
      <c r="J177" s="174">
        <f>ROUND(I177*H177,2)</f>
        <v>0</v>
      </c>
      <c r="K177" s="170" t="s">
        <v>1</v>
      </c>
      <c r="L177" s="34"/>
      <c r="M177" s="175" t="s">
        <v>1</v>
      </c>
      <c r="N177" s="176" t="s">
        <v>40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184</v>
      </c>
      <c r="AT177" s="179" t="s">
        <v>179</v>
      </c>
      <c r="AU177" s="179" t="s">
        <v>84</v>
      </c>
      <c r="AY177" s="18" t="s">
        <v>177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82</v>
      </c>
      <c r="BK177" s="180">
        <f>ROUND(I177*H177,2)</f>
        <v>0</v>
      </c>
      <c r="BL177" s="18" t="s">
        <v>184</v>
      </c>
      <c r="BM177" s="179" t="s">
        <v>282</v>
      </c>
    </row>
    <row r="178" spans="2:51" s="13" customFormat="1" ht="22.5">
      <c r="B178" s="181"/>
      <c r="D178" s="182" t="s">
        <v>189</v>
      </c>
      <c r="E178" s="183" t="s">
        <v>1</v>
      </c>
      <c r="F178" s="184" t="s">
        <v>283</v>
      </c>
      <c r="H178" s="185">
        <v>1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189</v>
      </c>
      <c r="AU178" s="183" t="s">
        <v>84</v>
      </c>
      <c r="AV178" s="13" t="s">
        <v>84</v>
      </c>
      <c r="AW178" s="13" t="s">
        <v>31</v>
      </c>
      <c r="AX178" s="13" t="s">
        <v>82</v>
      </c>
      <c r="AY178" s="183" t="s">
        <v>177</v>
      </c>
    </row>
    <row r="179" spans="1:65" s="2" customFormat="1" ht="16.5" customHeight="1">
      <c r="A179" s="33"/>
      <c r="B179" s="167"/>
      <c r="C179" s="168" t="s">
        <v>7</v>
      </c>
      <c r="D179" s="168" t="s">
        <v>179</v>
      </c>
      <c r="E179" s="169" t="s">
        <v>284</v>
      </c>
      <c r="F179" s="170" t="s">
        <v>285</v>
      </c>
      <c r="G179" s="171" t="s">
        <v>182</v>
      </c>
      <c r="H179" s="172">
        <v>60.246</v>
      </c>
      <c r="I179" s="173"/>
      <c r="J179" s="174">
        <f>ROUND(I179*H179,2)</f>
        <v>0</v>
      </c>
      <c r="K179" s="170" t="s">
        <v>275</v>
      </c>
      <c r="L179" s="34"/>
      <c r="M179" s="175" t="s">
        <v>1</v>
      </c>
      <c r="N179" s="176" t="s">
        <v>40</v>
      </c>
      <c r="O179" s="59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184</v>
      </c>
      <c r="AT179" s="179" t="s">
        <v>179</v>
      </c>
      <c r="AU179" s="179" t="s">
        <v>84</v>
      </c>
      <c r="AY179" s="18" t="s">
        <v>177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82</v>
      </c>
      <c r="BK179" s="180">
        <f>ROUND(I179*H179,2)</f>
        <v>0</v>
      </c>
      <c r="BL179" s="18" t="s">
        <v>184</v>
      </c>
      <c r="BM179" s="179" t="s">
        <v>286</v>
      </c>
    </row>
    <row r="180" spans="2:51" s="14" customFormat="1" ht="12">
      <c r="B180" s="190"/>
      <c r="D180" s="182" t="s">
        <v>189</v>
      </c>
      <c r="E180" s="191" t="s">
        <v>1</v>
      </c>
      <c r="F180" s="192" t="s">
        <v>287</v>
      </c>
      <c r="H180" s="191" t="s">
        <v>1</v>
      </c>
      <c r="I180" s="193"/>
      <c r="L180" s="190"/>
      <c r="M180" s="194"/>
      <c r="N180" s="195"/>
      <c r="O180" s="195"/>
      <c r="P180" s="195"/>
      <c r="Q180" s="195"/>
      <c r="R180" s="195"/>
      <c r="S180" s="195"/>
      <c r="T180" s="196"/>
      <c r="AT180" s="191" t="s">
        <v>189</v>
      </c>
      <c r="AU180" s="191" t="s">
        <v>84</v>
      </c>
      <c r="AV180" s="14" t="s">
        <v>82</v>
      </c>
      <c r="AW180" s="14" t="s">
        <v>31</v>
      </c>
      <c r="AX180" s="14" t="s">
        <v>75</v>
      </c>
      <c r="AY180" s="191" t="s">
        <v>177</v>
      </c>
    </row>
    <row r="181" spans="2:51" s="13" customFormat="1" ht="12">
      <c r="B181" s="181"/>
      <c r="D181" s="182" t="s">
        <v>189</v>
      </c>
      <c r="E181" s="183" t="s">
        <v>1</v>
      </c>
      <c r="F181" s="184" t="s">
        <v>288</v>
      </c>
      <c r="H181" s="185">
        <v>60.246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189</v>
      </c>
      <c r="AU181" s="183" t="s">
        <v>84</v>
      </c>
      <c r="AV181" s="13" t="s">
        <v>84</v>
      </c>
      <c r="AW181" s="13" t="s">
        <v>31</v>
      </c>
      <c r="AX181" s="13" t="s">
        <v>82</v>
      </c>
      <c r="AY181" s="183" t="s">
        <v>177</v>
      </c>
    </row>
    <row r="182" spans="1:65" s="2" customFormat="1" ht="24" customHeight="1">
      <c r="A182" s="33"/>
      <c r="B182" s="167"/>
      <c r="C182" s="205" t="s">
        <v>289</v>
      </c>
      <c r="D182" s="205" t="s">
        <v>290</v>
      </c>
      <c r="E182" s="206" t="s">
        <v>291</v>
      </c>
      <c r="F182" s="207" t="s">
        <v>292</v>
      </c>
      <c r="G182" s="208" t="s">
        <v>274</v>
      </c>
      <c r="H182" s="209">
        <v>610</v>
      </c>
      <c r="I182" s="210"/>
      <c r="J182" s="211">
        <f>ROUND(I182*H182,2)</f>
        <v>0</v>
      </c>
      <c r="K182" s="207" t="s">
        <v>1</v>
      </c>
      <c r="L182" s="212"/>
      <c r="M182" s="213" t="s">
        <v>1</v>
      </c>
      <c r="N182" s="214" t="s">
        <v>40</v>
      </c>
      <c r="O182" s="59"/>
      <c r="P182" s="177">
        <f>O182*H182</f>
        <v>0</v>
      </c>
      <c r="Q182" s="177">
        <v>0.00015</v>
      </c>
      <c r="R182" s="177">
        <f>Q182*H182</f>
        <v>0.0915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217</v>
      </c>
      <c r="AT182" s="179" t="s">
        <v>290</v>
      </c>
      <c r="AU182" s="179" t="s">
        <v>84</v>
      </c>
      <c r="AY182" s="18" t="s">
        <v>177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82</v>
      </c>
      <c r="BK182" s="180">
        <f>ROUND(I182*H182,2)</f>
        <v>0</v>
      </c>
      <c r="BL182" s="18" t="s">
        <v>184</v>
      </c>
      <c r="BM182" s="179" t="s">
        <v>293</v>
      </c>
    </row>
    <row r="183" spans="2:63" s="12" customFormat="1" ht="22.9" customHeight="1">
      <c r="B183" s="154"/>
      <c r="D183" s="155" t="s">
        <v>74</v>
      </c>
      <c r="E183" s="165" t="s">
        <v>222</v>
      </c>
      <c r="F183" s="165" t="s">
        <v>294</v>
      </c>
      <c r="I183" s="157"/>
      <c r="J183" s="166">
        <f>BK183</f>
        <v>0</v>
      </c>
      <c r="L183" s="154"/>
      <c r="M183" s="159"/>
      <c r="N183" s="160"/>
      <c r="O183" s="160"/>
      <c r="P183" s="161">
        <f>SUM(P184:P206)</f>
        <v>0</v>
      </c>
      <c r="Q183" s="160"/>
      <c r="R183" s="161">
        <f>SUM(R184:R206)</f>
        <v>62.47981000000001</v>
      </c>
      <c r="S183" s="160"/>
      <c r="T183" s="162">
        <f>SUM(T184:T206)</f>
        <v>1.4129999999999998</v>
      </c>
      <c r="AR183" s="155" t="s">
        <v>82</v>
      </c>
      <c r="AT183" s="163" t="s">
        <v>74</v>
      </c>
      <c r="AU183" s="163" t="s">
        <v>82</v>
      </c>
      <c r="AY183" s="155" t="s">
        <v>177</v>
      </c>
      <c r="BK183" s="164">
        <f>SUM(BK184:BK206)</f>
        <v>0</v>
      </c>
    </row>
    <row r="184" spans="1:65" s="2" customFormat="1" ht="24" customHeight="1">
      <c r="A184" s="33"/>
      <c r="B184" s="167"/>
      <c r="C184" s="168" t="s">
        <v>295</v>
      </c>
      <c r="D184" s="168" t="s">
        <v>179</v>
      </c>
      <c r="E184" s="169" t="s">
        <v>296</v>
      </c>
      <c r="F184" s="170" t="s">
        <v>297</v>
      </c>
      <c r="G184" s="171" t="s">
        <v>182</v>
      </c>
      <c r="H184" s="172">
        <v>90</v>
      </c>
      <c r="I184" s="173"/>
      <c r="J184" s="174">
        <f>ROUND(I184*H184,2)</f>
        <v>0</v>
      </c>
      <c r="K184" s="170" t="s">
        <v>183</v>
      </c>
      <c r="L184" s="34"/>
      <c r="M184" s="175" t="s">
        <v>1</v>
      </c>
      <c r="N184" s="176" t="s">
        <v>40</v>
      </c>
      <c r="O184" s="59"/>
      <c r="P184" s="177">
        <f>O184*H184</f>
        <v>0</v>
      </c>
      <c r="Q184" s="177">
        <v>0.00069</v>
      </c>
      <c r="R184" s="177">
        <f>Q184*H184</f>
        <v>0.062099999999999995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184</v>
      </c>
      <c r="AT184" s="179" t="s">
        <v>179</v>
      </c>
      <c r="AU184" s="179" t="s">
        <v>84</v>
      </c>
      <c r="AY184" s="18" t="s">
        <v>177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82</v>
      </c>
      <c r="BK184" s="180">
        <f>ROUND(I184*H184,2)</f>
        <v>0</v>
      </c>
      <c r="BL184" s="18" t="s">
        <v>184</v>
      </c>
      <c r="BM184" s="179" t="s">
        <v>298</v>
      </c>
    </row>
    <row r="185" spans="1:65" s="2" customFormat="1" ht="24" customHeight="1">
      <c r="A185" s="33"/>
      <c r="B185" s="167"/>
      <c r="C185" s="168" t="s">
        <v>299</v>
      </c>
      <c r="D185" s="168" t="s">
        <v>179</v>
      </c>
      <c r="E185" s="169" t="s">
        <v>300</v>
      </c>
      <c r="F185" s="170" t="s">
        <v>301</v>
      </c>
      <c r="G185" s="171" t="s">
        <v>182</v>
      </c>
      <c r="H185" s="172">
        <v>9</v>
      </c>
      <c r="I185" s="173"/>
      <c r="J185" s="174">
        <f>ROUND(I185*H185,2)</f>
        <v>0</v>
      </c>
      <c r="K185" s="170" t="s">
        <v>183</v>
      </c>
      <c r="L185" s="34"/>
      <c r="M185" s="175" t="s">
        <v>1</v>
      </c>
      <c r="N185" s="176" t="s">
        <v>40</v>
      </c>
      <c r="O185" s="59"/>
      <c r="P185" s="177">
        <f>O185*H185</f>
        <v>0</v>
      </c>
      <c r="Q185" s="177">
        <v>0.91123</v>
      </c>
      <c r="R185" s="177">
        <f>Q185*H185</f>
        <v>8.20107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184</v>
      </c>
      <c r="AT185" s="179" t="s">
        <v>179</v>
      </c>
      <c r="AU185" s="179" t="s">
        <v>84</v>
      </c>
      <c r="AY185" s="18" t="s">
        <v>177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82</v>
      </c>
      <c r="BK185" s="180">
        <f>ROUND(I185*H185,2)</f>
        <v>0</v>
      </c>
      <c r="BL185" s="18" t="s">
        <v>184</v>
      </c>
      <c r="BM185" s="179" t="s">
        <v>302</v>
      </c>
    </row>
    <row r="186" spans="2:51" s="13" customFormat="1" ht="12">
      <c r="B186" s="181"/>
      <c r="D186" s="182" t="s">
        <v>189</v>
      </c>
      <c r="E186" s="183" t="s">
        <v>1</v>
      </c>
      <c r="F186" s="184" t="s">
        <v>303</v>
      </c>
      <c r="H186" s="185">
        <v>9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83" t="s">
        <v>189</v>
      </c>
      <c r="AU186" s="183" t="s">
        <v>84</v>
      </c>
      <c r="AV186" s="13" t="s">
        <v>84</v>
      </c>
      <c r="AW186" s="13" t="s">
        <v>31</v>
      </c>
      <c r="AX186" s="13" t="s">
        <v>82</v>
      </c>
      <c r="AY186" s="183" t="s">
        <v>177</v>
      </c>
    </row>
    <row r="187" spans="1:65" s="2" customFormat="1" ht="24" customHeight="1">
      <c r="A187" s="33"/>
      <c r="B187" s="167"/>
      <c r="C187" s="168" t="s">
        <v>304</v>
      </c>
      <c r="D187" s="168" t="s">
        <v>179</v>
      </c>
      <c r="E187" s="169" t="s">
        <v>305</v>
      </c>
      <c r="F187" s="170" t="s">
        <v>306</v>
      </c>
      <c r="G187" s="171" t="s">
        <v>274</v>
      </c>
      <c r="H187" s="172">
        <v>1</v>
      </c>
      <c r="I187" s="173"/>
      <c r="J187" s="174">
        <f>ROUND(I187*H187,2)</f>
        <v>0</v>
      </c>
      <c r="K187" s="170" t="s">
        <v>1</v>
      </c>
      <c r="L187" s="34"/>
      <c r="M187" s="175" t="s">
        <v>1</v>
      </c>
      <c r="N187" s="176" t="s">
        <v>40</v>
      </c>
      <c r="O187" s="59"/>
      <c r="P187" s="177">
        <f>O187*H187</f>
        <v>0</v>
      </c>
      <c r="Q187" s="177">
        <v>1.3404</v>
      </c>
      <c r="R187" s="177">
        <f>Q187*H187</f>
        <v>1.3404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184</v>
      </c>
      <c r="AT187" s="179" t="s">
        <v>179</v>
      </c>
      <c r="AU187" s="179" t="s">
        <v>84</v>
      </c>
      <c r="AY187" s="18" t="s">
        <v>177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82</v>
      </c>
      <c r="BK187" s="180">
        <f>ROUND(I187*H187,2)</f>
        <v>0</v>
      </c>
      <c r="BL187" s="18" t="s">
        <v>184</v>
      </c>
      <c r="BM187" s="179" t="s">
        <v>307</v>
      </c>
    </row>
    <row r="188" spans="2:51" s="14" customFormat="1" ht="12">
      <c r="B188" s="190"/>
      <c r="D188" s="182" t="s">
        <v>189</v>
      </c>
      <c r="E188" s="191" t="s">
        <v>1</v>
      </c>
      <c r="F188" s="192" t="s">
        <v>308</v>
      </c>
      <c r="H188" s="191" t="s">
        <v>1</v>
      </c>
      <c r="I188" s="193"/>
      <c r="L188" s="190"/>
      <c r="M188" s="194"/>
      <c r="N188" s="195"/>
      <c r="O188" s="195"/>
      <c r="P188" s="195"/>
      <c r="Q188" s="195"/>
      <c r="R188" s="195"/>
      <c r="S188" s="195"/>
      <c r="T188" s="196"/>
      <c r="AT188" s="191" t="s">
        <v>189</v>
      </c>
      <c r="AU188" s="191" t="s">
        <v>84</v>
      </c>
      <c r="AV188" s="14" t="s">
        <v>82</v>
      </c>
      <c r="AW188" s="14" t="s">
        <v>31</v>
      </c>
      <c r="AX188" s="14" t="s">
        <v>75</v>
      </c>
      <c r="AY188" s="191" t="s">
        <v>177</v>
      </c>
    </row>
    <row r="189" spans="2:51" s="14" customFormat="1" ht="22.5">
      <c r="B189" s="190"/>
      <c r="D189" s="182" t="s">
        <v>189</v>
      </c>
      <c r="E189" s="191" t="s">
        <v>1</v>
      </c>
      <c r="F189" s="192" t="s">
        <v>309</v>
      </c>
      <c r="H189" s="191" t="s">
        <v>1</v>
      </c>
      <c r="I189" s="193"/>
      <c r="L189" s="190"/>
      <c r="M189" s="194"/>
      <c r="N189" s="195"/>
      <c r="O189" s="195"/>
      <c r="P189" s="195"/>
      <c r="Q189" s="195"/>
      <c r="R189" s="195"/>
      <c r="S189" s="195"/>
      <c r="T189" s="196"/>
      <c r="AT189" s="191" t="s">
        <v>189</v>
      </c>
      <c r="AU189" s="191" t="s">
        <v>84</v>
      </c>
      <c r="AV189" s="14" t="s">
        <v>82</v>
      </c>
      <c r="AW189" s="14" t="s">
        <v>31</v>
      </c>
      <c r="AX189" s="14" t="s">
        <v>75</v>
      </c>
      <c r="AY189" s="191" t="s">
        <v>177</v>
      </c>
    </row>
    <row r="190" spans="2:51" s="14" customFormat="1" ht="12">
      <c r="B190" s="190"/>
      <c r="D190" s="182" t="s">
        <v>189</v>
      </c>
      <c r="E190" s="191" t="s">
        <v>1</v>
      </c>
      <c r="F190" s="192" t="s">
        <v>310</v>
      </c>
      <c r="H190" s="191" t="s">
        <v>1</v>
      </c>
      <c r="I190" s="193"/>
      <c r="L190" s="190"/>
      <c r="M190" s="194"/>
      <c r="N190" s="195"/>
      <c r="O190" s="195"/>
      <c r="P190" s="195"/>
      <c r="Q190" s="195"/>
      <c r="R190" s="195"/>
      <c r="S190" s="195"/>
      <c r="T190" s="196"/>
      <c r="AT190" s="191" t="s">
        <v>189</v>
      </c>
      <c r="AU190" s="191" t="s">
        <v>84</v>
      </c>
      <c r="AV190" s="14" t="s">
        <v>82</v>
      </c>
      <c r="AW190" s="14" t="s">
        <v>31</v>
      </c>
      <c r="AX190" s="14" t="s">
        <v>75</v>
      </c>
      <c r="AY190" s="191" t="s">
        <v>177</v>
      </c>
    </row>
    <row r="191" spans="2:51" s="14" customFormat="1" ht="12">
      <c r="B191" s="190"/>
      <c r="D191" s="182" t="s">
        <v>189</v>
      </c>
      <c r="E191" s="191" t="s">
        <v>1</v>
      </c>
      <c r="F191" s="192" t="s">
        <v>311</v>
      </c>
      <c r="H191" s="191" t="s">
        <v>1</v>
      </c>
      <c r="I191" s="193"/>
      <c r="L191" s="190"/>
      <c r="M191" s="194"/>
      <c r="N191" s="195"/>
      <c r="O191" s="195"/>
      <c r="P191" s="195"/>
      <c r="Q191" s="195"/>
      <c r="R191" s="195"/>
      <c r="S191" s="195"/>
      <c r="T191" s="196"/>
      <c r="AT191" s="191" t="s">
        <v>189</v>
      </c>
      <c r="AU191" s="191" t="s">
        <v>84</v>
      </c>
      <c r="AV191" s="14" t="s">
        <v>82</v>
      </c>
      <c r="AW191" s="14" t="s">
        <v>31</v>
      </c>
      <c r="AX191" s="14" t="s">
        <v>75</v>
      </c>
      <c r="AY191" s="191" t="s">
        <v>177</v>
      </c>
    </row>
    <row r="192" spans="2:51" s="13" customFormat="1" ht="12">
      <c r="B192" s="181"/>
      <c r="D192" s="182" t="s">
        <v>189</v>
      </c>
      <c r="E192" s="183" t="s">
        <v>1</v>
      </c>
      <c r="F192" s="184" t="s">
        <v>82</v>
      </c>
      <c r="H192" s="185">
        <v>1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189</v>
      </c>
      <c r="AU192" s="183" t="s">
        <v>84</v>
      </c>
      <c r="AV192" s="13" t="s">
        <v>84</v>
      </c>
      <c r="AW192" s="13" t="s">
        <v>31</v>
      </c>
      <c r="AX192" s="13" t="s">
        <v>82</v>
      </c>
      <c r="AY192" s="183" t="s">
        <v>177</v>
      </c>
    </row>
    <row r="193" spans="1:65" s="2" customFormat="1" ht="36" customHeight="1">
      <c r="A193" s="33"/>
      <c r="B193" s="167"/>
      <c r="C193" s="168" t="s">
        <v>278</v>
      </c>
      <c r="D193" s="168" t="s">
        <v>179</v>
      </c>
      <c r="E193" s="169" t="s">
        <v>312</v>
      </c>
      <c r="F193" s="170" t="s">
        <v>313</v>
      </c>
      <c r="G193" s="171" t="s">
        <v>274</v>
      </c>
      <c r="H193" s="172">
        <v>1</v>
      </c>
      <c r="I193" s="173"/>
      <c r="J193" s="174">
        <f>ROUND(I193*H193,2)</f>
        <v>0</v>
      </c>
      <c r="K193" s="170" t="s">
        <v>1</v>
      </c>
      <c r="L193" s="34"/>
      <c r="M193" s="175" t="s">
        <v>1</v>
      </c>
      <c r="N193" s="176" t="s">
        <v>40</v>
      </c>
      <c r="O193" s="59"/>
      <c r="P193" s="177">
        <f>O193*H193</f>
        <v>0</v>
      </c>
      <c r="Q193" s="177">
        <v>1.3404</v>
      </c>
      <c r="R193" s="177">
        <f>Q193*H193</f>
        <v>1.3404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184</v>
      </c>
      <c r="AT193" s="179" t="s">
        <v>179</v>
      </c>
      <c r="AU193" s="179" t="s">
        <v>84</v>
      </c>
      <c r="AY193" s="18" t="s">
        <v>177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82</v>
      </c>
      <c r="BK193" s="180">
        <f>ROUND(I193*H193,2)</f>
        <v>0</v>
      </c>
      <c r="BL193" s="18" t="s">
        <v>184</v>
      </c>
      <c r="BM193" s="179" t="s">
        <v>314</v>
      </c>
    </row>
    <row r="194" spans="2:51" s="13" customFormat="1" ht="12">
      <c r="B194" s="181"/>
      <c r="D194" s="182" t="s">
        <v>189</v>
      </c>
      <c r="E194" s="183" t="s">
        <v>1</v>
      </c>
      <c r="F194" s="184" t="s">
        <v>82</v>
      </c>
      <c r="H194" s="185">
        <v>1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189</v>
      </c>
      <c r="AU194" s="183" t="s">
        <v>84</v>
      </c>
      <c r="AV194" s="13" t="s">
        <v>84</v>
      </c>
      <c r="AW194" s="13" t="s">
        <v>31</v>
      </c>
      <c r="AX194" s="13" t="s">
        <v>82</v>
      </c>
      <c r="AY194" s="183" t="s">
        <v>177</v>
      </c>
    </row>
    <row r="195" spans="1:65" s="2" customFormat="1" ht="24" customHeight="1">
      <c r="A195" s="33"/>
      <c r="B195" s="167"/>
      <c r="C195" s="168" t="s">
        <v>315</v>
      </c>
      <c r="D195" s="168" t="s">
        <v>179</v>
      </c>
      <c r="E195" s="169" t="s">
        <v>316</v>
      </c>
      <c r="F195" s="170" t="s">
        <v>317</v>
      </c>
      <c r="G195" s="171" t="s">
        <v>274</v>
      </c>
      <c r="H195" s="172">
        <v>1</v>
      </c>
      <c r="I195" s="173"/>
      <c r="J195" s="174">
        <f>ROUND(I195*H195,2)</f>
        <v>0</v>
      </c>
      <c r="K195" s="170" t="s">
        <v>1</v>
      </c>
      <c r="L195" s="34"/>
      <c r="M195" s="175" t="s">
        <v>1</v>
      </c>
      <c r="N195" s="176" t="s">
        <v>40</v>
      </c>
      <c r="O195" s="59"/>
      <c r="P195" s="177">
        <f>O195*H195</f>
        <v>0</v>
      </c>
      <c r="Q195" s="177">
        <v>1.3404</v>
      </c>
      <c r="R195" s="177">
        <f>Q195*H195</f>
        <v>1.3404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184</v>
      </c>
      <c r="AT195" s="179" t="s">
        <v>179</v>
      </c>
      <c r="AU195" s="179" t="s">
        <v>84</v>
      </c>
      <c r="AY195" s="18" t="s">
        <v>177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82</v>
      </c>
      <c r="BK195" s="180">
        <f>ROUND(I195*H195,2)</f>
        <v>0</v>
      </c>
      <c r="BL195" s="18" t="s">
        <v>184</v>
      </c>
      <c r="BM195" s="179" t="s">
        <v>318</v>
      </c>
    </row>
    <row r="196" spans="2:51" s="13" customFormat="1" ht="12">
      <c r="B196" s="181"/>
      <c r="D196" s="182" t="s">
        <v>189</v>
      </c>
      <c r="E196" s="183" t="s">
        <v>1</v>
      </c>
      <c r="F196" s="184" t="s">
        <v>82</v>
      </c>
      <c r="H196" s="185">
        <v>1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189</v>
      </c>
      <c r="AU196" s="183" t="s">
        <v>84</v>
      </c>
      <c r="AV196" s="13" t="s">
        <v>84</v>
      </c>
      <c r="AW196" s="13" t="s">
        <v>31</v>
      </c>
      <c r="AX196" s="13" t="s">
        <v>82</v>
      </c>
      <c r="AY196" s="183" t="s">
        <v>177</v>
      </c>
    </row>
    <row r="197" spans="1:65" s="2" customFormat="1" ht="16.5" customHeight="1">
      <c r="A197" s="33"/>
      <c r="B197" s="167"/>
      <c r="C197" s="168" t="s">
        <v>319</v>
      </c>
      <c r="D197" s="168" t="s">
        <v>179</v>
      </c>
      <c r="E197" s="169" t="s">
        <v>320</v>
      </c>
      <c r="F197" s="170" t="s">
        <v>321</v>
      </c>
      <c r="G197" s="171" t="s">
        <v>274</v>
      </c>
      <c r="H197" s="172">
        <v>1</v>
      </c>
      <c r="I197" s="173"/>
      <c r="J197" s="174">
        <f>ROUND(I197*H197,2)</f>
        <v>0</v>
      </c>
      <c r="K197" s="170" t="s">
        <v>1</v>
      </c>
      <c r="L197" s="34"/>
      <c r="M197" s="175" t="s">
        <v>1</v>
      </c>
      <c r="N197" s="176" t="s">
        <v>40</v>
      </c>
      <c r="O197" s="59"/>
      <c r="P197" s="177">
        <f>O197*H197</f>
        <v>0</v>
      </c>
      <c r="Q197" s="177">
        <v>1.3404</v>
      </c>
      <c r="R197" s="177">
        <f>Q197*H197</f>
        <v>1.3404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184</v>
      </c>
      <c r="AT197" s="179" t="s">
        <v>179</v>
      </c>
      <c r="AU197" s="179" t="s">
        <v>84</v>
      </c>
      <c r="AY197" s="18" t="s">
        <v>177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82</v>
      </c>
      <c r="BK197" s="180">
        <f>ROUND(I197*H197,2)</f>
        <v>0</v>
      </c>
      <c r="BL197" s="18" t="s">
        <v>184</v>
      </c>
      <c r="BM197" s="179" t="s">
        <v>322</v>
      </c>
    </row>
    <row r="198" spans="2:51" s="13" customFormat="1" ht="12">
      <c r="B198" s="181"/>
      <c r="D198" s="182" t="s">
        <v>189</v>
      </c>
      <c r="E198" s="183" t="s">
        <v>1</v>
      </c>
      <c r="F198" s="184" t="s">
        <v>82</v>
      </c>
      <c r="H198" s="185">
        <v>1</v>
      </c>
      <c r="I198" s="186"/>
      <c r="L198" s="181"/>
      <c r="M198" s="187"/>
      <c r="N198" s="188"/>
      <c r="O198" s="188"/>
      <c r="P198" s="188"/>
      <c r="Q198" s="188"/>
      <c r="R198" s="188"/>
      <c r="S198" s="188"/>
      <c r="T198" s="189"/>
      <c r="AT198" s="183" t="s">
        <v>189</v>
      </c>
      <c r="AU198" s="183" t="s">
        <v>84</v>
      </c>
      <c r="AV198" s="13" t="s">
        <v>84</v>
      </c>
      <c r="AW198" s="13" t="s">
        <v>31</v>
      </c>
      <c r="AX198" s="13" t="s">
        <v>82</v>
      </c>
      <c r="AY198" s="183" t="s">
        <v>177</v>
      </c>
    </row>
    <row r="199" spans="1:65" s="2" customFormat="1" ht="24" customHeight="1">
      <c r="A199" s="33"/>
      <c r="B199" s="167"/>
      <c r="C199" s="168" t="s">
        <v>323</v>
      </c>
      <c r="D199" s="168" t="s">
        <v>179</v>
      </c>
      <c r="E199" s="169" t="s">
        <v>324</v>
      </c>
      <c r="F199" s="170" t="s">
        <v>325</v>
      </c>
      <c r="G199" s="171" t="s">
        <v>274</v>
      </c>
      <c r="H199" s="172">
        <v>2</v>
      </c>
      <c r="I199" s="173"/>
      <c r="J199" s="174">
        <f>ROUND(I199*H199,2)</f>
        <v>0</v>
      </c>
      <c r="K199" s="170" t="s">
        <v>275</v>
      </c>
      <c r="L199" s="34"/>
      <c r="M199" s="175" t="s">
        <v>1</v>
      </c>
      <c r="N199" s="176" t="s">
        <v>40</v>
      </c>
      <c r="O199" s="59"/>
      <c r="P199" s="177">
        <f>O199*H199</f>
        <v>0</v>
      </c>
      <c r="Q199" s="177">
        <v>0.39332</v>
      </c>
      <c r="R199" s="177">
        <f>Q199*H199</f>
        <v>0.78664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184</v>
      </c>
      <c r="AT199" s="179" t="s">
        <v>179</v>
      </c>
      <c r="AU199" s="179" t="s">
        <v>84</v>
      </c>
      <c r="AY199" s="18" t="s">
        <v>177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82</v>
      </c>
      <c r="BK199" s="180">
        <f>ROUND(I199*H199,2)</f>
        <v>0</v>
      </c>
      <c r="BL199" s="18" t="s">
        <v>184</v>
      </c>
      <c r="BM199" s="179" t="s">
        <v>326</v>
      </c>
    </row>
    <row r="200" spans="2:51" s="13" customFormat="1" ht="12">
      <c r="B200" s="181"/>
      <c r="D200" s="182" t="s">
        <v>189</v>
      </c>
      <c r="E200" s="183" t="s">
        <v>1</v>
      </c>
      <c r="F200" s="184" t="s">
        <v>327</v>
      </c>
      <c r="H200" s="185">
        <v>2</v>
      </c>
      <c r="I200" s="186"/>
      <c r="L200" s="181"/>
      <c r="M200" s="187"/>
      <c r="N200" s="188"/>
      <c r="O200" s="188"/>
      <c r="P200" s="188"/>
      <c r="Q200" s="188"/>
      <c r="R200" s="188"/>
      <c r="S200" s="188"/>
      <c r="T200" s="189"/>
      <c r="AT200" s="183" t="s">
        <v>189</v>
      </c>
      <c r="AU200" s="183" t="s">
        <v>84</v>
      </c>
      <c r="AV200" s="13" t="s">
        <v>84</v>
      </c>
      <c r="AW200" s="13" t="s">
        <v>31</v>
      </c>
      <c r="AX200" s="13" t="s">
        <v>82</v>
      </c>
      <c r="AY200" s="183" t="s">
        <v>177</v>
      </c>
    </row>
    <row r="201" spans="1:65" s="2" customFormat="1" ht="16.5" customHeight="1">
      <c r="A201" s="33"/>
      <c r="B201" s="167"/>
      <c r="C201" s="205" t="s">
        <v>328</v>
      </c>
      <c r="D201" s="205" t="s">
        <v>290</v>
      </c>
      <c r="E201" s="206" t="s">
        <v>329</v>
      </c>
      <c r="F201" s="207" t="s">
        <v>330</v>
      </c>
      <c r="G201" s="208" t="s">
        <v>274</v>
      </c>
      <c r="H201" s="209">
        <v>2</v>
      </c>
      <c r="I201" s="210"/>
      <c r="J201" s="211">
        <f>ROUND(I201*H201,2)</f>
        <v>0</v>
      </c>
      <c r="K201" s="207" t="s">
        <v>275</v>
      </c>
      <c r="L201" s="212"/>
      <c r="M201" s="213" t="s">
        <v>1</v>
      </c>
      <c r="N201" s="214" t="s">
        <v>40</v>
      </c>
      <c r="O201" s="59"/>
      <c r="P201" s="177">
        <f>O201*H201</f>
        <v>0</v>
      </c>
      <c r="Q201" s="177">
        <v>0.023</v>
      </c>
      <c r="R201" s="177">
        <f>Q201*H201</f>
        <v>0.046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217</v>
      </c>
      <c r="AT201" s="179" t="s">
        <v>290</v>
      </c>
      <c r="AU201" s="179" t="s">
        <v>84</v>
      </c>
      <c r="AY201" s="18" t="s">
        <v>177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82</v>
      </c>
      <c r="BK201" s="180">
        <f>ROUND(I201*H201,2)</f>
        <v>0</v>
      </c>
      <c r="BL201" s="18" t="s">
        <v>184</v>
      </c>
      <c r="BM201" s="179" t="s">
        <v>331</v>
      </c>
    </row>
    <row r="202" spans="1:65" s="2" customFormat="1" ht="24" customHeight="1">
      <c r="A202" s="33"/>
      <c r="B202" s="167"/>
      <c r="C202" s="168" t="s">
        <v>332</v>
      </c>
      <c r="D202" s="168" t="s">
        <v>179</v>
      </c>
      <c r="E202" s="169" t="s">
        <v>333</v>
      </c>
      <c r="F202" s="170" t="s">
        <v>334</v>
      </c>
      <c r="G202" s="171" t="s">
        <v>182</v>
      </c>
      <c r="H202" s="172">
        <v>80</v>
      </c>
      <c r="I202" s="173"/>
      <c r="J202" s="174">
        <f>ROUND(I202*H202,2)</f>
        <v>0</v>
      </c>
      <c r="K202" s="170" t="s">
        <v>183</v>
      </c>
      <c r="L202" s="34"/>
      <c r="M202" s="175" t="s">
        <v>1</v>
      </c>
      <c r="N202" s="176" t="s">
        <v>40</v>
      </c>
      <c r="O202" s="59"/>
      <c r="P202" s="177">
        <f>O202*H202</f>
        <v>0</v>
      </c>
      <c r="Q202" s="177">
        <v>0.60028</v>
      </c>
      <c r="R202" s="177">
        <f>Q202*H202</f>
        <v>48.022400000000005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184</v>
      </c>
      <c r="AT202" s="179" t="s">
        <v>179</v>
      </c>
      <c r="AU202" s="179" t="s">
        <v>84</v>
      </c>
      <c r="AY202" s="18" t="s">
        <v>177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82</v>
      </c>
      <c r="BK202" s="180">
        <f>ROUND(I202*H202,2)</f>
        <v>0</v>
      </c>
      <c r="BL202" s="18" t="s">
        <v>184</v>
      </c>
      <c r="BM202" s="179" t="s">
        <v>335</v>
      </c>
    </row>
    <row r="203" spans="2:51" s="13" customFormat="1" ht="12">
      <c r="B203" s="181"/>
      <c r="D203" s="182" t="s">
        <v>189</v>
      </c>
      <c r="E203" s="183" t="s">
        <v>1</v>
      </c>
      <c r="F203" s="184" t="s">
        <v>336</v>
      </c>
      <c r="H203" s="185">
        <v>80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189</v>
      </c>
      <c r="AU203" s="183" t="s">
        <v>84</v>
      </c>
      <c r="AV203" s="13" t="s">
        <v>84</v>
      </c>
      <c r="AW203" s="13" t="s">
        <v>31</v>
      </c>
      <c r="AX203" s="13" t="s">
        <v>82</v>
      </c>
      <c r="AY203" s="183" t="s">
        <v>177</v>
      </c>
    </row>
    <row r="204" spans="1:65" s="2" customFormat="1" ht="24" customHeight="1">
      <c r="A204" s="33"/>
      <c r="B204" s="167"/>
      <c r="C204" s="168" t="s">
        <v>337</v>
      </c>
      <c r="D204" s="168" t="s">
        <v>179</v>
      </c>
      <c r="E204" s="169" t="s">
        <v>338</v>
      </c>
      <c r="F204" s="170" t="s">
        <v>339</v>
      </c>
      <c r="G204" s="171" t="s">
        <v>274</v>
      </c>
      <c r="H204" s="172">
        <v>20</v>
      </c>
      <c r="I204" s="173"/>
      <c r="J204" s="174">
        <f>ROUND(I204*H204,2)</f>
        <v>0</v>
      </c>
      <c r="K204" s="170" t="s">
        <v>183</v>
      </c>
      <c r="L204" s="34"/>
      <c r="M204" s="175" t="s">
        <v>1</v>
      </c>
      <c r="N204" s="176" t="s">
        <v>40</v>
      </c>
      <c r="O204" s="59"/>
      <c r="P204" s="177">
        <f>O204*H204</f>
        <v>0</v>
      </c>
      <c r="Q204" s="177">
        <v>0</v>
      </c>
      <c r="R204" s="177">
        <f>Q204*H204</f>
        <v>0</v>
      </c>
      <c r="S204" s="177">
        <v>0.0657</v>
      </c>
      <c r="T204" s="178">
        <f>S204*H204</f>
        <v>1.3139999999999998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184</v>
      </c>
      <c r="AT204" s="179" t="s">
        <v>179</v>
      </c>
      <c r="AU204" s="179" t="s">
        <v>84</v>
      </c>
      <c r="AY204" s="18" t="s">
        <v>177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8" t="s">
        <v>82</v>
      </c>
      <c r="BK204" s="180">
        <f>ROUND(I204*H204,2)</f>
        <v>0</v>
      </c>
      <c r="BL204" s="18" t="s">
        <v>184</v>
      </c>
      <c r="BM204" s="179" t="s">
        <v>340</v>
      </c>
    </row>
    <row r="205" spans="2:51" s="13" customFormat="1" ht="12">
      <c r="B205" s="181"/>
      <c r="D205" s="182" t="s">
        <v>189</v>
      </c>
      <c r="E205" s="183" t="s">
        <v>1</v>
      </c>
      <c r="F205" s="184" t="s">
        <v>341</v>
      </c>
      <c r="H205" s="185">
        <v>20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189</v>
      </c>
      <c r="AU205" s="183" t="s">
        <v>84</v>
      </c>
      <c r="AV205" s="13" t="s">
        <v>84</v>
      </c>
      <c r="AW205" s="13" t="s">
        <v>31</v>
      </c>
      <c r="AX205" s="13" t="s">
        <v>82</v>
      </c>
      <c r="AY205" s="183" t="s">
        <v>177</v>
      </c>
    </row>
    <row r="206" spans="1:65" s="2" customFormat="1" ht="24" customHeight="1">
      <c r="A206" s="33"/>
      <c r="B206" s="167"/>
      <c r="C206" s="168" t="s">
        <v>342</v>
      </c>
      <c r="D206" s="168" t="s">
        <v>179</v>
      </c>
      <c r="E206" s="169" t="s">
        <v>343</v>
      </c>
      <c r="F206" s="170" t="s">
        <v>344</v>
      </c>
      <c r="G206" s="171" t="s">
        <v>194</v>
      </c>
      <c r="H206" s="172">
        <v>50</v>
      </c>
      <c r="I206" s="173"/>
      <c r="J206" s="174">
        <f>ROUND(I206*H206,2)</f>
        <v>0</v>
      </c>
      <c r="K206" s="170" t="s">
        <v>183</v>
      </c>
      <c r="L206" s="34"/>
      <c r="M206" s="175" t="s">
        <v>1</v>
      </c>
      <c r="N206" s="176" t="s">
        <v>40</v>
      </c>
      <c r="O206" s="59"/>
      <c r="P206" s="177">
        <f>O206*H206</f>
        <v>0</v>
      </c>
      <c r="Q206" s="177">
        <v>0</v>
      </c>
      <c r="R206" s="177">
        <f>Q206*H206</f>
        <v>0</v>
      </c>
      <c r="S206" s="177">
        <v>0.00198</v>
      </c>
      <c r="T206" s="178">
        <f>S206*H206</f>
        <v>0.099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184</v>
      </c>
      <c r="AT206" s="179" t="s">
        <v>179</v>
      </c>
      <c r="AU206" s="179" t="s">
        <v>84</v>
      </c>
      <c r="AY206" s="18" t="s">
        <v>177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82</v>
      </c>
      <c r="BK206" s="180">
        <f>ROUND(I206*H206,2)</f>
        <v>0</v>
      </c>
      <c r="BL206" s="18" t="s">
        <v>184</v>
      </c>
      <c r="BM206" s="179" t="s">
        <v>345</v>
      </c>
    </row>
    <row r="207" spans="2:63" s="12" customFormat="1" ht="22.9" customHeight="1">
      <c r="B207" s="154"/>
      <c r="D207" s="155" t="s">
        <v>74</v>
      </c>
      <c r="E207" s="165" t="s">
        <v>346</v>
      </c>
      <c r="F207" s="165" t="s">
        <v>347</v>
      </c>
      <c r="I207" s="157"/>
      <c r="J207" s="166">
        <f>BK207</f>
        <v>0</v>
      </c>
      <c r="L207" s="154"/>
      <c r="M207" s="159"/>
      <c r="N207" s="160"/>
      <c r="O207" s="160"/>
      <c r="P207" s="161">
        <f>SUM(P208:P222)</f>
        <v>0</v>
      </c>
      <c r="Q207" s="160"/>
      <c r="R207" s="161">
        <f>SUM(R208:R222)</f>
        <v>0</v>
      </c>
      <c r="S207" s="160"/>
      <c r="T207" s="162">
        <f>SUM(T208:T222)</f>
        <v>0</v>
      </c>
      <c r="AR207" s="155" t="s">
        <v>82</v>
      </c>
      <c r="AT207" s="163" t="s">
        <v>74</v>
      </c>
      <c r="AU207" s="163" t="s">
        <v>82</v>
      </c>
      <c r="AY207" s="155" t="s">
        <v>177</v>
      </c>
      <c r="BK207" s="164">
        <f>SUM(BK208:BK222)</f>
        <v>0</v>
      </c>
    </row>
    <row r="208" spans="1:65" s="2" customFormat="1" ht="24" customHeight="1">
      <c r="A208" s="33"/>
      <c r="B208" s="167"/>
      <c r="C208" s="168" t="s">
        <v>348</v>
      </c>
      <c r="D208" s="168" t="s">
        <v>179</v>
      </c>
      <c r="E208" s="169" t="s">
        <v>349</v>
      </c>
      <c r="F208" s="170" t="s">
        <v>350</v>
      </c>
      <c r="G208" s="171" t="s">
        <v>234</v>
      </c>
      <c r="H208" s="172">
        <v>1.413</v>
      </c>
      <c r="I208" s="173"/>
      <c r="J208" s="174">
        <f>ROUND(I208*H208,2)</f>
        <v>0</v>
      </c>
      <c r="K208" s="170" t="s">
        <v>183</v>
      </c>
      <c r="L208" s="34"/>
      <c r="M208" s="175" t="s">
        <v>1</v>
      </c>
      <c r="N208" s="176" t="s">
        <v>40</v>
      </c>
      <c r="O208" s="59"/>
      <c r="P208" s="177">
        <f>O208*H208</f>
        <v>0</v>
      </c>
      <c r="Q208" s="177">
        <v>0</v>
      </c>
      <c r="R208" s="177">
        <f>Q208*H208</f>
        <v>0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184</v>
      </c>
      <c r="AT208" s="179" t="s">
        <v>179</v>
      </c>
      <c r="AU208" s="179" t="s">
        <v>84</v>
      </c>
      <c r="AY208" s="18" t="s">
        <v>177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82</v>
      </c>
      <c r="BK208" s="180">
        <f>ROUND(I208*H208,2)</f>
        <v>0</v>
      </c>
      <c r="BL208" s="18" t="s">
        <v>184</v>
      </c>
      <c r="BM208" s="179" t="s">
        <v>351</v>
      </c>
    </row>
    <row r="209" spans="1:65" s="2" customFormat="1" ht="16.5" customHeight="1">
      <c r="A209" s="33"/>
      <c r="B209" s="167"/>
      <c r="C209" s="168" t="s">
        <v>352</v>
      </c>
      <c r="D209" s="168" t="s">
        <v>179</v>
      </c>
      <c r="E209" s="169" t="s">
        <v>353</v>
      </c>
      <c r="F209" s="170" t="s">
        <v>354</v>
      </c>
      <c r="G209" s="171" t="s">
        <v>234</v>
      </c>
      <c r="H209" s="172">
        <v>145.44</v>
      </c>
      <c r="I209" s="173"/>
      <c r="J209" s="174">
        <f>ROUND(I209*H209,2)</f>
        <v>0</v>
      </c>
      <c r="K209" s="170" t="s">
        <v>183</v>
      </c>
      <c r="L209" s="34"/>
      <c r="M209" s="175" t="s">
        <v>1</v>
      </c>
      <c r="N209" s="176" t="s">
        <v>40</v>
      </c>
      <c r="O209" s="59"/>
      <c r="P209" s="177">
        <f>O209*H209</f>
        <v>0</v>
      </c>
      <c r="Q209" s="177">
        <v>0</v>
      </c>
      <c r="R209" s="177">
        <f>Q209*H209</f>
        <v>0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184</v>
      </c>
      <c r="AT209" s="179" t="s">
        <v>179</v>
      </c>
      <c r="AU209" s="179" t="s">
        <v>84</v>
      </c>
      <c r="AY209" s="18" t="s">
        <v>177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82</v>
      </c>
      <c r="BK209" s="180">
        <f>ROUND(I209*H209,2)</f>
        <v>0</v>
      </c>
      <c r="BL209" s="18" t="s">
        <v>184</v>
      </c>
      <c r="BM209" s="179" t="s">
        <v>355</v>
      </c>
    </row>
    <row r="210" spans="2:51" s="13" customFormat="1" ht="12">
      <c r="B210" s="181"/>
      <c r="D210" s="182" t="s">
        <v>189</v>
      </c>
      <c r="E210" s="183" t="s">
        <v>137</v>
      </c>
      <c r="F210" s="184" t="s">
        <v>138</v>
      </c>
      <c r="H210" s="185">
        <v>145.44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189</v>
      </c>
      <c r="AU210" s="183" t="s">
        <v>84</v>
      </c>
      <c r="AV210" s="13" t="s">
        <v>84</v>
      </c>
      <c r="AW210" s="13" t="s">
        <v>31</v>
      </c>
      <c r="AX210" s="13" t="s">
        <v>82</v>
      </c>
      <c r="AY210" s="183" t="s">
        <v>177</v>
      </c>
    </row>
    <row r="211" spans="1:65" s="2" customFormat="1" ht="24" customHeight="1">
      <c r="A211" s="33"/>
      <c r="B211" s="167"/>
      <c r="C211" s="168" t="s">
        <v>356</v>
      </c>
      <c r="D211" s="168" t="s">
        <v>179</v>
      </c>
      <c r="E211" s="169" t="s">
        <v>357</v>
      </c>
      <c r="F211" s="170" t="s">
        <v>358</v>
      </c>
      <c r="G211" s="171" t="s">
        <v>234</v>
      </c>
      <c r="H211" s="172">
        <v>2036.16</v>
      </c>
      <c r="I211" s="173"/>
      <c r="J211" s="174">
        <f>ROUND(I211*H211,2)</f>
        <v>0</v>
      </c>
      <c r="K211" s="170" t="s">
        <v>183</v>
      </c>
      <c r="L211" s="34"/>
      <c r="M211" s="175" t="s">
        <v>1</v>
      </c>
      <c r="N211" s="176" t="s">
        <v>40</v>
      </c>
      <c r="O211" s="59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184</v>
      </c>
      <c r="AT211" s="179" t="s">
        <v>179</v>
      </c>
      <c r="AU211" s="179" t="s">
        <v>84</v>
      </c>
      <c r="AY211" s="18" t="s">
        <v>177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82</v>
      </c>
      <c r="BK211" s="180">
        <f>ROUND(I211*H211,2)</f>
        <v>0</v>
      </c>
      <c r="BL211" s="18" t="s">
        <v>184</v>
      </c>
      <c r="BM211" s="179" t="s">
        <v>359</v>
      </c>
    </row>
    <row r="212" spans="2:51" s="13" customFormat="1" ht="12">
      <c r="B212" s="181"/>
      <c r="D212" s="182" t="s">
        <v>189</v>
      </c>
      <c r="E212" s="183" t="s">
        <v>1</v>
      </c>
      <c r="F212" s="184" t="s">
        <v>360</v>
      </c>
      <c r="H212" s="185">
        <v>2036.16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189</v>
      </c>
      <c r="AU212" s="183" t="s">
        <v>84</v>
      </c>
      <c r="AV212" s="13" t="s">
        <v>84</v>
      </c>
      <c r="AW212" s="13" t="s">
        <v>31</v>
      </c>
      <c r="AX212" s="13" t="s">
        <v>82</v>
      </c>
      <c r="AY212" s="183" t="s">
        <v>177</v>
      </c>
    </row>
    <row r="213" spans="1:65" s="2" customFormat="1" ht="16.5" customHeight="1">
      <c r="A213" s="33"/>
      <c r="B213" s="167"/>
      <c r="C213" s="168" t="s">
        <v>361</v>
      </c>
      <c r="D213" s="168" t="s">
        <v>179</v>
      </c>
      <c r="E213" s="169" t="s">
        <v>362</v>
      </c>
      <c r="F213" s="170" t="s">
        <v>363</v>
      </c>
      <c r="G213" s="171" t="s">
        <v>234</v>
      </c>
      <c r="H213" s="172">
        <v>14.738</v>
      </c>
      <c r="I213" s="173"/>
      <c r="J213" s="174">
        <f>ROUND(I213*H213,2)</f>
        <v>0</v>
      </c>
      <c r="K213" s="170" t="s">
        <v>183</v>
      </c>
      <c r="L213" s="34"/>
      <c r="M213" s="175" t="s">
        <v>1</v>
      </c>
      <c r="N213" s="176" t="s">
        <v>40</v>
      </c>
      <c r="O213" s="59"/>
      <c r="P213" s="177">
        <f>O213*H213</f>
        <v>0</v>
      </c>
      <c r="Q213" s="177">
        <v>0</v>
      </c>
      <c r="R213" s="177">
        <f>Q213*H213</f>
        <v>0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184</v>
      </c>
      <c r="AT213" s="179" t="s">
        <v>179</v>
      </c>
      <c r="AU213" s="179" t="s">
        <v>84</v>
      </c>
      <c r="AY213" s="18" t="s">
        <v>177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82</v>
      </c>
      <c r="BK213" s="180">
        <f>ROUND(I213*H213,2)</f>
        <v>0</v>
      </c>
      <c r="BL213" s="18" t="s">
        <v>184</v>
      </c>
      <c r="BM213" s="179" t="s">
        <v>364</v>
      </c>
    </row>
    <row r="214" spans="2:51" s="13" customFormat="1" ht="12">
      <c r="B214" s="181"/>
      <c r="D214" s="182" t="s">
        <v>189</v>
      </c>
      <c r="E214" s="183" t="s">
        <v>139</v>
      </c>
      <c r="F214" s="184" t="s">
        <v>365</v>
      </c>
      <c r="H214" s="185">
        <v>14.738</v>
      </c>
      <c r="I214" s="186"/>
      <c r="L214" s="181"/>
      <c r="M214" s="187"/>
      <c r="N214" s="188"/>
      <c r="O214" s="188"/>
      <c r="P214" s="188"/>
      <c r="Q214" s="188"/>
      <c r="R214" s="188"/>
      <c r="S214" s="188"/>
      <c r="T214" s="189"/>
      <c r="AT214" s="183" t="s">
        <v>189</v>
      </c>
      <c r="AU214" s="183" t="s">
        <v>84</v>
      </c>
      <c r="AV214" s="13" t="s">
        <v>84</v>
      </c>
      <c r="AW214" s="13" t="s">
        <v>31</v>
      </c>
      <c r="AX214" s="13" t="s">
        <v>82</v>
      </c>
      <c r="AY214" s="183" t="s">
        <v>177</v>
      </c>
    </row>
    <row r="215" spans="1:65" s="2" customFormat="1" ht="24" customHeight="1">
      <c r="A215" s="33"/>
      <c r="B215" s="167"/>
      <c r="C215" s="168" t="s">
        <v>366</v>
      </c>
      <c r="D215" s="168" t="s">
        <v>179</v>
      </c>
      <c r="E215" s="169" t="s">
        <v>367</v>
      </c>
      <c r="F215" s="170" t="s">
        <v>368</v>
      </c>
      <c r="G215" s="171" t="s">
        <v>234</v>
      </c>
      <c r="H215" s="172">
        <v>206.332</v>
      </c>
      <c r="I215" s="173"/>
      <c r="J215" s="174">
        <f>ROUND(I215*H215,2)</f>
        <v>0</v>
      </c>
      <c r="K215" s="170" t="s">
        <v>183</v>
      </c>
      <c r="L215" s="34"/>
      <c r="M215" s="175" t="s">
        <v>1</v>
      </c>
      <c r="N215" s="176" t="s">
        <v>40</v>
      </c>
      <c r="O215" s="59"/>
      <c r="P215" s="177">
        <f>O215*H215</f>
        <v>0</v>
      </c>
      <c r="Q215" s="177">
        <v>0</v>
      </c>
      <c r="R215" s="177">
        <f>Q215*H215</f>
        <v>0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184</v>
      </c>
      <c r="AT215" s="179" t="s">
        <v>179</v>
      </c>
      <c r="AU215" s="179" t="s">
        <v>84</v>
      </c>
      <c r="AY215" s="18" t="s">
        <v>177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82</v>
      </c>
      <c r="BK215" s="180">
        <f>ROUND(I215*H215,2)</f>
        <v>0</v>
      </c>
      <c r="BL215" s="18" t="s">
        <v>184</v>
      </c>
      <c r="BM215" s="179" t="s">
        <v>369</v>
      </c>
    </row>
    <row r="216" spans="2:51" s="13" customFormat="1" ht="12">
      <c r="B216" s="181"/>
      <c r="D216" s="182" t="s">
        <v>189</v>
      </c>
      <c r="E216" s="183" t="s">
        <v>1</v>
      </c>
      <c r="F216" s="184" t="s">
        <v>370</v>
      </c>
      <c r="H216" s="185">
        <v>206.332</v>
      </c>
      <c r="I216" s="186"/>
      <c r="L216" s="181"/>
      <c r="M216" s="187"/>
      <c r="N216" s="188"/>
      <c r="O216" s="188"/>
      <c r="P216" s="188"/>
      <c r="Q216" s="188"/>
      <c r="R216" s="188"/>
      <c r="S216" s="188"/>
      <c r="T216" s="189"/>
      <c r="AT216" s="183" t="s">
        <v>189</v>
      </c>
      <c r="AU216" s="183" t="s">
        <v>84</v>
      </c>
      <c r="AV216" s="13" t="s">
        <v>84</v>
      </c>
      <c r="AW216" s="13" t="s">
        <v>31</v>
      </c>
      <c r="AX216" s="13" t="s">
        <v>82</v>
      </c>
      <c r="AY216" s="183" t="s">
        <v>177</v>
      </c>
    </row>
    <row r="217" spans="1:65" s="2" customFormat="1" ht="24" customHeight="1">
      <c r="A217" s="33"/>
      <c r="B217" s="167"/>
      <c r="C217" s="168" t="s">
        <v>371</v>
      </c>
      <c r="D217" s="168" t="s">
        <v>179</v>
      </c>
      <c r="E217" s="169" t="s">
        <v>372</v>
      </c>
      <c r="F217" s="170" t="s">
        <v>373</v>
      </c>
      <c r="G217" s="171" t="s">
        <v>234</v>
      </c>
      <c r="H217" s="172">
        <v>160.178</v>
      </c>
      <c r="I217" s="173"/>
      <c r="J217" s="174">
        <f>ROUND(I217*H217,2)</f>
        <v>0</v>
      </c>
      <c r="K217" s="170" t="s">
        <v>183</v>
      </c>
      <c r="L217" s="34"/>
      <c r="M217" s="175" t="s">
        <v>1</v>
      </c>
      <c r="N217" s="176" t="s">
        <v>40</v>
      </c>
      <c r="O217" s="59"/>
      <c r="P217" s="177">
        <f>O217*H217</f>
        <v>0</v>
      </c>
      <c r="Q217" s="177">
        <v>0</v>
      </c>
      <c r="R217" s="177">
        <f>Q217*H217</f>
        <v>0</v>
      </c>
      <c r="S217" s="177">
        <v>0</v>
      </c>
      <c r="T217" s="17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184</v>
      </c>
      <c r="AT217" s="179" t="s">
        <v>179</v>
      </c>
      <c r="AU217" s="179" t="s">
        <v>84</v>
      </c>
      <c r="AY217" s="18" t="s">
        <v>177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82</v>
      </c>
      <c r="BK217" s="180">
        <f>ROUND(I217*H217,2)</f>
        <v>0</v>
      </c>
      <c r="BL217" s="18" t="s">
        <v>184</v>
      </c>
      <c r="BM217" s="179" t="s">
        <v>374</v>
      </c>
    </row>
    <row r="218" spans="1:65" s="2" customFormat="1" ht="24" customHeight="1">
      <c r="A218" s="33"/>
      <c r="B218" s="167"/>
      <c r="C218" s="168" t="s">
        <v>375</v>
      </c>
      <c r="D218" s="168" t="s">
        <v>179</v>
      </c>
      <c r="E218" s="169" t="s">
        <v>376</v>
      </c>
      <c r="F218" s="170" t="s">
        <v>377</v>
      </c>
      <c r="G218" s="171" t="s">
        <v>234</v>
      </c>
      <c r="H218" s="172">
        <v>13.325</v>
      </c>
      <c r="I218" s="173"/>
      <c r="J218" s="174">
        <f>ROUND(I218*H218,2)</f>
        <v>0</v>
      </c>
      <c r="K218" s="170" t="s">
        <v>183</v>
      </c>
      <c r="L218" s="34"/>
      <c r="M218" s="175" t="s">
        <v>1</v>
      </c>
      <c r="N218" s="176" t="s">
        <v>40</v>
      </c>
      <c r="O218" s="59"/>
      <c r="P218" s="177">
        <f>O218*H218</f>
        <v>0</v>
      </c>
      <c r="Q218" s="177">
        <v>0</v>
      </c>
      <c r="R218" s="177">
        <f>Q218*H218</f>
        <v>0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184</v>
      </c>
      <c r="AT218" s="179" t="s">
        <v>179</v>
      </c>
      <c r="AU218" s="179" t="s">
        <v>84</v>
      </c>
      <c r="AY218" s="18" t="s">
        <v>177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8" t="s">
        <v>82</v>
      </c>
      <c r="BK218" s="180">
        <f>ROUND(I218*H218,2)</f>
        <v>0</v>
      </c>
      <c r="BL218" s="18" t="s">
        <v>184</v>
      </c>
      <c r="BM218" s="179" t="s">
        <v>378</v>
      </c>
    </row>
    <row r="219" spans="2:51" s="13" customFormat="1" ht="12">
      <c r="B219" s="181"/>
      <c r="D219" s="182" t="s">
        <v>189</v>
      </c>
      <c r="E219" s="183" t="s">
        <v>1</v>
      </c>
      <c r="F219" s="184" t="s">
        <v>379</v>
      </c>
      <c r="H219" s="185">
        <v>13.325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189</v>
      </c>
      <c r="AU219" s="183" t="s">
        <v>84</v>
      </c>
      <c r="AV219" s="13" t="s">
        <v>84</v>
      </c>
      <c r="AW219" s="13" t="s">
        <v>31</v>
      </c>
      <c r="AX219" s="13" t="s">
        <v>82</v>
      </c>
      <c r="AY219" s="183" t="s">
        <v>177</v>
      </c>
    </row>
    <row r="220" spans="1:65" s="2" customFormat="1" ht="24" customHeight="1">
      <c r="A220" s="33"/>
      <c r="B220" s="167"/>
      <c r="C220" s="168" t="s">
        <v>380</v>
      </c>
      <c r="D220" s="168" t="s">
        <v>179</v>
      </c>
      <c r="E220" s="169" t="s">
        <v>381</v>
      </c>
      <c r="F220" s="170" t="s">
        <v>382</v>
      </c>
      <c r="G220" s="171" t="s">
        <v>234</v>
      </c>
      <c r="H220" s="172">
        <v>75.84</v>
      </c>
      <c r="I220" s="173"/>
      <c r="J220" s="174">
        <f>ROUND(I220*H220,2)</f>
        <v>0</v>
      </c>
      <c r="K220" s="170" t="s">
        <v>183</v>
      </c>
      <c r="L220" s="34"/>
      <c r="M220" s="175" t="s">
        <v>1</v>
      </c>
      <c r="N220" s="176" t="s">
        <v>40</v>
      </c>
      <c r="O220" s="59"/>
      <c r="P220" s="177">
        <f>O220*H220</f>
        <v>0</v>
      </c>
      <c r="Q220" s="177">
        <v>0</v>
      </c>
      <c r="R220" s="177">
        <f>Q220*H220</f>
        <v>0</v>
      </c>
      <c r="S220" s="177">
        <v>0</v>
      </c>
      <c r="T220" s="17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184</v>
      </c>
      <c r="AT220" s="179" t="s">
        <v>179</v>
      </c>
      <c r="AU220" s="179" t="s">
        <v>84</v>
      </c>
      <c r="AY220" s="18" t="s">
        <v>177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8" t="s">
        <v>82</v>
      </c>
      <c r="BK220" s="180">
        <f>ROUND(I220*H220,2)</f>
        <v>0</v>
      </c>
      <c r="BL220" s="18" t="s">
        <v>184</v>
      </c>
      <c r="BM220" s="179" t="s">
        <v>383</v>
      </c>
    </row>
    <row r="221" spans="1:65" s="2" customFormat="1" ht="24" customHeight="1">
      <c r="A221" s="33"/>
      <c r="B221" s="167"/>
      <c r="C221" s="168" t="s">
        <v>384</v>
      </c>
      <c r="D221" s="168" t="s">
        <v>179</v>
      </c>
      <c r="E221" s="169" t="s">
        <v>385</v>
      </c>
      <c r="F221" s="170" t="s">
        <v>386</v>
      </c>
      <c r="G221" s="171" t="s">
        <v>234</v>
      </c>
      <c r="H221" s="172">
        <v>69.6</v>
      </c>
      <c r="I221" s="173"/>
      <c r="J221" s="174">
        <f>ROUND(I221*H221,2)</f>
        <v>0</v>
      </c>
      <c r="K221" s="170" t="s">
        <v>183</v>
      </c>
      <c r="L221" s="34"/>
      <c r="M221" s="175" t="s">
        <v>1</v>
      </c>
      <c r="N221" s="176" t="s">
        <v>40</v>
      </c>
      <c r="O221" s="59"/>
      <c r="P221" s="177">
        <f>O221*H221</f>
        <v>0</v>
      </c>
      <c r="Q221" s="177">
        <v>0</v>
      </c>
      <c r="R221" s="177">
        <f>Q221*H221</f>
        <v>0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184</v>
      </c>
      <c r="AT221" s="179" t="s">
        <v>179</v>
      </c>
      <c r="AU221" s="179" t="s">
        <v>84</v>
      </c>
      <c r="AY221" s="18" t="s">
        <v>177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82</v>
      </c>
      <c r="BK221" s="180">
        <f>ROUND(I221*H221,2)</f>
        <v>0</v>
      </c>
      <c r="BL221" s="18" t="s">
        <v>184</v>
      </c>
      <c r="BM221" s="179" t="s">
        <v>387</v>
      </c>
    </row>
    <row r="222" spans="2:51" s="13" customFormat="1" ht="12">
      <c r="B222" s="181"/>
      <c r="D222" s="182" t="s">
        <v>189</v>
      </c>
      <c r="E222" s="183" t="s">
        <v>1</v>
      </c>
      <c r="F222" s="184" t="s">
        <v>388</v>
      </c>
      <c r="H222" s="185">
        <v>69.6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189</v>
      </c>
      <c r="AU222" s="183" t="s">
        <v>84</v>
      </c>
      <c r="AV222" s="13" t="s">
        <v>84</v>
      </c>
      <c r="AW222" s="13" t="s">
        <v>31</v>
      </c>
      <c r="AX222" s="13" t="s">
        <v>82</v>
      </c>
      <c r="AY222" s="183" t="s">
        <v>177</v>
      </c>
    </row>
    <row r="223" spans="2:63" s="12" customFormat="1" ht="22.9" customHeight="1">
      <c r="B223" s="154"/>
      <c r="D223" s="155" t="s">
        <v>74</v>
      </c>
      <c r="E223" s="165" t="s">
        <v>389</v>
      </c>
      <c r="F223" s="165" t="s">
        <v>390</v>
      </c>
      <c r="I223" s="157"/>
      <c r="J223" s="166">
        <f>BK223</f>
        <v>0</v>
      </c>
      <c r="L223" s="154"/>
      <c r="M223" s="159"/>
      <c r="N223" s="160"/>
      <c r="O223" s="160"/>
      <c r="P223" s="161">
        <f>P224</f>
        <v>0</v>
      </c>
      <c r="Q223" s="160"/>
      <c r="R223" s="161">
        <f>R224</f>
        <v>0</v>
      </c>
      <c r="S223" s="160"/>
      <c r="T223" s="162">
        <f>T224</f>
        <v>0</v>
      </c>
      <c r="AR223" s="155" t="s">
        <v>82</v>
      </c>
      <c r="AT223" s="163" t="s">
        <v>74</v>
      </c>
      <c r="AU223" s="163" t="s">
        <v>82</v>
      </c>
      <c r="AY223" s="155" t="s">
        <v>177</v>
      </c>
      <c r="BK223" s="164">
        <f>BK224</f>
        <v>0</v>
      </c>
    </row>
    <row r="224" spans="1:65" s="2" customFormat="1" ht="16.5" customHeight="1">
      <c r="A224" s="33"/>
      <c r="B224" s="167"/>
      <c r="C224" s="168" t="s">
        <v>391</v>
      </c>
      <c r="D224" s="168" t="s">
        <v>179</v>
      </c>
      <c r="E224" s="169" t="s">
        <v>392</v>
      </c>
      <c r="F224" s="170" t="s">
        <v>393</v>
      </c>
      <c r="G224" s="171" t="s">
        <v>234</v>
      </c>
      <c r="H224" s="172">
        <v>66.721</v>
      </c>
      <c r="I224" s="173"/>
      <c r="J224" s="174">
        <f>ROUND(I224*H224,2)</f>
        <v>0</v>
      </c>
      <c r="K224" s="170" t="s">
        <v>183</v>
      </c>
      <c r="L224" s="34"/>
      <c r="M224" s="175" t="s">
        <v>1</v>
      </c>
      <c r="N224" s="176" t="s">
        <v>40</v>
      </c>
      <c r="O224" s="59"/>
      <c r="P224" s="177">
        <f>O224*H224</f>
        <v>0</v>
      </c>
      <c r="Q224" s="177">
        <v>0</v>
      </c>
      <c r="R224" s="177">
        <f>Q224*H224</f>
        <v>0</v>
      </c>
      <c r="S224" s="177">
        <v>0</v>
      </c>
      <c r="T224" s="17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184</v>
      </c>
      <c r="AT224" s="179" t="s">
        <v>179</v>
      </c>
      <c r="AU224" s="179" t="s">
        <v>84</v>
      </c>
      <c r="AY224" s="18" t="s">
        <v>177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18" t="s">
        <v>82</v>
      </c>
      <c r="BK224" s="180">
        <f>ROUND(I224*H224,2)</f>
        <v>0</v>
      </c>
      <c r="BL224" s="18" t="s">
        <v>184</v>
      </c>
      <c r="BM224" s="179" t="s">
        <v>394</v>
      </c>
    </row>
    <row r="225" spans="2:63" s="12" customFormat="1" ht="25.9" customHeight="1">
      <c r="B225" s="154"/>
      <c r="D225" s="155" t="s">
        <v>74</v>
      </c>
      <c r="E225" s="156" t="s">
        <v>395</v>
      </c>
      <c r="F225" s="156" t="s">
        <v>396</v>
      </c>
      <c r="I225" s="157"/>
      <c r="J225" s="158">
        <f>BK225</f>
        <v>0</v>
      </c>
      <c r="L225" s="154"/>
      <c r="M225" s="159"/>
      <c r="N225" s="160"/>
      <c r="O225" s="160"/>
      <c r="P225" s="161">
        <f>P226+P232</f>
        <v>0</v>
      </c>
      <c r="Q225" s="160"/>
      <c r="R225" s="161">
        <f>R226+R232</f>
        <v>1.15793026</v>
      </c>
      <c r="S225" s="160"/>
      <c r="T225" s="162">
        <f>T226+T232</f>
        <v>0</v>
      </c>
      <c r="AR225" s="155" t="s">
        <v>84</v>
      </c>
      <c r="AT225" s="163" t="s">
        <v>74</v>
      </c>
      <c r="AU225" s="163" t="s">
        <v>75</v>
      </c>
      <c r="AY225" s="155" t="s">
        <v>177</v>
      </c>
      <c r="BK225" s="164">
        <f>BK226+BK232</f>
        <v>0</v>
      </c>
    </row>
    <row r="226" spans="2:63" s="12" customFormat="1" ht="22.9" customHeight="1">
      <c r="B226" s="154"/>
      <c r="D226" s="155" t="s">
        <v>74</v>
      </c>
      <c r="E226" s="165" t="s">
        <v>397</v>
      </c>
      <c r="F226" s="165" t="s">
        <v>398</v>
      </c>
      <c r="I226" s="157"/>
      <c r="J226" s="166">
        <f>BK226</f>
        <v>0</v>
      </c>
      <c r="L226" s="154"/>
      <c r="M226" s="159"/>
      <c r="N226" s="160"/>
      <c r="O226" s="160"/>
      <c r="P226" s="161">
        <f>SUM(P227:P231)</f>
        <v>0</v>
      </c>
      <c r="Q226" s="160"/>
      <c r="R226" s="161">
        <f>SUM(R227:R231)</f>
        <v>0.9478350000000001</v>
      </c>
      <c r="S226" s="160"/>
      <c r="T226" s="162">
        <f>SUM(T227:T231)</f>
        <v>0</v>
      </c>
      <c r="AR226" s="155" t="s">
        <v>84</v>
      </c>
      <c r="AT226" s="163" t="s">
        <v>74</v>
      </c>
      <c r="AU226" s="163" t="s">
        <v>82</v>
      </c>
      <c r="AY226" s="155" t="s">
        <v>177</v>
      </c>
      <c r="BK226" s="164">
        <f>SUM(BK227:BK231)</f>
        <v>0</v>
      </c>
    </row>
    <row r="227" spans="1:65" s="2" customFormat="1" ht="24" customHeight="1">
      <c r="A227" s="33"/>
      <c r="B227" s="167"/>
      <c r="C227" s="168" t="s">
        <v>399</v>
      </c>
      <c r="D227" s="168" t="s">
        <v>179</v>
      </c>
      <c r="E227" s="169" t="s">
        <v>400</v>
      </c>
      <c r="F227" s="170" t="s">
        <v>401</v>
      </c>
      <c r="G227" s="171" t="s">
        <v>402</v>
      </c>
      <c r="H227" s="172">
        <v>902.7</v>
      </c>
      <c r="I227" s="173"/>
      <c r="J227" s="174">
        <f>ROUND(I227*H227,2)</f>
        <v>0</v>
      </c>
      <c r="K227" s="170" t="s">
        <v>183</v>
      </c>
      <c r="L227" s="34"/>
      <c r="M227" s="175" t="s">
        <v>1</v>
      </c>
      <c r="N227" s="176" t="s">
        <v>40</v>
      </c>
      <c r="O227" s="59"/>
      <c r="P227" s="177">
        <f>O227*H227</f>
        <v>0</v>
      </c>
      <c r="Q227" s="177">
        <v>5E-05</v>
      </c>
      <c r="R227" s="177">
        <f>Q227*H227</f>
        <v>0.045135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254</v>
      </c>
      <c r="AT227" s="179" t="s">
        <v>179</v>
      </c>
      <c r="AU227" s="179" t="s">
        <v>84</v>
      </c>
      <c r="AY227" s="18" t="s">
        <v>177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82</v>
      </c>
      <c r="BK227" s="180">
        <f>ROUND(I227*H227,2)</f>
        <v>0</v>
      </c>
      <c r="BL227" s="18" t="s">
        <v>254</v>
      </c>
      <c r="BM227" s="179" t="s">
        <v>403</v>
      </c>
    </row>
    <row r="228" spans="2:51" s="14" customFormat="1" ht="12">
      <c r="B228" s="190"/>
      <c r="D228" s="182" t="s">
        <v>189</v>
      </c>
      <c r="E228" s="191" t="s">
        <v>1</v>
      </c>
      <c r="F228" s="192" t="s">
        <v>404</v>
      </c>
      <c r="H228" s="191" t="s">
        <v>1</v>
      </c>
      <c r="I228" s="193"/>
      <c r="L228" s="190"/>
      <c r="M228" s="194"/>
      <c r="N228" s="195"/>
      <c r="O228" s="195"/>
      <c r="P228" s="195"/>
      <c r="Q228" s="195"/>
      <c r="R228" s="195"/>
      <c r="S228" s="195"/>
      <c r="T228" s="196"/>
      <c r="AT228" s="191" t="s">
        <v>189</v>
      </c>
      <c r="AU228" s="191" t="s">
        <v>84</v>
      </c>
      <c r="AV228" s="14" t="s">
        <v>82</v>
      </c>
      <c r="AW228" s="14" t="s">
        <v>31</v>
      </c>
      <c r="AX228" s="14" t="s">
        <v>75</v>
      </c>
      <c r="AY228" s="191" t="s">
        <v>177</v>
      </c>
    </row>
    <row r="229" spans="2:51" s="13" customFormat="1" ht="12">
      <c r="B229" s="181"/>
      <c r="D229" s="182" t="s">
        <v>189</v>
      </c>
      <c r="E229" s="183" t="s">
        <v>1</v>
      </c>
      <c r="F229" s="184" t="s">
        <v>405</v>
      </c>
      <c r="H229" s="185">
        <v>902.7</v>
      </c>
      <c r="I229" s="186"/>
      <c r="L229" s="181"/>
      <c r="M229" s="187"/>
      <c r="N229" s="188"/>
      <c r="O229" s="188"/>
      <c r="P229" s="188"/>
      <c r="Q229" s="188"/>
      <c r="R229" s="188"/>
      <c r="S229" s="188"/>
      <c r="T229" s="189"/>
      <c r="AT229" s="183" t="s">
        <v>189</v>
      </c>
      <c r="AU229" s="183" t="s">
        <v>84</v>
      </c>
      <c r="AV229" s="13" t="s">
        <v>84</v>
      </c>
      <c r="AW229" s="13" t="s">
        <v>31</v>
      </c>
      <c r="AX229" s="13" t="s">
        <v>82</v>
      </c>
      <c r="AY229" s="183" t="s">
        <v>177</v>
      </c>
    </row>
    <row r="230" spans="1:65" s="2" customFormat="1" ht="16.5" customHeight="1">
      <c r="A230" s="33"/>
      <c r="B230" s="167"/>
      <c r="C230" s="205" t="s">
        <v>406</v>
      </c>
      <c r="D230" s="205" t="s">
        <v>290</v>
      </c>
      <c r="E230" s="206" t="s">
        <v>407</v>
      </c>
      <c r="F230" s="207" t="s">
        <v>408</v>
      </c>
      <c r="G230" s="208" t="s">
        <v>402</v>
      </c>
      <c r="H230" s="209">
        <v>902.7</v>
      </c>
      <c r="I230" s="210"/>
      <c r="J230" s="211">
        <f>ROUND(I230*H230,2)</f>
        <v>0</v>
      </c>
      <c r="K230" s="207" t="s">
        <v>1</v>
      </c>
      <c r="L230" s="212"/>
      <c r="M230" s="213" t="s">
        <v>1</v>
      </c>
      <c r="N230" s="214" t="s">
        <v>40</v>
      </c>
      <c r="O230" s="59"/>
      <c r="P230" s="177">
        <f>O230*H230</f>
        <v>0</v>
      </c>
      <c r="Q230" s="177">
        <v>0.001</v>
      </c>
      <c r="R230" s="177">
        <f>Q230*H230</f>
        <v>0.9027000000000001</v>
      </c>
      <c r="S230" s="177">
        <v>0</v>
      </c>
      <c r="T230" s="17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337</v>
      </c>
      <c r="AT230" s="179" t="s">
        <v>290</v>
      </c>
      <c r="AU230" s="179" t="s">
        <v>84</v>
      </c>
      <c r="AY230" s="18" t="s">
        <v>177</v>
      </c>
      <c r="BE230" s="180">
        <f>IF(N230="základní",J230,0)</f>
        <v>0</v>
      </c>
      <c r="BF230" s="180">
        <f>IF(N230="snížená",J230,0)</f>
        <v>0</v>
      </c>
      <c r="BG230" s="180">
        <f>IF(N230="zákl. přenesená",J230,0)</f>
        <v>0</v>
      </c>
      <c r="BH230" s="180">
        <f>IF(N230="sníž. přenesená",J230,0)</f>
        <v>0</v>
      </c>
      <c r="BI230" s="180">
        <f>IF(N230="nulová",J230,0)</f>
        <v>0</v>
      </c>
      <c r="BJ230" s="18" t="s">
        <v>82</v>
      </c>
      <c r="BK230" s="180">
        <f>ROUND(I230*H230,2)</f>
        <v>0</v>
      </c>
      <c r="BL230" s="18" t="s">
        <v>254</v>
      </c>
      <c r="BM230" s="179" t="s">
        <v>409</v>
      </c>
    </row>
    <row r="231" spans="1:65" s="2" customFormat="1" ht="24" customHeight="1">
      <c r="A231" s="33"/>
      <c r="B231" s="167"/>
      <c r="C231" s="168" t="s">
        <v>410</v>
      </c>
      <c r="D231" s="168" t="s">
        <v>179</v>
      </c>
      <c r="E231" s="169" t="s">
        <v>411</v>
      </c>
      <c r="F231" s="170" t="s">
        <v>412</v>
      </c>
      <c r="G231" s="171" t="s">
        <v>413</v>
      </c>
      <c r="H231" s="215"/>
      <c r="I231" s="173"/>
      <c r="J231" s="174">
        <f>ROUND(I231*H231,2)</f>
        <v>0</v>
      </c>
      <c r="K231" s="170" t="s">
        <v>183</v>
      </c>
      <c r="L231" s="34"/>
      <c r="M231" s="175" t="s">
        <v>1</v>
      </c>
      <c r="N231" s="176" t="s">
        <v>40</v>
      </c>
      <c r="O231" s="59"/>
      <c r="P231" s="177">
        <f>O231*H231</f>
        <v>0</v>
      </c>
      <c r="Q231" s="177">
        <v>0</v>
      </c>
      <c r="R231" s="177">
        <f>Q231*H231</f>
        <v>0</v>
      </c>
      <c r="S231" s="177">
        <v>0</v>
      </c>
      <c r="T231" s="17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254</v>
      </c>
      <c r="AT231" s="179" t="s">
        <v>179</v>
      </c>
      <c r="AU231" s="179" t="s">
        <v>84</v>
      </c>
      <c r="AY231" s="18" t="s">
        <v>177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8" t="s">
        <v>82</v>
      </c>
      <c r="BK231" s="180">
        <f>ROUND(I231*H231,2)</f>
        <v>0</v>
      </c>
      <c r="BL231" s="18" t="s">
        <v>254</v>
      </c>
      <c r="BM231" s="179" t="s">
        <v>414</v>
      </c>
    </row>
    <row r="232" spans="2:63" s="12" customFormat="1" ht="22.9" customHeight="1">
      <c r="B232" s="154"/>
      <c r="D232" s="155" t="s">
        <v>74</v>
      </c>
      <c r="E232" s="165" t="s">
        <v>415</v>
      </c>
      <c r="F232" s="165" t="s">
        <v>416</v>
      </c>
      <c r="I232" s="157"/>
      <c r="J232" s="166">
        <f>BK232</f>
        <v>0</v>
      </c>
      <c r="L232" s="154"/>
      <c r="M232" s="159"/>
      <c r="N232" s="160"/>
      <c r="O232" s="160"/>
      <c r="P232" s="161">
        <f>SUM(P233:P237)</f>
        <v>0</v>
      </c>
      <c r="Q232" s="160"/>
      <c r="R232" s="161">
        <f>SUM(R233:R237)</f>
        <v>0.21009526</v>
      </c>
      <c r="S232" s="160"/>
      <c r="T232" s="162">
        <f>SUM(T233:T237)</f>
        <v>0</v>
      </c>
      <c r="AR232" s="155" t="s">
        <v>84</v>
      </c>
      <c r="AT232" s="163" t="s">
        <v>74</v>
      </c>
      <c r="AU232" s="163" t="s">
        <v>82</v>
      </c>
      <c r="AY232" s="155" t="s">
        <v>177</v>
      </c>
      <c r="BK232" s="164">
        <f>SUM(BK233:BK237)</f>
        <v>0</v>
      </c>
    </row>
    <row r="233" spans="1:65" s="2" customFormat="1" ht="16.5" customHeight="1">
      <c r="A233" s="33"/>
      <c r="B233" s="167"/>
      <c r="C233" s="168" t="s">
        <v>417</v>
      </c>
      <c r="D233" s="168" t="s">
        <v>179</v>
      </c>
      <c r="E233" s="169" t="s">
        <v>418</v>
      </c>
      <c r="F233" s="170" t="s">
        <v>419</v>
      </c>
      <c r="G233" s="171" t="s">
        <v>182</v>
      </c>
      <c r="H233" s="172">
        <v>48.746</v>
      </c>
      <c r="I233" s="173"/>
      <c r="J233" s="174">
        <f>ROUND(I233*H233,2)</f>
        <v>0</v>
      </c>
      <c r="K233" s="170" t="s">
        <v>275</v>
      </c>
      <c r="L233" s="34"/>
      <c r="M233" s="175" t="s">
        <v>1</v>
      </c>
      <c r="N233" s="176" t="s">
        <v>40</v>
      </c>
      <c r="O233" s="59"/>
      <c r="P233" s="177">
        <f>O233*H233</f>
        <v>0</v>
      </c>
      <c r="Q233" s="177">
        <v>0.00103</v>
      </c>
      <c r="R233" s="177">
        <f>Q233*H233</f>
        <v>0.050208380000000004</v>
      </c>
      <c r="S233" s="177">
        <v>0</v>
      </c>
      <c r="T233" s="17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254</v>
      </c>
      <c r="AT233" s="179" t="s">
        <v>179</v>
      </c>
      <c r="AU233" s="179" t="s">
        <v>84</v>
      </c>
      <c r="AY233" s="18" t="s">
        <v>177</v>
      </c>
      <c r="BE233" s="180">
        <f>IF(N233="základní",J233,0)</f>
        <v>0</v>
      </c>
      <c r="BF233" s="180">
        <f>IF(N233="snížená",J233,0)</f>
        <v>0</v>
      </c>
      <c r="BG233" s="180">
        <f>IF(N233="zákl. přenesená",J233,0)</f>
        <v>0</v>
      </c>
      <c r="BH233" s="180">
        <f>IF(N233="sníž. přenesená",J233,0)</f>
        <v>0</v>
      </c>
      <c r="BI233" s="180">
        <f>IF(N233="nulová",J233,0)</f>
        <v>0</v>
      </c>
      <c r="BJ233" s="18" t="s">
        <v>82</v>
      </c>
      <c r="BK233" s="180">
        <f>ROUND(I233*H233,2)</f>
        <v>0</v>
      </c>
      <c r="BL233" s="18" t="s">
        <v>254</v>
      </c>
      <c r="BM233" s="179" t="s">
        <v>420</v>
      </c>
    </row>
    <row r="234" spans="1:65" s="2" customFormat="1" ht="24" customHeight="1">
      <c r="A234" s="33"/>
      <c r="B234" s="167"/>
      <c r="C234" s="168" t="s">
        <v>421</v>
      </c>
      <c r="D234" s="168" t="s">
        <v>179</v>
      </c>
      <c r="E234" s="169" t="s">
        <v>422</v>
      </c>
      <c r="F234" s="170" t="s">
        <v>423</v>
      </c>
      <c r="G234" s="171" t="s">
        <v>182</v>
      </c>
      <c r="H234" s="172">
        <v>48.746</v>
      </c>
      <c r="I234" s="173"/>
      <c r="J234" s="174">
        <f>ROUND(I234*H234,2)</f>
        <v>0</v>
      </c>
      <c r="K234" s="170" t="s">
        <v>275</v>
      </c>
      <c r="L234" s="34"/>
      <c r="M234" s="175" t="s">
        <v>1</v>
      </c>
      <c r="N234" s="176" t="s">
        <v>40</v>
      </c>
      <c r="O234" s="59"/>
      <c r="P234" s="177">
        <f>O234*H234</f>
        <v>0</v>
      </c>
      <c r="Q234" s="177">
        <v>0.00045</v>
      </c>
      <c r="R234" s="177">
        <f>Q234*H234</f>
        <v>0.0219357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254</v>
      </c>
      <c r="AT234" s="179" t="s">
        <v>179</v>
      </c>
      <c r="AU234" s="179" t="s">
        <v>84</v>
      </c>
      <c r="AY234" s="18" t="s">
        <v>177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82</v>
      </c>
      <c r="BK234" s="180">
        <f>ROUND(I234*H234,2)</f>
        <v>0</v>
      </c>
      <c r="BL234" s="18" t="s">
        <v>254</v>
      </c>
      <c r="BM234" s="179" t="s">
        <v>424</v>
      </c>
    </row>
    <row r="235" spans="1:65" s="2" customFormat="1" ht="16.5" customHeight="1">
      <c r="A235" s="33"/>
      <c r="B235" s="167"/>
      <c r="C235" s="168" t="s">
        <v>425</v>
      </c>
      <c r="D235" s="168" t="s">
        <v>179</v>
      </c>
      <c r="E235" s="169" t="s">
        <v>426</v>
      </c>
      <c r="F235" s="170" t="s">
        <v>427</v>
      </c>
      <c r="G235" s="171" t="s">
        <v>182</v>
      </c>
      <c r="H235" s="172">
        <v>48.746</v>
      </c>
      <c r="I235" s="173"/>
      <c r="J235" s="174">
        <f>ROUND(I235*H235,2)</f>
        <v>0</v>
      </c>
      <c r="K235" s="170" t="s">
        <v>275</v>
      </c>
      <c r="L235" s="34"/>
      <c r="M235" s="175" t="s">
        <v>1</v>
      </c>
      <c r="N235" s="176" t="s">
        <v>40</v>
      </c>
      <c r="O235" s="59"/>
      <c r="P235" s="177">
        <f>O235*H235</f>
        <v>0</v>
      </c>
      <c r="Q235" s="177">
        <v>0.00283</v>
      </c>
      <c r="R235" s="177">
        <f>Q235*H235</f>
        <v>0.13795118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254</v>
      </c>
      <c r="AT235" s="179" t="s">
        <v>179</v>
      </c>
      <c r="AU235" s="179" t="s">
        <v>84</v>
      </c>
      <c r="AY235" s="18" t="s">
        <v>177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82</v>
      </c>
      <c r="BK235" s="180">
        <f>ROUND(I235*H235,2)</f>
        <v>0</v>
      </c>
      <c r="BL235" s="18" t="s">
        <v>254</v>
      </c>
      <c r="BM235" s="179" t="s">
        <v>428</v>
      </c>
    </row>
    <row r="236" spans="2:51" s="14" customFormat="1" ht="12">
      <c r="B236" s="190"/>
      <c r="D236" s="182" t="s">
        <v>189</v>
      </c>
      <c r="E236" s="191" t="s">
        <v>1</v>
      </c>
      <c r="F236" s="192" t="s">
        <v>429</v>
      </c>
      <c r="H236" s="191" t="s">
        <v>1</v>
      </c>
      <c r="I236" s="193"/>
      <c r="L236" s="190"/>
      <c r="M236" s="194"/>
      <c r="N236" s="195"/>
      <c r="O236" s="195"/>
      <c r="P236" s="195"/>
      <c r="Q236" s="195"/>
      <c r="R236" s="195"/>
      <c r="S236" s="195"/>
      <c r="T236" s="196"/>
      <c r="AT236" s="191" t="s">
        <v>189</v>
      </c>
      <c r="AU236" s="191" t="s">
        <v>84</v>
      </c>
      <c r="AV236" s="14" t="s">
        <v>82</v>
      </c>
      <c r="AW236" s="14" t="s">
        <v>31</v>
      </c>
      <c r="AX236" s="14" t="s">
        <v>75</v>
      </c>
      <c r="AY236" s="191" t="s">
        <v>177</v>
      </c>
    </row>
    <row r="237" spans="2:51" s="13" customFormat="1" ht="12">
      <c r="B237" s="181"/>
      <c r="D237" s="182" t="s">
        <v>189</v>
      </c>
      <c r="E237" s="183" t="s">
        <v>1</v>
      </c>
      <c r="F237" s="184" t="s">
        <v>430</v>
      </c>
      <c r="H237" s="185">
        <v>48.746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189</v>
      </c>
      <c r="AU237" s="183" t="s">
        <v>84</v>
      </c>
      <c r="AV237" s="13" t="s">
        <v>84</v>
      </c>
      <c r="AW237" s="13" t="s">
        <v>31</v>
      </c>
      <c r="AX237" s="13" t="s">
        <v>82</v>
      </c>
      <c r="AY237" s="183" t="s">
        <v>177</v>
      </c>
    </row>
    <row r="238" spans="2:63" s="12" customFormat="1" ht="25.9" customHeight="1">
      <c r="B238" s="154"/>
      <c r="D238" s="155" t="s">
        <v>74</v>
      </c>
      <c r="E238" s="156" t="s">
        <v>431</v>
      </c>
      <c r="F238" s="156" t="s">
        <v>129</v>
      </c>
      <c r="I238" s="157"/>
      <c r="J238" s="158">
        <f>BK238</f>
        <v>0</v>
      </c>
      <c r="L238" s="154"/>
      <c r="M238" s="159"/>
      <c r="N238" s="160"/>
      <c r="O238" s="160"/>
      <c r="P238" s="161">
        <f>P239</f>
        <v>0</v>
      </c>
      <c r="Q238" s="160"/>
      <c r="R238" s="161">
        <f>R239</f>
        <v>0</v>
      </c>
      <c r="S238" s="160"/>
      <c r="T238" s="162">
        <f>T239</f>
        <v>0</v>
      </c>
      <c r="AR238" s="155" t="s">
        <v>203</v>
      </c>
      <c r="AT238" s="163" t="s">
        <v>74</v>
      </c>
      <c r="AU238" s="163" t="s">
        <v>75</v>
      </c>
      <c r="AY238" s="155" t="s">
        <v>177</v>
      </c>
      <c r="BK238" s="164">
        <f>BK239</f>
        <v>0</v>
      </c>
    </row>
    <row r="239" spans="2:63" s="12" customFormat="1" ht="22.9" customHeight="1">
      <c r="B239" s="154"/>
      <c r="D239" s="155" t="s">
        <v>74</v>
      </c>
      <c r="E239" s="165" t="s">
        <v>432</v>
      </c>
      <c r="F239" s="165" t="s">
        <v>433</v>
      </c>
      <c r="I239" s="157"/>
      <c r="J239" s="166">
        <f>BK239</f>
        <v>0</v>
      </c>
      <c r="L239" s="154"/>
      <c r="M239" s="159"/>
      <c r="N239" s="160"/>
      <c r="O239" s="160"/>
      <c r="P239" s="161">
        <f>SUM(P240:P241)</f>
        <v>0</v>
      </c>
      <c r="Q239" s="160"/>
      <c r="R239" s="161">
        <f>SUM(R240:R241)</f>
        <v>0</v>
      </c>
      <c r="S239" s="160"/>
      <c r="T239" s="162">
        <f>SUM(T240:T241)</f>
        <v>0</v>
      </c>
      <c r="AR239" s="155" t="s">
        <v>203</v>
      </c>
      <c r="AT239" s="163" t="s">
        <v>74</v>
      </c>
      <c r="AU239" s="163" t="s">
        <v>82</v>
      </c>
      <c r="AY239" s="155" t="s">
        <v>177</v>
      </c>
      <c r="BK239" s="164">
        <f>SUM(BK240:BK241)</f>
        <v>0</v>
      </c>
    </row>
    <row r="240" spans="1:65" s="2" customFormat="1" ht="16.5" customHeight="1">
      <c r="A240" s="33"/>
      <c r="B240" s="167"/>
      <c r="C240" s="168" t="s">
        <v>434</v>
      </c>
      <c r="D240" s="168" t="s">
        <v>179</v>
      </c>
      <c r="E240" s="169" t="s">
        <v>435</v>
      </c>
      <c r="F240" s="170" t="s">
        <v>436</v>
      </c>
      <c r="G240" s="171" t="s">
        <v>437</v>
      </c>
      <c r="H240" s="172">
        <v>1</v>
      </c>
      <c r="I240" s="173"/>
      <c r="J240" s="174">
        <f>ROUND(I240*H240,2)</f>
        <v>0</v>
      </c>
      <c r="K240" s="170" t="s">
        <v>183</v>
      </c>
      <c r="L240" s="34"/>
      <c r="M240" s="175" t="s">
        <v>1</v>
      </c>
      <c r="N240" s="176" t="s">
        <v>40</v>
      </c>
      <c r="O240" s="59"/>
      <c r="P240" s="177">
        <f>O240*H240</f>
        <v>0</v>
      </c>
      <c r="Q240" s="177">
        <v>0</v>
      </c>
      <c r="R240" s="177">
        <f>Q240*H240</f>
        <v>0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438</v>
      </c>
      <c r="AT240" s="179" t="s">
        <v>179</v>
      </c>
      <c r="AU240" s="179" t="s">
        <v>84</v>
      </c>
      <c r="AY240" s="18" t="s">
        <v>177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82</v>
      </c>
      <c r="BK240" s="180">
        <f>ROUND(I240*H240,2)</f>
        <v>0</v>
      </c>
      <c r="BL240" s="18" t="s">
        <v>438</v>
      </c>
      <c r="BM240" s="179" t="s">
        <v>439</v>
      </c>
    </row>
    <row r="241" spans="1:65" s="2" customFormat="1" ht="16.5" customHeight="1">
      <c r="A241" s="33"/>
      <c r="B241" s="167"/>
      <c r="C241" s="168" t="s">
        <v>440</v>
      </c>
      <c r="D241" s="168" t="s">
        <v>179</v>
      </c>
      <c r="E241" s="169" t="s">
        <v>441</v>
      </c>
      <c r="F241" s="170" t="s">
        <v>442</v>
      </c>
      <c r="G241" s="171" t="s">
        <v>437</v>
      </c>
      <c r="H241" s="172">
        <v>1</v>
      </c>
      <c r="I241" s="173"/>
      <c r="J241" s="174">
        <f>ROUND(I241*H241,2)</f>
        <v>0</v>
      </c>
      <c r="K241" s="170" t="s">
        <v>183</v>
      </c>
      <c r="L241" s="34"/>
      <c r="M241" s="216" t="s">
        <v>1</v>
      </c>
      <c r="N241" s="217" t="s">
        <v>40</v>
      </c>
      <c r="O241" s="218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9" t="s">
        <v>438</v>
      </c>
      <c r="AT241" s="179" t="s">
        <v>179</v>
      </c>
      <c r="AU241" s="179" t="s">
        <v>84</v>
      </c>
      <c r="AY241" s="18" t="s">
        <v>177</v>
      </c>
      <c r="BE241" s="180">
        <f>IF(N241="základní",J241,0)</f>
        <v>0</v>
      </c>
      <c r="BF241" s="180">
        <f>IF(N241="snížená",J241,0)</f>
        <v>0</v>
      </c>
      <c r="BG241" s="180">
        <f>IF(N241="zákl. přenesená",J241,0)</f>
        <v>0</v>
      </c>
      <c r="BH241" s="180">
        <f>IF(N241="sníž. přenesená",J241,0)</f>
        <v>0</v>
      </c>
      <c r="BI241" s="180">
        <f>IF(N241="nulová",J241,0)</f>
        <v>0</v>
      </c>
      <c r="BJ241" s="18" t="s">
        <v>82</v>
      </c>
      <c r="BK241" s="180">
        <f>ROUND(I241*H241,2)</f>
        <v>0</v>
      </c>
      <c r="BL241" s="18" t="s">
        <v>438</v>
      </c>
      <c r="BM241" s="179" t="s">
        <v>443</v>
      </c>
    </row>
    <row r="242" spans="1:31" s="2" customFormat="1" ht="6.95" customHeight="1">
      <c r="A242" s="33"/>
      <c r="B242" s="48"/>
      <c r="C242" s="49"/>
      <c r="D242" s="49"/>
      <c r="E242" s="49"/>
      <c r="F242" s="49"/>
      <c r="G242" s="49"/>
      <c r="H242" s="49"/>
      <c r="I242" s="127"/>
      <c r="J242" s="49"/>
      <c r="K242" s="49"/>
      <c r="L242" s="34"/>
      <c r="M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</row>
  </sheetData>
  <autoFilter ref="C131:K24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92</v>
      </c>
      <c r="AZ2" s="100" t="s">
        <v>444</v>
      </c>
      <c r="BA2" s="100" t="s">
        <v>1</v>
      </c>
      <c r="BB2" s="100" t="s">
        <v>1</v>
      </c>
      <c r="BC2" s="100" t="s">
        <v>445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131</v>
      </c>
      <c r="BA3" s="100" t="s">
        <v>1</v>
      </c>
      <c r="BB3" s="100" t="s">
        <v>1</v>
      </c>
      <c r="BC3" s="100" t="s">
        <v>446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447</v>
      </c>
      <c r="BA4" s="100" t="s">
        <v>1</v>
      </c>
      <c r="BB4" s="100" t="s">
        <v>1</v>
      </c>
      <c r="BC4" s="100" t="s">
        <v>265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133</v>
      </c>
      <c r="BA5" s="100" t="s">
        <v>1</v>
      </c>
      <c r="BB5" s="100" t="s">
        <v>1</v>
      </c>
      <c r="BC5" s="100" t="s">
        <v>448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449</v>
      </c>
      <c r="BA6" s="100" t="s">
        <v>1</v>
      </c>
      <c r="BB6" s="100" t="s">
        <v>1</v>
      </c>
      <c r="BC6" s="100" t="s">
        <v>450</v>
      </c>
      <c r="BD6" s="100" t="s">
        <v>84</v>
      </c>
    </row>
    <row r="7" spans="2:56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  <c r="AZ7" s="100" t="s">
        <v>136</v>
      </c>
      <c r="BA7" s="100" t="s">
        <v>1</v>
      </c>
      <c r="BB7" s="100" t="s">
        <v>1</v>
      </c>
      <c r="BC7" s="100" t="s">
        <v>451</v>
      </c>
      <c r="BD7" s="100" t="s">
        <v>84</v>
      </c>
    </row>
    <row r="8" spans="2:56" s="1" customFormat="1" ht="12" customHeight="1">
      <c r="B8" s="21"/>
      <c r="D8" s="28" t="s">
        <v>141</v>
      </c>
      <c r="I8" s="99"/>
      <c r="L8" s="21"/>
      <c r="AZ8" s="100" t="s">
        <v>137</v>
      </c>
      <c r="BA8" s="100" t="s">
        <v>1</v>
      </c>
      <c r="BB8" s="100" t="s">
        <v>1</v>
      </c>
      <c r="BC8" s="100" t="s">
        <v>452</v>
      </c>
      <c r="BD8" s="100" t="s">
        <v>84</v>
      </c>
    </row>
    <row r="9" spans="1:56" s="2" customFormat="1" ht="16.5" customHeight="1">
      <c r="A9" s="33"/>
      <c r="B9" s="34"/>
      <c r="C9" s="33"/>
      <c r="D9" s="33"/>
      <c r="E9" s="276" t="s">
        <v>142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139</v>
      </c>
      <c r="BA9" s="100" t="s">
        <v>1</v>
      </c>
      <c r="BB9" s="100" t="s">
        <v>1</v>
      </c>
      <c r="BC9" s="100" t="s">
        <v>453</v>
      </c>
      <c r="BD9" s="100" t="s">
        <v>84</v>
      </c>
    </row>
    <row r="10" spans="1:31" s="2" customFormat="1" ht="12" customHeight="1">
      <c r="A10" s="33"/>
      <c r="B10" s="34"/>
      <c r="C10" s="33"/>
      <c r="D10" s="28" t="s">
        <v>143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454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16. 1. 2019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104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35</v>
      </c>
      <c r="E32" s="33"/>
      <c r="F32" s="33"/>
      <c r="G32" s="33"/>
      <c r="H32" s="33"/>
      <c r="I32" s="103"/>
      <c r="J32" s="72">
        <f>ROUND(J136,2)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111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39</v>
      </c>
      <c r="E35" s="28" t="s">
        <v>40</v>
      </c>
      <c r="F35" s="113">
        <f>ROUND((SUM(BE136:BE360)),2)</f>
        <v>0</v>
      </c>
      <c r="G35" s="33"/>
      <c r="H35" s="33"/>
      <c r="I35" s="114">
        <v>0.21</v>
      </c>
      <c r="J35" s="113">
        <f>ROUND(((SUM(BE136:BE360))*I35),2)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13">
        <f>ROUND((SUM(BF136:BF360)),2)</f>
        <v>0</v>
      </c>
      <c r="G36" s="33"/>
      <c r="H36" s="33"/>
      <c r="I36" s="114">
        <v>0.15</v>
      </c>
      <c r="J36" s="113">
        <f>ROUND(((SUM(BF136:BF360))*I36),2)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3">
        <f>ROUND((SUM(BG136:BG360)),2)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13">
        <f>ROUND((SUM(BH136:BH360)),2)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13">
        <f>ROUND((SUM(BI136:BI360)),2)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45</v>
      </c>
      <c r="E41" s="61"/>
      <c r="F41" s="61"/>
      <c r="G41" s="117" t="s">
        <v>46</v>
      </c>
      <c r="H41" s="118" t="s">
        <v>47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141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142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143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02 - Sportovní hřiště D.1.1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16. 1. 2019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32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146</v>
      </c>
      <c r="D96" s="115"/>
      <c r="E96" s="115"/>
      <c r="F96" s="115"/>
      <c r="G96" s="115"/>
      <c r="H96" s="115"/>
      <c r="I96" s="130"/>
      <c r="J96" s="131" t="s">
        <v>147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148</v>
      </c>
      <c r="D98" s="33"/>
      <c r="E98" s="33"/>
      <c r="F98" s="33"/>
      <c r="G98" s="33"/>
      <c r="H98" s="33"/>
      <c r="I98" s="103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149</v>
      </c>
    </row>
    <row r="99" spans="2:12" s="9" customFormat="1" ht="24.95" customHeight="1">
      <c r="B99" s="133"/>
      <c r="D99" s="134" t="s">
        <v>150</v>
      </c>
      <c r="E99" s="135"/>
      <c r="F99" s="135"/>
      <c r="G99" s="135"/>
      <c r="H99" s="135"/>
      <c r="I99" s="136"/>
      <c r="J99" s="137">
        <f>J137</f>
        <v>0</v>
      </c>
      <c r="L99" s="133"/>
    </row>
    <row r="100" spans="2:12" s="10" customFormat="1" ht="19.9" customHeight="1">
      <c r="B100" s="138"/>
      <c r="D100" s="139" t="s">
        <v>151</v>
      </c>
      <c r="E100" s="140"/>
      <c r="F100" s="140"/>
      <c r="G100" s="140"/>
      <c r="H100" s="140"/>
      <c r="I100" s="141"/>
      <c r="J100" s="142">
        <f>J138</f>
        <v>0</v>
      </c>
      <c r="L100" s="138"/>
    </row>
    <row r="101" spans="2:12" s="10" customFormat="1" ht="19.9" customHeight="1">
      <c r="B101" s="138"/>
      <c r="D101" s="139" t="s">
        <v>152</v>
      </c>
      <c r="E101" s="140"/>
      <c r="F101" s="140"/>
      <c r="G101" s="140"/>
      <c r="H101" s="140"/>
      <c r="I101" s="141"/>
      <c r="J101" s="142">
        <f>J197</f>
        <v>0</v>
      </c>
      <c r="L101" s="138"/>
    </row>
    <row r="102" spans="2:12" s="10" customFormat="1" ht="19.9" customHeight="1">
      <c r="B102" s="138"/>
      <c r="D102" s="139" t="s">
        <v>153</v>
      </c>
      <c r="E102" s="140"/>
      <c r="F102" s="140"/>
      <c r="G102" s="140"/>
      <c r="H102" s="140"/>
      <c r="I102" s="141"/>
      <c r="J102" s="142">
        <f>J239</f>
        <v>0</v>
      </c>
      <c r="L102" s="138"/>
    </row>
    <row r="103" spans="2:12" s="10" customFormat="1" ht="19.9" customHeight="1">
      <c r="B103" s="138"/>
      <c r="D103" s="139" t="s">
        <v>455</v>
      </c>
      <c r="E103" s="140"/>
      <c r="F103" s="140"/>
      <c r="G103" s="140"/>
      <c r="H103" s="140"/>
      <c r="I103" s="141"/>
      <c r="J103" s="142">
        <f>J249</f>
        <v>0</v>
      </c>
      <c r="L103" s="138"/>
    </row>
    <row r="104" spans="2:12" s="10" customFormat="1" ht="19.9" customHeight="1">
      <c r="B104" s="138"/>
      <c r="D104" s="139" t="s">
        <v>456</v>
      </c>
      <c r="E104" s="140"/>
      <c r="F104" s="140"/>
      <c r="G104" s="140"/>
      <c r="H104" s="140"/>
      <c r="I104" s="141"/>
      <c r="J104" s="142">
        <f>J257</f>
        <v>0</v>
      </c>
      <c r="L104" s="138"/>
    </row>
    <row r="105" spans="2:12" s="10" customFormat="1" ht="19.9" customHeight="1">
      <c r="B105" s="138"/>
      <c r="D105" s="139" t="s">
        <v>457</v>
      </c>
      <c r="E105" s="140"/>
      <c r="F105" s="140"/>
      <c r="G105" s="140"/>
      <c r="H105" s="140"/>
      <c r="I105" s="141"/>
      <c r="J105" s="142">
        <f>J266</f>
        <v>0</v>
      </c>
      <c r="L105" s="138"/>
    </row>
    <row r="106" spans="2:12" s="10" customFormat="1" ht="19.9" customHeight="1">
      <c r="B106" s="138"/>
      <c r="D106" s="139" t="s">
        <v>458</v>
      </c>
      <c r="E106" s="140"/>
      <c r="F106" s="140"/>
      <c r="G106" s="140"/>
      <c r="H106" s="140"/>
      <c r="I106" s="141"/>
      <c r="J106" s="142">
        <f>J281</f>
        <v>0</v>
      </c>
      <c r="L106" s="138"/>
    </row>
    <row r="107" spans="2:12" s="10" customFormat="1" ht="19.9" customHeight="1">
      <c r="B107" s="138"/>
      <c r="D107" s="139" t="s">
        <v>459</v>
      </c>
      <c r="E107" s="140"/>
      <c r="F107" s="140"/>
      <c r="G107" s="140"/>
      <c r="H107" s="140"/>
      <c r="I107" s="141"/>
      <c r="J107" s="142">
        <f>J283</f>
        <v>0</v>
      </c>
      <c r="L107" s="138"/>
    </row>
    <row r="108" spans="2:12" s="10" customFormat="1" ht="19.9" customHeight="1">
      <c r="B108" s="138"/>
      <c r="D108" s="139" t="s">
        <v>155</v>
      </c>
      <c r="E108" s="140"/>
      <c r="F108" s="140"/>
      <c r="G108" s="140"/>
      <c r="H108" s="140"/>
      <c r="I108" s="141"/>
      <c r="J108" s="142">
        <f>J326</f>
        <v>0</v>
      </c>
      <c r="L108" s="138"/>
    </row>
    <row r="109" spans="2:12" s="10" customFormat="1" ht="19.9" customHeight="1">
      <c r="B109" s="138"/>
      <c r="D109" s="139" t="s">
        <v>156</v>
      </c>
      <c r="E109" s="140"/>
      <c r="F109" s="140"/>
      <c r="G109" s="140"/>
      <c r="H109" s="140"/>
      <c r="I109" s="141"/>
      <c r="J109" s="142">
        <f>J340</f>
        <v>0</v>
      </c>
      <c r="L109" s="138"/>
    </row>
    <row r="110" spans="2:12" s="9" customFormat="1" ht="24.95" customHeight="1">
      <c r="B110" s="133"/>
      <c r="D110" s="134" t="s">
        <v>157</v>
      </c>
      <c r="E110" s="135"/>
      <c r="F110" s="135"/>
      <c r="G110" s="135"/>
      <c r="H110" s="135"/>
      <c r="I110" s="136"/>
      <c r="J110" s="137">
        <f>J342</f>
        <v>0</v>
      </c>
      <c r="L110" s="133"/>
    </row>
    <row r="111" spans="2:12" s="10" customFormat="1" ht="19.9" customHeight="1">
      <c r="B111" s="138"/>
      <c r="D111" s="139" t="s">
        <v>158</v>
      </c>
      <c r="E111" s="140"/>
      <c r="F111" s="140"/>
      <c r="G111" s="140"/>
      <c r="H111" s="140"/>
      <c r="I111" s="141"/>
      <c r="J111" s="142">
        <f>J343</f>
        <v>0</v>
      </c>
      <c r="L111" s="138"/>
    </row>
    <row r="112" spans="2:12" s="10" customFormat="1" ht="19.9" customHeight="1">
      <c r="B112" s="138"/>
      <c r="D112" s="139" t="s">
        <v>159</v>
      </c>
      <c r="E112" s="140"/>
      <c r="F112" s="140"/>
      <c r="G112" s="140"/>
      <c r="H112" s="140"/>
      <c r="I112" s="141"/>
      <c r="J112" s="142">
        <f>J349</f>
        <v>0</v>
      </c>
      <c r="L112" s="138"/>
    </row>
    <row r="113" spans="2:12" s="9" customFormat="1" ht="24.95" customHeight="1">
      <c r="B113" s="133"/>
      <c r="D113" s="134" t="s">
        <v>160</v>
      </c>
      <c r="E113" s="135"/>
      <c r="F113" s="135"/>
      <c r="G113" s="135"/>
      <c r="H113" s="135"/>
      <c r="I113" s="136"/>
      <c r="J113" s="137">
        <f>J357</f>
        <v>0</v>
      </c>
      <c r="L113" s="133"/>
    </row>
    <row r="114" spans="2:12" s="10" customFormat="1" ht="19.9" customHeight="1">
      <c r="B114" s="138"/>
      <c r="D114" s="139" t="s">
        <v>161</v>
      </c>
      <c r="E114" s="140"/>
      <c r="F114" s="140"/>
      <c r="G114" s="140"/>
      <c r="H114" s="140"/>
      <c r="I114" s="141"/>
      <c r="J114" s="142">
        <f>J358</f>
        <v>0</v>
      </c>
      <c r="L114" s="138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48"/>
      <c r="C116" s="49"/>
      <c r="D116" s="49"/>
      <c r="E116" s="49"/>
      <c r="F116" s="49"/>
      <c r="G116" s="49"/>
      <c r="H116" s="49"/>
      <c r="I116" s="127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0"/>
      <c r="C120" s="51"/>
      <c r="D120" s="51"/>
      <c r="E120" s="51"/>
      <c r="F120" s="51"/>
      <c r="G120" s="51"/>
      <c r="H120" s="51"/>
      <c r="I120" s="128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162</v>
      </c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5.5" customHeight="1">
      <c r="A124" s="33"/>
      <c r="B124" s="34"/>
      <c r="C124" s="33"/>
      <c r="D124" s="33"/>
      <c r="E124" s="276" t="str">
        <f>E7</f>
        <v>Regenerace panelového sídliště Vyhlídka-V.etapa lokalita ulic Havlíčkova a Zd.Fibicha</v>
      </c>
      <c r="F124" s="277"/>
      <c r="G124" s="277"/>
      <c r="H124" s="277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1"/>
      <c r="C125" s="28" t="s">
        <v>141</v>
      </c>
      <c r="I125" s="99"/>
      <c r="L125" s="21"/>
    </row>
    <row r="126" spans="1:31" s="2" customFormat="1" ht="16.5" customHeight="1">
      <c r="A126" s="33"/>
      <c r="B126" s="34"/>
      <c r="C126" s="33"/>
      <c r="D126" s="33"/>
      <c r="E126" s="276" t="s">
        <v>142</v>
      </c>
      <c r="F126" s="275"/>
      <c r="G126" s="275"/>
      <c r="H126" s="275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143</v>
      </c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58" t="str">
        <f>E11</f>
        <v>02 - Sportovní hřiště D.1.1</v>
      </c>
      <c r="F128" s="275"/>
      <c r="G128" s="275"/>
      <c r="H128" s="275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19</v>
      </c>
      <c r="D130" s="33"/>
      <c r="E130" s="33"/>
      <c r="F130" s="26" t="str">
        <f>F14</f>
        <v>Valašské Meziříčí</v>
      </c>
      <c r="G130" s="33"/>
      <c r="H130" s="33"/>
      <c r="I130" s="104" t="s">
        <v>21</v>
      </c>
      <c r="J130" s="56" t="str">
        <f>IF(J14="","",J14)</f>
        <v>16. 1. 2019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27.95" customHeight="1">
      <c r="A132" s="33"/>
      <c r="B132" s="34"/>
      <c r="C132" s="28" t="s">
        <v>23</v>
      </c>
      <c r="D132" s="33"/>
      <c r="E132" s="33"/>
      <c r="F132" s="26" t="str">
        <f>E17</f>
        <v>Město Valašské Meziříčí</v>
      </c>
      <c r="G132" s="33"/>
      <c r="H132" s="33"/>
      <c r="I132" s="104" t="s">
        <v>29</v>
      </c>
      <c r="J132" s="31" t="str">
        <f>E23</f>
        <v>LZ-PROJEKT plus s.r.o.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27</v>
      </c>
      <c r="D133" s="33"/>
      <c r="E133" s="33"/>
      <c r="F133" s="26" t="str">
        <f>IF(E20="","",E20)</f>
        <v>Vyplň údaj</v>
      </c>
      <c r="G133" s="33"/>
      <c r="H133" s="33"/>
      <c r="I133" s="104" t="s">
        <v>32</v>
      </c>
      <c r="J133" s="31" t="str">
        <f>E26</f>
        <v>Fajfrová Irena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10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1" customFormat="1" ht="29.25" customHeight="1">
      <c r="A135" s="143"/>
      <c r="B135" s="144"/>
      <c r="C135" s="145" t="s">
        <v>163</v>
      </c>
      <c r="D135" s="146" t="s">
        <v>60</v>
      </c>
      <c r="E135" s="146" t="s">
        <v>56</v>
      </c>
      <c r="F135" s="146" t="s">
        <v>57</v>
      </c>
      <c r="G135" s="146" t="s">
        <v>164</v>
      </c>
      <c r="H135" s="146" t="s">
        <v>165</v>
      </c>
      <c r="I135" s="147" t="s">
        <v>166</v>
      </c>
      <c r="J135" s="146" t="s">
        <v>147</v>
      </c>
      <c r="K135" s="148" t="s">
        <v>167</v>
      </c>
      <c r="L135" s="149"/>
      <c r="M135" s="63" t="s">
        <v>1</v>
      </c>
      <c r="N135" s="64" t="s">
        <v>39</v>
      </c>
      <c r="O135" s="64" t="s">
        <v>168</v>
      </c>
      <c r="P135" s="64" t="s">
        <v>169</v>
      </c>
      <c r="Q135" s="64" t="s">
        <v>170</v>
      </c>
      <c r="R135" s="64" t="s">
        <v>171</v>
      </c>
      <c r="S135" s="64" t="s">
        <v>172</v>
      </c>
      <c r="T135" s="65" t="s">
        <v>173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</row>
    <row r="136" spans="1:63" s="2" customFormat="1" ht="22.9" customHeight="1">
      <c r="A136" s="33"/>
      <c r="B136" s="34"/>
      <c r="C136" s="70" t="s">
        <v>174</v>
      </c>
      <c r="D136" s="33"/>
      <c r="E136" s="33"/>
      <c r="F136" s="33"/>
      <c r="G136" s="33"/>
      <c r="H136" s="33"/>
      <c r="I136" s="103"/>
      <c r="J136" s="150">
        <f>BK136</f>
        <v>0</v>
      </c>
      <c r="K136" s="33"/>
      <c r="L136" s="34"/>
      <c r="M136" s="66"/>
      <c r="N136" s="57"/>
      <c r="O136" s="67"/>
      <c r="P136" s="151">
        <f>P137+P342+P357</f>
        <v>0</v>
      </c>
      <c r="Q136" s="67"/>
      <c r="R136" s="151">
        <f>R137+R342+R357</f>
        <v>443.81932561</v>
      </c>
      <c r="S136" s="67"/>
      <c r="T136" s="152">
        <f>T137+T342+T357</f>
        <v>218.28532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74</v>
      </c>
      <c r="AU136" s="18" t="s">
        <v>149</v>
      </c>
      <c r="BK136" s="153">
        <f>BK137+BK342+BK357</f>
        <v>0</v>
      </c>
    </row>
    <row r="137" spans="2:63" s="12" customFormat="1" ht="25.9" customHeight="1">
      <c r="B137" s="154"/>
      <c r="D137" s="155" t="s">
        <v>74</v>
      </c>
      <c r="E137" s="156" t="s">
        <v>175</v>
      </c>
      <c r="F137" s="156" t="s">
        <v>176</v>
      </c>
      <c r="I137" s="157"/>
      <c r="J137" s="158">
        <f>BK137</f>
        <v>0</v>
      </c>
      <c r="L137" s="154"/>
      <c r="M137" s="159"/>
      <c r="N137" s="160"/>
      <c r="O137" s="160"/>
      <c r="P137" s="161">
        <f>P138+P197+P239+P249+P257+P266+P281+P283+P326+P340</f>
        <v>0</v>
      </c>
      <c r="Q137" s="160"/>
      <c r="R137" s="161">
        <f>R138+R197+R239+R249+R257+R266+R281+R283+R326+R340</f>
        <v>442.47055261</v>
      </c>
      <c r="S137" s="160"/>
      <c r="T137" s="162">
        <f>T138+T197+T239+T249+T257+T266+T281+T283+T326+T340</f>
        <v>218.28532</v>
      </c>
      <c r="AR137" s="155" t="s">
        <v>82</v>
      </c>
      <c r="AT137" s="163" t="s">
        <v>74</v>
      </c>
      <c r="AU137" s="163" t="s">
        <v>75</v>
      </c>
      <c r="AY137" s="155" t="s">
        <v>177</v>
      </c>
      <c r="BK137" s="164">
        <f>BK138+BK197+BK239+BK249+BK257+BK266+BK281+BK283+BK326+BK340</f>
        <v>0</v>
      </c>
    </row>
    <row r="138" spans="2:63" s="12" customFormat="1" ht="22.9" customHeight="1">
      <c r="B138" s="154"/>
      <c r="D138" s="155" t="s">
        <v>74</v>
      </c>
      <c r="E138" s="165" t="s">
        <v>82</v>
      </c>
      <c r="F138" s="165" t="s">
        <v>178</v>
      </c>
      <c r="I138" s="157"/>
      <c r="J138" s="166">
        <f>BK138</f>
        <v>0</v>
      </c>
      <c r="L138" s="154"/>
      <c r="M138" s="159"/>
      <c r="N138" s="160"/>
      <c r="O138" s="160"/>
      <c r="P138" s="161">
        <f>SUM(P139:P196)</f>
        <v>0</v>
      </c>
      <c r="Q138" s="160"/>
      <c r="R138" s="161">
        <f>SUM(R139:R196)</f>
        <v>0</v>
      </c>
      <c r="S138" s="160"/>
      <c r="T138" s="162">
        <f>SUM(T139:T196)</f>
        <v>211.365</v>
      </c>
      <c r="AR138" s="155" t="s">
        <v>82</v>
      </c>
      <c r="AT138" s="163" t="s">
        <v>74</v>
      </c>
      <c r="AU138" s="163" t="s">
        <v>82</v>
      </c>
      <c r="AY138" s="155" t="s">
        <v>177</v>
      </c>
      <c r="BK138" s="164">
        <f>SUM(BK139:BK196)</f>
        <v>0</v>
      </c>
    </row>
    <row r="139" spans="1:65" s="2" customFormat="1" ht="24" customHeight="1">
      <c r="A139" s="33"/>
      <c r="B139" s="167"/>
      <c r="C139" s="168" t="s">
        <v>82</v>
      </c>
      <c r="D139" s="168" t="s">
        <v>179</v>
      </c>
      <c r="E139" s="169" t="s">
        <v>460</v>
      </c>
      <c r="F139" s="170" t="s">
        <v>461</v>
      </c>
      <c r="G139" s="171" t="s">
        <v>182</v>
      </c>
      <c r="H139" s="172">
        <v>20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0.255</v>
      </c>
      <c r="T139" s="178">
        <f>S139*H139</f>
        <v>5.1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462</v>
      </c>
    </row>
    <row r="140" spans="2:51" s="13" customFormat="1" ht="12">
      <c r="B140" s="181"/>
      <c r="D140" s="182" t="s">
        <v>189</v>
      </c>
      <c r="E140" s="183" t="s">
        <v>1</v>
      </c>
      <c r="F140" s="184" t="s">
        <v>463</v>
      </c>
      <c r="H140" s="185">
        <v>20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189</v>
      </c>
      <c r="AU140" s="183" t="s">
        <v>84</v>
      </c>
      <c r="AV140" s="13" t="s">
        <v>84</v>
      </c>
      <c r="AW140" s="13" t="s">
        <v>31</v>
      </c>
      <c r="AX140" s="13" t="s">
        <v>82</v>
      </c>
      <c r="AY140" s="183" t="s">
        <v>177</v>
      </c>
    </row>
    <row r="141" spans="1:65" s="2" customFormat="1" ht="24" customHeight="1">
      <c r="A141" s="33"/>
      <c r="B141" s="167"/>
      <c r="C141" s="168" t="s">
        <v>84</v>
      </c>
      <c r="D141" s="168" t="s">
        <v>179</v>
      </c>
      <c r="E141" s="169" t="s">
        <v>186</v>
      </c>
      <c r="F141" s="170" t="s">
        <v>187</v>
      </c>
      <c r="G141" s="171" t="s">
        <v>182</v>
      </c>
      <c r="H141" s="172">
        <v>315</v>
      </c>
      <c r="I141" s="173"/>
      <c r="J141" s="174">
        <f>ROUND(I141*H141,2)</f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0.316</v>
      </c>
      <c r="T141" s="178">
        <f>S141*H141</f>
        <v>99.54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464</v>
      </c>
    </row>
    <row r="142" spans="2:51" s="13" customFormat="1" ht="12">
      <c r="B142" s="181"/>
      <c r="D142" s="182" t="s">
        <v>189</v>
      </c>
      <c r="E142" s="183" t="s">
        <v>1</v>
      </c>
      <c r="F142" s="184" t="s">
        <v>465</v>
      </c>
      <c r="H142" s="185">
        <v>315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189</v>
      </c>
      <c r="AU142" s="183" t="s">
        <v>84</v>
      </c>
      <c r="AV142" s="13" t="s">
        <v>84</v>
      </c>
      <c r="AW142" s="13" t="s">
        <v>31</v>
      </c>
      <c r="AX142" s="13" t="s">
        <v>82</v>
      </c>
      <c r="AY142" s="183" t="s">
        <v>177</v>
      </c>
    </row>
    <row r="143" spans="1:65" s="2" customFormat="1" ht="24" customHeight="1">
      <c r="A143" s="33"/>
      <c r="B143" s="167"/>
      <c r="C143" s="168" t="s">
        <v>191</v>
      </c>
      <c r="D143" s="168" t="s">
        <v>179</v>
      </c>
      <c r="E143" s="169" t="s">
        <v>180</v>
      </c>
      <c r="F143" s="170" t="s">
        <v>181</v>
      </c>
      <c r="G143" s="171" t="s">
        <v>182</v>
      </c>
      <c r="H143" s="172">
        <v>315</v>
      </c>
      <c r="I143" s="173"/>
      <c r="J143" s="174">
        <f>ROUND(I143*H143,2)</f>
        <v>0</v>
      </c>
      <c r="K143" s="170" t="s">
        <v>183</v>
      </c>
      <c r="L143" s="34"/>
      <c r="M143" s="175" t="s">
        <v>1</v>
      </c>
      <c r="N143" s="176" t="s">
        <v>40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0.29</v>
      </c>
      <c r="T143" s="178">
        <f>S143*H143</f>
        <v>91.35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184</v>
      </c>
      <c r="AT143" s="179" t="s">
        <v>179</v>
      </c>
      <c r="AU143" s="179" t="s">
        <v>84</v>
      </c>
      <c r="AY143" s="18" t="s">
        <v>177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82</v>
      </c>
      <c r="BK143" s="180">
        <f>ROUND(I143*H143,2)</f>
        <v>0</v>
      </c>
      <c r="BL143" s="18" t="s">
        <v>184</v>
      </c>
      <c r="BM143" s="179" t="s">
        <v>466</v>
      </c>
    </row>
    <row r="144" spans="1:65" s="2" customFormat="1" ht="16.5" customHeight="1">
      <c r="A144" s="33"/>
      <c r="B144" s="167"/>
      <c r="C144" s="168" t="s">
        <v>184</v>
      </c>
      <c r="D144" s="168" t="s">
        <v>179</v>
      </c>
      <c r="E144" s="169" t="s">
        <v>192</v>
      </c>
      <c r="F144" s="170" t="s">
        <v>193</v>
      </c>
      <c r="G144" s="171" t="s">
        <v>194</v>
      </c>
      <c r="H144" s="172">
        <v>75</v>
      </c>
      <c r="I144" s="173"/>
      <c r="J144" s="174">
        <f>ROUND(I144*H144,2)</f>
        <v>0</v>
      </c>
      <c r="K144" s="170" t="s">
        <v>183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0.205</v>
      </c>
      <c r="T144" s="178">
        <f>S144*H144</f>
        <v>15.374999999999998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467</v>
      </c>
    </row>
    <row r="145" spans="1:65" s="2" customFormat="1" ht="16.5" customHeight="1">
      <c r="A145" s="33"/>
      <c r="B145" s="167"/>
      <c r="C145" s="168" t="s">
        <v>203</v>
      </c>
      <c r="D145" s="168" t="s">
        <v>179</v>
      </c>
      <c r="E145" s="169" t="s">
        <v>468</v>
      </c>
      <c r="F145" s="170" t="s">
        <v>469</v>
      </c>
      <c r="G145" s="171" t="s">
        <v>198</v>
      </c>
      <c r="H145" s="172">
        <v>18</v>
      </c>
      <c r="I145" s="173"/>
      <c r="J145" s="174">
        <f>ROUND(I145*H145,2)</f>
        <v>0</v>
      </c>
      <c r="K145" s="170" t="s">
        <v>183</v>
      </c>
      <c r="L145" s="34"/>
      <c r="M145" s="175" t="s">
        <v>1</v>
      </c>
      <c r="N145" s="176" t="s">
        <v>40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184</v>
      </c>
      <c r="AT145" s="179" t="s">
        <v>179</v>
      </c>
      <c r="AU145" s="179" t="s">
        <v>84</v>
      </c>
      <c r="AY145" s="18" t="s">
        <v>177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82</v>
      </c>
      <c r="BK145" s="180">
        <f>ROUND(I145*H145,2)</f>
        <v>0</v>
      </c>
      <c r="BL145" s="18" t="s">
        <v>184</v>
      </c>
      <c r="BM145" s="179" t="s">
        <v>470</v>
      </c>
    </row>
    <row r="146" spans="2:51" s="13" customFormat="1" ht="12">
      <c r="B146" s="181"/>
      <c r="D146" s="182" t="s">
        <v>189</v>
      </c>
      <c r="E146" s="183" t="s">
        <v>447</v>
      </c>
      <c r="F146" s="184" t="s">
        <v>471</v>
      </c>
      <c r="H146" s="185">
        <v>18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82</v>
      </c>
      <c r="AY146" s="183" t="s">
        <v>177</v>
      </c>
    </row>
    <row r="147" spans="1:65" s="2" customFormat="1" ht="24" customHeight="1">
      <c r="A147" s="33"/>
      <c r="B147" s="167"/>
      <c r="C147" s="168" t="s">
        <v>208</v>
      </c>
      <c r="D147" s="168" t="s">
        <v>179</v>
      </c>
      <c r="E147" s="169" t="s">
        <v>472</v>
      </c>
      <c r="F147" s="170" t="s">
        <v>473</v>
      </c>
      <c r="G147" s="171" t="s">
        <v>198</v>
      </c>
      <c r="H147" s="172">
        <v>130</v>
      </c>
      <c r="I147" s="173"/>
      <c r="J147" s="174">
        <f>ROUND(I147*H147,2)</f>
        <v>0</v>
      </c>
      <c r="K147" s="170" t="s">
        <v>183</v>
      </c>
      <c r="L147" s="34"/>
      <c r="M147" s="175" t="s">
        <v>1</v>
      </c>
      <c r="N147" s="176" t="s">
        <v>40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184</v>
      </c>
      <c r="AT147" s="179" t="s">
        <v>179</v>
      </c>
      <c r="AU147" s="179" t="s">
        <v>84</v>
      </c>
      <c r="AY147" s="18" t="s">
        <v>177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82</v>
      </c>
      <c r="BK147" s="180">
        <f>ROUND(I147*H147,2)</f>
        <v>0</v>
      </c>
      <c r="BL147" s="18" t="s">
        <v>184</v>
      </c>
      <c r="BM147" s="179" t="s">
        <v>474</v>
      </c>
    </row>
    <row r="148" spans="2:51" s="13" customFormat="1" ht="12">
      <c r="B148" s="181"/>
      <c r="D148" s="182" t="s">
        <v>189</v>
      </c>
      <c r="E148" s="183" t="s">
        <v>444</v>
      </c>
      <c r="F148" s="184" t="s">
        <v>475</v>
      </c>
      <c r="H148" s="185">
        <v>130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82</v>
      </c>
      <c r="AY148" s="183" t="s">
        <v>177</v>
      </c>
    </row>
    <row r="149" spans="1:65" s="2" customFormat="1" ht="16.5" customHeight="1">
      <c r="A149" s="33"/>
      <c r="B149" s="167"/>
      <c r="C149" s="168" t="s">
        <v>213</v>
      </c>
      <c r="D149" s="168" t="s">
        <v>179</v>
      </c>
      <c r="E149" s="169" t="s">
        <v>476</v>
      </c>
      <c r="F149" s="170" t="s">
        <v>477</v>
      </c>
      <c r="G149" s="171" t="s">
        <v>198</v>
      </c>
      <c r="H149" s="172">
        <v>39</v>
      </c>
      <c r="I149" s="173"/>
      <c r="J149" s="174">
        <f>ROUND(I149*H149,2)</f>
        <v>0</v>
      </c>
      <c r="K149" s="170" t="s">
        <v>183</v>
      </c>
      <c r="L149" s="34"/>
      <c r="M149" s="175" t="s">
        <v>1</v>
      </c>
      <c r="N149" s="176" t="s">
        <v>40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184</v>
      </c>
      <c r="AT149" s="179" t="s">
        <v>179</v>
      </c>
      <c r="AU149" s="179" t="s">
        <v>84</v>
      </c>
      <c r="AY149" s="18" t="s">
        <v>177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82</v>
      </c>
      <c r="BK149" s="180">
        <f>ROUND(I149*H149,2)</f>
        <v>0</v>
      </c>
      <c r="BL149" s="18" t="s">
        <v>184</v>
      </c>
      <c r="BM149" s="179" t="s">
        <v>478</v>
      </c>
    </row>
    <row r="150" spans="2:51" s="13" customFormat="1" ht="12">
      <c r="B150" s="181"/>
      <c r="D150" s="182" t="s">
        <v>189</v>
      </c>
      <c r="E150" s="183" t="s">
        <v>1</v>
      </c>
      <c r="F150" s="184" t="s">
        <v>479</v>
      </c>
      <c r="H150" s="185">
        <v>39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189</v>
      </c>
      <c r="AU150" s="183" t="s">
        <v>84</v>
      </c>
      <c r="AV150" s="13" t="s">
        <v>84</v>
      </c>
      <c r="AW150" s="13" t="s">
        <v>31</v>
      </c>
      <c r="AX150" s="13" t="s">
        <v>82</v>
      </c>
      <c r="AY150" s="183" t="s">
        <v>177</v>
      </c>
    </row>
    <row r="151" spans="1:65" s="2" customFormat="1" ht="24" customHeight="1">
      <c r="A151" s="33"/>
      <c r="B151" s="167"/>
      <c r="C151" s="168" t="s">
        <v>217</v>
      </c>
      <c r="D151" s="168" t="s">
        <v>179</v>
      </c>
      <c r="E151" s="169" t="s">
        <v>480</v>
      </c>
      <c r="F151" s="170" t="s">
        <v>481</v>
      </c>
      <c r="G151" s="171" t="s">
        <v>198</v>
      </c>
      <c r="H151" s="172">
        <v>15.24</v>
      </c>
      <c r="I151" s="173"/>
      <c r="J151" s="174">
        <f>ROUND(I151*H151,2)</f>
        <v>0</v>
      </c>
      <c r="K151" s="170" t="s">
        <v>183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482</v>
      </c>
    </row>
    <row r="152" spans="2:51" s="14" customFormat="1" ht="12">
      <c r="B152" s="190"/>
      <c r="D152" s="182" t="s">
        <v>189</v>
      </c>
      <c r="E152" s="191" t="s">
        <v>1</v>
      </c>
      <c r="F152" s="192" t="s">
        <v>483</v>
      </c>
      <c r="H152" s="191" t="s">
        <v>1</v>
      </c>
      <c r="I152" s="193"/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189</v>
      </c>
      <c r="AU152" s="191" t="s">
        <v>84</v>
      </c>
      <c r="AV152" s="14" t="s">
        <v>82</v>
      </c>
      <c r="AW152" s="14" t="s">
        <v>31</v>
      </c>
      <c r="AX152" s="14" t="s">
        <v>75</v>
      </c>
      <c r="AY152" s="191" t="s">
        <v>177</v>
      </c>
    </row>
    <row r="153" spans="2:51" s="13" customFormat="1" ht="12">
      <c r="B153" s="181"/>
      <c r="D153" s="182" t="s">
        <v>189</v>
      </c>
      <c r="E153" s="183" t="s">
        <v>1</v>
      </c>
      <c r="F153" s="184" t="s">
        <v>484</v>
      </c>
      <c r="H153" s="185">
        <v>6.6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189</v>
      </c>
      <c r="AU153" s="183" t="s">
        <v>84</v>
      </c>
      <c r="AV153" s="13" t="s">
        <v>84</v>
      </c>
      <c r="AW153" s="13" t="s">
        <v>31</v>
      </c>
      <c r="AX153" s="13" t="s">
        <v>75</v>
      </c>
      <c r="AY153" s="183" t="s">
        <v>177</v>
      </c>
    </row>
    <row r="154" spans="2:51" s="14" customFormat="1" ht="12">
      <c r="B154" s="190"/>
      <c r="D154" s="182" t="s">
        <v>189</v>
      </c>
      <c r="E154" s="191" t="s">
        <v>1</v>
      </c>
      <c r="F154" s="192" t="s">
        <v>485</v>
      </c>
      <c r="H154" s="191" t="s">
        <v>1</v>
      </c>
      <c r="I154" s="193"/>
      <c r="L154" s="190"/>
      <c r="M154" s="194"/>
      <c r="N154" s="195"/>
      <c r="O154" s="195"/>
      <c r="P154" s="195"/>
      <c r="Q154" s="195"/>
      <c r="R154" s="195"/>
      <c r="S154" s="195"/>
      <c r="T154" s="196"/>
      <c r="AT154" s="191" t="s">
        <v>189</v>
      </c>
      <c r="AU154" s="191" t="s">
        <v>84</v>
      </c>
      <c r="AV154" s="14" t="s">
        <v>82</v>
      </c>
      <c r="AW154" s="14" t="s">
        <v>31</v>
      </c>
      <c r="AX154" s="14" t="s">
        <v>75</v>
      </c>
      <c r="AY154" s="191" t="s">
        <v>177</v>
      </c>
    </row>
    <row r="155" spans="2:51" s="13" customFormat="1" ht="12">
      <c r="B155" s="181"/>
      <c r="D155" s="182" t="s">
        <v>189</v>
      </c>
      <c r="E155" s="183" t="s">
        <v>1</v>
      </c>
      <c r="F155" s="184" t="s">
        <v>486</v>
      </c>
      <c r="H155" s="185">
        <v>6.12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189</v>
      </c>
      <c r="AU155" s="183" t="s">
        <v>84</v>
      </c>
      <c r="AV155" s="13" t="s">
        <v>84</v>
      </c>
      <c r="AW155" s="13" t="s">
        <v>31</v>
      </c>
      <c r="AX155" s="13" t="s">
        <v>75</v>
      </c>
      <c r="AY155" s="183" t="s">
        <v>177</v>
      </c>
    </row>
    <row r="156" spans="2:51" s="14" customFormat="1" ht="12">
      <c r="B156" s="190"/>
      <c r="D156" s="182" t="s">
        <v>189</v>
      </c>
      <c r="E156" s="191" t="s">
        <v>1</v>
      </c>
      <c r="F156" s="192" t="s">
        <v>487</v>
      </c>
      <c r="H156" s="191" t="s">
        <v>1</v>
      </c>
      <c r="I156" s="193"/>
      <c r="L156" s="190"/>
      <c r="M156" s="194"/>
      <c r="N156" s="195"/>
      <c r="O156" s="195"/>
      <c r="P156" s="195"/>
      <c r="Q156" s="195"/>
      <c r="R156" s="195"/>
      <c r="S156" s="195"/>
      <c r="T156" s="196"/>
      <c r="AT156" s="191" t="s">
        <v>189</v>
      </c>
      <c r="AU156" s="191" t="s">
        <v>84</v>
      </c>
      <c r="AV156" s="14" t="s">
        <v>82</v>
      </c>
      <c r="AW156" s="14" t="s">
        <v>31</v>
      </c>
      <c r="AX156" s="14" t="s">
        <v>75</v>
      </c>
      <c r="AY156" s="191" t="s">
        <v>177</v>
      </c>
    </row>
    <row r="157" spans="2:51" s="13" customFormat="1" ht="12">
      <c r="B157" s="181"/>
      <c r="D157" s="182" t="s">
        <v>189</v>
      </c>
      <c r="E157" s="183" t="s">
        <v>1</v>
      </c>
      <c r="F157" s="184" t="s">
        <v>488</v>
      </c>
      <c r="H157" s="185">
        <v>2.52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189</v>
      </c>
      <c r="AU157" s="183" t="s">
        <v>84</v>
      </c>
      <c r="AV157" s="13" t="s">
        <v>84</v>
      </c>
      <c r="AW157" s="13" t="s">
        <v>31</v>
      </c>
      <c r="AX157" s="13" t="s">
        <v>75</v>
      </c>
      <c r="AY157" s="183" t="s">
        <v>177</v>
      </c>
    </row>
    <row r="158" spans="2:51" s="15" customFormat="1" ht="12">
      <c r="B158" s="197"/>
      <c r="D158" s="182" t="s">
        <v>189</v>
      </c>
      <c r="E158" s="198" t="s">
        <v>449</v>
      </c>
      <c r="F158" s="199" t="s">
        <v>202</v>
      </c>
      <c r="H158" s="200">
        <v>15.24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189</v>
      </c>
      <c r="AU158" s="198" t="s">
        <v>84</v>
      </c>
      <c r="AV158" s="15" t="s">
        <v>184</v>
      </c>
      <c r="AW158" s="15" t="s">
        <v>31</v>
      </c>
      <c r="AX158" s="15" t="s">
        <v>82</v>
      </c>
      <c r="AY158" s="198" t="s">
        <v>177</v>
      </c>
    </row>
    <row r="159" spans="1:65" s="2" customFormat="1" ht="24" customHeight="1">
      <c r="A159" s="33"/>
      <c r="B159" s="167"/>
      <c r="C159" s="168" t="s">
        <v>222</v>
      </c>
      <c r="D159" s="168" t="s">
        <v>179</v>
      </c>
      <c r="E159" s="169" t="s">
        <v>489</v>
      </c>
      <c r="F159" s="170" t="s">
        <v>490</v>
      </c>
      <c r="G159" s="171" t="s">
        <v>198</v>
      </c>
      <c r="H159" s="172">
        <v>4.572</v>
      </c>
      <c r="I159" s="173"/>
      <c r="J159" s="174">
        <f>ROUND(I159*H159,2)</f>
        <v>0</v>
      </c>
      <c r="K159" s="170" t="s">
        <v>183</v>
      </c>
      <c r="L159" s="34"/>
      <c r="M159" s="175" t="s">
        <v>1</v>
      </c>
      <c r="N159" s="176" t="s">
        <v>40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184</v>
      </c>
      <c r="AT159" s="179" t="s">
        <v>179</v>
      </c>
      <c r="AU159" s="179" t="s">
        <v>84</v>
      </c>
      <c r="AY159" s="18" t="s">
        <v>177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82</v>
      </c>
      <c r="BK159" s="180">
        <f>ROUND(I159*H159,2)</f>
        <v>0</v>
      </c>
      <c r="BL159" s="18" t="s">
        <v>184</v>
      </c>
      <c r="BM159" s="179" t="s">
        <v>491</v>
      </c>
    </row>
    <row r="160" spans="2:51" s="13" customFormat="1" ht="12">
      <c r="B160" s="181"/>
      <c r="D160" s="182" t="s">
        <v>189</v>
      </c>
      <c r="E160" s="183" t="s">
        <v>1</v>
      </c>
      <c r="F160" s="184" t="s">
        <v>492</v>
      </c>
      <c r="H160" s="185">
        <v>4.572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82</v>
      </c>
      <c r="AY160" s="183" t="s">
        <v>177</v>
      </c>
    </row>
    <row r="161" spans="1:65" s="2" customFormat="1" ht="24" customHeight="1">
      <c r="A161" s="33"/>
      <c r="B161" s="167"/>
      <c r="C161" s="168" t="s">
        <v>227</v>
      </c>
      <c r="D161" s="168" t="s">
        <v>179</v>
      </c>
      <c r="E161" s="169" t="s">
        <v>196</v>
      </c>
      <c r="F161" s="170" t="s">
        <v>197</v>
      </c>
      <c r="G161" s="171" t="s">
        <v>198</v>
      </c>
      <c r="H161" s="172">
        <v>12.587</v>
      </c>
      <c r="I161" s="173"/>
      <c r="J161" s="174">
        <f>ROUND(I161*H161,2)</f>
        <v>0</v>
      </c>
      <c r="K161" s="170" t="s">
        <v>183</v>
      </c>
      <c r="L161" s="34"/>
      <c r="M161" s="175" t="s">
        <v>1</v>
      </c>
      <c r="N161" s="176" t="s">
        <v>40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184</v>
      </c>
      <c r="AT161" s="179" t="s">
        <v>179</v>
      </c>
      <c r="AU161" s="179" t="s">
        <v>84</v>
      </c>
      <c r="AY161" s="18" t="s">
        <v>177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82</v>
      </c>
      <c r="BK161" s="180">
        <f>ROUND(I161*H161,2)</f>
        <v>0</v>
      </c>
      <c r="BL161" s="18" t="s">
        <v>184</v>
      </c>
      <c r="BM161" s="179" t="s">
        <v>493</v>
      </c>
    </row>
    <row r="162" spans="2:51" s="14" customFormat="1" ht="12">
      <c r="B162" s="190"/>
      <c r="D162" s="182" t="s">
        <v>189</v>
      </c>
      <c r="E162" s="191" t="s">
        <v>1</v>
      </c>
      <c r="F162" s="192" t="s">
        <v>200</v>
      </c>
      <c r="H162" s="191" t="s">
        <v>1</v>
      </c>
      <c r="I162" s="193"/>
      <c r="L162" s="190"/>
      <c r="M162" s="194"/>
      <c r="N162" s="195"/>
      <c r="O162" s="195"/>
      <c r="P162" s="195"/>
      <c r="Q162" s="195"/>
      <c r="R162" s="195"/>
      <c r="S162" s="195"/>
      <c r="T162" s="196"/>
      <c r="AT162" s="191" t="s">
        <v>189</v>
      </c>
      <c r="AU162" s="191" t="s">
        <v>84</v>
      </c>
      <c r="AV162" s="14" t="s">
        <v>82</v>
      </c>
      <c r="AW162" s="14" t="s">
        <v>31</v>
      </c>
      <c r="AX162" s="14" t="s">
        <v>75</v>
      </c>
      <c r="AY162" s="191" t="s">
        <v>177</v>
      </c>
    </row>
    <row r="163" spans="2:51" s="13" customFormat="1" ht="12">
      <c r="B163" s="181"/>
      <c r="D163" s="182" t="s">
        <v>189</v>
      </c>
      <c r="E163" s="183" t="s">
        <v>1</v>
      </c>
      <c r="F163" s="184" t="s">
        <v>494</v>
      </c>
      <c r="H163" s="185">
        <v>9.075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189</v>
      </c>
      <c r="AU163" s="183" t="s">
        <v>84</v>
      </c>
      <c r="AV163" s="13" t="s">
        <v>84</v>
      </c>
      <c r="AW163" s="13" t="s">
        <v>31</v>
      </c>
      <c r="AX163" s="13" t="s">
        <v>75</v>
      </c>
      <c r="AY163" s="183" t="s">
        <v>177</v>
      </c>
    </row>
    <row r="164" spans="2:51" s="14" customFormat="1" ht="12">
      <c r="B164" s="190"/>
      <c r="D164" s="182" t="s">
        <v>189</v>
      </c>
      <c r="E164" s="191" t="s">
        <v>1</v>
      </c>
      <c r="F164" s="192" t="s">
        <v>495</v>
      </c>
      <c r="H164" s="191" t="s">
        <v>1</v>
      </c>
      <c r="I164" s="193"/>
      <c r="L164" s="190"/>
      <c r="M164" s="194"/>
      <c r="N164" s="195"/>
      <c r="O164" s="195"/>
      <c r="P164" s="195"/>
      <c r="Q164" s="195"/>
      <c r="R164" s="195"/>
      <c r="S164" s="195"/>
      <c r="T164" s="196"/>
      <c r="AT164" s="191" t="s">
        <v>189</v>
      </c>
      <c r="AU164" s="191" t="s">
        <v>84</v>
      </c>
      <c r="AV164" s="14" t="s">
        <v>82</v>
      </c>
      <c r="AW164" s="14" t="s">
        <v>31</v>
      </c>
      <c r="AX164" s="14" t="s">
        <v>75</v>
      </c>
      <c r="AY164" s="191" t="s">
        <v>177</v>
      </c>
    </row>
    <row r="165" spans="2:51" s="13" customFormat="1" ht="12">
      <c r="B165" s="181"/>
      <c r="D165" s="182" t="s">
        <v>189</v>
      </c>
      <c r="E165" s="183" t="s">
        <v>1</v>
      </c>
      <c r="F165" s="184" t="s">
        <v>496</v>
      </c>
      <c r="H165" s="185">
        <v>2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189</v>
      </c>
      <c r="AU165" s="183" t="s">
        <v>84</v>
      </c>
      <c r="AV165" s="13" t="s">
        <v>84</v>
      </c>
      <c r="AW165" s="13" t="s">
        <v>31</v>
      </c>
      <c r="AX165" s="13" t="s">
        <v>75</v>
      </c>
      <c r="AY165" s="183" t="s">
        <v>177</v>
      </c>
    </row>
    <row r="166" spans="2:51" s="14" customFormat="1" ht="12">
      <c r="B166" s="190"/>
      <c r="D166" s="182" t="s">
        <v>189</v>
      </c>
      <c r="E166" s="191" t="s">
        <v>1</v>
      </c>
      <c r="F166" s="192" t="s">
        <v>497</v>
      </c>
      <c r="H166" s="191" t="s">
        <v>1</v>
      </c>
      <c r="I166" s="193"/>
      <c r="L166" s="190"/>
      <c r="M166" s="194"/>
      <c r="N166" s="195"/>
      <c r="O166" s="195"/>
      <c r="P166" s="195"/>
      <c r="Q166" s="195"/>
      <c r="R166" s="195"/>
      <c r="S166" s="195"/>
      <c r="T166" s="196"/>
      <c r="AT166" s="191" t="s">
        <v>189</v>
      </c>
      <c r="AU166" s="191" t="s">
        <v>84</v>
      </c>
      <c r="AV166" s="14" t="s">
        <v>82</v>
      </c>
      <c r="AW166" s="14" t="s">
        <v>31</v>
      </c>
      <c r="AX166" s="14" t="s">
        <v>75</v>
      </c>
      <c r="AY166" s="191" t="s">
        <v>177</v>
      </c>
    </row>
    <row r="167" spans="2:51" s="13" customFormat="1" ht="12">
      <c r="B167" s="181"/>
      <c r="D167" s="182" t="s">
        <v>189</v>
      </c>
      <c r="E167" s="183" t="s">
        <v>1</v>
      </c>
      <c r="F167" s="184" t="s">
        <v>498</v>
      </c>
      <c r="H167" s="185">
        <v>1.26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189</v>
      </c>
      <c r="AU167" s="183" t="s">
        <v>84</v>
      </c>
      <c r="AV167" s="13" t="s">
        <v>84</v>
      </c>
      <c r="AW167" s="13" t="s">
        <v>31</v>
      </c>
      <c r="AX167" s="13" t="s">
        <v>75</v>
      </c>
      <c r="AY167" s="183" t="s">
        <v>177</v>
      </c>
    </row>
    <row r="168" spans="2:51" s="14" customFormat="1" ht="12">
      <c r="B168" s="190"/>
      <c r="D168" s="182" t="s">
        <v>189</v>
      </c>
      <c r="E168" s="191" t="s">
        <v>1</v>
      </c>
      <c r="F168" s="192" t="s">
        <v>499</v>
      </c>
      <c r="H168" s="191" t="s">
        <v>1</v>
      </c>
      <c r="I168" s="193"/>
      <c r="L168" s="190"/>
      <c r="M168" s="194"/>
      <c r="N168" s="195"/>
      <c r="O168" s="195"/>
      <c r="P168" s="195"/>
      <c r="Q168" s="195"/>
      <c r="R168" s="195"/>
      <c r="S168" s="195"/>
      <c r="T168" s="196"/>
      <c r="AT168" s="191" t="s">
        <v>189</v>
      </c>
      <c r="AU168" s="191" t="s">
        <v>84</v>
      </c>
      <c r="AV168" s="14" t="s">
        <v>82</v>
      </c>
      <c r="AW168" s="14" t="s">
        <v>31</v>
      </c>
      <c r="AX168" s="14" t="s">
        <v>75</v>
      </c>
      <c r="AY168" s="191" t="s">
        <v>177</v>
      </c>
    </row>
    <row r="169" spans="2:51" s="13" customFormat="1" ht="12">
      <c r="B169" s="181"/>
      <c r="D169" s="182" t="s">
        <v>189</v>
      </c>
      <c r="E169" s="183" t="s">
        <v>1</v>
      </c>
      <c r="F169" s="184" t="s">
        <v>500</v>
      </c>
      <c r="H169" s="185">
        <v>0.252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83" t="s">
        <v>189</v>
      </c>
      <c r="AU169" s="183" t="s">
        <v>84</v>
      </c>
      <c r="AV169" s="13" t="s">
        <v>84</v>
      </c>
      <c r="AW169" s="13" t="s">
        <v>31</v>
      </c>
      <c r="AX169" s="13" t="s">
        <v>75</v>
      </c>
      <c r="AY169" s="183" t="s">
        <v>177</v>
      </c>
    </row>
    <row r="170" spans="2:51" s="15" customFormat="1" ht="12">
      <c r="B170" s="197"/>
      <c r="D170" s="182" t="s">
        <v>189</v>
      </c>
      <c r="E170" s="198" t="s">
        <v>136</v>
      </c>
      <c r="F170" s="199" t="s">
        <v>202</v>
      </c>
      <c r="H170" s="200">
        <v>12.587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189</v>
      </c>
      <c r="AU170" s="198" t="s">
        <v>84</v>
      </c>
      <c r="AV170" s="15" t="s">
        <v>184</v>
      </c>
      <c r="AW170" s="15" t="s">
        <v>31</v>
      </c>
      <c r="AX170" s="15" t="s">
        <v>82</v>
      </c>
      <c r="AY170" s="198" t="s">
        <v>177</v>
      </c>
    </row>
    <row r="171" spans="1:65" s="2" customFormat="1" ht="24" customHeight="1">
      <c r="A171" s="33"/>
      <c r="B171" s="167"/>
      <c r="C171" s="168" t="s">
        <v>231</v>
      </c>
      <c r="D171" s="168" t="s">
        <v>179</v>
      </c>
      <c r="E171" s="169" t="s">
        <v>204</v>
      </c>
      <c r="F171" s="170" t="s">
        <v>205</v>
      </c>
      <c r="G171" s="171" t="s">
        <v>198</v>
      </c>
      <c r="H171" s="172">
        <v>3.776</v>
      </c>
      <c r="I171" s="173"/>
      <c r="J171" s="174">
        <f>ROUND(I171*H171,2)</f>
        <v>0</v>
      </c>
      <c r="K171" s="170" t="s">
        <v>183</v>
      </c>
      <c r="L171" s="34"/>
      <c r="M171" s="175" t="s">
        <v>1</v>
      </c>
      <c r="N171" s="176" t="s">
        <v>40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184</v>
      </c>
      <c r="AT171" s="179" t="s">
        <v>179</v>
      </c>
      <c r="AU171" s="179" t="s">
        <v>84</v>
      </c>
      <c r="AY171" s="18" t="s">
        <v>177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82</v>
      </c>
      <c r="BK171" s="180">
        <f>ROUND(I171*H171,2)</f>
        <v>0</v>
      </c>
      <c r="BL171" s="18" t="s">
        <v>184</v>
      </c>
      <c r="BM171" s="179" t="s">
        <v>501</v>
      </c>
    </row>
    <row r="172" spans="2:51" s="13" customFormat="1" ht="12">
      <c r="B172" s="181"/>
      <c r="D172" s="182" t="s">
        <v>189</v>
      </c>
      <c r="E172" s="183" t="s">
        <v>1</v>
      </c>
      <c r="F172" s="184" t="s">
        <v>207</v>
      </c>
      <c r="H172" s="185">
        <v>3.776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189</v>
      </c>
      <c r="AU172" s="183" t="s">
        <v>84</v>
      </c>
      <c r="AV172" s="13" t="s">
        <v>84</v>
      </c>
      <c r="AW172" s="13" t="s">
        <v>31</v>
      </c>
      <c r="AX172" s="13" t="s">
        <v>82</v>
      </c>
      <c r="AY172" s="183" t="s">
        <v>177</v>
      </c>
    </row>
    <row r="173" spans="1:65" s="2" customFormat="1" ht="24" customHeight="1">
      <c r="A173" s="33"/>
      <c r="B173" s="167"/>
      <c r="C173" s="168" t="s">
        <v>237</v>
      </c>
      <c r="D173" s="168" t="s">
        <v>179</v>
      </c>
      <c r="E173" s="169" t="s">
        <v>209</v>
      </c>
      <c r="F173" s="170" t="s">
        <v>210</v>
      </c>
      <c r="G173" s="171" t="s">
        <v>198</v>
      </c>
      <c r="H173" s="172">
        <v>39</v>
      </c>
      <c r="I173" s="173"/>
      <c r="J173" s="174">
        <f>ROUND(I173*H173,2)</f>
        <v>0</v>
      </c>
      <c r="K173" s="170" t="s">
        <v>183</v>
      </c>
      <c r="L173" s="34"/>
      <c r="M173" s="175" t="s">
        <v>1</v>
      </c>
      <c r="N173" s="176" t="s">
        <v>40</v>
      </c>
      <c r="O173" s="59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184</v>
      </c>
      <c r="AT173" s="179" t="s">
        <v>179</v>
      </c>
      <c r="AU173" s="179" t="s">
        <v>84</v>
      </c>
      <c r="AY173" s="18" t="s">
        <v>177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82</v>
      </c>
      <c r="BK173" s="180">
        <f>ROUND(I173*H173,2)</f>
        <v>0</v>
      </c>
      <c r="BL173" s="18" t="s">
        <v>184</v>
      </c>
      <c r="BM173" s="179" t="s">
        <v>502</v>
      </c>
    </row>
    <row r="174" spans="2:51" s="13" customFormat="1" ht="12">
      <c r="B174" s="181"/>
      <c r="D174" s="182" t="s">
        <v>189</v>
      </c>
      <c r="E174" s="183" t="s">
        <v>1</v>
      </c>
      <c r="F174" s="184" t="s">
        <v>503</v>
      </c>
      <c r="H174" s="185">
        <v>18</v>
      </c>
      <c r="I174" s="186"/>
      <c r="L174" s="181"/>
      <c r="M174" s="187"/>
      <c r="N174" s="188"/>
      <c r="O174" s="188"/>
      <c r="P174" s="188"/>
      <c r="Q174" s="188"/>
      <c r="R174" s="188"/>
      <c r="S174" s="188"/>
      <c r="T174" s="189"/>
      <c r="AT174" s="183" t="s">
        <v>189</v>
      </c>
      <c r="AU174" s="183" t="s">
        <v>84</v>
      </c>
      <c r="AV174" s="13" t="s">
        <v>84</v>
      </c>
      <c r="AW174" s="13" t="s">
        <v>31</v>
      </c>
      <c r="AX174" s="13" t="s">
        <v>75</v>
      </c>
      <c r="AY174" s="183" t="s">
        <v>177</v>
      </c>
    </row>
    <row r="175" spans="2:51" s="13" customFormat="1" ht="12">
      <c r="B175" s="181"/>
      <c r="D175" s="182" t="s">
        <v>189</v>
      </c>
      <c r="E175" s="183" t="s">
        <v>1</v>
      </c>
      <c r="F175" s="184" t="s">
        <v>504</v>
      </c>
      <c r="H175" s="185">
        <v>21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189</v>
      </c>
      <c r="AU175" s="183" t="s">
        <v>84</v>
      </c>
      <c r="AV175" s="13" t="s">
        <v>84</v>
      </c>
      <c r="AW175" s="13" t="s">
        <v>31</v>
      </c>
      <c r="AX175" s="13" t="s">
        <v>75</v>
      </c>
      <c r="AY175" s="183" t="s">
        <v>177</v>
      </c>
    </row>
    <row r="176" spans="2:51" s="15" customFormat="1" ht="12">
      <c r="B176" s="197"/>
      <c r="D176" s="182" t="s">
        <v>189</v>
      </c>
      <c r="E176" s="198" t="s">
        <v>1</v>
      </c>
      <c r="F176" s="199" t="s">
        <v>202</v>
      </c>
      <c r="H176" s="200">
        <v>39</v>
      </c>
      <c r="I176" s="201"/>
      <c r="L176" s="197"/>
      <c r="M176" s="202"/>
      <c r="N176" s="203"/>
      <c r="O176" s="203"/>
      <c r="P176" s="203"/>
      <c r="Q176" s="203"/>
      <c r="R176" s="203"/>
      <c r="S176" s="203"/>
      <c r="T176" s="204"/>
      <c r="AT176" s="198" t="s">
        <v>189</v>
      </c>
      <c r="AU176" s="198" t="s">
        <v>84</v>
      </c>
      <c r="AV176" s="15" t="s">
        <v>184</v>
      </c>
      <c r="AW176" s="15" t="s">
        <v>31</v>
      </c>
      <c r="AX176" s="15" t="s">
        <v>82</v>
      </c>
      <c r="AY176" s="198" t="s">
        <v>177</v>
      </c>
    </row>
    <row r="177" spans="1:65" s="2" customFormat="1" ht="24" customHeight="1">
      <c r="A177" s="33"/>
      <c r="B177" s="167"/>
      <c r="C177" s="168" t="s">
        <v>242</v>
      </c>
      <c r="D177" s="168" t="s">
        <v>179</v>
      </c>
      <c r="E177" s="169" t="s">
        <v>214</v>
      </c>
      <c r="F177" s="170" t="s">
        <v>215</v>
      </c>
      <c r="G177" s="171" t="s">
        <v>198</v>
      </c>
      <c r="H177" s="172">
        <v>157.827</v>
      </c>
      <c r="I177" s="173"/>
      <c r="J177" s="174">
        <f>ROUND(I177*H177,2)</f>
        <v>0</v>
      </c>
      <c r="K177" s="170" t="s">
        <v>183</v>
      </c>
      <c r="L177" s="34"/>
      <c r="M177" s="175" t="s">
        <v>1</v>
      </c>
      <c r="N177" s="176" t="s">
        <v>40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184</v>
      </c>
      <c r="AT177" s="179" t="s">
        <v>179</v>
      </c>
      <c r="AU177" s="179" t="s">
        <v>84</v>
      </c>
      <c r="AY177" s="18" t="s">
        <v>177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82</v>
      </c>
      <c r="BK177" s="180">
        <f>ROUND(I177*H177,2)</f>
        <v>0</v>
      </c>
      <c r="BL177" s="18" t="s">
        <v>184</v>
      </c>
      <c r="BM177" s="179" t="s">
        <v>505</v>
      </c>
    </row>
    <row r="178" spans="2:51" s="13" customFormat="1" ht="12">
      <c r="B178" s="181"/>
      <c r="D178" s="182" t="s">
        <v>189</v>
      </c>
      <c r="E178" s="183" t="s">
        <v>131</v>
      </c>
      <c r="F178" s="184" t="s">
        <v>506</v>
      </c>
      <c r="H178" s="185">
        <v>157.827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189</v>
      </c>
      <c r="AU178" s="183" t="s">
        <v>84</v>
      </c>
      <c r="AV178" s="13" t="s">
        <v>84</v>
      </c>
      <c r="AW178" s="13" t="s">
        <v>31</v>
      </c>
      <c r="AX178" s="13" t="s">
        <v>82</v>
      </c>
      <c r="AY178" s="183" t="s">
        <v>177</v>
      </c>
    </row>
    <row r="179" spans="1:65" s="2" customFormat="1" ht="24" customHeight="1">
      <c r="A179" s="33"/>
      <c r="B179" s="167"/>
      <c r="C179" s="168" t="s">
        <v>247</v>
      </c>
      <c r="D179" s="168" t="s">
        <v>179</v>
      </c>
      <c r="E179" s="169" t="s">
        <v>218</v>
      </c>
      <c r="F179" s="170" t="s">
        <v>219</v>
      </c>
      <c r="G179" s="171" t="s">
        <v>198</v>
      </c>
      <c r="H179" s="172">
        <v>789.135</v>
      </c>
      <c r="I179" s="173"/>
      <c r="J179" s="174">
        <f>ROUND(I179*H179,2)</f>
        <v>0</v>
      </c>
      <c r="K179" s="170" t="s">
        <v>183</v>
      </c>
      <c r="L179" s="34"/>
      <c r="M179" s="175" t="s">
        <v>1</v>
      </c>
      <c r="N179" s="176" t="s">
        <v>40</v>
      </c>
      <c r="O179" s="59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184</v>
      </c>
      <c r="AT179" s="179" t="s">
        <v>179</v>
      </c>
      <c r="AU179" s="179" t="s">
        <v>84</v>
      </c>
      <c r="AY179" s="18" t="s">
        <v>177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82</v>
      </c>
      <c r="BK179" s="180">
        <f>ROUND(I179*H179,2)</f>
        <v>0</v>
      </c>
      <c r="BL179" s="18" t="s">
        <v>184</v>
      </c>
      <c r="BM179" s="179" t="s">
        <v>507</v>
      </c>
    </row>
    <row r="180" spans="2:51" s="13" customFormat="1" ht="12">
      <c r="B180" s="181"/>
      <c r="D180" s="182" t="s">
        <v>189</v>
      </c>
      <c r="E180" s="183" t="s">
        <v>1</v>
      </c>
      <c r="F180" s="184" t="s">
        <v>221</v>
      </c>
      <c r="H180" s="185">
        <v>789.135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189</v>
      </c>
      <c r="AU180" s="183" t="s">
        <v>84</v>
      </c>
      <c r="AV180" s="13" t="s">
        <v>84</v>
      </c>
      <c r="AW180" s="13" t="s">
        <v>31</v>
      </c>
      <c r="AX180" s="13" t="s">
        <v>82</v>
      </c>
      <c r="AY180" s="183" t="s">
        <v>177</v>
      </c>
    </row>
    <row r="181" spans="1:65" s="2" customFormat="1" ht="16.5" customHeight="1">
      <c r="A181" s="33"/>
      <c r="B181" s="167"/>
      <c r="C181" s="168" t="s">
        <v>8</v>
      </c>
      <c r="D181" s="168" t="s">
        <v>179</v>
      </c>
      <c r="E181" s="169" t="s">
        <v>223</v>
      </c>
      <c r="F181" s="170" t="s">
        <v>224</v>
      </c>
      <c r="G181" s="171" t="s">
        <v>198</v>
      </c>
      <c r="H181" s="172">
        <v>21</v>
      </c>
      <c r="I181" s="173"/>
      <c r="J181" s="174">
        <f>ROUND(I181*H181,2)</f>
        <v>0</v>
      </c>
      <c r="K181" s="170" t="s">
        <v>183</v>
      </c>
      <c r="L181" s="34"/>
      <c r="M181" s="175" t="s">
        <v>1</v>
      </c>
      <c r="N181" s="176" t="s">
        <v>40</v>
      </c>
      <c r="O181" s="59"/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184</v>
      </c>
      <c r="AT181" s="179" t="s">
        <v>179</v>
      </c>
      <c r="AU181" s="179" t="s">
        <v>84</v>
      </c>
      <c r="AY181" s="18" t="s">
        <v>177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82</v>
      </c>
      <c r="BK181" s="180">
        <f>ROUND(I181*H181,2)</f>
        <v>0</v>
      </c>
      <c r="BL181" s="18" t="s">
        <v>184</v>
      </c>
      <c r="BM181" s="179" t="s">
        <v>508</v>
      </c>
    </row>
    <row r="182" spans="2:51" s="13" customFormat="1" ht="12">
      <c r="B182" s="181"/>
      <c r="D182" s="182" t="s">
        <v>189</v>
      </c>
      <c r="E182" s="183" t="s">
        <v>1</v>
      </c>
      <c r="F182" s="184" t="s">
        <v>509</v>
      </c>
      <c r="H182" s="185">
        <v>21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189</v>
      </c>
      <c r="AU182" s="183" t="s">
        <v>84</v>
      </c>
      <c r="AV182" s="13" t="s">
        <v>84</v>
      </c>
      <c r="AW182" s="13" t="s">
        <v>31</v>
      </c>
      <c r="AX182" s="13" t="s">
        <v>82</v>
      </c>
      <c r="AY182" s="183" t="s">
        <v>177</v>
      </c>
    </row>
    <row r="183" spans="1:65" s="2" customFormat="1" ht="16.5" customHeight="1">
      <c r="A183" s="33"/>
      <c r="B183" s="167"/>
      <c r="C183" s="168" t="s">
        <v>254</v>
      </c>
      <c r="D183" s="168" t="s">
        <v>179</v>
      </c>
      <c r="E183" s="169" t="s">
        <v>228</v>
      </c>
      <c r="F183" s="170" t="s">
        <v>229</v>
      </c>
      <c r="G183" s="171" t="s">
        <v>198</v>
      </c>
      <c r="H183" s="172">
        <v>157.827</v>
      </c>
      <c r="I183" s="173"/>
      <c r="J183" s="174">
        <f>ROUND(I183*H183,2)</f>
        <v>0</v>
      </c>
      <c r="K183" s="170" t="s">
        <v>183</v>
      </c>
      <c r="L183" s="34"/>
      <c r="M183" s="175" t="s">
        <v>1</v>
      </c>
      <c r="N183" s="176" t="s">
        <v>40</v>
      </c>
      <c r="O183" s="59"/>
      <c r="P183" s="177">
        <f>O183*H183</f>
        <v>0</v>
      </c>
      <c r="Q183" s="177">
        <v>0</v>
      </c>
      <c r="R183" s="177">
        <f>Q183*H183</f>
        <v>0</v>
      </c>
      <c r="S183" s="177">
        <v>0</v>
      </c>
      <c r="T183" s="17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9" t="s">
        <v>184</v>
      </c>
      <c r="AT183" s="179" t="s">
        <v>179</v>
      </c>
      <c r="AU183" s="179" t="s">
        <v>84</v>
      </c>
      <c r="AY183" s="18" t="s">
        <v>177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8" t="s">
        <v>82</v>
      </c>
      <c r="BK183" s="180">
        <f>ROUND(I183*H183,2)</f>
        <v>0</v>
      </c>
      <c r="BL183" s="18" t="s">
        <v>184</v>
      </c>
      <c r="BM183" s="179" t="s">
        <v>510</v>
      </c>
    </row>
    <row r="184" spans="2:51" s="13" customFormat="1" ht="12">
      <c r="B184" s="181"/>
      <c r="D184" s="182" t="s">
        <v>189</v>
      </c>
      <c r="E184" s="183" t="s">
        <v>1</v>
      </c>
      <c r="F184" s="184" t="s">
        <v>131</v>
      </c>
      <c r="H184" s="185">
        <v>157.827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189</v>
      </c>
      <c r="AU184" s="183" t="s">
        <v>84</v>
      </c>
      <c r="AV184" s="13" t="s">
        <v>84</v>
      </c>
      <c r="AW184" s="13" t="s">
        <v>31</v>
      </c>
      <c r="AX184" s="13" t="s">
        <v>82</v>
      </c>
      <c r="AY184" s="183" t="s">
        <v>177</v>
      </c>
    </row>
    <row r="185" spans="1:65" s="2" customFormat="1" ht="24" customHeight="1">
      <c r="A185" s="33"/>
      <c r="B185" s="167"/>
      <c r="C185" s="168" t="s">
        <v>259</v>
      </c>
      <c r="D185" s="168" t="s">
        <v>179</v>
      </c>
      <c r="E185" s="169" t="s">
        <v>232</v>
      </c>
      <c r="F185" s="170" t="s">
        <v>233</v>
      </c>
      <c r="G185" s="171" t="s">
        <v>234</v>
      </c>
      <c r="H185" s="172">
        <v>263.571</v>
      </c>
      <c r="I185" s="173"/>
      <c r="J185" s="174">
        <f>ROUND(I185*H185,2)</f>
        <v>0</v>
      </c>
      <c r="K185" s="170" t="s">
        <v>183</v>
      </c>
      <c r="L185" s="34"/>
      <c r="M185" s="175" t="s">
        <v>1</v>
      </c>
      <c r="N185" s="176" t="s">
        <v>40</v>
      </c>
      <c r="O185" s="59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184</v>
      </c>
      <c r="AT185" s="179" t="s">
        <v>179</v>
      </c>
      <c r="AU185" s="179" t="s">
        <v>84</v>
      </c>
      <c r="AY185" s="18" t="s">
        <v>177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82</v>
      </c>
      <c r="BK185" s="180">
        <f>ROUND(I185*H185,2)</f>
        <v>0</v>
      </c>
      <c r="BL185" s="18" t="s">
        <v>184</v>
      </c>
      <c r="BM185" s="179" t="s">
        <v>511</v>
      </c>
    </row>
    <row r="186" spans="2:51" s="13" customFormat="1" ht="12">
      <c r="B186" s="181"/>
      <c r="D186" s="182" t="s">
        <v>189</v>
      </c>
      <c r="E186" s="183" t="s">
        <v>1</v>
      </c>
      <c r="F186" s="184" t="s">
        <v>236</v>
      </c>
      <c r="H186" s="185">
        <v>263.571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83" t="s">
        <v>189</v>
      </c>
      <c r="AU186" s="183" t="s">
        <v>84</v>
      </c>
      <c r="AV186" s="13" t="s">
        <v>84</v>
      </c>
      <c r="AW186" s="13" t="s">
        <v>31</v>
      </c>
      <c r="AX186" s="13" t="s">
        <v>82</v>
      </c>
      <c r="AY186" s="183" t="s">
        <v>177</v>
      </c>
    </row>
    <row r="187" spans="1:65" s="2" customFormat="1" ht="16.5" customHeight="1">
      <c r="A187" s="33"/>
      <c r="B187" s="167"/>
      <c r="C187" s="168" t="s">
        <v>265</v>
      </c>
      <c r="D187" s="168" t="s">
        <v>179</v>
      </c>
      <c r="E187" s="169" t="s">
        <v>238</v>
      </c>
      <c r="F187" s="170" t="s">
        <v>239</v>
      </c>
      <c r="G187" s="171" t="s">
        <v>198</v>
      </c>
      <c r="H187" s="172">
        <v>21</v>
      </c>
      <c r="I187" s="173"/>
      <c r="J187" s="174">
        <f>ROUND(I187*H187,2)</f>
        <v>0</v>
      </c>
      <c r="K187" s="170" t="s">
        <v>1</v>
      </c>
      <c r="L187" s="34"/>
      <c r="M187" s="175" t="s">
        <v>1</v>
      </c>
      <c r="N187" s="176" t="s">
        <v>40</v>
      </c>
      <c r="O187" s="59"/>
      <c r="P187" s="177">
        <f>O187*H187</f>
        <v>0</v>
      </c>
      <c r="Q187" s="177">
        <v>0</v>
      </c>
      <c r="R187" s="177">
        <f>Q187*H187</f>
        <v>0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184</v>
      </c>
      <c r="AT187" s="179" t="s">
        <v>179</v>
      </c>
      <c r="AU187" s="179" t="s">
        <v>84</v>
      </c>
      <c r="AY187" s="18" t="s">
        <v>177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82</v>
      </c>
      <c r="BK187" s="180">
        <f>ROUND(I187*H187,2)</f>
        <v>0</v>
      </c>
      <c r="BL187" s="18" t="s">
        <v>184</v>
      </c>
      <c r="BM187" s="179" t="s">
        <v>512</v>
      </c>
    </row>
    <row r="188" spans="2:51" s="13" customFormat="1" ht="12">
      <c r="B188" s="181"/>
      <c r="D188" s="182" t="s">
        <v>189</v>
      </c>
      <c r="E188" s="183" t="s">
        <v>1</v>
      </c>
      <c r="F188" s="184" t="s">
        <v>513</v>
      </c>
      <c r="H188" s="185">
        <v>21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189</v>
      </c>
      <c r="AU188" s="183" t="s">
        <v>84</v>
      </c>
      <c r="AV188" s="13" t="s">
        <v>84</v>
      </c>
      <c r="AW188" s="13" t="s">
        <v>31</v>
      </c>
      <c r="AX188" s="13" t="s">
        <v>82</v>
      </c>
      <c r="AY188" s="183" t="s">
        <v>177</v>
      </c>
    </row>
    <row r="189" spans="1:65" s="2" customFormat="1" ht="24" customHeight="1">
      <c r="A189" s="33"/>
      <c r="B189" s="167"/>
      <c r="C189" s="168" t="s">
        <v>271</v>
      </c>
      <c r="D189" s="168" t="s">
        <v>179</v>
      </c>
      <c r="E189" s="169" t="s">
        <v>514</v>
      </c>
      <c r="F189" s="170" t="s">
        <v>515</v>
      </c>
      <c r="G189" s="171" t="s">
        <v>182</v>
      </c>
      <c r="H189" s="172">
        <v>105</v>
      </c>
      <c r="I189" s="173"/>
      <c r="J189" s="174">
        <f>ROUND(I189*H189,2)</f>
        <v>0</v>
      </c>
      <c r="K189" s="170" t="s">
        <v>183</v>
      </c>
      <c r="L189" s="34"/>
      <c r="M189" s="175" t="s">
        <v>1</v>
      </c>
      <c r="N189" s="176" t="s">
        <v>40</v>
      </c>
      <c r="O189" s="59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184</v>
      </c>
      <c r="AT189" s="179" t="s">
        <v>179</v>
      </c>
      <c r="AU189" s="179" t="s">
        <v>84</v>
      </c>
      <c r="AY189" s="18" t="s">
        <v>177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82</v>
      </c>
      <c r="BK189" s="180">
        <f>ROUND(I189*H189,2)</f>
        <v>0</v>
      </c>
      <c r="BL189" s="18" t="s">
        <v>184</v>
      </c>
      <c r="BM189" s="179" t="s">
        <v>516</v>
      </c>
    </row>
    <row r="190" spans="2:51" s="13" customFormat="1" ht="12">
      <c r="B190" s="181"/>
      <c r="D190" s="182" t="s">
        <v>189</v>
      </c>
      <c r="E190" s="183" t="s">
        <v>133</v>
      </c>
      <c r="F190" s="184" t="s">
        <v>517</v>
      </c>
      <c r="H190" s="185">
        <v>105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189</v>
      </c>
      <c r="AU190" s="183" t="s">
        <v>84</v>
      </c>
      <c r="AV190" s="13" t="s">
        <v>84</v>
      </c>
      <c r="AW190" s="13" t="s">
        <v>31</v>
      </c>
      <c r="AX190" s="13" t="s">
        <v>82</v>
      </c>
      <c r="AY190" s="183" t="s">
        <v>177</v>
      </c>
    </row>
    <row r="191" spans="1:65" s="2" customFormat="1" ht="16.5" customHeight="1">
      <c r="A191" s="33"/>
      <c r="B191" s="167"/>
      <c r="C191" s="168" t="s">
        <v>279</v>
      </c>
      <c r="D191" s="168" t="s">
        <v>179</v>
      </c>
      <c r="E191" s="169" t="s">
        <v>248</v>
      </c>
      <c r="F191" s="170" t="s">
        <v>249</v>
      </c>
      <c r="G191" s="171" t="s">
        <v>182</v>
      </c>
      <c r="H191" s="172">
        <v>442</v>
      </c>
      <c r="I191" s="173"/>
      <c r="J191" s="174">
        <f>ROUND(I191*H191,2)</f>
        <v>0</v>
      </c>
      <c r="K191" s="170" t="s">
        <v>183</v>
      </c>
      <c r="L191" s="34"/>
      <c r="M191" s="175" t="s">
        <v>1</v>
      </c>
      <c r="N191" s="176" t="s">
        <v>40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184</v>
      </c>
      <c r="AT191" s="179" t="s">
        <v>179</v>
      </c>
      <c r="AU191" s="179" t="s">
        <v>84</v>
      </c>
      <c r="AY191" s="18" t="s">
        <v>177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82</v>
      </c>
      <c r="BK191" s="180">
        <f>ROUND(I191*H191,2)</f>
        <v>0</v>
      </c>
      <c r="BL191" s="18" t="s">
        <v>184</v>
      </c>
      <c r="BM191" s="179" t="s">
        <v>518</v>
      </c>
    </row>
    <row r="192" spans="2:51" s="13" customFormat="1" ht="12">
      <c r="B192" s="181"/>
      <c r="D192" s="182" t="s">
        <v>189</v>
      </c>
      <c r="E192" s="183" t="s">
        <v>1</v>
      </c>
      <c r="F192" s="184" t="s">
        <v>519</v>
      </c>
      <c r="H192" s="185">
        <v>442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189</v>
      </c>
      <c r="AU192" s="183" t="s">
        <v>84</v>
      </c>
      <c r="AV192" s="13" t="s">
        <v>84</v>
      </c>
      <c r="AW192" s="13" t="s">
        <v>31</v>
      </c>
      <c r="AX192" s="13" t="s">
        <v>82</v>
      </c>
      <c r="AY192" s="183" t="s">
        <v>177</v>
      </c>
    </row>
    <row r="193" spans="1:65" s="2" customFormat="1" ht="16.5" customHeight="1">
      <c r="A193" s="33"/>
      <c r="B193" s="167"/>
      <c r="C193" s="168" t="s">
        <v>7</v>
      </c>
      <c r="D193" s="168" t="s">
        <v>179</v>
      </c>
      <c r="E193" s="169" t="s">
        <v>251</v>
      </c>
      <c r="F193" s="170" t="s">
        <v>252</v>
      </c>
      <c r="G193" s="171" t="s">
        <v>182</v>
      </c>
      <c r="H193" s="172">
        <v>105</v>
      </c>
      <c r="I193" s="173"/>
      <c r="J193" s="174">
        <f>ROUND(I193*H193,2)</f>
        <v>0</v>
      </c>
      <c r="K193" s="170" t="s">
        <v>183</v>
      </c>
      <c r="L193" s="34"/>
      <c r="M193" s="175" t="s">
        <v>1</v>
      </c>
      <c r="N193" s="176" t="s">
        <v>40</v>
      </c>
      <c r="O193" s="59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184</v>
      </c>
      <c r="AT193" s="179" t="s">
        <v>179</v>
      </c>
      <c r="AU193" s="179" t="s">
        <v>84</v>
      </c>
      <c r="AY193" s="18" t="s">
        <v>177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82</v>
      </c>
      <c r="BK193" s="180">
        <f>ROUND(I193*H193,2)</f>
        <v>0</v>
      </c>
      <c r="BL193" s="18" t="s">
        <v>184</v>
      </c>
      <c r="BM193" s="179" t="s">
        <v>520</v>
      </c>
    </row>
    <row r="194" spans="2:51" s="13" customFormat="1" ht="12">
      <c r="B194" s="181"/>
      <c r="D194" s="182" t="s">
        <v>189</v>
      </c>
      <c r="E194" s="183" t="s">
        <v>1</v>
      </c>
      <c r="F194" s="184" t="s">
        <v>133</v>
      </c>
      <c r="H194" s="185">
        <v>105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189</v>
      </c>
      <c r="AU194" s="183" t="s">
        <v>84</v>
      </c>
      <c r="AV194" s="13" t="s">
        <v>84</v>
      </c>
      <c r="AW194" s="13" t="s">
        <v>31</v>
      </c>
      <c r="AX194" s="13" t="s">
        <v>82</v>
      </c>
      <c r="AY194" s="183" t="s">
        <v>177</v>
      </c>
    </row>
    <row r="195" spans="1:65" s="2" customFormat="1" ht="16.5" customHeight="1">
      <c r="A195" s="33"/>
      <c r="B195" s="167"/>
      <c r="C195" s="168" t="s">
        <v>289</v>
      </c>
      <c r="D195" s="168" t="s">
        <v>179</v>
      </c>
      <c r="E195" s="169" t="s">
        <v>255</v>
      </c>
      <c r="F195" s="170" t="s">
        <v>256</v>
      </c>
      <c r="G195" s="171" t="s">
        <v>182</v>
      </c>
      <c r="H195" s="172">
        <v>105</v>
      </c>
      <c r="I195" s="173"/>
      <c r="J195" s="174">
        <f>ROUND(I195*H195,2)</f>
        <v>0</v>
      </c>
      <c r="K195" s="170" t="s">
        <v>1</v>
      </c>
      <c r="L195" s="34"/>
      <c r="M195" s="175" t="s">
        <v>1</v>
      </c>
      <c r="N195" s="176" t="s">
        <v>40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184</v>
      </c>
      <c r="AT195" s="179" t="s">
        <v>179</v>
      </c>
      <c r="AU195" s="179" t="s">
        <v>84</v>
      </c>
      <c r="AY195" s="18" t="s">
        <v>177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82</v>
      </c>
      <c r="BK195" s="180">
        <f>ROUND(I195*H195,2)</f>
        <v>0</v>
      </c>
      <c r="BL195" s="18" t="s">
        <v>184</v>
      </c>
      <c r="BM195" s="179" t="s">
        <v>521</v>
      </c>
    </row>
    <row r="196" spans="2:51" s="13" customFormat="1" ht="12">
      <c r="B196" s="181"/>
      <c r="D196" s="182" t="s">
        <v>189</v>
      </c>
      <c r="E196" s="183" t="s">
        <v>1</v>
      </c>
      <c r="F196" s="184" t="s">
        <v>133</v>
      </c>
      <c r="H196" s="185">
        <v>105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189</v>
      </c>
      <c r="AU196" s="183" t="s">
        <v>84</v>
      </c>
      <c r="AV196" s="13" t="s">
        <v>84</v>
      </c>
      <c r="AW196" s="13" t="s">
        <v>31</v>
      </c>
      <c r="AX196" s="13" t="s">
        <v>82</v>
      </c>
      <c r="AY196" s="183" t="s">
        <v>177</v>
      </c>
    </row>
    <row r="197" spans="2:63" s="12" customFormat="1" ht="22.9" customHeight="1">
      <c r="B197" s="154"/>
      <c r="D197" s="155" t="s">
        <v>74</v>
      </c>
      <c r="E197" s="165" t="s">
        <v>84</v>
      </c>
      <c r="F197" s="165" t="s">
        <v>258</v>
      </c>
      <c r="I197" s="157"/>
      <c r="J197" s="166">
        <f>BK197</f>
        <v>0</v>
      </c>
      <c r="L197" s="154"/>
      <c r="M197" s="159"/>
      <c r="N197" s="160"/>
      <c r="O197" s="160"/>
      <c r="P197" s="161">
        <f>SUM(P198:P238)</f>
        <v>0</v>
      </c>
      <c r="Q197" s="160"/>
      <c r="R197" s="161">
        <f>SUM(R198:R238)</f>
        <v>146.19693503</v>
      </c>
      <c r="S197" s="160"/>
      <c r="T197" s="162">
        <f>SUM(T198:T238)</f>
        <v>0</v>
      </c>
      <c r="AR197" s="155" t="s">
        <v>82</v>
      </c>
      <c r="AT197" s="163" t="s">
        <v>74</v>
      </c>
      <c r="AU197" s="163" t="s">
        <v>82</v>
      </c>
      <c r="AY197" s="155" t="s">
        <v>177</v>
      </c>
      <c r="BK197" s="164">
        <f>SUM(BK198:BK238)</f>
        <v>0</v>
      </c>
    </row>
    <row r="198" spans="1:65" s="2" customFormat="1" ht="24" customHeight="1">
      <c r="A198" s="33"/>
      <c r="B198" s="167"/>
      <c r="C198" s="168" t="s">
        <v>295</v>
      </c>
      <c r="D198" s="168" t="s">
        <v>179</v>
      </c>
      <c r="E198" s="169" t="s">
        <v>522</v>
      </c>
      <c r="F198" s="170" t="s">
        <v>523</v>
      </c>
      <c r="G198" s="171" t="s">
        <v>198</v>
      </c>
      <c r="H198" s="172">
        <v>6.6</v>
      </c>
      <c r="I198" s="173"/>
      <c r="J198" s="174">
        <f>ROUND(I198*H198,2)</f>
        <v>0</v>
      </c>
      <c r="K198" s="170" t="s">
        <v>183</v>
      </c>
      <c r="L198" s="34"/>
      <c r="M198" s="175" t="s">
        <v>1</v>
      </c>
      <c r="N198" s="176" t="s">
        <v>40</v>
      </c>
      <c r="O198" s="59"/>
      <c r="P198" s="177">
        <f>O198*H198</f>
        <v>0</v>
      </c>
      <c r="Q198" s="177">
        <v>1.63</v>
      </c>
      <c r="R198" s="177">
        <f>Q198*H198</f>
        <v>10.758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184</v>
      </c>
      <c r="AT198" s="179" t="s">
        <v>179</v>
      </c>
      <c r="AU198" s="179" t="s">
        <v>84</v>
      </c>
      <c r="AY198" s="18" t="s">
        <v>177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82</v>
      </c>
      <c r="BK198" s="180">
        <f>ROUND(I198*H198,2)</f>
        <v>0</v>
      </c>
      <c r="BL198" s="18" t="s">
        <v>184</v>
      </c>
      <c r="BM198" s="179" t="s">
        <v>524</v>
      </c>
    </row>
    <row r="199" spans="2:51" s="13" customFormat="1" ht="12">
      <c r="B199" s="181"/>
      <c r="D199" s="182" t="s">
        <v>189</v>
      </c>
      <c r="E199" s="183" t="s">
        <v>1</v>
      </c>
      <c r="F199" s="184" t="s">
        <v>484</v>
      </c>
      <c r="H199" s="185">
        <v>6.6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189</v>
      </c>
      <c r="AU199" s="183" t="s">
        <v>84</v>
      </c>
      <c r="AV199" s="13" t="s">
        <v>84</v>
      </c>
      <c r="AW199" s="13" t="s">
        <v>31</v>
      </c>
      <c r="AX199" s="13" t="s">
        <v>82</v>
      </c>
      <c r="AY199" s="183" t="s">
        <v>177</v>
      </c>
    </row>
    <row r="200" spans="1:65" s="2" customFormat="1" ht="24" customHeight="1">
      <c r="A200" s="33"/>
      <c r="B200" s="167"/>
      <c r="C200" s="168" t="s">
        <v>299</v>
      </c>
      <c r="D200" s="168" t="s">
        <v>179</v>
      </c>
      <c r="E200" s="169" t="s">
        <v>525</v>
      </c>
      <c r="F200" s="170" t="s">
        <v>526</v>
      </c>
      <c r="G200" s="171" t="s">
        <v>198</v>
      </c>
      <c r="H200" s="172">
        <v>64.74</v>
      </c>
      <c r="I200" s="173"/>
      <c r="J200" s="174">
        <f>ROUND(I200*H200,2)</f>
        <v>0</v>
      </c>
      <c r="K200" s="170" t="s">
        <v>1</v>
      </c>
      <c r="L200" s="34"/>
      <c r="M200" s="175" t="s">
        <v>1</v>
      </c>
      <c r="N200" s="176" t="s">
        <v>40</v>
      </c>
      <c r="O200" s="59"/>
      <c r="P200" s="177">
        <f>O200*H200</f>
        <v>0</v>
      </c>
      <c r="Q200" s="177">
        <v>1.63</v>
      </c>
      <c r="R200" s="177">
        <f>Q200*H200</f>
        <v>105.52619999999999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184</v>
      </c>
      <c r="AT200" s="179" t="s">
        <v>179</v>
      </c>
      <c r="AU200" s="179" t="s">
        <v>84</v>
      </c>
      <c r="AY200" s="18" t="s">
        <v>177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82</v>
      </c>
      <c r="BK200" s="180">
        <f>ROUND(I200*H200,2)</f>
        <v>0</v>
      </c>
      <c r="BL200" s="18" t="s">
        <v>184</v>
      </c>
      <c r="BM200" s="179" t="s">
        <v>527</v>
      </c>
    </row>
    <row r="201" spans="2:51" s="13" customFormat="1" ht="12">
      <c r="B201" s="181"/>
      <c r="D201" s="182" t="s">
        <v>189</v>
      </c>
      <c r="E201" s="183" t="s">
        <v>1</v>
      </c>
      <c r="F201" s="184" t="s">
        <v>528</v>
      </c>
      <c r="H201" s="185">
        <v>64.74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189</v>
      </c>
      <c r="AU201" s="183" t="s">
        <v>84</v>
      </c>
      <c r="AV201" s="13" t="s">
        <v>84</v>
      </c>
      <c r="AW201" s="13" t="s">
        <v>31</v>
      </c>
      <c r="AX201" s="13" t="s">
        <v>82</v>
      </c>
      <c r="AY201" s="183" t="s">
        <v>177</v>
      </c>
    </row>
    <row r="202" spans="1:65" s="2" customFormat="1" ht="24" customHeight="1">
      <c r="A202" s="33"/>
      <c r="B202" s="167"/>
      <c r="C202" s="168" t="s">
        <v>304</v>
      </c>
      <c r="D202" s="168" t="s">
        <v>179</v>
      </c>
      <c r="E202" s="169" t="s">
        <v>529</v>
      </c>
      <c r="F202" s="170" t="s">
        <v>530</v>
      </c>
      <c r="G202" s="171" t="s">
        <v>182</v>
      </c>
      <c r="H202" s="172">
        <v>33</v>
      </c>
      <c r="I202" s="173"/>
      <c r="J202" s="174">
        <f>ROUND(I202*H202,2)</f>
        <v>0</v>
      </c>
      <c r="K202" s="170" t="s">
        <v>183</v>
      </c>
      <c r="L202" s="34"/>
      <c r="M202" s="175" t="s">
        <v>1</v>
      </c>
      <c r="N202" s="176" t="s">
        <v>40</v>
      </c>
      <c r="O202" s="59"/>
      <c r="P202" s="177">
        <f>O202*H202</f>
        <v>0</v>
      </c>
      <c r="Q202" s="177">
        <v>0.00017</v>
      </c>
      <c r="R202" s="177">
        <f>Q202*H202</f>
        <v>0.00561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184</v>
      </c>
      <c r="AT202" s="179" t="s">
        <v>179</v>
      </c>
      <c r="AU202" s="179" t="s">
        <v>84</v>
      </c>
      <c r="AY202" s="18" t="s">
        <v>177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8" t="s">
        <v>82</v>
      </c>
      <c r="BK202" s="180">
        <f>ROUND(I202*H202,2)</f>
        <v>0</v>
      </c>
      <c r="BL202" s="18" t="s">
        <v>184</v>
      </c>
      <c r="BM202" s="179" t="s">
        <v>531</v>
      </c>
    </row>
    <row r="203" spans="2:51" s="13" customFormat="1" ht="12">
      <c r="B203" s="181"/>
      <c r="D203" s="182" t="s">
        <v>189</v>
      </c>
      <c r="E203" s="183" t="s">
        <v>1</v>
      </c>
      <c r="F203" s="184" t="s">
        <v>532</v>
      </c>
      <c r="H203" s="185">
        <v>33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189</v>
      </c>
      <c r="AU203" s="183" t="s">
        <v>84</v>
      </c>
      <c r="AV203" s="13" t="s">
        <v>84</v>
      </c>
      <c r="AW203" s="13" t="s">
        <v>31</v>
      </c>
      <c r="AX203" s="13" t="s">
        <v>82</v>
      </c>
      <c r="AY203" s="183" t="s">
        <v>177</v>
      </c>
    </row>
    <row r="204" spans="1:65" s="2" customFormat="1" ht="24" customHeight="1">
      <c r="A204" s="33"/>
      <c r="B204" s="167"/>
      <c r="C204" s="205" t="s">
        <v>278</v>
      </c>
      <c r="D204" s="205" t="s">
        <v>290</v>
      </c>
      <c r="E204" s="206" t="s">
        <v>533</v>
      </c>
      <c r="F204" s="207" t="s">
        <v>534</v>
      </c>
      <c r="G204" s="208" t="s">
        <v>182</v>
      </c>
      <c r="H204" s="209">
        <v>39.6</v>
      </c>
      <c r="I204" s="210"/>
      <c r="J204" s="211">
        <f>ROUND(I204*H204,2)</f>
        <v>0</v>
      </c>
      <c r="K204" s="207" t="s">
        <v>183</v>
      </c>
      <c r="L204" s="212"/>
      <c r="M204" s="213" t="s">
        <v>1</v>
      </c>
      <c r="N204" s="214" t="s">
        <v>40</v>
      </c>
      <c r="O204" s="59"/>
      <c r="P204" s="177">
        <f>O204*H204</f>
        <v>0</v>
      </c>
      <c r="Q204" s="177">
        <v>0.0004</v>
      </c>
      <c r="R204" s="177">
        <f>Q204*H204</f>
        <v>0.01584</v>
      </c>
      <c r="S204" s="177">
        <v>0</v>
      </c>
      <c r="T204" s="17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217</v>
      </c>
      <c r="AT204" s="179" t="s">
        <v>290</v>
      </c>
      <c r="AU204" s="179" t="s">
        <v>84</v>
      </c>
      <c r="AY204" s="18" t="s">
        <v>177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8" t="s">
        <v>82</v>
      </c>
      <c r="BK204" s="180">
        <f>ROUND(I204*H204,2)</f>
        <v>0</v>
      </c>
      <c r="BL204" s="18" t="s">
        <v>184</v>
      </c>
      <c r="BM204" s="179" t="s">
        <v>535</v>
      </c>
    </row>
    <row r="205" spans="2:51" s="13" customFormat="1" ht="12">
      <c r="B205" s="181"/>
      <c r="D205" s="182" t="s">
        <v>189</v>
      </c>
      <c r="E205" s="183" t="s">
        <v>1</v>
      </c>
      <c r="F205" s="184" t="s">
        <v>536</v>
      </c>
      <c r="H205" s="185">
        <v>39.6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189</v>
      </c>
      <c r="AU205" s="183" t="s">
        <v>84</v>
      </c>
      <c r="AV205" s="13" t="s">
        <v>84</v>
      </c>
      <c r="AW205" s="13" t="s">
        <v>31</v>
      </c>
      <c r="AX205" s="13" t="s">
        <v>82</v>
      </c>
      <c r="AY205" s="183" t="s">
        <v>177</v>
      </c>
    </row>
    <row r="206" spans="1:65" s="2" customFormat="1" ht="24" customHeight="1">
      <c r="A206" s="33"/>
      <c r="B206" s="167"/>
      <c r="C206" s="168" t="s">
        <v>315</v>
      </c>
      <c r="D206" s="168" t="s">
        <v>179</v>
      </c>
      <c r="E206" s="169" t="s">
        <v>537</v>
      </c>
      <c r="F206" s="170" t="s">
        <v>538</v>
      </c>
      <c r="G206" s="171" t="s">
        <v>194</v>
      </c>
      <c r="H206" s="172">
        <v>33</v>
      </c>
      <c r="I206" s="173"/>
      <c r="J206" s="174">
        <f>ROUND(I206*H206,2)</f>
        <v>0</v>
      </c>
      <c r="K206" s="170" t="s">
        <v>183</v>
      </c>
      <c r="L206" s="34"/>
      <c r="M206" s="175" t="s">
        <v>1</v>
      </c>
      <c r="N206" s="176" t="s">
        <v>40</v>
      </c>
      <c r="O206" s="59"/>
      <c r="P206" s="177">
        <f>O206*H206</f>
        <v>0</v>
      </c>
      <c r="Q206" s="177">
        <v>0.00073</v>
      </c>
      <c r="R206" s="177">
        <f>Q206*H206</f>
        <v>0.02409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184</v>
      </c>
      <c r="AT206" s="179" t="s">
        <v>179</v>
      </c>
      <c r="AU206" s="179" t="s">
        <v>84</v>
      </c>
      <c r="AY206" s="18" t="s">
        <v>177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82</v>
      </c>
      <c r="BK206" s="180">
        <f>ROUND(I206*H206,2)</f>
        <v>0</v>
      </c>
      <c r="BL206" s="18" t="s">
        <v>184</v>
      </c>
      <c r="BM206" s="179" t="s">
        <v>539</v>
      </c>
    </row>
    <row r="207" spans="1:65" s="2" customFormat="1" ht="24" customHeight="1">
      <c r="A207" s="33"/>
      <c r="B207" s="167"/>
      <c r="C207" s="168" t="s">
        <v>319</v>
      </c>
      <c r="D207" s="168" t="s">
        <v>179</v>
      </c>
      <c r="E207" s="169" t="s">
        <v>260</v>
      </c>
      <c r="F207" s="170" t="s">
        <v>261</v>
      </c>
      <c r="G207" s="171" t="s">
        <v>198</v>
      </c>
      <c r="H207" s="172">
        <v>2.762</v>
      </c>
      <c r="I207" s="173"/>
      <c r="J207" s="174">
        <f>ROUND(I207*H207,2)</f>
        <v>0</v>
      </c>
      <c r="K207" s="170" t="s">
        <v>183</v>
      </c>
      <c r="L207" s="34"/>
      <c r="M207" s="175" t="s">
        <v>1</v>
      </c>
      <c r="N207" s="176" t="s">
        <v>40</v>
      </c>
      <c r="O207" s="59"/>
      <c r="P207" s="177">
        <f>O207*H207</f>
        <v>0</v>
      </c>
      <c r="Q207" s="177">
        <v>1.98</v>
      </c>
      <c r="R207" s="177">
        <f>Q207*H207</f>
        <v>5.46876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184</v>
      </c>
      <c r="AT207" s="179" t="s">
        <v>179</v>
      </c>
      <c r="AU207" s="179" t="s">
        <v>84</v>
      </c>
      <c r="AY207" s="18" t="s">
        <v>177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82</v>
      </c>
      <c r="BK207" s="180">
        <f>ROUND(I207*H207,2)</f>
        <v>0</v>
      </c>
      <c r="BL207" s="18" t="s">
        <v>184</v>
      </c>
      <c r="BM207" s="179" t="s">
        <v>540</v>
      </c>
    </row>
    <row r="208" spans="2:51" s="14" customFormat="1" ht="12">
      <c r="B208" s="190"/>
      <c r="D208" s="182" t="s">
        <v>189</v>
      </c>
      <c r="E208" s="191" t="s">
        <v>1</v>
      </c>
      <c r="F208" s="192" t="s">
        <v>263</v>
      </c>
      <c r="H208" s="191" t="s">
        <v>1</v>
      </c>
      <c r="I208" s="193"/>
      <c r="L208" s="190"/>
      <c r="M208" s="194"/>
      <c r="N208" s="195"/>
      <c r="O208" s="195"/>
      <c r="P208" s="195"/>
      <c r="Q208" s="195"/>
      <c r="R208" s="195"/>
      <c r="S208" s="195"/>
      <c r="T208" s="196"/>
      <c r="AT208" s="191" t="s">
        <v>189</v>
      </c>
      <c r="AU208" s="191" t="s">
        <v>84</v>
      </c>
      <c r="AV208" s="14" t="s">
        <v>82</v>
      </c>
      <c r="AW208" s="14" t="s">
        <v>31</v>
      </c>
      <c r="AX208" s="14" t="s">
        <v>75</v>
      </c>
      <c r="AY208" s="191" t="s">
        <v>177</v>
      </c>
    </row>
    <row r="209" spans="2:51" s="13" customFormat="1" ht="12">
      <c r="B209" s="181"/>
      <c r="D209" s="182" t="s">
        <v>189</v>
      </c>
      <c r="E209" s="183" t="s">
        <v>1</v>
      </c>
      <c r="F209" s="184" t="s">
        <v>541</v>
      </c>
      <c r="H209" s="185">
        <v>0.825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189</v>
      </c>
      <c r="AU209" s="183" t="s">
        <v>84</v>
      </c>
      <c r="AV209" s="13" t="s">
        <v>84</v>
      </c>
      <c r="AW209" s="13" t="s">
        <v>31</v>
      </c>
      <c r="AX209" s="13" t="s">
        <v>75</v>
      </c>
      <c r="AY209" s="183" t="s">
        <v>177</v>
      </c>
    </row>
    <row r="210" spans="2:51" s="14" customFormat="1" ht="12">
      <c r="B210" s="190"/>
      <c r="D210" s="182" t="s">
        <v>189</v>
      </c>
      <c r="E210" s="191" t="s">
        <v>1</v>
      </c>
      <c r="F210" s="192" t="s">
        <v>495</v>
      </c>
      <c r="H210" s="191" t="s">
        <v>1</v>
      </c>
      <c r="I210" s="193"/>
      <c r="L210" s="190"/>
      <c r="M210" s="194"/>
      <c r="N210" s="195"/>
      <c r="O210" s="195"/>
      <c r="P210" s="195"/>
      <c r="Q210" s="195"/>
      <c r="R210" s="195"/>
      <c r="S210" s="195"/>
      <c r="T210" s="196"/>
      <c r="AT210" s="191" t="s">
        <v>189</v>
      </c>
      <c r="AU210" s="191" t="s">
        <v>84</v>
      </c>
      <c r="AV210" s="14" t="s">
        <v>82</v>
      </c>
      <c r="AW210" s="14" t="s">
        <v>31</v>
      </c>
      <c r="AX210" s="14" t="s">
        <v>75</v>
      </c>
      <c r="AY210" s="191" t="s">
        <v>177</v>
      </c>
    </row>
    <row r="211" spans="2:51" s="13" customFormat="1" ht="12">
      <c r="B211" s="181"/>
      <c r="D211" s="182" t="s">
        <v>189</v>
      </c>
      <c r="E211" s="183" t="s">
        <v>1</v>
      </c>
      <c r="F211" s="184" t="s">
        <v>542</v>
      </c>
      <c r="H211" s="185">
        <v>0.2</v>
      </c>
      <c r="I211" s="186"/>
      <c r="L211" s="181"/>
      <c r="M211" s="187"/>
      <c r="N211" s="188"/>
      <c r="O211" s="188"/>
      <c r="P211" s="188"/>
      <c r="Q211" s="188"/>
      <c r="R211" s="188"/>
      <c r="S211" s="188"/>
      <c r="T211" s="189"/>
      <c r="AT211" s="183" t="s">
        <v>189</v>
      </c>
      <c r="AU211" s="183" t="s">
        <v>84</v>
      </c>
      <c r="AV211" s="13" t="s">
        <v>84</v>
      </c>
      <c r="AW211" s="13" t="s">
        <v>31</v>
      </c>
      <c r="AX211" s="13" t="s">
        <v>75</v>
      </c>
      <c r="AY211" s="183" t="s">
        <v>177</v>
      </c>
    </row>
    <row r="212" spans="2:51" s="14" customFormat="1" ht="12">
      <c r="B212" s="190"/>
      <c r="D212" s="182" t="s">
        <v>189</v>
      </c>
      <c r="E212" s="191" t="s">
        <v>1</v>
      </c>
      <c r="F212" s="192" t="s">
        <v>497</v>
      </c>
      <c r="H212" s="191" t="s">
        <v>1</v>
      </c>
      <c r="I212" s="193"/>
      <c r="L212" s="190"/>
      <c r="M212" s="194"/>
      <c r="N212" s="195"/>
      <c r="O212" s="195"/>
      <c r="P212" s="195"/>
      <c r="Q212" s="195"/>
      <c r="R212" s="195"/>
      <c r="S212" s="195"/>
      <c r="T212" s="196"/>
      <c r="AT212" s="191" t="s">
        <v>189</v>
      </c>
      <c r="AU212" s="191" t="s">
        <v>84</v>
      </c>
      <c r="AV212" s="14" t="s">
        <v>82</v>
      </c>
      <c r="AW212" s="14" t="s">
        <v>31</v>
      </c>
      <c r="AX212" s="14" t="s">
        <v>75</v>
      </c>
      <c r="AY212" s="191" t="s">
        <v>177</v>
      </c>
    </row>
    <row r="213" spans="2:51" s="13" customFormat="1" ht="12">
      <c r="B213" s="181"/>
      <c r="D213" s="182" t="s">
        <v>189</v>
      </c>
      <c r="E213" s="183" t="s">
        <v>1</v>
      </c>
      <c r="F213" s="184" t="s">
        <v>543</v>
      </c>
      <c r="H213" s="185">
        <v>0.126</v>
      </c>
      <c r="I213" s="186"/>
      <c r="L213" s="181"/>
      <c r="M213" s="187"/>
      <c r="N213" s="188"/>
      <c r="O213" s="188"/>
      <c r="P213" s="188"/>
      <c r="Q213" s="188"/>
      <c r="R213" s="188"/>
      <c r="S213" s="188"/>
      <c r="T213" s="189"/>
      <c r="AT213" s="183" t="s">
        <v>189</v>
      </c>
      <c r="AU213" s="183" t="s">
        <v>84</v>
      </c>
      <c r="AV213" s="13" t="s">
        <v>84</v>
      </c>
      <c r="AW213" s="13" t="s">
        <v>31</v>
      </c>
      <c r="AX213" s="13" t="s">
        <v>75</v>
      </c>
      <c r="AY213" s="183" t="s">
        <v>177</v>
      </c>
    </row>
    <row r="214" spans="2:51" s="14" customFormat="1" ht="12">
      <c r="B214" s="190"/>
      <c r="D214" s="182" t="s">
        <v>189</v>
      </c>
      <c r="E214" s="191" t="s">
        <v>1</v>
      </c>
      <c r="F214" s="192" t="s">
        <v>499</v>
      </c>
      <c r="H214" s="191" t="s">
        <v>1</v>
      </c>
      <c r="I214" s="193"/>
      <c r="L214" s="190"/>
      <c r="M214" s="194"/>
      <c r="N214" s="195"/>
      <c r="O214" s="195"/>
      <c r="P214" s="195"/>
      <c r="Q214" s="195"/>
      <c r="R214" s="195"/>
      <c r="S214" s="195"/>
      <c r="T214" s="196"/>
      <c r="AT214" s="191" t="s">
        <v>189</v>
      </c>
      <c r="AU214" s="191" t="s">
        <v>84</v>
      </c>
      <c r="AV214" s="14" t="s">
        <v>82</v>
      </c>
      <c r="AW214" s="14" t="s">
        <v>31</v>
      </c>
      <c r="AX214" s="14" t="s">
        <v>75</v>
      </c>
      <c r="AY214" s="191" t="s">
        <v>177</v>
      </c>
    </row>
    <row r="215" spans="2:51" s="13" customFormat="1" ht="12">
      <c r="B215" s="181"/>
      <c r="D215" s="182" t="s">
        <v>189</v>
      </c>
      <c r="E215" s="183" t="s">
        <v>1</v>
      </c>
      <c r="F215" s="184" t="s">
        <v>544</v>
      </c>
      <c r="H215" s="185">
        <v>0.036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189</v>
      </c>
      <c r="AU215" s="183" t="s">
        <v>84</v>
      </c>
      <c r="AV215" s="13" t="s">
        <v>84</v>
      </c>
      <c r="AW215" s="13" t="s">
        <v>31</v>
      </c>
      <c r="AX215" s="13" t="s">
        <v>75</v>
      </c>
      <c r="AY215" s="183" t="s">
        <v>177</v>
      </c>
    </row>
    <row r="216" spans="2:51" s="14" customFormat="1" ht="12">
      <c r="B216" s="190"/>
      <c r="D216" s="182" t="s">
        <v>189</v>
      </c>
      <c r="E216" s="191" t="s">
        <v>1</v>
      </c>
      <c r="F216" s="192" t="s">
        <v>487</v>
      </c>
      <c r="H216" s="191" t="s">
        <v>1</v>
      </c>
      <c r="I216" s="193"/>
      <c r="L216" s="190"/>
      <c r="M216" s="194"/>
      <c r="N216" s="195"/>
      <c r="O216" s="195"/>
      <c r="P216" s="195"/>
      <c r="Q216" s="195"/>
      <c r="R216" s="195"/>
      <c r="S216" s="195"/>
      <c r="T216" s="196"/>
      <c r="AT216" s="191" t="s">
        <v>189</v>
      </c>
      <c r="AU216" s="191" t="s">
        <v>84</v>
      </c>
      <c r="AV216" s="14" t="s">
        <v>82</v>
      </c>
      <c r="AW216" s="14" t="s">
        <v>31</v>
      </c>
      <c r="AX216" s="14" t="s">
        <v>75</v>
      </c>
      <c r="AY216" s="191" t="s">
        <v>177</v>
      </c>
    </row>
    <row r="217" spans="2:51" s="13" customFormat="1" ht="12">
      <c r="B217" s="181"/>
      <c r="D217" s="182" t="s">
        <v>189</v>
      </c>
      <c r="E217" s="183" t="s">
        <v>1</v>
      </c>
      <c r="F217" s="184" t="s">
        <v>545</v>
      </c>
      <c r="H217" s="185">
        <v>1.575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189</v>
      </c>
      <c r="AU217" s="183" t="s">
        <v>84</v>
      </c>
      <c r="AV217" s="13" t="s">
        <v>84</v>
      </c>
      <c r="AW217" s="13" t="s">
        <v>31</v>
      </c>
      <c r="AX217" s="13" t="s">
        <v>75</v>
      </c>
      <c r="AY217" s="183" t="s">
        <v>177</v>
      </c>
    </row>
    <row r="218" spans="2:51" s="15" customFormat="1" ht="12">
      <c r="B218" s="197"/>
      <c r="D218" s="182" t="s">
        <v>189</v>
      </c>
      <c r="E218" s="198" t="s">
        <v>1</v>
      </c>
      <c r="F218" s="199" t="s">
        <v>202</v>
      </c>
      <c r="H218" s="200">
        <v>2.762</v>
      </c>
      <c r="I218" s="201"/>
      <c r="L218" s="197"/>
      <c r="M218" s="202"/>
      <c r="N218" s="203"/>
      <c r="O218" s="203"/>
      <c r="P218" s="203"/>
      <c r="Q218" s="203"/>
      <c r="R218" s="203"/>
      <c r="S218" s="203"/>
      <c r="T218" s="204"/>
      <c r="AT218" s="198" t="s">
        <v>189</v>
      </c>
      <c r="AU218" s="198" t="s">
        <v>84</v>
      </c>
      <c r="AV218" s="15" t="s">
        <v>184</v>
      </c>
      <c r="AW218" s="15" t="s">
        <v>31</v>
      </c>
      <c r="AX218" s="15" t="s">
        <v>82</v>
      </c>
      <c r="AY218" s="198" t="s">
        <v>177</v>
      </c>
    </row>
    <row r="219" spans="1:65" s="2" customFormat="1" ht="16.5" customHeight="1">
      <c r="A219" s="33"/>
      <c r="B219" s="167"/>
      <c r="C219" s="168" t="s">
        <v>323</v>
      </c>
      <c r="D219" s="168" t="s">
        <v>179</v>
      </c>
      <c r="E219" s="169" t="s">
        <v>546</v>
      </c>
      <c r="F219" s="170" t="s">
        <v>547</v>
      </c>
      <c r="G219" s="171" t="s">
        <v>198</v>
      </c>
      <c r="H219" s="172">
        <v>1.095</v>
      </c>
      <c r="I219" s="173"/>
      <c r="J219" s="174">
        <f>ROUND(I219*H219,2)</f>
        <v>0</v>
      </c>
      <c r="K219" s="170" t="s">
        <v>183</v>
      </c>
      <c r="L219" s="34"/>
      <c r="M219" s="175" t="s">
        <v>1</v>
      </c>
      <c r="N219" s="176" t="s">
        <v>40</v>
      </c>
      <c r="O219" s="59"/>
      <c r="P219" s="177">
        <f>O219*H219</f>
        <v>0</v>
      </c>
      <c r="Q219" s="177">
        <v>2.25634</v>
      </c>
      <c r="R219" s="177">
        <f>Q219*H219</f>
        <v>2.4706922999999996</v>
      </c>
      <c r="S219" s="177">
        <v>0</v>
      </c>
      <c r="T219" s="178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184</v>
      </c>
      <c r="AT219" s="179" t="s">
        <v>179</v>
      </c>
      <c r="AU219" s="179" t="s">
        <v>84</v>
      </c>
      <c r="AY219" s="18" t="s">
        <v>177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8" t="s">
        <v>82</v>
      </c>
      <c r="BK219" s="180">
        <f>ROUND(I219*H219,2)</f>
        <v>0</v>
      </c>
      <c r="BL219" s="18" t="s">
        <v>184</v>
      </c>
      <c r="BM219" s="179" t="s">
        <v>548</v>
      </c>
    </row>
    <row r="220" spans="2:51" s="14" customFormat="1" ht="12">
      <c r="B220" s="190"/>
      <c r="D220" s="182" t="s">
        <v>189</v>
      </c>
      <c r="E220" s="191" t="s">
        <v>1</v>
      </c>
      <c r="F220" s="192" t="s">
        <v>549</v>
      </c>
      <c r="H220" s="191" t="s">
        <v>1</v>
      </c>
      <c r="I220" s="193"/>
      <c r="L220" s="190"/>
      <c r="M220" s="194"/>
      <c r="N220" s="195"/>
      <c r="O220" s="195"/>
      <c r="P220" s="195"/>
      <c r="Q220" s="195"/>
      <c r="R220" s="195"/>
      <c r="S220" s="195"/>
      <c r="T220" s="196"/>
      <c r="AT220" s="191" t="s">
        <v>189</v>
      </c>
      <c r="AU220" s="191" t="s">
        <v>84</v>
      </c>
      <c r="AV220" s="14" t="s">
        <v>82</v>
      </c>
      <c r="AW220" s="14" t="s">
        <v>31</v>
      </c>
      <c r="AX220" s="14" t="s">
        <v>75</v>
      </c>
      <c r="AY220" s="191" t="s">
        <v>177</v>
      </c>
    </row>
    <row r="221" spans="2:51" s="13" customFormat="1" ht="12">
      <c r="B221" s="181"/>
      <c r="D221" s="182" t="s">
        <v>189</v>
      </c>
      <c r="E221" s="183" t="s">
        <v>1</v>
      </c>
      <c r="F221" s="184" t="s">
        <v>550</v>
      </c>
      <c r="H221" s="185">
        <v>0.15</v>
      </c>
      <c r="I221" s="186"/>
      <c r="L221" s="181"/>
      <c r="M221" s="187"/>
      <c r="N221" s="188"/>
      <c r="O221" s="188"/>
      <c r="P221" s="188"/>
      <c r="Q221" s="188"/>
      <c r="R221" s="188"/>
      <c r="S221" s="188"/>
      <c r="T221" s="189"/>
      <c r="AT221" s="183" t="s">
        <v>189</v>
      </c>
      <c r="AU221" s="183" t="s">
        <v>84</v>
      </c>
      <c r="AV221" s="13" t="s">
        <v>84</v>
      </c>
      <c r="AW221" s="13" t="s">
        <v>31</v>
      </c>
      <c r="AX221" s="13" t="s">
        <v>75</v>
      </c>
      <c r="AY221" s="183" t="s">
        <v>177</v>
      </c>
    </row>
    <row r="222" spans="2:51" s="14" customFormat="1" ht="12">
      <c r="B222" s="190"/>
      <c r="D222" s="182" t="s">
        <v>189</v>
      </c>
      <c r="E222" s="191" t="s">
        <v>1</v>
      </c>
      <c r="F222" s="192" t="s">
        <v>551</v>
      </c>
      <c r="H222" s="191" t="s">
        <v>1</v>
      </c>
      <c r="I222" s="193"/>
      <c r="L222" s="190"/>
      <c r="M222" s="194"/>
      <c r="N222" s="195"/>
      <c r="O222" s="195"/>
      <c r="P222" s="195"/>
      <c r="Q222" s="195"/>
      <c r="R222" s="195"/>
      <c r="S222" s="195"/>
      <c r="T222" s="196"/>
      <c r="AT222" s="191" t="s">
        <v>189</v>
      </c>
      <c r="AU222" s="191" t="s">
        <v>84</v>
      </c>
      <c r="AV222" s="14" t="s">
        <v>82</v>
      </c>
      <c r="AW222" s="14" t="s">
        <v>31</v>
      </c>
      <c r="AX222" s="14" t="s">
        <v>75</v>
      </c>
      <c r="AY222" s="191" t="s">
        <v>177</v>
      </c>
    </row>
    <row r="223" spans="2:51" s="13" customFormat="1" ht="12">
      <c r="B223" s="181"/>
      <c r="D223" s="182" t="s">
        <v>189</v>
      </c>
      <c r="E223" s="183" t="s">
        <v>1</v>
      </c>
      <c r="F223" s="184" t="s">
        <v>552</v>
      </c>
      <c r="H223" s="185">
        <v>0.945</v>
      </c>
      <c r="I223" s="186"/>
      <c r="L223" s="181"/>
      <c r="M223" s="187"/>
      <c r="N223" s="188"/>
      <c r="O223" s="188"/>
      <c r="P223" s="188"/>
      <c r="Q223" s="188"/>
      <c r="R223" s="188"/>
      <c r="S223" s="188"/>
      <c r="T223" s="189"/>
      <c r="AT223" s="183" t="s">
        <v>189</v>
      </c>
      <c r="AU223" s="183" t="s">
        <v>84</v>
      </c>
      <c r="AV223" s="13" t="s">
        <v>84</v>
      </c>
      <c r="AW223" s="13" t="s">
        <v>31</v>
      </c>
      <c r="AX223" s="13" t="s">
        <v>75</v>
      </c>
      <c r="AY223" s="183" t="s">
        <v>177</v>
      </c>
    </row>
    <row r="224" spans="2:51" s="15" customFormat="1" ht="12">
      <c r="B224" s="197"/>
      <c r="D224" s="182" t="s">
        <v>189</v>
      </c>
      <c r="E224" s="198" t="s">
        <v>1</v>
      </c>
      <c r="F224" s="199" t="s">
        <v>202</v>
      </c>
      <c r="H224" s="200">
        <v>1.095</v>
      </c>
      <c r="I224" s="201"/>
      <c r="L224" s="197"/>
      <c r="M224" s="202"/>
      <c r="N224" s="203"/>
      <c r="O224" s="203"/>
      <c r="P224" s="203"/>
      <c r="Q224" s="203"/>
      <c r="R224" s="203"/>
      <c r="S224" s="203"/>
      <c r="T224" s="204"/>
      <c r="AT224" s="198" t="s">
        <v>189</v>
      </c>
      <c r="AU224" s="198" t="s">
        <v>84</v>
      </c>
      <c r="AV224" s="15" t="s">
        <v>184</v>
      </c>
      <c r="AW224" s="15" t="s">
        <v>31</v>
      </c>
      <c r="AX224" s="15" t="s">
        <v>82</v>
      </c>
      <c r="AY224" s="198" t="s">
        <v>177</v>
      </c>
    </row>
    <row r="225" spans="1:65" s="2" customFormat="1" ht="16.5" customHeight="1">
      <c r="A225" s="33"/>
      <c r="B225" s="167"/>
      <c r="C225" s="168" t="s">
        <v>328</v>
      </c>
      <c r="D225" s="168" t="s">
        <v>179</v>
      </c>
      <c r="E225" s="169" t="s">
        <v>553</v>
      </c>
      <c r="F225" s="170" t="s">
        <v>554</v>
      </c>
      <c r="G225" s="171" t="s">
        <v>182</v>
      </c>
      <c r="H225" s="172">
        <v>1</v>
      </c>
      <c r="I225" s="173"/>
      <c r="J225" s="174">
        <f>ROUND(I225*H225,2)</f>
        <v>0</v>
      </c>
      <c r="K225" s="170" t="s">
        <v>183</v>
      </c>
      <c r="L225" s="34"/>
      <c r="M225" s="175" t="s">
        <v>1</v>
      </c>
      <c r="N225" s="176" t="s">
        <v>40</v>
      </c>
      <c r="O225" s="59"/>
      <c r="P225" s="177">
        <f>O225*H225</f>
        <v>0</v>
      </c>
      <c r="Q225" s="177">
        <v>0.00269</v>
      </c>
      <c r="R225" s="177">
        <f>Q225*H225</f>
        <v>0.00269</v>
      </c>
      <c r="S225" s="177">
        <v>0</v>
      </c>
      <c r="T225" s="17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184</v>
      </c>
      <c r="AT225" s="179" t="s">
        <v>179</v>
      </c>
      <c r="AU225" s="179" t="s">
        <v>84</v>
      </c>
      <c r="AY225" s="18" t="s">
        <v>177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8" t="s">
        <v>82</v>
      </c>
      <c r="BK225" s="180">
        <f>ROUND(I225*H225,2)</f>
        <v>0</v>
      </c>
      <c r="BL225" s="18" t="s">
        <v>184</v>
      </c>
      <c r="BM225" s="179" t="s">
        <v>555</v>
      </c>
    </row>
    <row r="226" spans="2:51" s="14" customFormat="1" ht="12">
      <c r="B226" s="190"/>
      <c r="D226" s="182" t="s">
        <v>189</v>
      </c>
      <c r="E226" s="191" t="s">
        <v>1</v>
      </c>
      <c r="F226" s="192" t="s">
        <v>549</v>
      </c>
      <c r="H226" s="191" t="s">
        <v>1</v>
      </c>
      <c r="I226" s="193"/>
      <c r="L226" s="190"/>
      <c r="M226" s="194"/>
      <c r="N226" s="195"/>
      <c r="O226" s="195"/>
      <c r="P226" s="195"/>
      <c r="Q226" s="195"/>
      <c r="R226" s="195"/>
      <c r="S226" s="195"/>
      <c r="T226" s="196"/>
      <c r="AT226" s="191" t="s">
        <v>189</v>
      </c>
      <c r="AU226" s="191" t="s">
        <v>84</v>
      </c>
      <c r="AV226" s="14" t="s">
        <v>82</v>
      </c>
      <c r="AW226" s="14" t="s">
        <v>31</v>
      </c>
      <c r="AX226" s="14" t="s">
        <v>75</v>
      </c>
      <c r="AY226" s="191" t="s">
        <v>177</v>
      </c>
    </row>
    <row r="227" spans="2:51" s="13" customFormat="1" ht="12">
      <c r="B227" s="181"/>
      <c r="D227" s="182" t="s">
        <v>189</v>
      </c>
      <c r="E227" s="183" t="s">
        <v>1</v>
      </c>
      <c r="F227" s="184" t="s">
        <v>556</v>
      </c>
      <c r="H227" s="185">
        <v>1</v>
      </c>
      <c r="I227" s="186"/>
      <c r="L227" s="181"/>
      <c r="M227" s="187"/>
      <c r="N227" s="188"/>
      <c r="O227" s="188"/>
      <c r="P227" s="188"/>
      <c r="Q227" s="188"/>
      <c r="R227" s="188"/>
      <c r="S227" s="188"/>
      <c r="T227" s="189"/>
      <c r="AT227" s="183" t="s">
        <v>189</v>
      </c>
      <c r="AU227" s="183" t="s">
        <v>84</v>
      </c>
      <c r="AV227" s="13" t="s">
        <v>84</v>
      </c>
      <c r="AW227" s="13" t="s">
        <v>31</v>
      </c>
      <c r="AX227" s="13" t="s">
        <v>82</v>
      </c>
      <c r="AY227" s="183" t="s">
        <v>177</v>
      </c>
    </row>
    <row r="228" spans="1:65" s="2" customFormat="1" ht="16.5" customHeight="1">
      <c r="A228" s="33"/>
      <c r="B228" s="167"/>
      <c r="C228" s="168" t="s">
        <v>332</v>
      </c>
      <c r="D228" s="168" t="s">
        <v>179</v>
      </c>
      <c r="E228" s="169" t="s">
        <v>557</v>
      </c>
      <c r="F228" s="170" t="s">
        <v>558</v>
      </c>
      <c r="G228" s="171" t="s">
        <v>182</v>
      </c>
      <c r="H228" s="172">
        <v>1</v>
      </c>
      <c r="I228" s="173"/>
      <c r="J228" s="174">
        <f>ROUND(I228*H228,2)</f>
        <v>0</v>
      </c>
      <c r="K228" s="170" t="s">
        <v>183</v>
      </c>
      <c r="L228" s="34"/>
      <c r="M228" s="175" t="s">
        <v>1</v>
      </c>
      <c r="N228" s="176" t="s">
        <v>40</v>
      </c>
      <c r="O228" s="59"/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184</v>
      </c>
      <c r="AT228" s="179" t="s">
        <v>179</v>
      </c>
      <c r="AU228" s="179" t="s">
        <v>84</v>
      </c>
      <c r="AY228" s="18" t="s">
        <v>177</v>
      </c>
      <c r="BE228" s="180">
        <f>IF(N228="základní",J228,0)</f>
        <v>0</v>
      </c>
      <c r="BF228" s="180">
        <f>IF(N228="snížená",J228,0)</f>
        <v>0</v>
      </c>
      <c r="BG228" s="180">
        <f>IF(N228="zákl. přenesená",J228,0)</f>
        <v>0</v>
      </c>
      <c r="BH228" s="180">
        <f>IF(N228="sníž. přenesená",J228,0)</f>
        <v>0</v>
      </c>
      <c r="BI228" s="180">
        <f>IF(N228="nulová",J228,0)</f>
        <v>0</v>
      </c>
      <c r="BJ228" s="18" t="s">
        <v>82</v>
      </c>
      <c r="BK228" s="180">
        <f>ROUND(I228*H228,2)</f>
        <v>0</v>
      </c>
      <c r="BL228" s="18" t="s">
        <v>184</v>
      </c>
      <c r="BM228" s="179" t="s">
        <v>559</v>
      </c>
    </row>
    <row r="229" spans="1:65" s="2" customFormat="1" ht="16.5" customHeight="1">
      <c r="A229" s="33"/>
      <c r="B229" s="167"/>
      <c r="C229" s="168" t="s">
        <v>337</v>
      </c>
      <c r="D229" s="168" t="s">
        <v>179</v>
      </c>
      <c r="E229" s="169" t="s">
        <v>266</v>
      </c>
      <c r="F229" s="170" t="s">
        <v>267</v>
      </c>
      <c r="G229" s="171" t="s">
        <v>198</v>
      </c>
      <c r="H229" s="172">
        <v>8.937</v>
      </c>
      <c r="I229" s="173"/>
      <c r="J229" s="174">
        <f>ROUND(I229*H229,2)</f>
        <v>0</v>
      </c>
      <c r="K229" s="170" t="s">
        <v>183</v>
      </c>
      <c r="L229" s="34"/>
      <c r="M229" s="175" t="s">
        <v>1</v>
      </c>
      <c r="N229" s="176" t="s">
        <v>40</v>
      </c>
      <c r="O229" s="59"/>
      <c r="P229" s="177">
        <f>O229*H229</f>
        <v>0</v>
      </c>
      <c r="Q229" s="177">
        <v>2.45329</v>
      </c>
      <c r="R229" s="177">
        <f>Q229*H229</f>
        <v>21.925052729999997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184</v>
      </c>
      <c r="AT229" s="179" t="s">
        <v>179</v>
      </c>
      <c r="AU229" s="179" t="s">
        <v>84</v>
      </c>
      <c r="AY229" s="18" t="s">
        <v>177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82</v>
      </c>
      <c r="BK229" s="180">
        <f>ROUND(I229*H229,2)</f>
        <v>0</v>
      </c>
      <c r="BL229" s="18" t="s">
        <v>184</v>
      </c>
      <c r="BM229" s="179" t="s">
        <v>560</v>
      </c>
    </row>
    <row r="230" spans="2:51" s="14" customFormat="1" ht="12">
      <c r="B230" s="190"/>
      <c r="D230" s="182" t="s">
        <v>189</v>
      </c>
      <c r="E230" s="191" t="s">
        <v>1</v>
      </c>
      <c r="F230" s="192" t="s">
        <v>263</v>
      </c>
      <c r="H230" s="191" t="s">
        <v>1</v>
      </c>
      <c r="I230" s="193"/>
      <c r="L230" s="190"/>
      <c r="M230" s="194"/>
      <c r="N230" s="195"/>
      <c r="O230" s="195"/>
      <c r="P230" s="195"/>
      <c r="Q230" s="195"/>
      <c r="R230" s="195"/>
      <c r="S230" s="195"/>
      <c r="T230" s="196"/>
      <c r="AT230" s="191" t="s">
        <v>189</v>
      </c>
      <c r="AU230" s="191" t="s">
        <v>84</v>
      </c>
      <c r="AV230" s="14" t="s">
        <v>82</v>
      </c>
      <c r="AW230" s="14" t="s">
        <v>31</v>
      </c>
      <c r="AX230" s="14" t="s">
        <v>75</v>
      </c>
      <c r="AY230" s="191" t="s">
        <v>177</v>
      </c>
    </row>
    <row r="231" spans="2:51" s="13" customFormat="1" ht="12">
      <c r="B231" s="181"/>
      <c r="D231" s="182" t="s">
        <v>189</v>
      </c>
      <c r="E231" s="183" t="s">
        <v>1</v>
      </c>
      <c r="F231" s="184" t="s">
        <v>561</v>
      </c>
      <c r="H231" s="185">
        <v>5.977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189</v>
      </c>
      <c r="AU231" s="183" t="s">
        <v>84</v>
      </c>
      <c r="AV231" s="13" t="s">
        <v>84</v>
      </c>
      <c r="AW231" s="13" t="s">
        <v>31</v>
      </c>
      <c r="AX231" s="13" t="s">
        <v>75</v>
      </c>
      <c r="AY231" s="183" t="s">
        <v>177</v>
      </c>
    </row>
    <row r="232" spans="2:51" s="14" customFormat="1" ht="12">
      <c r="B232" s="190"/>
      <c r="D232" s="182" t="s">
        <v>189</v>
      </c>
      <c r="E232" s="191" t="s">
        <v>1</v>
      </c>
      <c r="F232" s="192" t="s">
        <v>495</v>
      </c>
      <c r="H232" s="191" t="s">
        <v>1</v>
      </c>
      <c r="I232" s="193"/>
      <c r="L232" s="190"/>
      <c r="M232" s="194"/>
      <c r="N232" s="195"/>
      <c r="O232" s="195"/>
      <c r="P232" s="195"/>
      <c r="Q232" s="195"/>
      <c r="R232" s="195"/>
      <c r="S232" s="195"/>
      <c r="T232" s="196"/>
      <c r="AT232" s="191" t="s">
        <v>189</v>
      </c>
      <c r="AU232" s="191" t="s">
        <v>84</v>
      </c>
      <c r="AV232" s="14" t="s">
        <v>82</v>
      </c>
      <c r="AW232" s="14" t="s">
        <v>31</v>
      </c>
      <c r="AX232" s="14" t="s">
        <v>75</v>
      </c>
      <c r="AY232" s="191" t="s">
        <v>177</v>
      </c>
    </row>
    <row r="233" spans="2:51" s="13" customFormat="1" ht="12">
      <c r="B233" s="181"/>
      <c r="D233" s="182" t="s">
        <v>189</v>
      </c>
      <c r="E233" s="183" t="s">
        <v>1</v>
      </c>
      <c r="F233" s="184" t="s">
        <v>562</v>
      </c>
      <c r="H233" s="185">
        <v>1.656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189</v>
      </c>
      <c r="AU233" s="183" t="s">
        <v>84</v>
      </c>
      <c r="AV233" s="13" t="s">
        <v>84</v>
      </c>
      <c r="AW233" s="13" t="s">
        <v>31</v>
      </c>
      <c r="AX233" s="13" t="s">
        <v>75</v>
      </c>
      <c r="AY233" s="183" t="s">
        <v>177</v>
      </c>
    </row>
    <row r="234" spans="2:51" s="14" customFormat="1" ht="12">
      <c r="B234" s="190"/>
      <c r="D234" s="182" t="s">
        <v>189</v>
      </c>
      <c r="E234" s="191" t="s">
        <v>1</v>
      </c>
      <c r="F234" s="192" t="s">
        <v>497</v>
      </c>
      <c r="H234" s="191" t="s">
        <v>1</v>
      </c>
      <c r="I234" s="193"/>
      <c r="L234" s="190"/>
      <c r="M234" s="194"/>
      <c r="N234" s="195"/>
      <c r="O234" s="195"/>
      <c r="P234" s="195"/>
      <c r="Q234" s="195"/>
      <c r="R234" s="195"/>
      <c r="S234" s="195"/>
      <c r="T234" s="196"/>
      <c r="AT234" s="191" t="s">
        <v>189</v>
      </c>
      <c r="AU234" s="191" t="s">
        <v>84</v>
      </c>
      <c r="AV234" s="14" t="s">
        <v>82</v>
      </c>
      <c r="AW234" s="14" t="s">
        <v>31</v>
      </c>
      <c r="AX234" s="14" t="s">
        <v>75</v>
      </c>
      <c r="AY234" s="191" t="s">
        <v>177</v>
      </c>
    </row>
    <row r="235" spans="2:51" s="13" customFormat="1" ht="12">
      <c r="B235" s="181"/>
      <c r="D235" s="182" t="s">
        <v>189</v>
      </c>
      <c r="E235" s="183" t="s">
        <v>1</v>
      </c>
      <c r="F235" s="184" t="s">
        <v>563</v>
      </c>
      <c r="H235" s="185">
        <v>1.043</v>
      </c>
      <c r="I235" s="186"/>
      <c r="L235" s="181"/>
      <c r="M235" s="187"/>
      <c r="N235" s="188"/>
      <c r="O235" s="188"/>
      <c r="P235" s="188"/>
      <c r="Q235" s="188"/>
      <c r="R235" s="188"/>
      <c r="S235" s="188"/>
      <c r="T235" s="189"/>
      <c r="AT235" s="183" t="s">
        <v>189</v>
      </c>
      <c r="AU235" s="183" t="s">
        <v>84</v>
      </c>
      <c r="AV235" s="13" t="s">
        <v>84</v>
      </c>
      <c r="AW235" s="13" t="s">
        <v>31</v>
      </c>
      <c r="AX235" s="13" t="s">
        <v>75</v>
      </c>
      <c r="AY235" s="183" t="s">
        <v>177</v>
      </c>
    </row>
    <row r="236" spans="2:51" s="14" customFormat="1" ht="12">
      <c r="B236" s="190"/>
      <c r="D236" s="182" t="s">
        <v>189</v>
      </c>
      <c r="E236" s="191" t="s">
        <v>1</v>
      </c>
      <c r="F236" s="192" t="s">
        <v>499</v>
      </c>
      <c r="H236" s="191" t="s">
        <v>1</v>
      </c>
      <c r="I236" s="193"/>
      <c r="L236" s="190"/>
      <c r="M236" s="194"/>
      <c r="N236" s="195"/>
      <c r="O236" s="195"/>
      <c r="P236" s="195"/>
      <c r="Q236" s="195"/>
      <c r="R236" s="195"/>
      <c r="S236" s="195"/>
      <c r="T236" s="196"/>
      <c r="AT236" s="191" t="s">
        <v>189</v>
      </c>
      <c r="AU236" s="191" t="s">
        <v>84</v>
      </c>
      <c r="AV236" s="14" t="s">
        <v>82</v>
      </c>
      <c r="AW236" s="14" t="s">
        <v>31</v>
      </c>
      <c r="AX236" s="14" t="s">
        <v>75</v>
      </c>
      <c r="AY236" s="191" t="s">
        <v>177</v>
      </c>
    </row>
    <row r="237" spans="2:51" s="13" customFormat="1" ht="12">
      <c r="B237" s="181"/>
      <c r="D237" s="182" t="s">
        <v>189</v>
      </c>
      <c r="E237" s="183" t="s">
        <v>1</v>
      </c>
      <c r="F237" s="184" t="s">
        <v>564</v>
      </c>
      <c r="H237" s="185">
        <v>0.261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189</v>
      </c>
      <c r="AU237" s="183" t="s">
        <v>84</v>
      </c>
      <c r="AV237" s="13" t="s">
        <v>84</v>
      </c>
      <c r="AW237" s="13" t="s">
        <v>31</v>
      </c>
      <c r="AX237" s="13" t="s">
        <v>75</v>
      </c>
      <c r="AY237" s="183" t="s">
        <v>177</v>
      </c>
    </row>
    <row r="238" spans="2:51" s="15" customFormat="1" ht="12">
      <c r="B238" s="197"/>
      <c r="D238" s="182" t="s">
        <v>189</v>
      </c>
      <c r="E238" s="198" t="s">
        <v>1</v>
      </c>
      <c r="F238" s="199" t="s">
        <v>202</v>
      </c>
      <c r="H238" s="200">
        <v>8.937</v>
      </c>
      <c r="I238" s="201"/>
      <c r="L238" s="197"/>
      <c r="M238" s="202"/>
      <c r="N238" s="203"/>
      <c r="O238" s="203"/>
      <c r="P238" s="203"/>
      <c r="Q238" s="203"/>
      <c r="R238" s="203"/>
      <c r="S238" s="203"/>
      <c r="T238" s="204"/>
      <c r="AT238" s="198" t="s">
        <v>189</v>
      </c>
      <c r="AU238" s="198" t="s">
        <v>84</v>
      </c>
      <c r="AV238" s="15" t="s">
        <v>184</v>
      </c>
      <c r="AW238" s="15" t="s">
        <v>31</v>
      </c>
      <c r="AX238" s="15" t="s">
        <v>82</v>
      </c>
      <c r="AY238" s="198" t="s">
        <v>177</v>
      </c>
    </row>
    <row r="239" spans="2:63" s="12" customFormat="1" ht="22.9" customHeight="1">
      <c r="B239" s="154"/>
      <c r="D239" s="155" t="s">
        <v>74</v>
      </c>
      <c r="E239" s="165" t="s">
        <v>191</v>
      </c>
      <c r="F239" s="165" t="s">
        <v>270</v>
      </c>
      <c r="I239" s="157"/>
      <c r="J239" s="166">
        <f>BK239</f>
        <v>0</v>
      </c>
      <c r="L239" s="154"/>
      <c r="M239" s="159"/>
      <c r="N239" s="160"/>
      <c r="O239" s="160"/>
      <c r="P239" s="161">
        <f>SUM(P240:P248)</f>
        <v>0</v>
      </c>
      <c r="Q239" s="160"/>
      <c r="R239" s="161">
        <f>SUM(R240:R248)</f>
        <v>11.43981</v>
      </c>
      <c r="S239" s="160"/>
      <c r="T239" s="162">
        <f>SUM(T240:T248)</f>
        <v>0</v>
      </c>
      <c r="AR239" s="155" t="s">
        <v>82</v>
      </c>
      <c r="AT239" s="163" t="s">
        <v>74</v>
      </c>
      <c r="AU239" s="163" t="s">
        <v>82</v>
      </c>
      <c r="AY239" s="155" t="s">
        <v>177</v>
      </c>
      <c r="BK239" s="164">
        <f>SUM(BK240:BK248)</f>
        <v>0</v>
      </c>
    </row>
    <row r="240" spans="1:65" s="2" customFormat="1" ht="24" customHeight="1">
      <c r="A240" s="33"/>
      <c r="B240" s="167"/>
      <c r="C240" s="168" t="s">
        <v>342</v>
      </c>
      <c r="D240" s="168" t="s">
        <v>179</v>
      </c>
      <c r="E240" s="169" t="s">
        <v>565</v>
      </c>
      <c r="F240" s="170" t="s">
        <v>566</v>
      </c>
      <c r="G240" s="171" t="s">
        <v>194</v>
      </c>
      <c r="H240" s="172">
        <v>3</v>
      </c>
      <c r="I240" s="173"/>
      <c r="J240" s="174">
        <f>ROUND(I240*H240,2)</f>
        <v>0</v>
      </c>
      <c r="K240" s="170" t="s">
        <v>183</v>
      </c>
      <c r="L240" s="34"/>
      <c r="M240" s="175" t="s">
        <v>1</v>
      </c>
      <c r="N240" s="176" t="s">
        <v>40</v>
      </c>
      <c r="O240" s="59"/>
      <c r="P240" s="177">
        <f>O240*H240</f>
        <v>0</v>
      </c>
      <c r="Q240" s="177">
        <v>0.40974</v>
      </c>
      <c r="R240" s="177">
        <f>Q240*H240</f>
        <v>1.22922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184</v>
      </c>
      <c r="AT240" s="179" t="s">
        <v>179</v>
      </c>
      <c r="AU240" s="179" t="s">
        <v>84</v>
      </c>
      <c r="AY240" s="18" t="s">
        <v>177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82</v>
      </c>
      <c r="BK240" s="180">
        <f>ROUND(I240*H240,2)</f>
        <v>0</v>
      </c>
      <c r="BL240" s="18" t="s">
        <v>184</v>
      </c>
      <c r="BM240" s="179" t="s">
        <v>567</v>
      </c>
    </row>
    <row r="241" spans="2:51" s="13" customFormat="1" ht="12">
      <c r="B241" s="181"/>
      <c r="D241" s="182" t="s">
        <v>189</v>
      </c>
      <c r="E241" s="183" t="s">
        <v>1</v>
      </c>
      <c r="F241" s="184" t="s">
        <v>568</v>
      </c>
      <c r="H241" s="185">
        <v>3</v>
      </c>
      <c r="I241" s="186"/>
      <c r="L241" s="181"/>
      <c r="M241" s="187"/>
      <c r="N241" s="188"/>
      <c r="O241" s="188"/>
      <c r="P241" s="188"/>
      <c r="Q241" s="188"/>
      <c r="R241" s="188"/>
      <c r="S241" s="188"/>
      <c r="T241" s="189"/>
      <c r="AT241" s="183" t="s">
        <v>189</v>
      </c>
      <c r="AU241" s="183" t="s">
        <v>84</v>
      </c>
      <c r="AV241" s="13" t="s">
        <v>84</v>
      </c>
      <c r="AW241" s="13" t="s">
        <v>31</v>
      </c>
      <c r="AX241" s="13" t="s">
        <v>82</v>
      </c>
      <c r="AY241" s="183" t="s">
        <v>177</v>
      </c>
    </row>
    <row r="242" spans="1:65" s="2" customFormat="1" ht="24" customHeight="1">
      <c r="A242" s="33"/>
      <c r="B242" s="167"/>
      <c r="C242" s="168" t="s">
        <v>348</v>
      </c>
      <c r="D242" s="168" t="s">
        <v>179</v>
      </c>
      <c r="E242" s="169" t="s">
        <v>569</v>
      </c>
      <c r="F242" s="170" t="s">
        <v>570</v>
      </c>
      <c r="G242" s="171" t="s">
        <v>274</v>
      </c>
      <c r="H242" s="172">
        <v>1</v>
      </c>
      <c r="I242" s="173"/>
      <c r="J242" s="174">
        <f>ROUND(I242*H242,2)</f>
        <v>0</v>
      </c>
      <c r="K242" s="170" t="s">
        <v>183</v>
      </c>
      <c r="L242" s="34"/>
      <c r="M242" s="175" t="s">
        <v>1</v>
      </c>
      <c r="N242" s="176" t="s">
        <v>40</v>
      </c>
      <c r="O242" s="59"/>
      <c r="P242" s="177">
        <f>O242*H242</f>
        <v>0</v>
      </c>
      <c r="Q242" s="177">
        <v>0.33702</v>
      </c>
      <c r="R242" s="177">
        <f>Q242*H242</f>
        <v>0.33702</v>
      </c>
      <c r="S242" s="177">
        <v>0</v>
      </c>
      <c r="T242" s="17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184</v>
      </c>
      <c r="AT242" s="179" t="s">
        <v>179</v>
      </c>
      <c r="AU242" s="179" t="s">
        <v>84</v>
      </c>
      <c r="AY242" s="18" t="s">
        <v>177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82</v>
      </c>
      <c r="BK242" s="180">
        <f>ROUND(I242*H242,2)</f>
        <v>0</v>
      </c>
      <c r="BL242" s="18" t="s">
        <v>184</v>
      </c>
      <c r="BM242" s="179" t="s">
        <v>571</v>
      </c>
    </row>
    <row r="243" spans="1:65" s="2" customFormat="1" ht="16.5" customHeight="1">
      <c r="A243" s="33"/>
      <c r="B243" s="167"/>
      <c r="C243" s="168" t="s">
        <v>352</v>
      </c>
      <c r="D243" s="168" t="s">
        <v>179</v>
      </c>
      <c r="E243" s="169" t="s">
        <v>572</v>
      </c>
      <c r="F243" s="170" t="s">
        <v>573</v>
      </c>
      <c r="G243" s="171" t="s">
        <v>274</v>
      </c>
      <c r="H243" s="172">
        <v>33</v>
      </c>
      <c r="I243" s="173"/>
      <c r="J243" s="174">
        <f>ROUND(I243*H243,2)</f>
        <v>0</v>
      </c>
      <c r="K243" s="170" t="s">
        <v>1</v>
      </c>
      <c r="L243" s="34"/>
      <c r="M243" s="175" t="s">
        <v>1</v>
      </c>
      <c r="N243" s="176" t="s">
        <v>40</v>
      </c>
      <c r="O243" s="59"/>
      <c r="P243" s="177">
        <f>O243*H243</f>
        <v>0</v>
      </c>
      <c r="Q243" s="177">
        <v>0.17489</v>
      </c>
      <c r="R243" s="177">
        <f>Q243*H243</f>
        <v>5.771369999999999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184</v>
      </c>
      <c r="AT243" s="179" t="s">
        <v>179</v>
      </c>
      <c r="AU243" s="179" t="s">
        <v>84</v>
      </c>
      <c r="AY243" s="18" t="s">
        <v>177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82</v>
      </c>
      <c r="BK243" s="180">
        <f>ROUND(I243*H243,2)</f>
        <v>0</v>
      </c>
      <c r="BL243" s="18" t="s">
        <v>184</v>
      </c>
      <c r="BM243" s="179" t="s">
        <v>574</v>
      </c>
    </row>
    <row r="244" spans="2:51" s="13" customFormat="1" ht="12">
      <c r="B244" s="181"/>
      <c r="D244" s="182" t="s">
        <v>189</v>
      </c>
      <c r="E244" s="183" t="s">
        <v>1</v>
      </c>
      <c r="F244" s="184" t="s">
        <v>575</v>
      </c>
      <c r="H244" s="185">
        <v>33</v>
      </c>
      <c r="I244" s="186"/>
      <c r="L244" s="181"/>
      <c r="M244" s="187"/>
      <c r="N244" s="188"/>
      <c r="O244" s="188"/>
      <c r="P244" s="188"/>
      <c r="Q244" s="188"/>
      <c r="R244" s="188"/>
      <c r="S244" s="188"/>
      <c r="T244" s="189"/>
      <c r="AT244" s="183" t="s">
        <v>189</v>
      </c>
      <c r="AU244" s="183" t="s">
        <v>84</v>
      </c>
      <c r="AV244" s="13" t="s">
        <v>84</v>
      </c>
      <c r="AW244" s="13" t="s">
        <v>31</v>
      </c>
      <c r="AX244" s="13" t="s">
        <v>82</v>
      </c>
      <c r="AY244" s="183" t="s">
        <v>177</v>
      </c>
    </row>
    <row r="245" spans="1:65" s="2" customFormat="1" ht="48" customHeight="1">
      <c r="A245" s="33"/>
      <c r="B245" s="167"/>
      <c r="C245" s="205" t="s">
        <v>356</v>
      </c>
      <c r="D245" s="205" t="s">
        <v>290</v>
      </c>
      <c r="E245" s="206" t="s">
        <v>576</v>
      </c>
      <c r="F245" s="207" t="s">
        <v>577</v>
      </c>
      <c r="G245" s="208" t="s">
        <v>274</v>
      </c>
      <c r="H245" s="209">
        <v>33</v>
      </c>
      <c r="I245" s="210"/>
      <c r="J245" s="211">
        <f>ROUND(I245*H245,2)</f>
        <v>0</v>
      </c>
      <c r="K245" s="207" t="s">
        <v>1</v>
      </c>
      <c r="L245" s="212"/>
      <c r="M245" s="213" t="s">
        <v>1</v>
      </c>
      <c r="N245" s="214" t="s">
        <v>40</v>
      </c>
      <c r="O245" s="59"/>
      <c r="P245" s="177">
        <f>O245*H245</f>
        <v>0</v>
      </c>
      <c r="Q245" s="177">
        <v>0.0534</v>
      </c>
      <c r="R245" s="177">
        <f>Q245*H245</f>
        <v>1.7622</v>
      </c>
      <c r="S245" s="177">
        <v>0</v>
      </c>
      <c r="T245" s="17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217</v>
      </c>
      <c r="AT245" s="179" t="s">
        <v>290</v>
      </c>
      <c r="AU245" s="179" t="s">
        <v>84</v>
      </c>
      <c r="AY245" s="18" t="s">
        <v>177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8" t="s">
        <v>82</v>
      </c>
      <c r="BK245" s="180">
        <f>ROUND(I245*H245,2)</f>
        <v>0</v>
      </c>
      <c r="BL245" s="18" t="s">
        <v>184</v>
      </c>
      <c r="BM245" s="179" t="s">
        <v>578</v>
      </c>
    </row>
    <row r="246" spans="1:65" s="2" customFormat="1" ht="24" customHeight="1">
      <c r="A246" s="33"/>
      <c r="B246" s="167"/>
      <c r="C246" s="168" t="s">
        <v>361</v>
      </c>
      <c r="D246" s="168" t="s">
        <v>179</v>
      </c>
      <c r="E246" s="169" t="s">
        <v>579</v>
      </c>
      <c r="F246" s="170" t="s">
        <v>580</v>
      </c>
      <c r="G246" s="171" t="s">
        <v>194</v>
      </c>
      <c r="H246" s="172">
        <v>75</v>
      </c>
      <c r="I246" s="173"/>
      <c r="J246" s="174">
        <f>ROUND(I246*H246,2)</f>
        <v>0</v>
      </c>
      <c r="K246" s="170" t="s">
        <v>275</v>
      </c>
      <c r="L246" s="34"/>
      <c r="M246" s="175" t="s">
        <v>1</v>
      </c>
      <c r="N246" s="176" t="s">
        <v>40</v>
      </c>
      <c r="O246" s="59"/>
      <c r="P246" s="177">
        <f>O246*H246</f>
        <v>0</v>
      </c>
      <c r="Q246" s="177">
        <v>0</v>
      </c>
      <c r="R246" s="177">
        <f>Q246*H246</f>
        <v>0</v>
      </c>
      <c r="S246" s="177">
        <v>0</v>
      </c>
      <c r="T246" s="17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184</v>
      </c>
      <c r="AT246" s="179" t="s">
        <v>179</v>
      </c>
      <c r="AU246" s="179" t="s">
        <v>84</v>
      </c>
      <c r="AY246" s="18" t="s">
        <v>177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8" t="s">
        <v>82</v>
      </c>
      <c r="BK246" s="180">
        <f>ROUND(I246*H246,2)</f>
        <v>0</v>
      </c>
      <c r="BL246" s="18" t="s">
        <v>184</v>
      </c>
      <c r="BM246" s="179" t="s">
        <v>581</v>
      </c>
    </row>
    <row r="247" spans="2:51" s="13" customFormat="1" ht="12">
      <c r="B247" s="181"/>
      <c r="D247" s="182" t="s">
        <v>189</v>
      </c>
      <c r="E247" s="183" t="s">
        <v>1</v>
      </c>
      <c r="F247" s="184" t="s">
        <v>582</v>
      </c>
      <c r="H247" s="185">
        <v>75</v>
      </c>
      <c r="I247" s="186"/>
      <c r="L247" s="181"/>
      <c r="M247" s="187"/>
      <c r="N247" s="188"/>
      <c r="O247" s="188"/>
      <c r="P247" s="188"/>
      <c r="Q247" s="188"/>
      <c r="R247" s="188"/>
      <c r="S247" s="188"/>
      <c r="T247" s="189"/>
      <c r="AT247" s="183" t="s">
        <v>189</v>
      </c>
      <c r="AU247" s="183" t="s">
        <v>84</v>
      </c>
      <c r="AV247" s="13" t="s">
        <v>84</v>
      </c>
      <c r="AW247" s="13" t="s">
        <v>31</v>
      </c>
      <c r="AX247" s="13" t="s">
        <v>82</v>
      </c>
      <c r="AY247" s="183" t="s">
        <v>177</v>
      </c>
    </row>
    <row r="248" spans="1:65" s="2" customFormat="1" ht="36" customHeight="1">
      <c r="A248" s="33"/>
      <c r="B248" s="167"/>
      <c r="C248" s="205" t="s">
        <v>366</v>
      </c>
      <c r="D248" s="205" t="s">
        <v>290</v>
      </c>
      <c r="E248" s="206" t="s">
        <v>583</v>
      </c>
      <c r="F248" s="207" t="s">
        <v>584</v>
      </c>
      <c r="G248" s="208" t="s">
        <v>274</v>
      </c>
      <c r="H248" s="209">
        <v>30</v>
      </c>
      <c r="I248" s="210"/>
      <c r="J248" s="211">
        <f>ROUND(I248*H248,2)</f>
        <v>0</v>
      </c>
      <c r="K248" s="207" t="s">
        <v>1</v>
      </c>
      <c r="L248" s="212"/>
      <c r="M248" s="213" t="s">
        <v>1</v>
      </c>
      <c r="N248" s="214" t="s">
        <v>40</v>
      </c>
      <c r="O248" s="59"/>
      <c r="P248" s="177">
        <f>O248*H248</f>
        <v>0</v>
      </c>
      <c r="Q248" s="177">
        <v>0.078</v>
      </c>
      <c r="R248" s="177">
        <f>Q248*H248</f>
        <v>2.34</v>
      </c>
      <c r="S248" s="177">
        <v>0</v>
      </c>
      <c r="T248" s="178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9" t="s">
        <v>217</v>
      </c>
      <c r="AT248" s="179" t="s">
        <v>290</v>
      </c>
      <c r="AU248" s="179" t="s">
        <v>84</v>
      </c>
      <c r="AY248" s="18" t="s">
        <v>177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18" t="s">
        <v>82</v>
      </c>
      <c r="BK248" s="180">
        <f>ROUND(I248*H248,2)</f>
        <v>0</v>
      </c>
      <c r="BL248" s="18" t="s">
        <v>184</v>
      </c>
      <c r="BM248" s="179" t="s">
        <v>585</v>
      </c>
    </row>
    <row r="249" spans="2:63" s="12" customFormat="1" ht="22.9" customHeight="1">
      <c r="B249" s="154"/>
      <c r="D249" s="155" t="s">
        <v>74</v>
      </c>
      <c r="E249" s="165" t="s">
        <v>184</v>
      </c>
      <c r="F249" s="165" t="s">
        <v>586</v>
      </c>
      <c r="I249" s="157"/>
      <c r="J249" s="166">
        <f>BK249</f>
        <v>0</v>
      </c>
      <c r="L249" s="154"/>
      <c r="M249" s="159"/>
      <c r="N249" s="160"/>
      <c r="O249" s="160"/>
      <c r="P249" s="161">
        <f>SUM(P250:P256)</f>
        <v>0</v>
      </c>
      <c r="Q249" s="160"/>
      <c r="R249" s="161">
        <f>SUM(R250:R256)</f>
        <v>2.083593</v>
      </c>
      <c r="S249" s="160"/>
      <c r="T249" s="162">
        <f>SUM(T250:T256)</f>
        <v>0</v>
      </c>
      <c r="AR249" s="155" t="s">
        <v>82</v>
      </c>
      <c r="AT249" s="163" t="s">
        <v>74</v>
      </c>
      <c r="AU249" s="163" t="s">
        <v>82</v>
      </c>
      <c r="AY249" s="155" t="s">
        <v>177</v>
      </c>
      <c r="BK249" s="164">
        <f>SUM(BK250:BK256)</f>
        <v>0</v>
      </c>
    </row>
    <row r="250" spans="1:65" s="2" customFormat="1" ht="16.5" customHeight="1">
      <c r="A250" s="33"/>
      <c r="B250" s="167"/>
      <c r="C250" s="168" t="s">
        <v>371</v>
      </c>
      <c r="D250" s="168" t="s">
        <v>179</v>
      </c>
      <c r="E250" s="169" t="s">
        <v>587</v>
      </c>
      <c r="F250" s="170" t="s">
        <v>588</v>
      </c>
      <c r="G250" s="171" t="s">
        <v>194</v>
      </c>
      <c r="H250" s="172">
        <v>14</v>
      </c>
      <c r="I250" s="173"/>
      <c r="J250" s="174">
        <f>ROUND(I250*H250,2)</f>
        <v>0</v>
      </c>
      <c r="K250" s="170" t="s">
        <v>589</v>
      </c>
      <c r="L250" s="34"/>
      <c r="M250" s="175" t="s">
        <v>1</v>
      </c>
      <c r="N250" s="176" t="s">
        <v>40</v>
      </c>
      <c r="O250" s="59"/>
      <c r="P250" s="177">
        <f>O250*H250</f>
        <v>0</v>
      </c>
      <c r="Q250" s="177">
        <v>0.03465</v>
      </c>
      <c r="R250" s="177">
        <f>Q250*H250</f>
        <v>0.4851</v>
      </c>
      <c r="S250" s="177">
        <v>0</v>
      </c>
      <c r="T250" s="178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9" t="s">
        <v>184</v>
      </c>
      <c r="AT250" s="179" t="s">
        <v>179</v>
      </c>
      <c r="AU250" s="179" t="s">
        <v>84</v>
      </c>
      <c r="AY250" s="18" t="s">
        <v>177</v>
      </c>
      <c r="BE250" s="180">
        <f>IF(N250="základní",J250,0)</f>
        <v>0</v>
      </c>
      <c r="BF250" s="180">
        <f>IF(N250="snížená",J250,0)</f>
        <v>0</v>
      </c>
      <c r="BG250" s="180">
        <f>IF(N250="zákl. přenesená",J250,0)</f>
        <v>0</v>
      </c>
      <c r="BH250" s="180">
        <f>IF(N250="sníž. přenesená",J250,0)</f>
        <v>0</v>
      </c>
      <c r="BI250" s="180">
        <f>IF(N250="nulová",J250,0)</f>
        <v>0</v>
      </c>
      <c r="BJ250" s="18" t="s">
        <v>82</v>
      </c>
      <c r="BK250" s="180">
        <f>ROUND(I250*H250,2)</f>
        <v>0</v>
      </c>
      <c r="BL250" s="18" t="s">
        <v>184</v>
      </c>
      <c r="BM250" s="179" t="s">
        <v>590</v>
      </c>
    </row>
    <row r="251" spans="2:51" s="13" customFormat="1" ht="12">
      <c r="B251" s="181"/>
      <c r="D251" s="182" t="s">
        <v>189</v>
      </c>
      <c r="E251" s="183" t="s">
        <v>1</v>
      </c>
      <c r="F251" s="184" t="s">
        <v>591</v>
      </c>
      <c r="H251" s="185">
        <v>14</v>
      </c>
      <c r="I251" s="186"/>
      <c r="L251" s="181"/>
      <c r="M251" s="187"/>
      <c r="N251" s="188"/>
      <c r="O251" s="188"/>
      <c r="P251" s="188"/>
      <c r="Q251" s="188"/>
      <c r="R251" s="188"/>
      <c r="S251" s="188"/>
      <c r="T251" s="189"/>
      <c r="AT251" s="183" t="s">
        <v>189</v>
      </c>
      <c r="AU251" s="183" t="s">
        <v>84</v>
      </c>
      <c r="AV251" s="13" t="s">
        <v>84</v>
      </c>
      <c r="AW251" s="13" t="s">
        <v>31</v>
      </c>
      <c r="AX251" s="13" t="s">
        <v>82</v>
      </c>
      <c r="AY251" s="183" t="s">
        <v>177</v>
      </c>
    </row>
    <row r="252" spans="1:65" s="2" customFormat="1" ht="16.5" customHeight="1">
      <c r="A252" s="33"/>
      <c r="B252" s="167"/>
      <c r="C252" s="205" t="s">
        <v>375</v>
      </c>
      <c r="D252" s="205" t="s">
        <v>290</v>
      </c>
      <c r="E252" s="206" t="s">
        <v>592</v>
      </c>
      <c r="F252" s="207" t="s">
        <v>593</v>
      </c>
      <c r="G252" s="208" t="s">
        <v>274</v>
      </c>
      <c r="H252" s="209">
        <v>13</v>
      </c>
      <c r="I252" s="210"/>
      <c r="J252" s="211">
        <f>ROUND(I252*H252,2)</f>
        <v>0</v>
      </c>
      <c r="K252" s="207" t="s">
        <v>1</v>
      </c>
      <c r="L252" s="212"/>
      <c r="M252" s="213" t="s">
        <v>1</v>
      </c>
      <c r="N252" s="214" t="s">
        <v>40</v>
      </c>
      <c r="O252" s="59"/>
      <c r="P252" s="177">
        <f>O252*H252</f>
        <v>0</v>
      </c>
      <c r="Q252" s="177">
        <v>0.12</v>
      </c>
      <c r="R252" s="177">
        <f>Q252*H252</f>
        <v>1.56</v>
      </c>
      <c r="S252" s="177">
        <v>0</v>
      </c>
      <c r="T252" s="17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217</v>
      </c>
      <c r="AT252" s="179" t="s">
        <v>290</v>
      </c>
      <c r="AU252" s="179" t="s">
        <v>84</v>
      </c>
      <c r="AY252" s="18" t="s">
        <v>177</v>
      </c>
      <c r="BE252" s="180">
        <f>IF(N252="základní",J252,0)</f>
        <v>0</v>
      </c>
      <c r="BF252" s="180">
        <f>IF(N252="snížená",J252,0)</f>
        <v>0</v>
      </c>
      <c r="BG252" s="180">
        <f>IF(N252="zákl. přenesená",J252,0)</f>
        <v>0</v>
      </c>
      <c r="BH252" s="180">
        <f>IF(N252="sníž. přenesená",J252,0)</f>
        <v>0</v>
      </c>
      <c r="BI252" s="180">
        <f>IF(N252="nulová",J252,0)</f>
        <v>0</v>
      </c>
      <c r="BJ252" s="18" t="s">
        <v>82</v>
      </c>
      <c r="BK252" s="180">
        <f>ROUND(I252*H252,2)</f>
        <v>0</v>
      </c>
      <c r="BL252" s="18" t="s">
        <v>184</v>
      </c>
      <c r="BM252" s="179" t="s">
        <v>594</v>
      </c>
    </row>
    <row r="253" spans="1:65" s="2" customFormat="1" ht="16.5" customHeight="1">
      <c r="A253" s="33"/>
      <c r="B253" s="167"/>
      <c r="C253" s="168" t="s">
        <v>380</v>
      </c>
      <c r="D253" s="168" t="s">
        <v>179</v>
      </c>
      <c r="E253" s="169" t="s">
        <v>595</v>
      </c>
      <c r="F253" s="170" t="s">
        <v>596</v>
      </c>
      <c r="G253" s="171" t="s">
        <v>182</v>
      </c>
      <c r="H253" s="172">
        <v>5.85</v>
      </c>
      <c r="I253" s="173"/>
      <c r="J253" s="174">
        <f>ROUND(I253*H253,2)</f>
        <v>0</v>
      </c>
      <c r="K253" s="170" t="s">
        <v>183</v>
      </c>
      <c r="L253" s="34"/>
      <c r="M253" s="175" t="s">
        <v>1</v>
      </c>
      <c r="N253" s="176" t="s">
        <v>40</v>
      </c>
      <c r="O253" s="59"/>
      <c r="P253" s="177">
        <f>O253*H253</f>
        <v>0</v>
      </c>
      <c r="Q253" s="177">
        <v>0.00658</v>
      </c>
      <c r="R253" s="177">
        <f>Q253*H253</f>
        <v>0.038493</v>
      </c>
      <c r="S253" s="177">
        <v>0</v>
      </c>
      <c r="T253" s="178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184</v>
      </c>
      <c r="AT253" s="179" t="s">
        <v>179</v>
      </c>
      <c r="AU253" s="179" t="s">
        <v>84</v>
      </c>
      <c r="AY253" s="18" t="s">
        <v>177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8" t="s">
        <v>82</v>
      </c>
      <c r="BK253" s="180">
        <f>ROUND(I253*H253,2)</f>
        <v>0</v>
      </c>
      <c r="BL253" s="18" t="s">
        <v>184</v>
      </c>
      <c r="BM253" s="179" t="s">
        <v>597</v>
      </c>
    </row>
    <row r="254" spans="2:51" s="14" customFormat="1" ht="12">
      <c r="B254" s="190"/>
      <c r="D254" s="182" t="s">
        <v>189</v>
      </c>
      <c r="E254" s="191" t="s">
        <v>1</v>
      </c>
      <c r="F254" s="192" t="s">
        <v>598</v>
      </c>
      <c r="H254" s="191" t="s">
        <v>1</v>
      </c>
      <c r="I254" s="193"/>
      <c r="L254" s="190"/>
      <c r="M254" s="194"/>
      <c r="N254" s="195"/>
      <c r="O254" s="195"/>
      <c r="P254" s="195"/>
      <c r="Q254" s="195"/>
      <c r="R254" s="195"/>
      <c r="S254" s="195"/>
      <c r="T254" s="196"/>
      <c r="AT254" s="191" t="s">
        <v>189</v>
      </c>
      <c r="AU254" s="191" t="s">
        <v>84</v>
      </c>
      <c r="AV254" s="14" t="s">
        <v>82</v>
      </c>
      <c r="AW254" s="14" t="s">
        <v>31</v>
      </c>
      <c r="AX254" s="14" t="s">
        <v>75</v>
      </c>
      <c r="AY254" s="191" t="s">
        <v>177</v>
      </c>
    </row>
    <row r="255" spans="2:51" s="13" customFormat="1" ht="12">
      <c r="B255" s="181"/>
      <c r="D255" s="182" t="s">
        <v>189</v>
      </c>
      <c r="E255" s="183" t="s">
        <v>1</v>
      </c>
      <c r="F255" s="184" t="s">
        <v>599</v>
      </c>
      <c r="H255" s="185">
        <v>5.85</v>
      </c>
      <c r="I255" s="186"/>
      <c r="L255" s="181"/>
      <c r="M255" s="187"/>
      <c r="N255" s="188"/>
      <c r="O255" s="188"/>
      <c r="P255" s="188"/>
      <c r="Q255" s="188"/>
      <c r="R255" s="188"/>
      <c r="S255" s="188"/>
      <c r="T255" s="189"/>
      <c r="AT255" s="183" t="s">
        <v>189</v>
      </c>
      <c r="AU255" s="183" t="s">
        <v>84</v>
      </c>
      <c r="AV255" s="13" t="s">
        <v>84</v>
      </c>
      <c r="AW255" s="13" t="s">
        <v>31</v>
      </c>
      <c r="AX255" s="13" t="s">
        <v>82</v>
      </c>
      <c r="AY255" s="183" t="s">
        <v>177</v>
      </c>
    </row>
    <row r="256" spans="1:65" s="2" customFormat="1" ht="16.5" customHeight="1">
      <c r="A256" s="33"/>
      <c r="B256" s="167"/>
      <c r="C256" s="168" t="s">
        <v>384</v>
      </c>
      <c r="D256" s="168" t="s">
        <v>179</v>
      </c>
      <c r="E256" s="169" t="s">
        <v>600</v>
      </c>
      <c r="F256" s="170" t="s">
        <v>601</v>
      </c>
      <c r="G256" s="171" t="s">
        <v>182</v>
      </c>
      <c r="H256" s="172">
        <v>5.85</v>
      </c>
      <c r="I256" s="173"/>
      <c r="J256" s="174">
        <f>ROUND(I256*H256,2)</f>
        <v>0</v>
      </c>
      <c r="K256" s="170" t="s">
        <v>183</v>
      </c>
      <c r="L256" s="34"/>
      <c r="M256" s="175" t="s">
        <v>1</v>
      </c>
      <c r="N256" s="176" t="s">
        <v>40</v>
      </c>
      <c r="O256" s="59"/>
      <c r="P256" s="177">
        <f>O256*H256</f>
        <v>0</v>
      </c>
      <c r="Q256" s="177">
        <v>0</v>
      </c>
      <c r="R256" s="177">
        <f>Q256*H256</f>
        <v>0</v>
      </c>
      <c r="S256" s="177">
        <v>0</v>
      </c>
      <c r="T256" s="17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184</v>
      </c>
      <c r="AT256" s="179" t="s">
        <v>179</v>
      </c>
      <c r="AU256" s="179" t="s">
        <v>84</v>
      </c>
      <c r="AY256" s="18" t="s">
        <v>177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82</v>
      </c>
      <c r="BK256" s="180">
        <f>ROUND(I256*H256,2)</f>
        <v>0</v>
      </c>
      <c r="BL256" s="18" t="s">
        <v>184</v>
      </c>
      <c r="BM256" s="179" t="s">
        <v>602</v>
      </c>
    </row>
    <row r="257" spans="2:63" s="12" customFormat="1" ht="22.9" customHeight="1">
      <c r="B257" s="154"/>
      <c r="D257" s="155" t="s">
        <v>74</v>
      </c>
      <c r="E257" s="165" t="s">
        <v>203</v>
      </c>
      <c r="F257" s="165" t="s">
        <v>603</v>
      </c>
      <c r="I257" s="157"/>
      <c r="J257" s="166">
        <f>BK257</f>
        <v>0</v>
      </c>
      <c r="L257" s="154"/>
      <c r="M257" s="159"/>
      <c r="N257" s="160"/>
      <c r="O257" s="160"/>
      <c r="P257" s="161">
        <f>SUM(P258:P265)</f>
        <v>0</v>
      </c>
      <c r="Q257" s="160"/>
      <c r="R257" s="161">
        <f>SUM(R258:R265)</f>
        <v>196.57752</v>
      </c>
      <c r="S257" s="160"/>
      <c r="T257" s="162">
        <f>SUM(T258:T265)</f>
        <v>0</v>
      </c>
      <c r="AR257" s="155" t="s">
        <v>82</v>
      </c>
      <c r="AT257" s="163" t="s">
        <v>74</v>
      </c>
      <c r="AU257" s="163" t="s">
        <v>82</v>
      </c>
      <c r="AY257" s="155" t="s">
        <v>177</v>
      </c>
      <c r="BK257" s="164">
        <f>SUM(BK258:BK265)</f>
        <v>0</v>
      </c>
    </row>
    <row r="258" spans="1:65" s="2" customFormat="1" ht="24" customHeight="1">
      <c r="A258" s="33"/>
      <c r="B258" s="167"/>
      <c r="C258" s="168" t="s">
        <v>391</v>
      </c>
      <c r="D258" s="168" t="s">
        <v>179</v>
      </c>
      <c r="E258" s="169" t="s">
        <v>604</v>
      </c>
      <c r="F258" s="170" t="s">
        <v>605</v>
      </c>
      <c r="G258" s="171" t="s">
        <v>182</v>
      </c>
      <c r="H258" s="172">
        <v>312</v>
      </c>
      <c r="I258" s="173"/>
      <c r="J258" s="174">
        <f aca="true" t="shared" si="0" ref="J258:J264">ROUND(I258*H258,2)</f>
        <v>0</v>
      </c>
      <c r="K258" s="170" t="s">
        <v>183</v>
      </c>
      <c r="L258" s="34"/>
      <c r="M258" s="175" t="s">
        <v>1</v>
      </c>
      <c r="N258" s="176" t="s">
        <v>40</v>
      </c>
      <c r="O258" s="59"/>
      <c r="P258" s="177">
        <f aca="true" t="shared" si="1" ref="P258:P264">O258*H258</f>
        <v>0</v>
      </c>
      <c r="Q258" s="177">
        <v>0.106</v>
      </c>
      <c r="R258" s="177">
        <f aca="true" t="shared" si="2" ref="R258:R264">Q258*H258</f>
        <v>33.071999999999996</v>
      </c>
      <c r="S258" s="177">
        <v>0</v>
      </c>
      <c r="T258" s="178">
        <f aca="true" t="shared" si="3" ref="T258:T264"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9" t="s">
        <v>184</v>
      </c>
      <c r="AT258" s="179" t="s">
        <v>179</v>
      </c>
      <c r="AU258" s="179" t="s">
        <v>84</v>
      </c>
      <c r="AY258" s="18" t="s">
        <v>177</v>
      </c>
      <c r="BE258" s="180">
        <f aca="true" t="shared" si="4" ref="BE258:BE264">IF(N258="základní",J258,0)</f>
        <v>0</v>
      </c>
      <c r="BF258" s="180">
        <f aca="true" t="shared" si="5" ref="BF258:BF264">IF(N258="snížená",J258,0)</f>
        <v>0</v>
      </c>
      <c r="BG258" s="180">
        <f aca="true" t="shared" si="6" ref="BG258:BG264">IF(N258="zákl. přenesená",J258,0)</f>
        <v>0</v>
      </c>
      <c r="BH258" s="180">
        <f aca="true" t="shared" si="7" ref="BH258:BH264">IF(N258="sníž. přenesená",J258,0)</f>
        <v>0</v>
      </c>
      <c r="BI258" s="180">
        <f aca="true" t="shared" si="8" ref="BI258:BI264">IF(N258="nulová",J258,0)</f>
        <v>0</v>
      </c>
      <c r="BJ258" s="18" t="s">
        <v>82</v>
      </c>
      <c r="BK258" s="180">
        <f aca="true" t="shared" si="9" ref="BK258:BK264">ROUND(I258*H258,2)</f>
        <v>0</v>
      </c>
      <c r="BL258" s="18" t="s">
        <v>184</v>
      </c>
      <c r="BM258" s="179" t="s">
        <v>606</v>
      </c>
    </row>
    <row r="259" spans="1:65" s="2" customFormat="1" ht="24" customHeight="1">
      <c r="A259" s="33"/>
      <c r="B259" s="167"/>
      <c r="C259" s="168" t="s">
        <v>399</v>
      </c>
      <c r="D259" s="168" t="s">
        <v>179</v>
      </c>
      <c r="E259" s="169" t="s">
        <v>607</v>
      </c>
      <c r="F259" s="170" t="s">
        <v>608</v>
      </c>
      <c r="G259" s="171" t="s">
        <v>182</v>
      </c>
      <c r="H259" s="172">
        <v>312</v>
      </c>
      <c r="I259" s="173"/>
      <c r="J259" s="174">
        <f t="shared" si="0"/>
        <v>0</v>
      </c>
      <c r="K259" s="170" t="s">
        <v>183</v>
      </c>
      <c r="L259" s="34"/>
      <c r="M259" s="175" t="s">
        <v>1</v>
      </c>
      <c r="N259" s="176" t="s">
        <v>40</v>
      </c>
      <c r="O259" s="59"/>
      <c r="P259" s="177">
        <f t="shared" si="1"/>
        <v>0</v>
      </c>
      <c r="Q259" s="177">
        <v>0.1585</v>
      </c>
      <c r="R259" s="177">
        <f t="shared" si="2"/>
        <v>49.452</v>
      </c>
      <c r="S259" s="177">
        <v>0</v>
      </c>
      <c r="T259" s="178">
        <f t="shared" si="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184</v>
      </c>
      <c r="AT259" s="179" t="s">
        <v>179</v>
      </c>
      <c r="AU259" s="179" t="s">
        <v>84</v>
      </c>
      <c r="AY259" s="18" t="s">
        <v>177</v>
      </c>
      <c r="BE259" s="180">
        <f t="shared" si="4"/>
        <v>0</v>
      </c>
      <c r="BF259" s="180">
        <f t="shared" si="5"/>
        <v>0</v>
      </c>
      <c r="BG259" s="180">
        <f t="shared" si="6"/>
        <v>0</v>
      </c>
      <c r="BH259" s="180">
        <f t="shared" si="7"/>
        <v>0</v>
      </c>
      <c r="BI259" s="180">
        <f t="shared" si="8"/>
        <v>0</v>
      </c>
      <c r="BJ259" s="18" t="s">
        <v>82</v>
      </c>
      <c r="BK259" s="180">
        <f t="shared" si="9"/>
        <v>0</v>
      </c>
      <c r="BL259" s="18" t="s">
        <v>184</v>
      </c>
      <c r="BM259" s="179" t="s">
        <v>609</v>
      </c>
    </row>
    <row r="260" spans="1:65" s="2" customFormat="1" ht="24" customHeight="1">
      <c r="A260" s="33"/>
      <c r="B260" s="167"/>
      <c r="C260" s="168" t="s">
        <v>406</v>
      </c>
      <c r="D260" s="168" t="s">
        <v>179</v>
      </c>
      <c r="E260" s="169" t="s">
        <v>610</v>
      </c>
      <c r="F260" s="170" t="s">
        <v>611</v>
      </c>
      <c r="G260" s="171" t="s">
        <v>182</v>
      </c>
      <c r="H260" s="172">
        <v>312</v>
      </c>
      <c r="I260" s="173"/>
      <c r="J260" s="174">
        <f t="shared" si="0"/>
        <v>0</v>
      </c>
      <c r="K260" s="170" t="s">
        <v>183</v>
      </c>
      <c r="L260" s="34"/>
      <c r="M260" s="175" t="s">
        <v>1</v>
      </c>
      <c r="N260" s="176" t="s">
        <v>40</v>
      </c>
      <c r="O260" s="59"/>
      <c r="P260" s="177">
        <f t="shared" si="1"/>
        <v>0</v>
      </c>
      <c r="Q260" s="177">
        <v>0.23481</v>
      </c>
      <c r="R260" s="177">
        <f t="shared" si="2"/>
        <v>73.26071999999999</v>
      </c>
      <c r="S260" s="177">
        <v>0</v>
      </c>
      <c r="T260" s="178">
        <f t="shared" si="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9" t="s">
        <v>184</v>
      </c>
      <c r="AT260" s="179" t="s">
        <v>179</v>
      </c>
      <c r="AU260" s="179" t="s">
        <v>84</v>
      </c>
      <c r="AY260" s="18" t="s">
        <v>177</v>
      </c>
      <c r="BE260" s="180">
        <f t="shared" si="4"/>
        <v>0</v>
      </c>
      <c r="BF260" s="180">
        <f t="shared" si="5"/>
        <v>0</v>
      </c>
      <c r="BG260" s="180">
        <f t="shared" si="6"/>
        <v>0</v>
      </c>
      <c r="BH260" s="180">
        <f t="shared" si="7"/>
        <v>0</v>
      </c>
      <c r="BI260" s="180">
        <f t="shared" si="8"/>
        <v>0</v>
      </c>
      <c r="BJ260" s="18" t="s">
        <v>82</v>
      </c>
      <c r="BK260" s="180">
        <f t="shared" si="9"/>
        <v>0</v>
      </c>
      <c r="BL260" s="18" t="s">
        <v>184</v>
      </c>
      <c r="BM260" s="179" t="s">
        <v>612</v>
      </c>
    </row>
    <row r="261" spans="1:65" s="2" customFormat="1" ht="16.5" customHeight="1">
      <c r="A261" s="33"/>
      <c r="B261" s="167"/>
      <c r="C261" s="168" t="s">
        <v>410</v>
      </c>
      <c r="D261" s="168" t="s">
        <v>179</v>
      </c>
      <c r="E261" s="169" t="s">
        <v>613</v>
      </c>
      <c r="F261" s="170" t="s">
        <v>614</v>
      </c>
      <c r="G261" s="171" t="s">
        <v>182</v>
      </c>
      <c r="H261" s="172">
        <v>60</v>
      </c>
      <c r="I261" s="173"/>
      <c r="J261" s="174">
        <f t="shared" si="0"/>
        <v>0</v>
      </c>
      <c r="K261" s="170" t="s">
        <v>183</v>
      </c>
      <c r="L261" s="34"/>
      <c r="M261" s="175" t="s">
        <v>1</v>
      </c>
      <c r="N261" s="176" t="s">
        <v>40</v>
      </c>
      <c r="O261" s="59"/>
      <c r="P261" s="177">
        <f t="shared" si="1"/>
        <v>0</v>
      </c>
      <c r="Q261" s="177">
        <v>0.378</v>
      </c>
      <c r="R261" s="177">
        <f t="shared" si="2"/>
        <v>22.68</v>
      </c>
      <c r="S261" s="177">
        <v>0</v>
      </c>
      <c r="T261" s="178">
        <f t="shared" si="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9" t="s">
        <v>184</v>
      </c>
      <c r="AT261" s="179" t="s">
        <v>179</v>
      </c>
      <c r="AU261" s="179" t="s">
        <v>84</v>
      </c>
      <c r="AY261" s="18" t="s">
        <v>177</v>
      </c>
      <c r="BE261" s="180">
        <f t="shared" si="4"/>
        <v>0</v>
      </c>
      <c r="BF261" s="180">
        <f t="shared" si="5"/>
        <v>0</v>
      </c>
      <c r="BG261" s="180">
        <f t="shared" si="6"/>
        <v>0</v>
      </c>
      <c r="BH261" s="180">
        <f t="shared" si="7"/>
        <v>0</v>
      </c>
      <c r="BI261" s="180">
        <f t="shared" si="8"/>
        <v>0</v>
      </c>
      <c r="BJ261" s="18" t="s">
        <v>82</v>
      </c>
      <c r="BK261" s="180">
        <f t="shared" si="9"/>
        <v>0</v>
      </c>
      <c r="BL261" s="18" t="s">
        <v>184</v>
      </c>
      <c r="BM261" s="179" t="s">
        <v>615</v>
      </c>
    </row>
    <row r="262" spans="1:65" s="2" customFormat="1" ht="36" customHeight="1">
      <c r="A262" s="33"/>
      <c r="B262" s="167"/>
      <c r="C262" s="168" t="s">
        <v>417</v>
      </c>
      <c r="D262" s="168" t="s">
        <v>179</v>
      </c>
      <c r="E262" s="169" t="s">
        <v>616</v>
      </c>
      <c r="F262" s="170" t="s">
        <v>617</v>
      </c>
      <c r="G262" s="171" t="s">
        <v>182</v>
      </c>
      <c r="H262" s="172">
        <v>312</v>
      </c>
      <c r="I262" s="173"/>
      <c r="J262" s="174">
        <f t="shared" si="0"/>
        <v>0</v>
      </c>
      <c r="K262" s="170" t="s">
        <v>1</v>
      </c>
      <c r="L262" s="34"/>
      <c r="M262" s="175" t="s">
        <v>1</v>
      </c>
      <c r="N262" s="176" t="s">
        <v>40</v>
      </c>
      <c r="O262" s="59"/>
      <c r="P262" s="177">
        <f t="shared" si="1"/>
        <v>0</v>
      </c>
      <c r="Q262" s="177">
        <v>0.0154</v>
      </c>
      <c r="R262" s="177">
        <f t="shared" si="2"/>
        <v>4.8048</v>
      </c>
      <c r="S262" s="177">
        <v>0</v>
      </c>
      <c r="T262" s="178">
        <f t="shared" si="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184</v>
      </c>
      <c r="AT262" s="179" t="s">
        <v>179</v>
      </c>
      <c r="AU262" s="179" t="s">
        <v>84</v>
      </c>
      <c r="AY262" s="18" t="s">
        <v>177</v>
      </c>
      <c r="BE262" s="180">
        <f t="shared" si="4"/>
        <v>0</v>
      </c>
      <c r="BF262" s="180">
        <f t="shared" si="5"/>
        <v>0</v>
      </c>
      <c r="BG262" s="180">
        <f t="shared" si="6"/>
        <v>0</v>
      </c>
      <c r="BH262" s="180">
        <f t="shared" si="7"/>
        <v>0</v>
      </c>
      <c r="BI262" s="180">
        <f t="shared" si="8"/>
        <v>0</v>
      </c>
      <c r="BJ262" s="18" t="s">
        <v>82</v>
      </c>
      <c r="BK262" s="180">
        <f t="shared" si="9"/>
        <v>0</v>
      </c>
      <c r="BL262" s="18" t="s">
        <v>184</v>
      </c>
      <c r="BM262" s="179" t="s">
        <v>618</v>
      </c>
    </row>
    <row r="263" spans="1:65" s="2" customFormat="1" ht="72" customHeight="1">
      <c r="A263" s="33"/>
      <c r="B263" s="167"/>
      <c r="C263" s="168" t="s">
        <v>421</v>
      </c>
      <c r="D263" s="168" t="s">
        <v>179</v>
      </c>
      <c r="E263" s="169" t="s">
        <v>619</v>
      </c>
      <c r="F263" s="170" t="s">
        <v>620</v>
      </c>
      <c r="G263" s="171" t="s">
        <v>182</v>
      </c>
      <c r="H263" s="172">
        <v>60</v>
      </c>
      <c r="I263" s="173"/>
      <c r="J263" s="174">
        <f t="shared" si="0"/>
        <v>0</v>
      </c>
      <c r="K263" s="170" t="s">
        <v>183</v>
      </c>
      <c r="L263" s="34"/>
      <c r="M263" s="175" t="s">
        <v>1</v>
      </c>
      <c r="N263" s="176" t="s">
        <v>40</v>
      </c>
      <c r="O263" s="59"/>
      <c r="P263" s="177">
        <f t="shared" si="1"/>
        <v>0</v>
      </c>
      <c r="Q263" s="177">
        <v>0.08425</v>
      </c>
      <c r="R263" s="177">
        <f t="shared" si="2"/>
        <v>5.055000000000001</v>
      </c>
      <c r="S263" s="177">
        <v>0</v>
      </c>
      <c r="T263" s="178">
        <f t="shared" si="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9" t="s">
        <v>184</v>
      </c>
      <c r="AT263" s="179" t="s">
        <v>179</v>
      </c>
      <c r="AU263" s="179" t="s">
        <v>84</v>
      </c>
      <c r="AY263" s="18" t="s">
        <v>177</v>
      </c>
      <c r="BE263" s="180">
        <f t="shared" si="4"/>
        <v>0</v>
      </c>
      <c r="BF263" s="180">
        <f t="shared" si="5"/>
        <v>0</v>
      </c>
      <c r="BG263" s="180">
        <f t="shared" si="6"/>
        <v>0</v>
      </c>
      <c r="BH263" s="180">
        <f t="shared" si="7"/>
        <v>0</v>
      </c>
      <c r="BI263" s="180">
        <f t="shared" si="8"/>
        <v>0</v>
      </c>
      <c r="BJ263" s="18" t="s">
        <v>82</v>
      </c>
      <c r="BK263" s="180">
        <f t="shared" si="9"/>
        <v>0</v>
      </c>
      <c r="BL263" s="18" t="s">
        <v>184</v>
      </c>
      <c r="BM263" s="179" t="s">
        <v>621</v>
      </c>
    </row>
    <row r="264" spans="1:65" s="2" customFormat="1" ht="16.5" customHeight="1">
      <c r="A264" s="33"/>
      <c r="B264" s="167"/>
      <c r="C264" s="205" t="s">
        <v>425</v>
      </c>
      <c r="D264" s="205" t="s">
        <v>290</v>
      </c>
      <c r="E264" s="206" t="s">
        <v>622</v>
      </c>
      <c r="F264" s="207" t="s">
        <v>623</v>
      </c>
      <c r="G264" s="208" t="s">
        <v>182</v>
      </c>
      <c r="H264" s="209">
        <v>63</v>
      </c>
      <c r="I264" s="210"/>
      <c r="J264" s="211">
        <f t="shared" si="0"/>
        <v>0</v>
      </c>
      <c r="K264" s="207" t="s">
        <v>183</v>
      </c>
      <c r="L264" s="212"/>
      <c r="M264" s="213" t="s">
        <v>1</v>
      </c>
      <c r="N264" s="214" t="s">
        <v>40</v>
      </c>
      <c r="O264" s="59"/>
      <c r="P264" s="177">
        <f t="shared" si="1"/>
        <v>0</v>
      </c>
      <c r="Q264" s="177">
        <v>0.131</v>
      </c>
      <c r="R264" s="177">
        <f t="shared" si="2"/>
        <v>8.253</v>
      </c>
      <c r="S264" s="177">
        <v>0</v>
      </c>
      <c r="T264" s="178">
        <f t="shared" si="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217</v>
      </c>
      <c r="AT264" s="179" t="s">
        <v>290</v>
      </c>
      <c r="AU264" s="179" t="s">
        <v>84</v>
      </c>
      <c r="AY264" s="18" t="s">
        <v>177</v>
      </c>
      <c r="BE264" s="180">
        <f t="shared" si="4"/>
        <v>0</v>
      </c>
      <c r="BF264" s="180">
        <f t="shared" si="5"/>
        <v>0</v>
      </c>
      <c r="BG264" s="180">
        <f t="shared" si="6"/>
        <v>0</v>
      </c>
      <c r="BH264" s="180">
        <f t="shared" si="7"/>
        <v>0</v>
      </c>
      <c r="BI264" s="180">
        <f t="shared" si="8"/>
        <v>0</v>
      </c>
      <c r="BJ264" s="18" t="s">
        <v>82</v>
      </c>
      <c r="BK264" s="180">
        <f t="shared" si="9"/>
        <v>0</v>
      </c>
      <c r="BL264" s="18" t="s">
        <v>184</v>
      </c>
      <c r="BM264" s="179" t="s">
        <v>624</v>
      </c>
    </row>
    <row r="265" spans="2:51" s="13" customFormat="1" ht="12">
      <c r="B265" s="181"/>
      <c r="D265" s="182" t="s">
        <v>189</v>
      </c>
      <c r="E265" s="183" t="s">
        <v>1</v>
      </c>
      <c r="F265" s="184" t="s">
        <v>625</v>
      </c>
      <c r="H265" s="185">
        <v>63</v>
      </c>
      <c r="I265" s="186"/>
      <c r="L265" s="181"/>
      <c r="M265" s="187"/>
      <c r="N265" s="188"/>
      <c r="O265" s="188"/>
      <c r="P265" s="188"/>
      <c r="Q265" s="188"/>
      <c r="R265" s="188"/>
      <c r="S265" s="188"/>
      <c r="T265" s="189"/>
      <c r="AT265" s="183" t="s">
        <v>189</v>
      </c>
      <c r="AU265" s="183" t="s">
        <v>84</v>
      </c>
      <c r="AV265" s="13" t="s">
        <v>84</v>
      </c>
      <c r="AW265" s="13" t="s">
        <v>31</v>
      </c>
      <c r="AX265" s="13" t="s">
        <v>82</v>
      </c>
      <c r="AY265" s="183" t="s">
        <v>177</v>
      </c>
    </row>
    <row r="266" spans="2:63" s="12" customFormat="1" ht="22.9" customHeight="1">
      <c r="B266" s="154"/>
      <c r="D266" s="155" t="s">
        <v>74</v>
      </c>
      <c r="E266" s="165" t="s">
        <v>208</v>
      </c>
      <c r="F266" s="165" t="s">
        <v>626</v>
      </c>
      <c r="I266" s="157"/>
      <c r="J266" s="166">
        <f>BK266</f>
        <v>0</v>
      </c>
      <c r="L266" s="154"/>
      <c r="M266" s="159"/>
      <c r="N266" s="160"/>
      <c r="O266" s="160"/>
      <c r="P266" s="161">
        <f>SUM(P267:P280)</f>
        <v>0</v>
      </c>
      <c r="Q266" s="160"/>
      <c r="R266" s="161">
        <f>SUM(R267:R280)</f>
        <v>3.92443342</v>
      </c>
      <c r="S266" s="160"/>
      <c r="T266" s="162">
        <f>SUM(T267:T280)</f>
        <v>0</v>
      </c>
      <c r="AR266" s="155" t="s">
        <v>82</v>
      </c>
      <c r="AT266" s="163" t="s">
        <v>74</v>
      </c>
      <c r="AU266" s="163" t="s">
        <v>82</v>
      </c>
      <c r="AY266" s="155" t="s">
        <v>177</v>
      </c>
      <c r="BK266" s="164">
        <f>SUM(BK267:BK280)</f>
        <v>0</v>
      </c>
    </row>
    <row r="267" spans="1:65" s="2" customFormat="1" ht="24" customHeight="1">
      <c r="A267" s="33"/>
      <c r="B267" s="167"/>
      <c r="C267" s="168" t="s">
        <v>434</v>
      </c>
      <c r="D267" s="168" t="s">
        <v>179</v>
      </c>
      <c r="E267" s="169" t="s">
        <v>627</v>
      </c>
      <c r="F267" s="170" t="s">
        <v>628</v>
      </c>
      <c r="G267" s="171" t="s">
        <v>198</v>
      </c>
      <c r="H267" s="172">
        <v>0.974</v>
      </c>
      <c r="I267" s="173"/>
      <c r="J267" s="174">
        <f>ROUND(I267*H267,2)</f>
        <v>0</v>
      </c>
      <c r="K267" s="170" t="s">
        <v>183</v>
      </c>
      <c r="L267" s="34"/>
      <c r="M267" s="175" t="s">
        <v>1</v>
      </c>
      <c r="N267" s="176" t="s">
        <v>40</v>
      </c>
      <c r="O267" s="59"/>
      <c r="P267" s="177">
        <f>O267*H267</f>
        <v>0</v>
      </c>
      <c r="Q267" s="177">
        <v>2.45329</v>
      </c>
      <c r="R267" s="177">
        <f>Q267*H267</f>
        <v>2.38950446</v>
      </c>
      <c r="S267" s="177">
        <v>0</v>
      </c>
      <c r="T267" s="178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9" t="s">
        <v>184</v>
      </c>
      <c r="AT267" s="179" t="s">
        <v>179</v>
      </c>
      <c r="AU267" s="179" t="s">
        <v>84</v>
      </c>
      <c r="AY267" s="18" t="s">
        <v>177</v>
      </c>
      <c r="BE267" s="180">
        <f>IF(N267="základní",J267,0)</f>
        <v>0</v>
      </c>
      <c r="BF267" s="180">
        <f>IF(N267="snížená",J267,0)</f>
        <v>0</v>
      </c>
      <c r="BG267" s="180">
        <f>IF(N267="zákl. přenesená",J267,0)</f>
        <v>0</v>
      </c>
      <c r="BH267" s="180">
        <f>IF(N267="sníž. přenesená",J267,0)</f>
        <v>0</v>
      </c>
      <c r="BI267" s="180">
        <f>IF(N267="nulová",J267,0)</f>
        <v>0</v>
      </c>
      <c r="BJ267" s="18" t="s">
        <v>82</v>
      </c>
      <c r="BK267" s="180">
        <f>ROUND(I267*H267,2)</f>
        <v>0</v>
      </c>
      <c r="BL267" s="18" t="s">
        <v>184</v>
      </c>
      <c r="BM267" s="179" t="s">
        <v>629</v>
      </c>
    </row>
    <row r="268" spans="2:51" s="14" customFormat="1" ht="12">
      <c r="B268" s="190"/>
      <c r="D268" s="182" t="s">
        <v>189</v>
      </c>
      <c r="E268" s="191" t="s">
        <v>1</v>
      </c>
      <c r="F268" s="192" t="s">
        <v>630</v>
      </c>
      <c r="H268" s="191" t="s">
        <v>1</v>
      </c>
      <c r="I268" s="193"/>
      <c r="L268" s="190"/>
      <c r="M268" s="194"/>
      <c r="N268" s="195"/>
      <c r="O268" s="195"/>
      <c r="P268" s="195"/>
      <c r="Q268" s="195"/>
      <c r="R268" s="195"/>
      <c r="S268" s="195"/>
      <c r="T268" s="196"/>
      <c r="AT268" s="191" t="s">
        <v>189</v>
      </c>
      <c r="AU268" s="191" t="s">
        <v>84</v>
      </c>
      <c r="AV268" s="14" t="s">
        <v>82</v>
      </c>
      <c r="AW268" s="14" t="s">
        <v>31</v>
      </c>
      <c r="AX268" s="14" t="s">
        <v>75</v>
      </c>
      <c r="AY268" s="191" t="s">
        <v>177</v>
      </c>
    </row>
    <row r="269" spans="2:51" s="13" customFormat="1" ht="12">
      <c r="B269" s="181"/>
      <c r="D269" s="182" t="s">
        <v>189</v>
      </c>
      <c r="E269" s="183" t="s">
        <v>1</v>
      </c>
      <c r="F269" s="184" t="s">
        <v>631</v>
      </c>
      <c r="H269" s="185">
        <v>0.681</v>
      </c>
      <c r="I269" s="186"/>
      <c r="L269" s="181"/>
      <c r="M269" s="187"/>
      <c r="N269" s="188"/>
      <c r="O269" s="188"/>
      <c r="P269" s="188"/>
      <c r="Q269" s="188"/>
      <c r="R269" s="188"/>
      <c r="S269" s="188"/>
      <c r="T269" s="189"/>
      <c r="AT269" s="183" t="s">
        <v>189</v>
      </c>
      <c r="AU269" s="183" t="s">
        <v>84</v>
      </c>
      <c r="AV269" s="13" t="s">
        <v>84</v>
      </c>
      <c r="AW269" s="13" t="s">
        <v>31</v>
      </c>
      <c r="AX269" s="13" t="s">
        <v>75</v>
      </c>
      <c r="AY269" s="183" t="s">
        <v>177</v>
      </c>
    </row>
    <row r="270" spans="2:51" s="13" customFormat="1" ht="12">
      <c r="B270" s="181"/>
      <c r="D270" s="182" t="s">
        <v>189</v>
      </c>
      <c r="E270" s="183" t="s">
        <v>1</v>
      </c>
      <c r="F270" s="184" t="s">
        <v>632</v>
      </c>
      <c r="H270" s="185">
        <v>0.293</v>
      </c>
      <c r="I270" s="186"/>
      <c r="L270" s="181"/>
      <c r="M270" s="187"/>
      <c r="N270" s="188"/>
      <c r="O270" s="188"/>
      <c r="P270" s="188"/>
      <c r="Q270" s="188"/>
      <c r="R270" s="188"/>
      <c r="S270" s="188"/>
      <c r="T270" s="189"/>
      <c r="AT270" s="183" t="s">
        <v>189</v>
      </c>
      <c r="AU270" s="183" t="s">
        <v>84</v>
      </c>
      <c r="AV270" s="13" t="s">
        <v>84</v>
      </c>
      <c r="AW270" s="13" t="s">
        <v>31</v>
      </c>
      <c r="AX270" s="13" t="s">
        <v>75</v>
      </c>
      <c r="AY270" s="183" t="s">
        <v>177</v>
      </c>
    </row>
    <row r="271" spans="2:51" s="15" customFormat="1" ht="12">
      <c r="B271" s="197"/>
      <c r="D271" s="182" t="s">
        <v>189</v>
      </c>
      <c r="E271" s="198" t="s">
        <v>1</v>
      </c>
      <c r="F271" s="199" t="s">
        <v>202</v>
      </c>
      <c r="H271" s="200">
        <v>0.974</v>
      </c>
      <c r="I271" s="201"/>
      <c r="L271" s="197"/>
      <c r="M271" s="202"/>
      <c r="N271" s="203"/>
      <c r="O271" s="203"/>
      <c r="P271" s="203"/>
      <c r="Q271" s="203"/>
      <c r="R271" s="203"/>
      <c r="S271" s="203"/>
      <c r="T271" s="204"/>
      <c r="AT271" s="198" t="s">
        <v>189</v>
      </c>
      <c r="AU271" s="198" t="s">
        <v>84</v>
      </c>
      <c r="AV271" s="15" t="s">
        <v>184</v>
      </c>
      <c r="AW271" s="15" t="s">
        <v>31</v>
      </c>
      <c r="AX271" s="15" t="s">
        <v>82</v>
      </c>
      <c r="AY271" s="198" t="s">
        <v>177</v>
      </c>
    </row>
    <row r="272" spans="1:65" s="2" customFormat="1" ht="24" customHeight="1">
      <c r="A272" s="33"/>
      <c r="B272" s="167"/>
      <c r="C272" s="168" t="s">
        <v>440</v>
      </c>
      <c r="D272" s="168" t="s">
        <v>179</v>
      </c>
      <c r="E272" s="169" t="s">
        <v>633</v>
      </c>
      <c r="F272" s="170" t="s">
        <v>634</v>
      </c>
      <c r="G272" s="171" t="s">
        <v>198</v>
      </c>
      <c r="H272" s="172">
        <v>0.974</v>
      </c>
      <c r="I272" s="173"/>
      <c r="J272" s="174">
        <f>ROUND(I272*H272,2)</f>
        <v>0</v>
      </c>
      <c r="K272" s="170" t="s">
        <v>183</v>
      </c>
      <c r="L272" s="34"/>
      <c r="M272" s="175" t="s">
        <v>1</v>
      </c>
      <c r="N272" s="176" t="s">
        <v>40</v>
      </c>
      <c r="O272" s="59"/>
      <c r="P272" s="177">
        <f>O272*H272</f>
        <v>0</v>
      </c>
      <c r="Q272" s="177">
        <v>0</v>
      </c>
      <c r="R272" s="177">
        <f>Q272*H272</f>
        <v>0</v>
      </c>
      <c r="S272" s="177">
        <v>0</v>
      </c>
      <c r="T272" s="17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9" t="s">
        <v>184</v>
      </c>
      <c r="AT272" s="179" t="s">
        <v>179</v>
      </c>
      <c r="AU272" s="179" t="s">
        <v>84</v>
      </c>
      <c r="AY272" s="18" t="s">
        <v>177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18" t="s">
        <v>82</v>
      </c>
      <c r="BK272" s="180">
        <f>ROUND(I272*H272,2)</f>
        <v>0</v>
      </c>
      <c r="BL272" s="18" t="s">
        <v>184</v>
      </c>
      <c r="BM272" s="179" t="s">
        <v>635</v>
      </c>
    </row>
    <row r="273" spans="1:65" s="2" customFormat="1" ht="16.5" customHeight="1">
      <c r="A273" s="33"/>
      <c r="B273" s="167"/>
      <c r="C273" s="168" t="s">
        <v>636</v>
      </c>
      <c r="D273" s="168" t="s">
        <v>179</v>
      </c>
      <c r="E273" s="169" t="s">
        <v>637</v>
      </c>
      <c r="F273" s="170" t="s">
        <v>638</v>
      </c>
      <c r="G273" s="171" t="s">
        <v>182</v>
      </c>
      <c r="H273" s="172">
        <v>2.216</v>
      </c>
      <c r="I273" s="173"/>
      <c r="J273" s="174">
        <f>ROUND(I273*H273,2)</f>
        <v>0</v>
      </c>
      <c r="K273" s="170" t="s">
        <v>183</v>
      </c>
      <c r="L273" s="34"/>
      <c r="M273" s="175" t="s">
        <v>1</v>
      </c>
      <c r="N273" s="176" t="s">
        <v>40</v>
      </c>
      <c r="O273" s="59"/>
      <c r="P273" s="177">
        <f>O273*H273</f>
        <v>0</v>
      </c>
      <c r="Q273" s="177">
        <v>0.01352</v>
      </c>
      <c r="R273" s="177">
        <f>Q273*H273</f>
        <v>0.029960320000000006</v>
      </c>
      <c r="S273" s="177">
        <v>0</v>
      </c>
      <c r="T273" s="17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9" t="s">
        <v>184</v>
      </c>
      <c r="AT273" s="179" t="s">
        <v>179</v>
      </c>
      <c r="AU273" s="179" t="s">
        <v>84</v>
      </c>
      <c r="AY273" s="18" t="s">
        <v>177</v>
      </c>
      <c r="BE273" s="180">
        <f>IF(N273="základní",J273,0)</f>
        <v>0</v>
      </c>
      <c r="BF273" s="180">
        <f>IF(N273="snížená",J273,0)</f>
        <v>0</v>
      </c>
      <c r="BG273" s="180">
        <f>IF(N273="zákl. přenesená",J273,0)</f>
        <v>0</v>
      </c>
      <c r="BH273" s="180">
        <f>IF(N273="sníž. přenesená",J273,0)</f>
        <v>0</v>
      </c>
      <c r="BI273" s="180">
        <f>IF(N273="nulová",J273,0)</f>
        <v>0</v>
      </c>
      <c r="BJ273" s="18" t="s">
        <v>82</v>
      </c>
      <c r="BK273" s="180">
        <f>ROUND(I273*H273,2)</f>
        <v>0</v>
      </c>
      <c r="BL273" s="18" t="s">
        <v>184</v>
      </c>
      <c r="BM273" s="179" t="s">
        <v>639</v>
      </c>
    </row>
    <row r="274" spans="2:51" s="14" customFormat="1" ht="12">
      <c r="B274" s="190"/>
      <c r="D274" s="182" t="s">
        <v>189</v>
      </c>
      <c r="E274" s="191" t="s">
        <v>1</v>
      </c>
      <c r="F274" s="192" t="s">
        <v>630</v>
      </c>
      <c r="H274" s="191" t="s">
        <v>1</v>
      </c>
      <c r="I274" s="193"/>
      <c r="L274" s="190"/>
      <c r="M274" s="194"/>
      <c r="N274" s="195"/>
      <c r="O274" s="195"/>
      <c r="P274" s="195"/>
      <c r="Q274" s="195"/>
      <c r="R274" s="195"/>
      <c r="S274" s="195"/>
      <c r="T274" s="196"/>
      <c r="AT274" s="191" t="s">
        <v>189</v>
      </c>
      <c r="AU274" s="191" t="s">
        <v>84</v>
      </c>
      <c r="AV274" s="14" t="s">
        <v>82</v>
      </c>
      <c r="AW274" s="14" t="s">
        <v>31</v>
      </c>
      <c r="AX274" s="14" t="s">
        <v>75</v>
      </c>
      <c r="AY274" s="191" t="s">
        <v>177</v>
      </c>
    </row>
    <row r="275" spans="2:51" s="13" customFormat="1" ht="12">
      <c r="B275" s="181"/>
      <c r="D275" s="182" t="s">
        <v>189</v>
      </c>
      <c r="E275" s="183" t="s">
        <v>1</v>
      </c>
      <c r="F275" s="184" t="s">
        <v>640</v>
      </c>
      <c r="H275" s="185">
        <v>2.216</v>
      </c>
      <c r="I275" s="186"/>
      <c r="L275" s="181"/>
      <c r="M275" s="187"/>
      <c r="N275" s="188"/>
      <c r="O275" s="188"/>
      <c r="P275" s="188"/>
      <c r="Q275" s="188"/>
      <c r="R275" s="188"/>
      <c r="S275" s="188"/>
      <c r="T275" s="189"/>
      <c r="AT275" s="183" t="s">
        <v>189</v>
      </c>
      <c r="AU275" s="183" t="s">
        <v>84</v>
      </c>
      <c r="AV275" s="13" t="s">
        <v>84</v>
      </c>
      <c r="AW275" s="13" t="s">
        <v>31</v>
      </c>
      <c r="AX275" s="13" t="s">
        <v>82</v>
      </c>
      <c r="AY275" s="183" t="s">
        <v>177</v>
      </c>
    </row>
    <row r="276" spans="1:65" s="2" customFormat="1" ht="16.5" customHeight="1">
      <c r="A276" s="33"/>
      <c r="B276" s="167"/>
      <c r="C276" s="168" t="s">
        <v>641</v>
      </c>
      <c r="D276" s="168" t="s">
        <v>179</v>
      </c>
      <c r="E276" s="169" t="s">
        <v>642</v>
      </c>
      <c r="F276" s="170" t="s">
        <v>643</v>
      </c>
      <c r="G276" s="171" t="s">
        <v>182</v>
      </c>
      <c r="H276" s="172">
        <v>2.216</v>
      </c>
      <c r="I276" s="173"/>
      <c r="J276" s="174">
        <f>ROUND(I276*H276,2)</f>
        <v>0</v>
      </c>
      <c r="K276" s="170" t="s">
        <v>183</v>
      </c>
      <c r="L276" s="34"/>
      <c r="M276" s="175" t="s">
        <v>1</v>
      </c>
      <c r="N276" s="176" t="s">
        <v>40</v>
      </c>
      <c r="O276" s="59"/>
      <c r="P276" s="177">
        <f>O276*H276</f>
        <v>0</v>
      </c>
      <c r="Q276" s="177">
        <v>0</v>
      </c>
      <c r="R276" s="177">
        <f>Q276*H276</f>
        <v>0</v>
      </c>
      <c r="S276" s="177">
        <v>0</v>
      </c>
      <c r="T276" s="17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9" t="s">
        <v>184</v>
      </c>
      <c r="AT276" s="179" t="s">
        <v>179</v>
      </c>
      <c r="AU276" s="179" t="s">
        <v>84</v>
      </c>
      <c r="AY276" s="18" t="s">
        <v>177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8" t="s">
        <v>82</v>
      </c>
      <c r="BK276" s="180">
        <f>ROUND(I276*H276,2)</f>
        <v>0</v>
      </c>
      <c r="BL276" s="18" t="s">
        <v>184</v>
      </c>
      <c r="BM276" s="179" t="s">
        <v>644</v>
      </c>
    </row>
    <row r="277" spans="1:65" s="2" customFormat="1" ht="16.5" customHeight="1">
      <c r="A277" s="33"/>
      <c r="B277" s="167"/>
      <c r="C277" s="168" t="s">
        <v>645</v>
      </c>
      <c r="D277" s="168" t="s">
        <v>179</v>
      </c>
      <c r="E277" s="169" t="s">
        <v>646</v>
      </c>
      <c r="F277" s="170" t="s">
        <v>647</v>
      </c>
      <c r="G277" s="171" t="s">
        <v>234</v>
      </c>
      <c r="H277" s="172">
        <v>0.032</v>
      </c>
      <c r="I277" s="173"/>
      <c r="J277" s="174">
        <f>ROUND(I277*H277,2)</f>
        <v>0</v>
      </c>
      <c r="K277" s="170" t="s">
        <v>183</v>
      </c>
      <c r="L277" s="34"/>
      <c r="M277" s="175" t="s">
        <v>1</v>
      </c>
      <c r="N277" s="176" t="s">
        <v>40</v>
      </c>
      <c r="O277" s="59"/>
      <c r="P277" s="177">
        <f>O277*H277</f>
        <v>0</v>
      </c>
      <c r="Q277" s="177">
        <v>1.06277</v>
      </c>
      <c r="R277" s="177">
        <f>Q277*H277</f>
        <v>0.03400864</v>
      </c>
      <c r="S277" s="177">
        <v>0</v>
      </c>
      <c r="T277" s="178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9" t="s">
        <v>184</v>
      </c>
      <c r="AT277" s="179" t="s">
        <v>179</v>
      </c>
      <c r="AU277" s="179" t="s">
        <v>84</v>
      </c>
      <c r="AY277" s="18" t="s">
        <v>177</v>
      </c>
      <c r="BE277" s="180">
        <f>IF(N277="základní",J277,0)</f>
        <v>0</v>
      </c>
      <c r="BF277" s="180">
        <f>IF(N277="snížená",J277,0)</f>
        <v>0</v>
      </c>
      <c r="BG277" s="180">
        <f>IF(N277="zákl. přenesená",J277,0)</f>
        <v>0</v>
      </c>
      <c r="BH277" s="180">
        <f>IF(N277="sníž. přenesená",J277,0)</f>
        <v>0</v>
      </c>
      <c r="BI277" s="180">
        <f>IF(N277="nulová",J277,0)</f>
        <v>0</v>
      </c>
      <c r="BJ277" s="18" t="s">
        <v>82</v>
      </c>
      <c r="BK277" s="180">
        <f>ROUND(I277*H277,2)</f>
        <v>0</v>
      </c>
      <c r="BL277" s="18" t="s">
        <v>184</v>
      </c>
      <c r="BM277" s="179" t="s">
        <v>648</v>
      </c>
    </row>
    <row r="278" spans="2:51" s="13" customFormat="1" ht="12">
      <c r="B278" s="181"/>
      <c r="D278" s="182" t="s">
        <v>189</v>
      </c>
      <c r="E278" s="183" t="s">
        <v>1</v>
      </c>
      <c r="F278" s="184" t="s">
        <v>649</v>
      </c>
      <c r="H278" s="185">
        <v>0.032</v>
      </c>
      <c r="I278" s="186"/>
      <c r="L278" s="181"/>
      <c r="M278" s="187"/>
      <c r="N278" s="188"/>
      <c r="O278" s="188"/>
      <c r="P278" s="188"/>
      <c r="Q278" s="188"/>
      <c r="R278" s="188"/>
      <c r="S278" s="188"/>
      <c r="T278" s="189"/>
      <c r="AT278" s="183" t="s">
        <v>189</v>
      </c>
      <c r="AU278" s="183" t="s">
        <v>84</v>
      </c>
      <c r="AV278" s="13" t="s">
        <v>84</v>
      </c>
      <c r="AW278" s="13" t="s">
        <v>31</v>
      </c>
      <c r="AX278" s="13" t="s">
        <v>82</v>
      </c>
      <c r="AY278" s="183" t="s">
        <v>177</v>
      </c>
    </row>
    <row r="279" spans="1:65" s="2" customFormat="1" ht="24" customHeight="1">
      <c r="A279" s="33"/>
      <c r="B279" s="167"/>
      <c r="C279" s="168" t="s">
        <v>650</v>
      </c>
      <c r="D279" s="168" t="s">
        <v>179</v>
      </c>
      <c r="E279" s="169" t="s">
        <v>651</v>
      </c>
      <c r="F279" s="170" t="s">
        <v>652</v>
      </c>
      <c r="G279" s="171" t="s">
        <v>198</v>
      </c>
      <c r="H279" s="172">
        <v>0.681</v>
      </c>
      <c r="I279" s="173"/>
      <c r="J279" s="174">
        <f>ROUND(I279*H279,2)</f>
        <v>0</v>
      </c>
      <c r="K279" s="170" t="s">
        <v>183</v>
      </c>
      <c r="L279" s="34"/>
      <c r="M279" s="175" t="s">
        <v>1</v>
      </c>
      <c r="N279" s="176" t="s">
        <v>40</v>
      </c>
      <c r="O279" s="59"/>
      <c r="P279" s="177">
        <f>O279*H279</f>
        <v>0</v>
      </c>
      <c r="Q279" s="177">
        <v>2.16</v>
      </c>
      <c r="R279" s="177">
        <f>Q279*H279</f>
        <v>1.4709600000000003</v>
      </c>
      <c r="S279" s="177">
        <v>0</v>
      </c>
      <c r="T279" s="178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9" t="s">
        <v>184</v>
      </c>
      <c r="AT279" s="179" t="s">
        <v>179</v>
      </c>
      <c r="AU279" s="179" t="s">
        <v>84</v>
      </c>
      <c r="AY279" s="18" t="s">
        <v>177</v>
      </c>
      <c r="BE279" s="180">
        <f>IF(N279="základní",J279,0)</f>
        <v>0</v>
      </c>
      <c r="BF279" s="180">
        <f>IF(N279="snížená",J279,0)</f>
        <v>0</v>
      </c>
      <c r="BG279" s="180">
        <f>IF(N279="zákl. přenesená",J279,0)</f>
        <v>0</v>
      </c>
      <c r="BH279" s="180">
        <f>IF(N279="sníž. přenesená",J279,0)</f>
        <v>0</v>
      </c>
      <c r="BI279" s="180">
        <f>IF(N279="nulová",J279,0)</f>
        <v>0</v>
      </c>
      <c r="BJ279" s="18" t="s">
        <v>82</v>
      </c>
      <c r="BK279" s="180">
        <f>ROUND(I279*H279,2)</f>
        <v>0</v>
      </c>
      <c r="BL279" s="18" t="s">
        <v>184</v>
      </c>
      <c r="BM279" s="179" t="s">
        <v>653</v>
      </c>
    </row>
    <row r="280" spans="2:51" s="13" customFormat="1" ht="12">
      <c r="B280" s="181"/>
      <c r="D280" s="182" t="s">
        <v>189</v>
      </c>
      <c r="E280" s="183" t="s">
        <v>1</v>
      </c>
      <c r="F280" s="184" t="s">
        <v>631</v>
      </c>
      <c r="H280" s="185">
        <v>0.681</v>
      </c>
      <c r="I280" s="186"/>
      <c r="L280" s="181"/>
      <c r="M280" s="187"/>
      <c r="N280" s="188"/>
      <c r="O280" s="188"/>
      <c r="P280" s="188"/>
      <c r="Q280" s="188"/>
      <c r="R280" s="188"/>
      <c r="S280" s="188"/>
      <c r="T280" s="189"/>
      <c r="AT280" s="183" t="s">
        <v>189</v>
      </c>
      <c r="AU280" s="183" t="s">
        <v>84</v>
      </c>
      <c r="AV280" s="13" t="s">
        <v>84</v>
      </c>
      <c r="AW280" s="13" t="s">
        <v>31</v>
      </c>
      <c r="AX280" s="13" t="s">
        <v>82</v>
      </c>
      <c r="AY280" s="183" t="s">
        <v>177</v>
      </c>
    </row>
    <row r="281" spans="2:63" s="12" customFormat="1" ht="22.9" customHeight="1">
      <c r="B281" s="154"/>
      <c r="D281" s="155" t="s">
        <v>74</v>
      </c>
      <c r="E281" s="165" t="s">
        <v>217</v>
      </c>
      <c r="F281" s="165" t="s">
        <v>654</v>
      </c>
      <c r="I281" s="157"/>
      <c r="J281" s="166">
        <f>BK281</f>
        <v>0</v>
      </c>
      <c r="L281" s="154"/>
      <c r="M281" s="159"/>
      <c r="N281" s="160"/>
      <c r="O281" s="160"/>
      <c r="P281" s="161">
        <f>P282</f>
        <v>0</v>
      </c>
      <c r="Q281" s="160"/>
      <c r="R281" s="161">
        <f>R282</f>
        <v>0.19376</v>
      </c>
      <c r="S281" s="160"/>
      <c r="T281" s="162">
        <f>T282</f>
        <v>0</v>
      </c>
      <c r="AR281" s="155" t="s">
        <v>82</v>
      </c>
      <c r="AT281" s="163" t="s">
        <v>74</v>
      </c>
      <c r="AU281" s="163" t="s">
        <v>82</v>
      </c>
      <c r="AY281" s="155" t="s">
        <v>177</v>
      </c>
      <c r="BK281" s="164">
        <f>BK282</f>
        <v>0</v>
      </c>
    </row>
    <row r="282" spans="1:65" s="2" customFormat="1" ht="16.5" customHeight="1">
      <c r="A282" s="33"/>
      <c r="B282" s="167"/>
      <c r="C282" s="168" t="s">
        <v>655</v>
      </c>
      <c r="D282" s="168" t="s">
        <v>179</v>
      </c>
      <c r="E282" s="169" t="s">
        <v>656</v>
      </c>
      <c r="F282" s="170" t="s">
        <v>657</v>
      </c>
      <c r="G282" s="171" t="s">
        <v>274</v>
      </c>
      <c r="H282" s="172">
        <v>1</v>
      </c>
      <c r="I282" s="173"/>
      <c r="J282" s="174">
        <f>ROUND(I282*H282,2)</f>
        <v>0</v>
      </c>
      <c r="K282" s="170" t="s">
        <v>1</v>
      </c>
      <c r="L282" s="34"/>
      <c r="M282" s="175" t="s">
        <v>1</v>
      </c>
      <c r="N282" s="176" t="s">
        <v>40</v>
      </c>
      <c r="O282" s="59"/>
      <c r="P282" s="177">
        <f>O282*H282</f>
        <v>0</v>
      </c>
      <c r="Q282" s="177">
        <v>0.19376</v>
      </c>
      <c r="R282" s="177">
        <f>Q282*H282</f>
        <v>0.19376</v>
      </c>
      <c r="S282" s="177">
        <v>0</v>
      </c>
      <c r="T282" s="178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9" t="s">
        <v>184</v>
      </c>
      <c r="AT282" s="179" t="s">
        <v>179</v>
      </c>
      <c r="AU282" s="179" t="s">
        <v>84</v>
      </c>
      <c r="AY282" s="18" t="s">
        <v>177</v>
      </c>
      <c r="BE282" s="180">
        <f>IF(N282="základní",J282,0)</f>
        <v>0</v>
      </c>
      <c r="BF282" s="180">
        <f>IF(N282="snížená",J282,0)</f>
        <v>0</v>
      </c>
      <c r="BG282" s="180">
        <f>IF(N282="zákl. přenesená",J282,0)</f>
        <v>0</v>
      </c>
      <c r="BH282" s="180">
        <f>IF(N282="sníž. přenesená",J282,0)</f>
        <v>0</v>
      </c>
      <c r="BI282" s="180">
        <f>IF(N282="nulová",J282,0)</f>
        <v>0</v>
      </c>
      <c r="BJ282" s="18" t="s">
        <v>82</v>
      </c>
      <c r="BK282" s="180">
        <f>ROUND(I282*H282,2)</f>
        <v>0</v>
      </c>
      <c r="BL282" s="18" t="s">
        <v>184</v>
      </c>
      <c r="BM282" s="179" t="s">
        <v>658</v>
      </c>
    </row>
    <row r="283" spans="2:63" s="12" customFormat="1" ht="22.9" customHeight="1">
      <c r="B283" s="154"/>
      <c r="D283" s="155" t="s">
        <v>74</v>
      </c>
      <c r="E283" s="165" t="s">
        <v>222</v>
      </c>
      <c r="F283" s="165" t="s">
        <v>659</v>
      </c>
      <c r="I283" s="157"/>
      <c r="J283" s="166">
        <f>BK283</f>
        <v>0</v>
      </c>
      <c r="L283" s="154"/>
      <c r="M283" s="159"/>
      <c r="N283" s="160"/>
      <c r="O283" s="160"/>
      <c r="P283" s="161">
        <f>SUM(P284:P325)</f>
        <v>0</v>
      </c>
      <c r="Q283" s="160"/>
      <c r="R283" s="161">
        <f>SUM(R284:R325)</f>
        <v>82.05450116000002</v>
      </c>
      <c r="S283" s="160"/>
      <c r="T283" s="162">
        <f>SUM(T284:T325)</f>
        <v>6.920319999999999</v>
      </c>
      <c r="AR283" s="155" t="s">
        <v>82</v>
      </c>
      <c r="AT283" s="163" t="s">
        <v>74</v>
      </c>
      <c r="AU283" s="163" t="s">
        <v>82</v>
      </c>
      <c r="AY283" s="155" t="s">
        <v>177</v>
      </c>
      <c r="BK283" s="164">
        <f>SUM(BK284:BK325)</f>
        <v>0</v>
      </c>
    </row>
    <row r="284" spans="1:65" s="2" customFormat="1" ht="24" customHeight="1">
      <c r="A284" s="33"/>
      <c r="B284" s="167"/>
      <c r="C284" s="168" t="s">
        <v>660</v>
      </c>
      <c r="D284" s="168" t="s">
        <v>179</v>
      </c>
      <c r="E284" s="169" t="s">
        <v>661</v>
      </c>
      <c r="F284" s="170" t="s">
        <v>662</v>
      </c>
      <c r="G284" s="171" t="s">
        <v>194</v>
      </c>
      <c r="H284" s="172">
        <v>8.525</v>
      </c>
      <c r="I284" s="173"/>
      <c r="J284" s="174">
        <f>ROUND(I284*H284,2)</f>
        <v>0</v>
      </c>
      <c r="K284" s="170" t="s">
        <v>589</v>
      </c>
      <c r="L284" s="34"/>
      <c r="M284" s="175" t="s">
        <v>1</v>
      </c>
      <c r="N284" s="176" t="s">
        <v>40</v>
      </c>
      <c r="O284" s="59"/>
      <c r="P284" s="177">
        <f>O284*H284</f>
        <v>0</v>
      </c>
      <c r="Q284" s="177">
        <v>0.00084</v>
      </c>
      <c r="R284" s="177">
        <f>Q284*H284</f>
        <v>0.007161000000000001</v>
      </c>
      <c r="S284" s="177">
        <v>0</v>
      </c>
      <c r="T284" s="178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9" t="s">
        <v>184</v>
      </c>
      <c r="AT284" s="179" t="s">
        <v>179</v>
      </c>
      <c r="AU284" s="179" t="s">
        <v>84</v>
      </c>
      <c r="AY284" s="18" t="s">
        <v>177</v>
      </c>
      <c r="BE284" s="180">
        <f>IF(N284="základní",J284,0)</f>
        <v>0</v>
      </c>
      <c r="BF284" s="180">
        <f>IF(N284="snížená",J284,0)</f>
        <v>0</v>
      </c>
      <c r="BG284" s="180">
        <f>IF(N284="zákl. přenesená",J284,0)</f>
        <v>0</v>
      </c>
      <c r="BH284" s="180">
        <f>IF(N284="sníž. přenesená",J284,0)</f>
        <v>0</v>
      </c>
      <c r="BI284" s="180">
        <f>IF(N284="nulová",J284,0)</f>
        <v>0</v>
      </c>
      <c r="BJ284" s="18" t="s">
        <v>82</v>
      </c>
      <c r="BK284" s="180">
        <f>ROUND(I284*H284,2)</f>
        <v>0</v>
      </c>
      <c r="BL284" s="18" t="s">
        <v>184</v>
      </c>
      <c r="BM284" s="179" t="s">
        <v>663</v>
      </c>
    </row>
    <row r="285" spans="2:51" s="13" customFormat="1" ht="12">
      <c r="B285" s="181"/>
      <c r="D285" s="182" t="s">
        <v>189</v>
      </c>
      <c r="E285" s="183" t="s">
        <v>1</v>
      </c>
      <c r="F285" s="184" t="s">
        <v>664</v>
      </c>
      <c r="H285" s="185">
        <v>4.025</v>
      </c>
      <c r="I285" s="186"/>
      <c r="L285" s="181"/>
      <c r="M285" s="187"/>
      <c r="N285" s="188"/>
      <c r="O285" s="188"/>
      <c r="P285" s="188"/>
      <c r="Q285" s="188"/>
      <c r="R285" s="188"/>
      <c r="S285" s="188"/>
      <c r="T285" s="189"/>
      <c r="AT285" s="183" t="s">
        <v>189</v>
      </c>
      <c r="AU285" s="183" t="s">
        <v>84</v>
      </c>
      <c r="AV285" s="13" t="s">
        <v>84</v>
      </c>
      <c r="AW285" s="13" t="s">
        <v>31</v>
      </c>
      <c r="AX285" s="13" t="s">
        <v>75</v>
      </c>
      <c r="AY285" s="183" t="s">
        <v>177</v>
      </c>
    </row>
    <row r="286" spans="2:51" s="13" customFormat="1" ht="12">
      <c r="B286" s="181"/>
      <c r="D286" s="182" t="s">
        <v>189</v>
      </c>
      <c r="E286" s="183" t="s">
        <v>1</v>
      </c>
      <c r="F286" s="184" t="s">
        <v>665</v>
      </c>
      <c r="H286" s="185">
        <v>4.5</v>
      </c>
      <c r="I286" s="186"/>
      <c r="L286" s="181"/>
      <c r="M286" s="187"/>
      <c r="N286" s="188"/>
      <c r="O286" s="188"/>
      <c r="P286" s="188"/>
      <c r="Q286" s="188"/>
      <c r="R286" s="188"/>
      <c r="S286" s="188"/>
      <c r="T286" s="189"/>
      <c r="AT286" s="183" t="s">
        <v>189</v>
      </c>
      <c r="AU286" s="183" t="s">
        <v>84</v>
      </c>
      <c r="AV286" s="13" t="s">
        <v>84</v>
      </c>
      <c r="AW286" s="13" t="s">
        <v>31</v>
      </c>
      <c r="AX286" s="13" t="s">
        <v>75</v>
      </c>
      <c r="AY286" s="183" t="s">
        <v>177</v>
      </c>
    </row>
    <row r="287" spans="2:51" s="15" customFormat="1" ht="12">
      <c r="B287" s="197"/>
      <c r="D287" s="182" t="s">
        <v>189</v>
      </c>
      <c r="E287" s="198" t="s">
        <v>1</v>
      </c>
      <c r="F287" s="199" t="s">
        <v>202</v>
      </c>
      <c r="H287" s="200">
        <v>8.525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189</v>
      </c>
      <c r="AU287" s="198" t="s">
        <v>84</v>
      </c>
      <c r="AV287" s="15" t="s">
        <v>184</v>
      </c>
      <c r="AW287" s="15" t="s">
        <v>31</v>
      </c>
      <c r="AX287" s="15" t="s">
        <v>82</v>
      </c>
      <c r="AY287" s="198" t="s">
        <v>177</v>
      </c>
    </row>
    <row r="288" spans="1:65" s="2" customFormat="1" ht="16.5" customHeight="1">
      <c r="A288" s="33"/>
      <c r="B288" s="167"/>
      <c r="C288" s="205" t="s">
        <v>666</v>
      </c>
      <c r="D288" s="205" t="s">
        <v>290</v>
      </c>
      <c r="E288" s="206" t="s">
        <v>667</v>
      </c>
      <c r="F288" s="207" t="s">
        <v>668</v>
      </c>
      <c r="G288" s="208" t="s">
        <v>402</v>
      </c>
      <c r="H288" s="209">
        <v>116</v>
      </c>
      <c r="I288" s="210"/>
      <c r="J288" s="211">
        <f>ROUND(I288*H288,2)</f>
        <v>0</v>
      </c>
      <c r="K288" s="207" t="s">
        <v>1</v>
      </c>
      <c r="L288" s="212"/>
      <c r="M288" s="213" t="s">
        <v>1</v>
      </c>
      <c r="N288" s="214" t="s">
        <v>40</v>
      </c>
      <c r="O288" s="59"/>
      <c r="P288" s="177">
        <f>O288*H288</f>
        <v>0</v>
      </c>
      <c r="Q288" s="177">
        <v>0.001</v>
      </c>
      <c r="R288" s="177">
        <f>Q288*H288</f>
        <v>0.116</v>
      </c>
      <c r="S288" s="177">
        <v>0</v>
      </c>
      <c r="T288" s="178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9" t="s">
        <v>217</v>
      </c>
      <c r="AT288" s="179" t="s">
        <v>290</v>
      </c>
      <c r="AU288" s="179" t="s">
        <v>84</v>
      </c>
      <c r="AY288" s="18" t="s">
        <v>177</v>
      </c>
      <c r="BE288" s="180">
        <f>IF(N288="základní",J288,0)</f>
        <v>0</v>
      </c>
      <c r="BF288" s="180">
        <f>IF(N288="snížená",J288,0)</f>
        <v>0</v>
      </c>
      <c r="BG288" s="180">
        <f>IF(N288="zákl. přenesená",J288,0)</f>
        <v>0</v>
      </c>
      <c r="BH288" s="180">
        <f>IF(N288="sníž. přenesená",J288,0)</f>
        <v>0</v>
      </c>
      <c r="BI288" s="180">
        <f>IF(N288="nulová",J288,0)</f>
        <v>0</v>
      </c>
      <c r="BJ288" s="18" t="s">
        <v>82</v>
      </c>
      <c r="BK288" s="180">
        <f>ROUND(I288*H288,2)</f>
        <v>0</v>
      </c>
      <c r="BL288" s="18" t="s">
        <v>184</v>
      </c>
      <c r="BM288" s="179" t="s">
        <v>669</v>
      </c>
    </row>
    <row r="289" spans="2:51" s="13" customFormat="1" ht="12">
      <c r="B289" s="181"/>
      <c r="D289" s="182" t="s">
        <v>189</v>
      </c>
      <c r="E289" s="183" t="s">
        <v>1</v>
      </c>
      <c r="F289" s="184" t="s">
        <v>670</v>
      </c>
      <c r="H289" s="185">
        <v>116</v>
      </c>
      <c r="I289" s="186"/>
      <c r="L289" s="181"/>
      <c r="M289" s="187"/>
      <c r="N289" s="188"/>
      <c r="O289" s="188"/>
      <c r="P289" s="188"/>
      <c r="Q289" s="188"/>
      <c r="R289" s="188"/>
      <c r="S289" s="188"/>
      <c r="T289" s="189"/>
      <c r="AT289" s="183" t="s">
        <v>189</v>
      </c>
      <c r="AU289" s="183" t="s">
        <v>84</v>
      </c>
      <c r="AV289" s="13" t="s">
        <v>84</v>
      </c>
      <c r="AW289" s="13" t="s">
        <v>31</v>
      </c>
      <c r="AX289" s="13" t="s">
        <v>82</v>
      </c>
      <c r="AY289" s="183" t="s">
        <v>177</v>
      </c>
    </row>
    <row r="290" spans="1:65" s="2" customFormat="1" ht="24" customHeight="1">
      <c r="A290" s="33"/>
      <c r="B290" s="167"/>
      <c r="C290" s="168" t="s">
        <v>671</v>
      </c>
      <c r="D290" s="168" t="s">
        <v>179</v>
      </c>
      <c r="E290" s="169" t="s">
        <v>672</v>
      </c>
      <c r="F290" s="170" t="s">
        <v>673</v>
      </c>
      <c r="G290" s="171" t="s">
        <v>194</v>
      </c>
      <c r="H290" s="172">
        <v>78</v>
      </c>
      <c r="I290" s="173"/>
      <c r="J290" s="174">
        <f>ROUND(I290*H290,2)</f>
        <v>0</v>
      </c>
      <c r="K290" s="170" t="s">
        <v>183</v>
      </c>
      <c r="L290" s="34"/>
      <c r="M290" s="175" t="s">
        <v>1</v>
      </c>
      <c r="N290" s="176" t="s">
        <v>40</v>
      </c>
      <c r="O290" s="59"/>
      <c r="P290" s="177">
        <f>O290*H290</f>
        <v>0</v>
      </c>
      <c r="Q290" s="177">
        <v>0.16849</v>
      </c>
      <c r="R290" s="177">
        <f>Q290*H290</f>
        <v>13.14222</v>
      </c>
      <c r="S290" s="177">
        <v>0</v>
      </c>
      <c r="T290" s="17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9" t="s">
        <v>184</v>
      </c>
      <c r="AT290" s="179" t="s">
        <v>179</v>
      </c>
      <c r="AU290" s="179" t="s">
        <v>84</v>
      </c>
      <c r="AY290" s="18" t="s">
        <v>177</v>
      </c>
      <c r="BE290" s="180">
        <f>IF(N290="základní",J290,0)</f>
        <v>0</v>
      </c>
      <c r="BF290" s="180">
        <f>IF(N290="snížená",J290,0)</f>
        <v>0</v>
      </c>
      <c r="BG290" s="180">
        <f>IF(N290="zákl. přenesená",J290,0)</f>
        <v>0</v>
      </c>
      <c r="BH290" s="180">
        <f>IF(N290="sníž. přenesená",J290,0)</f>
        <v>0</v>
      </c>
      <c r="BI290" s="180">
        <f>IF(N290="nulová",J290,0)</f>
        <v>0</v>
      </c>
      <c r="BJ290" s="18" t="s">
        <v>82</v>
      </c>
      <c r="BK290" s="180">
        <f>ROUND(I290*H290,2)</f>
        <v>0</v>
      </c>
      <c r="BL290" s="18" t="s">
        <v>184</v>
      </c>
      <c r="BM290" s="179" t="s">
        <v>674</v>
      </c>
    </row>
    <row r="291" spans="2:51" s="13" customFormat="1" ht="12">
      <c r="B291" s="181"/>
      <c r="D291" s="182" t="s">
        <v>189</v>
      </c>
      <c r="E291" s="183" t="s">
        <v>1</v>
      </c>
      <c r="F291" s="184" t="s">
        <v>675</v>
      </c>
      <c r="H291" s="185">
        <v>78</v>
      </c>
      <c r="I291" s="186"/>
      <c r="L291" s="181"/>
      <c r="M291" s="187"/>
      <c r="N291" s="188"/>
      <c r="O291" s="188"/>
      <c r="P291" s="188"/>
      <c r="Q291" s="188"/>
      <c r="R291" s="188"/>
      <c r="S291" s="188"/>
      <c r="T291" s="189"/>
      <c r="AT291" s="183" t="s">
        <v>189</v>
      </c>
      <c r="AU291" s="183" t="s">
        <v>84</v>
      </c>
      <c r="AV291" s="13" t="s">
        <v>84</v>
      </c>
      <c r="AW291" s="13" t="s">
        <v>31</v>
      </c>
      <c r="AX291" s="13" t="s">
        <v>82</v>
      </c>
      <c r="AY291" s="183" t="s">
        <v>177</v>
      </c>
    </row>
    <row r="292" spans="1:65" s="2" customFormat="1" ht="16.5" customHeight="1">
      <c r="A292" s="33"/>
      <c r="B292" s="167"/>
      <c r="C292" s="205" t="s">
        <v>676</v>
      </c>
      <c r="D292" s="205" t="s">
        <v>290</v>
      </c>
      <c r="E292" s="206" t="s">
        <v>677</v>
      </c>
      <c r="F292" s="207" t="s">
        <v>678</v>
      </c>
      <c r="G292" s="208" t="s">
        <v>194</v>
      </c>
      <c r="H292" s="209">
        <v>163.8</v>
      </c>
      <c r="I292" s="210"/>
      <c r="J292" s="211">
        <f>ROUND(I292*H292,2)</f>
        <v>0</v>
      </c>
      <c r="K292" s="207" t="s">
        <v>183</v>
      </c>
      <c r="L292" s="212"/>
      <c r="M292" s="213" t="s">
        <v>1</v>
      </c>
      <c r="N292" s="214" t="s">
        <v>40</v>
      </c>
      <c r="O292" s="59"/>
      <c r="P292" s="177">
        <f>O292*H292</f>
        <v>0</v>
      </c>
      <c r="Q292" s="177">
        <v>0.056</v>
      </c>
      <c r="R292" s="177">
        <f>Q292*H292</f>
        <v>9.1728</v>
      </c>
      <c r="S292" s="177">
        <v>0</v>
      </c>
      <c r="T292" s="178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9" t="s">
        <v>217</v>
      </c>
      <c r="AT292" s="179" t="s">
        <v>290</v>
      </c>
      <c r="AU292" s="179" t="s">
        <v>84</v>
      </c>
      <c r="AY292" s="18" t="s">
        <v>177</v>
      </c>
      <c r="BE292" s="180">
        <f>IF(N292="základní",J292,0)</f>
        <v>0</v>
      </c>
      <c r="BF292" s="180">
        <f>IF(N292="snížená",J292,0)</f>
        <v>0</v>
      </c>
      <c r="BG292" s="180">
        <f>IF(N292="zákl. přenesená",J292,0)</f>
        <v>0</v>
      </c>
      <c r="BH292" s="180">
        <f>IF(N292="sníž. přenesená",J292,0)</f>
        <v>0</v>
      </c>
      <c r="BI292" s="180">
        <f>IF(N292="nulová",J292,0)</f>
        <v>0</v>
      </c>
      <c r="BJ292" s="18" t="s">
        <v>82</v>
      </c>
      <c r="BK292" s="180">
        <f>ROUND(I292*H292,2)</f>
        <v>0</v>
      </c>
      <c r="BL292" s="18" t="s">
        <v>184</v>
      </c>
      <c r="BM292" s="179" t="s">
        <v>679</v>
      </c>
    </row>
    <row r="293" spans="2:51" s="13" customFormat="1" ht="12">
      <c r="B293" s="181"/>
      <c r="D293" s="182" t="s">
        <v>189</v>
      </c>
      <c r="E293" s="183" t="s">
        <v>1</v>
      </c>
      <c r="F293" s="184" t="s">
        <v>680</v>
      </c>
      <c r="H293" s="185">
        <v>163.8</v>
      </c>
      <c r="I293" s="186"/>
      <c r="L293" s="181"/>
      <c r="M293" s="187"/>
      <c r="N293" s="188"/>
      <c r="O293" s="188"/>
      <c r="P293" s="188"/>
      <c r="Q293" s="188"/>
      <c r="R293" s="188"/>
      <c r="S293" s="188"/>
      <c r="T293" s="189"/>
      <c r="AT293" s="183" t="s">
        <v>189</v>
      </c>
      <c r="AU293" s="183" t="s">
        <v>84</v>
      </c>
      <c r="AV293" s="13" t="s">
        <v>84</v>
      </c>
      <c r="AW293" s="13" t="s">
        <v>31</v>
      </c>
      <c r="AX293" s="13" t="s">
        <v>82</v>
      </c>
      <c r="AY293" s="183" t="s">
        <v>177</v>
      </c>
    </row>
    <row r="294" spans="1:65" s="2" customFormat="1" ht="24" customHeight="1">
      <c r="A294" s="33"/>
      <c r="B294" s="167"/>
      <c r="C294" s="168" t="s">
        <v>681</v>
      </c>
      <c r="D294" s="168" t="s">
        <v>179</v>
      </c>
      <c r="E294" s="169" t="s">
        <v>682</v>
      </c>
      <c r="F294" s="170" t="s">
        <v>683</v>
      </c>
      <c r="G294" s="171" t="s">
        <v>194</v>
      </c>
      <c r="H294" s="172">
        <v>136</v>
      </c>
      <c r="I294" s="173"/>
      <c r="J294" s="174">
        <f>ROUND(I294*H294,2)</f>
        <v>0</v>
      </c>
      <c r="K294" s="170" t="s">
        <v>183</v>
      </c>
      <c r="L294" s="34"/>
      <c r="M294" s="175" t="s">
        <v>1</v>
      </c>
      <c r="N294" s="176" t="s">
        <v>40</v>
      </c>
      <c r="O294" s="59"/>
      <c r="P294" s="177">
        <f>O294*H294</f>
        <v>0</v>
      </c>
      <c r="Q294" s="177">
        <v>0.1295</v>
      </c>
      <c r="R294" s="177">
        <f>Q294*H294</f>
        <v>17.612000000000002</v>
      </c>
      <c r="S294" s="177">
        <v>0</v>
      </c>
      <c r="T294" s="178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9" t="s">
        <v>184</v>
      </c>
      <c r="AT294" s="179" t="s">
        <v>179</v>
      </c>
      <c r="AU294" s="179" t="s">
        <v>84</v>
      </c>
      <c r="AY294" s="18" t="s">
        <v>177</v>
      </c>
      <c r="BE294" s="180">
        <f>IF(N294="základní",J294,0)</f>
        <v>0</v>
      </c>
      <c r="BF294" s="180">
        <f>IF(N294="snížená",J294,0)</f>
        <v>0</v>
      </c>
      <c r="BG294" s="180">
        <f>IF(N294="zákl. přenesená",J294,0)</f>
        <v>0</v>
      </c>
      <c r="BH294" s="180">
        <f>IF(N294="sníž. přenesená",J294,0)</f>
        <v>0</v>
      </c>
      <c r="BI294" s="180">
        <f>IF(N294="nulová",J294,0)</f>
        <v>0</v>
      </c>
      <c r="BJ294" s="18" t="s">
        <v>82</v>
      </c>
      <c r="BK294" s="180">
        <f>ROUND(I294*H294,2)</f>
        <v>0</v>
      </c>
      <c r="BL294" s="18" t="s">
        <v>184</v>
      </c>
      <c r="BM294" s="179" t="s">
        <v>684</v>
      </c>
    </row>
    <row r="295" spans="1:65" s="2" customFormat="1" ht="16.5" customHeight="1">
      <c r="A295" s="33"/>
      <c r="B295" s="167"/>
      <c r="C295" s="205" t="s">
        <v>685</v>
      </c>
      <c r="D295" s="205" t="s">
        <v>290</v>
      </c>
      <c r="E295" s="206" t="s">
        <v>686</v>
      </c>
      <c r="F295" s="207" t="s">
        <v>687</v>
      </c>
      <c r="G295" s="208" t="s">
        <v>194</v>
      </c>
      <c r="H295" s="209">
        <v>142.8</v>
      </c>
      <c r="I295" s="210"/>
      <c r="J295" s="211">
        <f>ROUND(I295*H295,2)</f>
        <v>0</v>
      </c>
      <c r="K295" s="207" t="s">
        <v>183</v>
      </c>
      <c r="L295" s="212"/>
      <c r="M295" s="213" t="s">
        <v>1</v>
      </c>
      <c r="N295" s="214" t="s">
        <v>40</v>
      </c>
      <c r="O295" s="59"/>
      <c r="P295" s="177">
        <f>O295*H295</f>
        <v>0</v>
      </c>
      <c r="Q295" s="177">
        <v>0.058</v>
      </c>
      <c r="R295" s="177">
        <f>Q295*H295</f>
        <v>8.2824</v>
      </c>
      <c r="S295" s="177">
        <v>0</v>
      </c>
      <c r="T295" s="17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9" t="s">
        <v>217</v>
      </c>
      <c r="AT295" s="179" t="s">
        <v>290</v>
      </c>
      <c r="AU295" s="179" t="s">
        <v>84</v>
      </c>
      <c r="AY295" s="18" t="s">
        <v>177</v>
      </c>
      <c r="BE295" s="180">
        <f>IF(N295="základní",J295,0)</f>
        <v>0</v>
      </c>
      <c r="BF295" s="180">
        <f>IF(N295="snížená",J295,0)</f>
        <v>0</v>
      </c>
      <c r="BG295" s="180">
        <f>IF(N295="zákl. přenesená",J295,0)</f>
        <v>0</v>
      </c>
      <c r="BH295" s="180">
        <f>IF(N295="sníž. přenesená",J295,0)</f>
        <v>0</v>
      </c>
      <c r="BI295" s="180">
        <f>IF(N295="nulová",J295,0)</f>
        <v>0</v>
      </c>
      <c r="BJ295" s="18" t="s">
        <v>82</v>
      </c>
      <c r="BK295" s="180">
        <f>ROUND(I295*H295,2)</f>
        <v>0</v>
      </c>
      <c r="BL295" s="18" t="s">
        <v>184</v>
      </c>
      <c r="BM295" s="179" t="s">
        <v>688</v>
      </c>
    </row>
    <row r="296" spans="2:51" s="13" customFormat="1" ht="12">
      <c r="B296" s="181"/>
      <c r="D296" s="182" t="s">
        <v>189</v>
      </c>
      <c r="E296" s="183" t="s">
        <v>1</v>
      </c>
      <c r="F296" s="184" t="s">
        <v>689</v>
      </c>
      <c r="H296" s="185">
        <v>142.8</v>
      </c>
      <c r="I296" s="186"/>
      <c r="L296" s="181"/>
      <c r="M296" s="187"/>
      <c r="N296" s="188"/>
      <c r="O296" s="188"/>
      <c r="P296" s="188"/>
      <c r="Q296" s="188"/>
      <c r="R296" s="188"/>
      <c r="S296" s="188"/>
      <c r="T296" s="189"/>
      <c r="AT296" s="183" t="s">
        <v>189</v>
      </c>
      <c r="AU296" s="183" t="s">
        <v>84</v>
      </c>
      <c r="AV296" s="13" t="s">
        <v>84</v>
      </c>
      <c r="AW296" s="13" t="s">
        <v>31</v>
      </c>
      <c r="AX296" s="13" t="s">
        <v>82</v>
      </c>
      <c r="AY296" s="183" t="s">
        <v>177</v>
      </c>
    </row>
    <row r="297" spans="1:65" s="2" customFormat="1" ht="24" customHeight="1">
      <c r="A297" s="33"/>
      <c r="B297" s="167"/>
      <c r="C297" s="168" t="s">
        <v>690</v>
      </c>
      <c r="D297" s="168" t="s">
        <v>179</v>
      </c>
      <c r="E297" s="169" t="s">
        <v>691</v>
      </c>
      <c r="F297" s="170" t="s">
        <v>692</v>
      </c>
      <c r="G297" s="171" t="s">
        <v>198</v>
      </c>
      <c r="H297" s="172">
        <v>12.049</v>
      </c>
      <c r="I297" s="173"/>
      <c r="J297" s="174">
        <f>ROUND(I297*H297,2)</f>
        <v>0</v>
      </c>
      <c r="K297" s="170" t="s">
        <v>183</v>
      </c>
      <c r="L297" s="34"/>
      <c r="M297" s="175" t="s">
        <v>1</v>
      </c>
      <c r="N297" s="176" t="s">
        <v>40</v>
      </c>
      <c r="O297" s="59"/>
      <c r="P297" s="177">
        <f>O297*H297</f>
        <v>0</v>
      </c>
      <c r="Q297" s="177">
        <v>2.25634</v>
      </c>
      <c r="R297" s="177">
        <f>Q297*H297</f>
        <v>27.186640659999995</v>
      </c>
      <c r="S297" s="177">
        <v>0</v>
      </c>
      <c r="T297" s="178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9" t="s">
        <v>184</v>
      </c>
      <c r="AT297" s="179" t="s">
        <v>179</v>
      </c>
      <c r="AU297" s="179" t="s">
        <v>84</v>
      </c>
      <c r="AY297" s="18" t="s">
        <v>177</v>
      </c>
      <c r="BE297" s="180">
        <f>IF(N297="základní",J297,0)</f>
        <v>0</v>
      </c>
      <c r="BF297" s="180">
        <f>IF(N297="snížená",J297,0)</f>
        <v>0</v>
      </c>
      <c r="BG297" s="180">
        <f>IF(N297="zákl. přenesená",J297,0)</f>
        <v>0</v>
      </c>
      <c r="BH297" s="180">
        <f>IF(N297="sníž. přenesená",J297,0)</f>
        <v>0</v>
      </c>
      <c r="BI297" s="180">
        <f>IF(N297="nulová",J297,0)</f>
        <v>0</v>
      </c>
      <c r="BJ297" s="18" t="s">
        <v>82</v>
      </c>
      <c r="BK297" s="180">
        <f>ROUND(I297*H297,2)</f>
        <v>0</v>
      </c>
      <c r="BL297" s="18" t="s">
        <v>184</v>
      </c>
      <c r="BM297" s="179" t="s">
        <v>693</v>
      </c>
    </row>
    <row r="298" spans="2:51" s="14" customFormat="1" ht="12">
      <c r="B298" s="190"/>
      <c r="D298" s="182" t="s">
        <v>189</v>
      </c>
      <c r="E298" s="191" t="s">
        <v>1</v>
      </c>
      <c r="F298" s="192" t="s">
        <v>694</v>
      </c>
      <c r="H298" s="191" t="s">
        <v>1</v>
      </c>
      <c r="I298" s="193"/>
      <c r="L298" s="190"/>
      <c r="M298" s="194"/>
      <c r="N298" s="195"/>
      <c r="O298" s="195"/>
      <c r="P298" s="195"/>
      <c r="Q298" s="195"/>
      <c r="R298" s="195"/>
      <c r="S298" s="195"/>
      <c r="T298" s="196"/>
      <c r="AT298" s="191" t="s">
        <v>189</v>
      </c>
      <c r="AU298" s="191" t="s">
        <v>84</v>
      </c>
      <c r="AV298" s="14" t="s">
        <v>82</v>
      </c>
      <c r="AW298" s="14" t="s">
        <v>31</v>
      </c>
      <c r="AX298" s="14" t="s">
        <v>75</v>
      </c>
      <c r="AY298" s="191" t="s">
        <v>177</v>
      </c>
    </row>
    <row r="299" spans="2:51" s="13" customFormat="1" ht="12">
      <c r="B299" s="181"/>
      <c r="D299" s="182" t="s">
        <v>189</v>
      </c>
      <c r="E299" s="183" t="s">
        <v>1</v>
      </c>
      <c r="F299" s="184" t="s">
        <v>695</v>
      </c>
      <c r="H299" s="185">
        <v>9.18</v>
      </c>
      <c r="I299" s="186"/>
      <c r="L299" s="181"/>
      <c r="M299" s="187"/>
      <c r="N299" s="188"/>
      <c r="O299" s="188"/>
      <c r="P299" s="188"/>
      <c r="Q299" s="188"/>
      <c r="R299" s="188"/>
      <c r="S299" s="188"/>
      <c r="T299" s="189"/>
      <c r="AT299" s="183" t="s">
        <v>189</v>
      </c>
      <c r="AU299" s="183" t="s">
        <v>84</v>
      </c>
      <c r="AV299" s="13" t="s">
        <v>84</v>
      </c>
      <c r="AW299" s="13" t="s">
        <v>31</v>
      </c>
      <c r="AX299" s="13" t="s">
        <v>75</v>
      </c>
      <c r="AY299" s="183" t="s">
        <v>177</v>
      </c>
    </row>
    <row r="300" spans="2:51" s="14" customFormat="1" ht="12">
      <c r="B300" s="190"/>
      <c r="D300" s="182" t="s">
        <v>189</v>
      </c>
      <c r="E300" s="191" t="s">
        <v>1</v>
      </c>
      <c r="F300" s="192" t="s">
        <v>696</v>
      </c>
      <c r="H300" s="191" t="s">
        <v>1</v>
      </c>
      <c r="I300" s="193"/>
      <c r="L300" s="190"/>
      <c r="M300" s="194"/>
      <c r="N300" s="195"/>
      <c r="O300" s="195"/>
      <c r="P300" s="195"/>
      <c r="Q300" s="195"/>
      <c r="R300" s="195"/>
      <c r="S300" s="195"/>
      <c r="T300" s="196"/>
      <c r="AT300" s="191" t="s">
        <v>189</v>
      </c>
      <c r="AU300" s="191" t="s">
        <v>84</v>
      </c>
      <c r="AV300" s="14" t="s">
        <v>82</v>
      </c>
      <c r="AW300" s="14" t="s">
        <v>31</v>
      </c>
      <c r="AX300" s="14" t="s">
        <v>75</v>
      </c>
      <c r="AY300" s="191" t="s">
        <v>177</v>
      </c>
    </row>
    <row r="301" spans="2:51" s="13" customFormat="1" ht="12">
      <c r="B301" s="181"/>
      <c r="D301" s="182" t="s">
        <v>189</v>
      </c>
      <c r="E301" s="183" t="s">
        <v>1</v>
      </c>
      <c r="F301" s="184" t="s">
        <v>697</v>
      </c>
      <c r="H301" s="185">
        <v>2.869</v>
      </c>
      <c r="I301" s="186"/>
      <c r="L301" s="181"/>
      <c r="M301" s="187"/>
      <c r="N301" s="188"/>
      <c r="O301" s="188"/>
      <c r="P301" s="188"/>
      <c r="Q301" s="188"/>
      <c r="R301" s="188"/>
      <c r="S301" s="188"/>
      <c r="T301" s="189"/>
      <c r="AT301" s="183" t="s">
        <v>189</v>
      </c>
      <c r="AU301" s="183" t="s">
        <v>84</v>
      </c>
      <c r="AV301" s="13" t="s">
        <v>84</v>
      </c>
      <c r="AW301" s="13" t="s">
        <v>31</v>
      </c>
      <c r="AX301" s="13" t="s">
        <v>75</v>
      </c>
      <c r="AY301" s="183" t="s">
        <v>177</v>
      </c>
    </row>
    <row r="302" spans="2:51" s="15" customFormat="1" ht="12">
      <c r="B302" s="197"/>
      <c r="D302" s="182" t="s">
        <v>189</v>
      </c>
      <c r="E302" s="198" t="s">
        <v>1</v>
      </c>
      <c r="F302" s="199" t="s">
        <v>202</v>
      </c>
      <c r="H302" s="200">
        <v>12.049</v>
      </c>
      <c r="I302" s="201"/>
      <c r="L302" s="197"/>
      <c r="M302" s="202"/>
      <c r="N302" s="203"/>
      <c r="O302" s="203"/>
      <c r="P302" s="203"/>
      <c r="Q302" s="203"/>
      <c r="R302" s="203"/>
      <c r="S302" s="203"/>
      <c r="T302" s="204"/>
      <c r="AT302" s="198" t="s">
        <v>189</v>
      </c>
      <c r="AU302" s="198" t="s">
        <v>84</v>
      </c>
      <c r="AV302" s="15" t="s">
        <v>184</v>
      </c>
      <c r="AW302" s="15" t="s">
        <v>31</v>
      </c>
      <c r="AX302" s="15" t="s">
        <v>82</v>
      </c>
      <c r="AY302" s="198" t="s">
        <v>177</v>
      </c>
    </row>
    <row r="303" spans="1:65" s="2" customFormat="1" ht="24" customHeight="1">
      <c r="A303" s="33"/>
      <c r="B303" s="167"/>
      <c r="C303" s="168" t="s">
        <v>698</v>
      </c>
      <c r="D303" s="168" t="s">
        <v>179</v>
      </c>
      <c r="E303" s="169" t="s">
        <v>699</v>
      </c>
      <c r="F303" s="170" t="s">
        <v>700</v>
      </c>
      <c r="G303" s="171" t="s">
        <v>194</v>
      </c>
      <c r="H303" s="172">
        <v>22.5</v>
      </c>
      <c r="I303" s="173"/>
      <c r="J303" s="174">
        <f>ROUND(I303*H303,2)</f>
        <v>0</v>
      </c>
      <c r="K303" s="170" t="s">
        <v>183</v>
      </c>
      <c r="L303" s="34"/>
      <c r="M303" s="175" t="s">
        <v>1</v>
      </c>
      <c r="N303" s="176" t="s">
        <v>40</v>
      </c>
      <c r="O303" s="59"/>
      <c r="P303" s="177">
        <f>O303*H303</f>
        <v>0</v>
      </c>
      <c r="Q303" s="177">
        <v>0.13096</v>
      </c>
      <c r="R303" s="177">
        <f>Q303*H303</f>
        <v>2.9465999999999997</v>
      </c>
      <c r="S303" s="177">
        <v>0</v>
      </c>
      <c r="T303" s="178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9" t="s">
        <v>184</v>
      </c>
      <c r="AT303" s="179" t="s">
        <v>179</v>
      </c>
      <c r="AU303" s="179" t="s">
        <v>84</v>
      </c>
      <c r="AY303" s="18" t="s">
        <v>177</v>
      </c>
      <c r="BE303" s="180">
        <f>IF(N303="základní",J303,0)</f>
        <v>0</v>
      </c>
      <c r="BF303" s="180">
        <f>IF(N303="snížená",J303,0)</f>
        <v>0</v>
      </c>
      <c r="BG303" s="180">
        <f>IF(N303="zákl. přenesená",J303,0)</f>
        <v>0</v>
      </c>
      <c r="BH303" s="180">
        <f>IF(N303="sníž. přenesená",J303,0)</f>
        <v>0</v>
      </c>
      <c r="BI303" s="180">
        <f>IF(N303="nulová",J303,0)</f>
        <v>0</v>
      </c>
      <c r="BJ303" s="18" t="s">
        <v>82</v>
      </c>
      <c r="BK303" s="180">
        <f>ROUND(I303*H303,2)</f>
        <v>0</v>
      </c>
      <c r="BL303" s="18" t="s">
        <v>184</v>
      </c>
      <c r="BM303" s="179" t="s">
        <v>701</v>
      </c>
    </row>
    <row r="304" spans="2:51" s="13" customFormat="1" ht="12">
      <c r="B304" s="181"/>
      <c r="D304" s="182" t="s">
        <v>189</v>
      </c>
      <c r="E304" s="183" t="s">
        <v>1</v>
      </c>
      <c r="F304" s="184" t="s">
        <v>702</v>
      </c>
      <c r="H304" s="185">
        <v>22.5</v>
      </c>
      <c r="I304" s="186"/>
      <c r="L304" s="181"/>
      <c r="M304" s="187"/>
      <c r="N304" s="188"/>
      <c r="O304" s="188"/>
      <c r="P304" s="188"/>
      <c r="Q304" s="188"/>
      <c r="R304" s="188"/>
      <c r="S304" s="188"/>
      <c r="T304" s="189"/>
      <c r="AT304" s="183" t="s">
        <v>189</v>
      </c>
      <c r="AU304" s="183" t="s">
        <v>84</v>
      </c>
      <c r="AV304" s="13" t="s">
        <v>84</v>
      </c>
      <c r="AW304" s="13" t="s">
        <v>31</v>
      </c>
      <c r="AX304" s="13" t="s">
        <v>82</v>
      </c>
      <c r="AY304" s="183" t="s">
        <v>177</v>
      </c>
    </row>
    <row r="305" spans="1:65" s="2" customFormat="1" ht="16.5" customHeight="1">
      <c r="A305" s="33"/>
      <c r="B305" s="167"/>
      <c r="C305" s="205" t="s">
        <v>703</v>
      </c>
      <c r="D305" s="205" t="s">
        <v>290</v>
      </c>
      <c r="E305" s="206" t="s">
        <v>704</v>
      </c>
      <c r="F305" s="207" t="s">
        <v>705</v>
      </c>
      <c r="G305" s="208" t="s">
        <v>194</v>
      </c>
      <c r="H305" s="209">
        <v>23.625</v>
      </c>
      <c r="I305" s="210"/>
      <c r="J305" s="211">
        <f>ROUND(I305*H305,2)</f>
        <v>0</v>
      </c>
      <c r="K305" s="207" t="s">
        <v>1</v>
      </c>
      <c r="L305" s="212"/>
      <c r="M305" s="213" t="s">
        <v>1</v>
      </c>
      <c r="N305" s="214" t="s">
        <v>40</v>
      </c>
      <c r="O305" s="59"/>
      <c r="P305" s="177">
        <f>O305*H305</f>
        <v>0</v>
      </c>
      <c r="Q305" s="177">
        <v>0.12726</v>
      </c>
      <c r="R305" s="177">
        <f>Q305*H305</f>
        <v>3.0065175</v>
      </c>
      <c r="S305" s="177">
        <v>0</v>
      </c>
      <c r="T305" s="178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9" t="s">
        <v>217</v>
      </c>
      <c r="AT305" s="179" t="s">
        <v>290</v>
      </c>
      <c r="AU305" s="179" t="s">
        <v>84</v>
      </c>
      <c r="AY305" s="18" t="s">
        <v>177</v>
      </c>
      <c r="BE305" s="180">
        <f>IF(N305="základní",J305,0)</f>
        <v>0</v>
      </c>
      <c r="BF305" s="180">
        <f>IF(N305="snížená",J305,0)</f>
        <v>0</v>
      </c>
      <c r="BG305" s="180">
        <f>IF(N305="zákl. přenesená",J305,0)</f>
        <v>0</v>
      </c>
      <c r="BH305" s="180">
        <f>IF(N305="sníž. přenesená",J305,0)</f>
        <v>0</v>
      </c>
      <c r="BI305" s="180">
        <f>IF(N305="nulová",J305,0)</f>
        <v>0</v>
      </c>
      <c r="BJ305" s="18" t="s">
        <v>82</v>
      </c>
      <c r="BK305" s="180">
        <f>ROUND(I305*H305,2)</f>
        <v>0</v>
      </c>
      <c r="BL305" s="18" t="s">
        <v>184</v>
      </c>
      <c r="BM305" s="179" t="s">
        <v>706</v>
      </c>
    </row>
    <row r="306" spans="2:51" s="13" customFormat="1" ht="12">
      <c r="B306" s="181"/>
      <c r="D306" s="182" t="s">
        <v>189</v>
      </c>
      <c r="E306" s="183" t="s">
        <v>1</v>
      </c>
      <c r="F306" s="184" t="s">
        <v>707</v>
      </c>
      <c r="H306" s="185">
        <v>23.625</v>
      </c>
      <c r="I306" s="186"/>
      <c r="L306" s="181"/>
      <c r="M306" s="187"/>
      <c r="N306" s="188"/>
      <c r="O306" s="188"/>
      <c r="P306" s="188"/>
      <c r="Q306" s="188"/>
      <c r="R306" s="188"/>
      <c r="S306" s="188"/>
      <c r="T306" s="189"/>
      <c r="AT306" s="183" t="s">
        <v>189</v>
      </c>
      <c r="AU306" s="183" t="s">
        <v>84</v>
      </c>
      <c r="AV306" s="13" t="s">
        <v>84</v>
      </c>
      <c r="AW306" s="13" t="s">
        <v>31</v>
      </c>
      <c r="AX306" s="13" t="s">
        <v>82</v>
      </c>
      <c r="AY306" s="183" t="s">
        <v>177</v>
      </c>
    </row>
    <row r="307" spans="1:65" s="2" customFormat="1" ht="24" customHeight="1">
      <c r="A307" s="33"/>
      <c r="B307" s="167"/>
      <c r="C307" s="168" t="s">
        <v>708</v>
      </c>
      <c r="D307" s="168" t="s">
        <v>179</v>
      </c>
      <c r="E307" s="169" t="s">
        <v>709</v>
      </c>
      <c r="F307" s="170" t="s">
        <v>710</v>
      </c>
      <c r="G307" s="171" t="s">
        <v>194</v>
      </c>
      <c r="H307" s="172">
        <v>4</v>
      </c>
      <c r="I307" s="173"/>
      <c r="J307" s="174">
        <f>ROUND(I307*H307,2)</f>
        <v>0</v>
      </c>
      <c r="K307" s="170" t="s">
        <v>589</v>
      </c>
      <c r="L307" s="34"/>
      <c r="M307" s="175" t="s">
        <v>1</v>
      </c>
      <c r="N307" s="176" t="s">
        <v>40</v>
      </c>
      <c r="O307" s="59"/>
      <c r="P307" s="177">
        <f>O307*H307</f>
        <v>0</v>
      </c>
      <c r="Q307" s="177">
        <v>0.14138</v>
      </c>
      <c r="R307" s="177">
        <f>Q307*H307</f>
        <v>0.56552</v>
      </c>
      <c r="S307" s="177">
        <v>0</v>
      </c>
      <c r="T307" s="178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9" t="s">
        <v>184</v>
      </c>
      <c r="AT307" s="179" t="s">
        <v>179</v>
      </c>
      <c r="AU307" s="179" t="s">
        <v>84</v>
      </c>
      <c r="AY307" s="18" t="s">
        <v>177</v>
      </c>
      <c r="BE307" s="180">
        <f>IF(N307="základní",J307,0)</f>
        <v>0</v>
      </c>
      <c r="BF307" s="180">
        <f>IF(N307="snížená",J307,0)</f>
        <v>0</v>
      </c>
      <c r="BG307" s="180">
        <f>IF(N307="zákl. přenesená",J307,0)</f>
        <v>0</v>
      </c>
      <c r="BH307" s="180">
        <f>IF(N307="sníž. přenesená",J307,0)</f>
        <v>0</v>
      </c>
      <c r="BI307" s="180">
        <f>IF(N307="nulová",J307,0)</f>
        <v>0</v>
      </c>
      <c r="BJ307" s="18" t="s">
        <v>82</v>
      </c>
      <c r="BK307" s="180">
        <f>ROUND(I307*H307,2)</f>
        <v>0</v>
      </c>
      <c r="BL307" s="18" t="s">
        <v>184</v>
      </c>
      <c r="BM307" s="179" t="s">
        <v>711</v>
      </c>
    </row>
    <row r="308" spans="2:51" s="13" customFormat="1" ht="12">
      <c r="B308" s="181"/>
      <c r="D308" s="182" t="s">
        <v>189</v>
      </c>
      <c r="E308" s="183" t="s">
        <v>1</v>
      </c>
      <c r="F308" s="184" t="s">
        <v>712</v>
      </c>
      <c r="H308" s="185">
        <v>4</v>
      </c>
      <c r="I308" s="186"/>
      <c r="L308" s="181"/>
      <c r="M308" s="187"/>
      <c r="N308" s="188"/>
      <c r="O308" s="188"/>
      <c r="P308" s="188"/>
      <c r="Q308" s="188"/>
      <c r="R308" s="188"/>
      <c r="S308" s="188"/>
      <c r="T308" s="189"/>
      <c r="AT308" s="183" t="s">
        <v>189</v>
      </c>
      <c r="AU308" s="183" t="s">
        <v>84</v>
      </c>
      <c r="AV308" s="13" t="s">
        <v>84</v>
      </c>
      <c r="AW308" s="13" t="s">
        <v>31</v>
      </c>
      <c r="AX308" s="13" t="s">
        <v>82</v>
      </c>
      <c r="AY308" s="183" t="s">
        <v>177</v>
      </c>
    </row>
    <row r="309" spans="1:65" s="2" customFormat="1" ht="36" customHeight="1">
      <c r="A309" s="33"/>
      <c r="B309" s="167"/>
      <c r="C309" s="168" t="s">
        <v>713</v>
      </c>
      <c r="D309" s="168" t="s">
        <v>179</v>
      </c>
      <c r="E309" s="169" t="s">
        <v>714</v>
      </c>
      <c r="F309" s="170" t="s">
        <v>715</v>
      </c>
      <c r="G309" s="171" t="s">
        <v>274</v>
      </c>
      <c r="H309" s="172">
        <v>2</v>
      </c>
      <c r="I309" s="173"/>
      <c r="J309" s="174">
        <f>ROUND(I309*H309,2)</f>
        <v>0</v>
      </c>
      <c r="K309" s="170" t="s">
        <v>1</v>
      </c>
      <c r="L309" s="34"/>
      <c r="M309" s="175" t="s">
        <v>1</v>
      </c>
      <c r="N309" s="176" t="s">
        <v>40</v>
      </c>
      <c r="O309" s="59"/>
      <c r="P309" s="177">
        <f>O309*H309</f>
        <v>0</v>
      </c>
      <c r="Q309" s="177">
        <v>0</v>
      </c>
      <c r="R309" s="177">
        <f>Q309*H309</f>
        <v>0</v>
      </c>
      <c r="S309" s="177">
        <v>0</v>
      </c>
      <c r="T309" s="178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9" t="s">
        <v>184</v>
      </c>
      <c r="AT309" s="179" t="s">
        <v>179</v>
      </c>
      <c r="AU309" s="179" t="s">
        <v>84</v>
      </c>
      <c r="AY309" s="18" t="s">
        <v>177</v>
      </c>
      <c r="BE309" s="180">
        <f>IF(N309="základní",J309,0)</f>
        <v>0</v>
      </c>
      <c r="BF309" s="180">
        <f>IF(N309="snížená",J309,0)</f>
        <v>0</v>
      </c>
      <c r="BG309" s="180">
        <f>IF(N309="zákl. přenesená",J309,0)</f>
        <v>0</v>
      </c>
      <c r="BH309" s="180">
        <f>IF(N309="sníž. přenesená",J309,0)</f>
        <v>0</v>
      </c>
      <c r="BI309" s="180">
        <f>IF(N309="nulová",J309,0)</f>
        <v>0</v>
      </c>
      <c r="BJ309" s="18" t="s">
        <v>82</v>
      </c>
      <c r="BK309" s="180">
        <f>ROUND(I309*H309,2)</f>
        <v>0</v>
      </c>
      <c r="BL309" s="18" t="s">
        <v>184</v>
      </c>
      <c r="BM309" s="179" t="s">
        <v>716</v>
      </c>
    </row>
    <row r="310" spans="1:65" s="2" customFormat="1" ht="36" customHeight="1">
      <c r="A310" s="33"/>
      <c r="B310" s="167"/>
      <c r="C310" s="168" t="s">
        <v>717</v>
      </c>
      <c r="D310" s="168" t="s">
        <v>179</v>
      </c>
      <c r="E310" s="169" t="s">
        <v>718</v>
      </c>
      <c r="F310" s="170" t="s">
        <v>719</v>
      </c>
      <c r="G310" s="171" t="s">
        <v>274</v>
      </c>
      <c r="H310" s="172">
        <v>1</v>
      </c>
      <c r="I310" s="173"/>
      <c r="J310" s="174">
        <f>ROUND(I310*H310,2)</f>
        <v>0</v>
      </c>
      <c r="K310" s="170" t="s">
        <v>1</v>
      </c>
      <c r="L310" s="34"/>
      <c r="M310" s="175" t="s">
        <v>1</v>
      </c>
      <c r="N310" s="176" t="s">
        <v>40</v>
      </c>
      <c r="O310" s="59"/>
      <c r="P310" s="177">
        <f>O310*H310</f>
        <v>0</v>
      </c>
      <c r="Q310" s="177">
        <v>0</v>
      </c>
      <c r="R310" s="177">
        <f>Q310*H310</f>
        <v>0</v>
      </c>
      <c r="S310" s="177">
        <v>0</v>
      </c>
      <c r="T310" s="178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9" t="s">
        <v>184</v>
      </c>
      <c r="AT310" s="179" t="s">
        <v>179</v>
      </c>
      <c r="AU310" s="179" t="s">
        <v>84</v>
      </c>
      <c r="AY310" s="18" t="s">
        <v>177</v>
      </c>
      <c r="BE310" s="180">
        <f>IF(N310="základní",J310,0)</f>
        <v>0</v>
      </c>
      <c r="BF310" s="180">
        <f>IF(N310="snížená",J310,0)</f>
        <v>0</v>
      </c>
      <c r="BG310" s="180">
        <f>IF(N310="zákl. přenesená",J310,0)</f>
        <v>0</v>
      </c>
      <c r="BH310" s="180">
        <f>IF(N310="sníž. přenesená",J310,0)</f>
        <v>0</v>
      </c>
      <c r="BI310" s="180">
        <f>IF(N310="nulová",J310,0)</f>
        <v>0</v>
      </c>
      <c r="BJ310" s="18" t="s">
        <v>82</v>
      </c>
      <c r="BK310" s="180">
        <f>ROUND(I310*H310,2)</f>
        <v>0</v>
      </c>
      <c r="BL310" s="18" t="s">
        <v>184</v>
      </c>
      <c r="BM310" s="179" t="s">
        <v>720</v>
      </c>
    </row>
    <row r="311" spans="1:65" s="2" customFormat="1" ht="24" customHeight="1">
      <c r="A311" s="33"/>
      <c r="B311" s="167"/>
      <c r="C311" s="168" t="s">
        <v>721</v>
      </c>
      <c r="D311" s="168" t="s">
        <v>179</v>
      </c>
      <c r="E311" s="169" t="s">
        <v>722</v>
      </c>
      <c r="F311" s="170" t="s">
        <v>723</v>
      </c>
      <c r="G311" s="171" t="s">
        <v>194</v>
      </c>
      <c r="H311" s="172">
        <v>75</v>
      </c>
      <c r="I311" s="173"/>
      <c r="J311" s="174">
        <f>ROUND(I311*H311,2)</f>
        <v>0</v>
      </c>
      <c r="K311" s="170" t="s">
        <v>1</v>
      </c>
      <c r="L311" s="34"/>
      <c r="M311" s="175" t="s">
        <v>1</v>
      </c>
      <c r="N311" s="176" t="s">
        <v>40</v>
      </c>
      <c r="O311" s="59"/>
      <c r="P311" s="177">
        <f>O311*H311</f>
        <v>0</v>
      </c>
      <c r="Q311" s="177">
        <v>0</v>
      </c>
      <c r="R311" s="177">
        <f>Q311*H311</f>
        <v>0</v>
      </c>
      <c r="S311" s="177">
        <v>0</v>
      </c>
      <c r="T311" s="178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9" t="s">
        <v>184</v>
      </c>
      <c r="AT311" s="179" t="s">
        <v>179</v>
      </c>
      <c r="AU311" s="179" t="s">
        <v>84</v>
      </c>
      <c r="AY311" s="18" t="s">
        <v>177</v>
      </c>
      <c r="BE311" s="180">
        <f>IF(N311="základní",J311,0)</f>
        <v>0</v>
      </c>
      <c r="BF311" s="180">
        <f>IF(N311="snížená",J311,0)</f>
        <v>0</v>
      </c>
      <c r="BG311" s="180">
        <f>IF(N311="zákl. přenesená",J311,0)</f>
        <v>0</v>
      </c>
      <c r="BH311" s="180">
        <f>IF(N311="sníž. přenesená",J311,0)</f>
        <v>0</v>
      </c>
      <c r="BI311" s="180">
        <f>IF(N311="nulová",J311,0)</f>
        <v>0</v>
      </c>
      <c r="BJ311" s="18" t="s">
        <v>82</v>
      </c>
      <c r="BK311" s="180">
        <f>ROUND(I311*H311,2)</f>
        <v>0</v>
      </c>
      <c r="BL311" s="18" t="s">
        <v>184</v>
      </c>
      <c r="BM311" s="179" t="s">
        <v>724</v>
      </c>
    </row>
    <row r="312" spans="1:65" s="2" customFormat="1" ht="24" customHeight="1">
      <c r="A312" s="33"/>
      <c r="B312" s="167"/>
      <c r="C312" s="168" t="s">
        <v>725</v>
      </c>
      <c r="D312" s="168" t="s">
        <v>179</v>
      </c>
      <c r="E312" s="169" t="s">
        <v>726</v>
      </c>
      <c r="F312" s="170" t="s">
        <v>727</v>
      </c>
      <c r="G312" s="171" t="s">
        <v>194</v>
      </c>
      <c r="H312" s="172">
        <v>20</v>
      </c>
      <c r="I312" s="173"/>
      <c r="J312" s="174">
        <f>ROUND(I312*H312,2)</f>
        <v>0</v>
      </c>
      <c r="K312" s="170" t="s">
        <v>1</v>
      </c>
      <c r="L312" s="34"/>
      <c r="M312" s="175" t="s">
        <v>1</v>
      </c>
      <c r="N312" s="176" t="s">
        <v>40</v>
      </c>
      <c r="O312" s="59"/>
      <c r="P312" s="177">
        <f>O312*H312</f>
        <v>0</v>
      </c>
      <c r="Q312" s="177">
        <v>0</v>
      </c>
      <c r="R312" s="177">
        <f>Q312*H312</f>
        <v>0</v>
      </c>
      <c r="S312" s="177">
        <v>0</v>
      </c>
      <c r="T312" s="178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9" t="s">
        <v>184</v>
      </c>
      <c r="AT312" s="179" t="s">
        <v>179</v>
      </c>
      <c r="AU312" s="179" t="s">
        <v>84</v>
      </c>
      <c r="AY312" s="18" t="s">
        <v>177</v>
      </c>
      <c r="BE312" s="180">
        <f>IF(N312="základní",J312,0)</f>
        <v>0</v>
      </c>
      <c r="BF312" s="180">
        <f>IF(N312="snížená",J312,0)</f>
        <v>0</v>
      </c>
      <c r="BG312" s="180">
        <f>IF(N312="zákl. přenesená",J312,0)</f>
        <v>0</v>
      </c>
      <c r="BH312" s="180">
        <f>IF(N312="sníž. přenesená",J312,0)</f>
        <v>0</v>
      </c>
      <c r="BI312" s="180">
        <f>IF(N312="nulová",J312,0)</f>
        <v>0</v>
      </c>
      <c r="BJ312" s="18" t="s">
        <v>82</v>
      </c>
      <c r="BK312" s="180">
        <f>ROUND(I312*H312,2)</f>
        <v>0</v>
      </c>
      <c r="BL312" s="18" t="s">
        <v>184</v>
      </c>
      <c r="BM312" s="179" t="s">
        <v>728</v>
      </c>
    </row>
    <row r="313" spans="2:51" s="13" customFormat="1" ht="12">
      <c r="B313" s="181"/>
      <c r="D313" s="182" t="s">
        <v>189</v>
      </c>
      <c r="E313" s="183" t="s">
        <v>1</v>
      </c>
      <c r="F313" s="184" t="s">
        <v>341</v>
      </c>
      <c r="H313" s="185">
        <v>20</v>
      </c>
      <c r="I313" s="186"/>
      <c r="L313" s="181"/>
      <c r="M313" s="187"/>
      <c r="N313" s="188"/>
      <c r="O313" s="188"/>
      <c r="P313" s="188"/>
      <c r="Q313" s="188"/>
      <c r="R313" s="188"/>
      <c r="S313" s="188"/>
      <c r="T313" s="189"/>
      <c r="AT313" s="183" t="s">
        <v>189</v>
      </c>
      <c r="AU313" s="183" t="s">
        <v>84</v>
      </c>
      <c r="AV313" s="13" t="s">
        <v>84</v>
      </c>
      <c r="AW313" s="13" t="s">
        <v>31</v>
      </c>
      <c r="AX313" s="13" t="s">
        <v>82</v>
      </c>
      <c r="AY313" s="183" t="s">
        <v>177</v>
      </c>
    </row>
    <row r="314" spans="1:65" s="2" customFormat="1" ht="24" customHeight="1">
      <c r="A314" s="33"/>
      <c r="B314" s="167"/>
      <c r="C314" s="168" t="s">
        <v>729</v>
      </c>
      <c r="D314" s="168" t="s">
        <v>179</v>
      </c>
      <c r="E314" s="169" t="s">
        <v>730</v>
      </c>
      <c r="F314" s="170" t="s">
        <v>731</v>
      </c>
      <c r="G314" s="171" t="s">
        <v>182</v>
      </c>
      <c r="H314" s="172">
        <v>75</v>
      </c>
      <c r="I314" s="173"/>
      <c r="J314" s="174">
        <f>ROUND(I314*H314,2)</f>
        <v>0</v>
      </c>
      <c r="K314" s="170" t="s">
        <v>275</v>
      </c>
      <c r="L314" s="34"/>
      <c r="M314" s="175" t="s">
        <v>1</v>
      </c>
      <c r="N314" s="176" t="s">
        <v>40</v>
      </c>
      <c r="O314" s="59"/>
      <c r="P314" s="177">
        <f>O314*H314</f>
        <v>0</v>
      </c>
      <c r="Q314" s="177">
        <v>0.00021</v>
      </c>
      <c r="R314" s="177">
        <f>Q314*H314</f>
        <v>0.01575</v>
      </c>
      <c r="S314" s="177">
        <v>0</v>
      </c>
      <c r="T314" s="178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9" t="s">
        <v>184</v>
      </c>
      <c r="AT314" s="179" t="s">
        <v>179</v>
      </c>
      <c r="AU314" s="179" t="s">
        <v>84</v>
      </c>
      <c r="AY314" s="18" t="s">
        <v>177</v>
      </c>
      <c r="BE314" s="180">
        <f>IF(N314="základní",J314,0)</f>
        <v>0</v>
      </c>
      <c r="BF314" s="180">
        <f>IF(N314="snížená",J314,0)</f>
        <v>0</v>
      </c>
      <c r="BG314" s="180">
        <f>IF(N314="zákl. přenesená",J314,0)</f>
        <v>0</v>
      </c>
      <c r="BH314" s="180">
        <f>IF(N314="sníž. přenesená",J314,0)</f>
        <v>0</v>
      </c>
      <c r="BI314" s="180">
        <f>IF(N314="nulová",J314,0)</f>
        <v>0</v>
      </c>
      <c r="BJ314" s="18" t="s">
        <v>82</v>
      </c>
      <c r="BK314" s="180">
        <f>ROUND(I314*H314,2)</f>
        <v>0</v>
      </c>
      <c r="BL314" s="18" t="s">
        <v>184</v>
      </c>
      <c r="BM314" s="179" t="s">
        <v>732</v>
      </c>
    </row>
    <row r="315" spans="2:51" s="14" customFormat="1" ht="12">
      <c r="B315" s="190"/>
      <c r="D315" s="182" t="s">
        <v>189</v>
      </c>
      <c r="E315" s="191" t="s">
        <v>1</v>
      </c>
      <c r="F315" s="192" t="s">
        <v>733</v>
      </c>
      <c r="H315" s="191" t="s">
        <v>1</v>
      </c>
      <c r="I315" s="193"/>
      <c r="L315" s="190"/>
      <c r="M315" s="194"/>
      <c r="N315" s="195"/>
      <c r="O315" s="195"/>
      <c r="P315" s="195"/>
      <c r="Q315" s="195"/>
      <c r="R315" s="195"/>
      <c r="S315" s="195"/>
      <c r="T315" s="196"/>
      <c r="AT315" s="191" t="s">
        <v>189</v>
      </c>
      <c r="AU315" s="191" t="s">
        <v>84</v>
      </c>
      <c r="AV315" s="14" t="s">
        <v>82</v>
      </c>
      <c r="AW315" s="14" t="s">
        <v>31</v>
      </c>
      <c r="AX315" s="14" t="s">
        <v>75</v>
      </c>
      <c r="AY315" s="191" t="s">
        <v>177</v>
      </c>
    </row>
    <row r="316" spans="2:51" s="13" customFormat="1" ht="12">
      <c r="B316" s="181"/>
      <c r="D316" s="182" t="s">
        <v>189</v>
      </c>
      <c r="E316" s="183" t="s">
        <v>1</v>
      </c>
      <c r="F316" s="184" t="s">
        <v>582</v>
      </c>
      <c r="H316" s="185">
        <v>75</v>
      </c>
      <c r="I316" s="186"/>
      <c r="L316" s="181"/>
      <c r="M316" s="187"/>
      <c r="N316" s="188"/>
      <c r="O316" s="188"/>
      <c r="P316" s="188"/>
      <c r="Q316" s="188"/>
      <c r="R316" s="188"/>
      <c r="S316" s="188"/>
      <c r="T316" s="189"/>
      <c r="AT316" s="183" t="s">
        <v>189</v>
      </c>
      <c r="AU316" s="183" t="s">
        <v>84</v>
      </c>
      <c r="AV316" s="13" t="s">
        <v>84</v>
      </c>
      <c r="AW316" s="13" t="s">
        <v>31</v>
      </c>
      <c r="AX316" s="13" t="s">
        <v>82</v>
      </c>
      <c r="AY316" s="183" t="s">
        <v>177</v>
      </c>
    </row>
    <row r="317" spans="1:65" s="2" customFormat="1" ht="24" customHeight="1">
      <c r="A317" s="33"/>
      <c r="B317" s="167"/>
      <c r="C317" s="168" t="s">
        <v>734</v>
      </c>
      <c r="D317" s="168" t="s">
        <v>179</v>
      </c>
      <c r="E317" s="169" t="s">
        <v>735</v>
      </c>
      <c r="F317" s="170" t="s">
        <v>736</v>
      </c>
      <c r="G317" s="171" t="s">
        <v>274</v>
      </c>
      <c r="H317" s="172">
        <v>4</v>
      </c>
      <c r="I317" s="173"/>
      <c r="J317" s="174">
        <f>ROUND(I317*H317,2)</f>
        <v>0</v>
      </c>
      <c r="K317" s="170" t="s">
        <v>183</v>
      </c>
      <c r="L317" s="34"/>
      <c r="M317" s="175" t="s">
        <v>1</v>
      </c>
      <c r="N317" s="176" t="s">
        <v>40</v>
      </c>
      <c r="O317" s="59"/>
      <c r="P317" s="177">
        <f>O317*H317</f>
        <v>0</v>
      </c>
      <c r="Q317" s="177">
        <v>8E-05</v>
      </c>
      <c r="R317" s="177">
        <f>Q317*H317</f>
        <v>0.00032</v>
      </c>
      <c r="S317" s="177">
        <v>0</v>
      </c>
      <c r="T317" s="178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9" t="s">
        <v>184</v>
      </c>
      <c r="AT317" s="179" t="s">
        <v>179</v>
      </c>
      <c r="AU317" s="179" t="s">
        <v>84</v>
      </c>
      <c r="AY317" s="18" t="s">
        <v>177</v>
      </c>
      <c r="BE317" s="180">
        <f>IF(N317="základní",J317,0)</f>
        <v>0</v>
      </c>
      <c r="BF317" s="180">
        <f>IF(N317="snížená",J317,0)</f>
        <v>0</v>
      </c>
      <c r="BG317" s="180">
        <f>IF(N317="zákl. přenesená",J317,0)</f>
        <v>0</v>
      </c>
      <c r="BH317" s="180">
        <f>IF(N317="sníž. přenesená",J317,0)</f>
        <v>0</v>
      </c>
      <c r="BI317" s="180">
        <f>IF(N317="nulová",J317,0)</f>
        <v>0</v>
      </c>
      <c r="BJ317" s="18" t="s">
        <v>82</v>
      </c>
      <c r="BK317" s="180">
        <f>ROUND(I317*H317,2)</f>
        <v>0</v>
      </c>
      <c r="BL317" s="18" t="s">
        <v>184</v>
      </c>
      <c r="BM317" s="179" t="s">
        <v>737</v>
      </c>
    </row>
    <row r="318" spans="2:51" s="14" customFormat="1" ht="12">
      <c r="B318" s="190"/>
      <c r="D318" s="182" t="s">
        <v>189</v>
      </c>
      <c r="E318" s="191" t="s">
        <v>1</v>
      </c>
      <c r="F318" s="192" t="s">
        <v>738</v>
      </c>
      <c r="H318" s="191" t="s">
        <v>1</v>
      </c>
      <c r="I318" s="193"/>
      <c r="L318" s="190"/>
      <c r="M318" s="194"/>
      <c r="N318" s="195"/>
      <c r="O318" s="195"/>
      <c r="P318" s="195"/>
      <c r="Q318" s="195"/>
      <c r="R318" s="195"/>
      <c r="S318" s="195"/>
      <c r="T318" s="196"/>
      <c r="AT318" s="191" t="s">
        <v>189</v>
      </c>
      <c r="AU318" s="191" t="s">
        <v>84</v>
      </c>
      <c r="AV318" s="14" t="s">
        <v>82</v>
      </c>
      <c r="AW318" s="14" t="s">
        <v>31</v>
      </c>
      <c r="AX318" s="14" t="s">
        <v>75</v>
      </c>
      <c r="AY318" s="191" t="s">
        <v>177</v>
      </c>
    </row>
    <row r="319" spans="2:51" s="13" customFormat="1" ht="12">
      <c r="B319" s="181"/>
      <c r="D319" s="182" t="s">
        <v>189</v>
      </c>
      <c r="E319" s="183" t="s">
        <v>1</v>
      </c>
      <c r="F319" s="184" t="s">
        <v>184</v>
      </c>
      <c r="H319" s="185">
        <v>4</v>
      </c>
      <c r="I319" s="186"/>
      <c r="L319" s="181"/>
      <c r="M319" s="187"/>
      <c r="N319" s="188"/>
      <c r="O319" s="188"/>
      <c r="P319" s="188"/>
      <c r="Q319" s="188"/>
      <c r="R319" s="188"/>
      <c r="S319" s="188"/>
      <c r="T319" s="189"/>
      <c r="AT319" s="183" t="s">
        <v>189</v>
      </c>
      <c r="AU319" s="183" t="s">
        <v>84</v>
      </c>
      <c r="AV319" s="13" t="s">
        <v>84</v>
      </c>
      <c r="AW319" s="13" t="s">
        <v>31</v>
      </c>
      <c r="AX319" s="13" t="s">
        <v>82</v>
      </c>
      <c r="AY319" s="183" t="s">
        <v>177</v>
      </c>
    </row>
    <row r="320" spans="1:65" s="2" customFormat="1" ht="16.5" customHeight="1">
      <c r="A320" s="33"/>
      <c r="B320" s="167"/>
      <c r="C320" s="205" t="s">
        <v>739</v>
      </c>
      <c r="D320" s="205" t="s">
        <v>290</v>
      </c>
      <c r="E320" s="206" t="s">
        <v>740</v>
      </c>
      <c r="F320" s="207" t="s">
        <v>741</v>
      </c>
      <c r="G320" s="208" t="s">
        <v>402</v>
      </c>
      <c r="H320" s="209">
        <v>2.52</v>
      </c>
      <c r="I320" s="210"/>
      <c r="J320" s="211">
        <f>ROUND(I320*H320,2)</f>
        <v>0</v>
      </c>
      <c r="K320" s="207" t="s">
        <v>1</v>
      </c>
      <c r="L320" s="212"/>
      <c r="M320" s="213" t="s">
        <v>1</v>
      </c>
      <c r="N320" s="214" t="s">
        <v>40</v>
      </c>
      <c r="O320" s="59"/>
      <c r="P320" s="177">
        <f>O320*H320</f>
        <v>0</v>
      </c>
      <c r="Q320" s="177">
        <v>0.0001</v>
      </c>
      <c r="R320" s="177">
        <f>Q320*H320</f>
        <v>0.000252</v>
      </c>
      <c r="S320" s="177">
        <v>0</v>
      </c>
      <c r="T320" s="178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9" t="s">
        <v>217</v>
      </c>
      <c r="AT320" s="179" t="s">
        <v>290</v>
      </c>
      <c r="AU320" s="179" t="s">
        <v>84</v>
      </c>
      <c r="AY320" s="18" t="s">
        <v>177</v>
      </c>
      <c r="BE320" s="180">
        <f>IF(N320="základní",J320,0)</f>
        <v>0</v>
      </c>
      <c r="BF320" s="180">
        <f>IF(N320="snížená",J320,0)</f>
        <v>0</v>
      </c>
      <c r="BG320" s="180">
        <f>IF(N320="zákl. přenesená",J320,0)</f>
        <v>0</v>
      </c>
      <c r="BH320" s="180">
        <f>IF(N320="sníž. přenesená",J320,0)</f>
        <v>0</v>
      </c>
      <c r="BI320" s="180">
        <f>IF(N320="nulová",J320,0)</f>
        <v>0</v>
      </c>
      <c r="BJ320" s="18" t="s">
        <v>82</v>
      </c>
      <c r="BK320" s="180">
        <f>ROUND(I320*H320,2)</f>
        <v>0</v>
      </c>
      <c r="BL320" s="18" t="s">
        <v>184</v>
      </c>
      <c r="BM320" s="179" t="s">
        <v>742</v>
      </c>
    </row>
    <row r="321" spans="1:65" s="2" customFormat="1" ht="24" customHeight="1">
      <c r="A321" s="33"/>
      <c r="B321" s="167"/>
      <c r="C321" s="168" t="s">
        <v>743</v>
      </c>
      <c r="D321" s="168" t="s">
        <v>179</v>
      </c>
      <c r="E321" s="169" t="s">
        <v>744</v>
      </c>
      <c r="F321" s="170" t="s">
        <v>745</v>
      </c>
      <c r="G321" s="171" t="s">
        <v>274</v>
      </c>
      <c r="H321" s="172">
        <v>8</v>
      </c>
      <c r="I321" s="173"/>
      <c r="J321" s="174">
        <f>ROUND(I321*H321,2)</f>
        <v>0</v>
      </c>
      <c r="K321" s="170" t="s">
        <v>183</v>
      </c>
      <c r="L321" s="34"/>
      <c r="M321" s="175" t="s">
        <v>1</v>
      </c>
      <c r="N321" s="176" t="s">
        <v>40</v>
      </c>
      <c r="O321" s="59"/>
      <c r="P321" s="177">
        <f>O321*H321</f>
        <v>0</v>
      </c>
      <c r="Q321" s="177">
        <v>4E-05</v>
      </c>
      <c r="R321" s="177">
        <f>Q321*H321</f>
        <v>0.00032</v>
      </c>
      <c r="S321" s="177">
        <v>0</v>
      </c>
      <c r="T321" s="178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9" t="s">
        <v>184</v>
      </c>
      <c r="AT321" s="179" t="s">
        <v>179</v>
      </c>
      <c r="AU321" s="179" t="s">
        <v>84</v>
      </c>
      <c r="AY321" s="18" t="s">
        <v>177</v>
      </c>
      <c r="BE321" s="180">
        <f>IF(N321="základní",J321,0)</f>
        <v>0</v>
      </c>
      <c r="BF321" s="180">
        <f>IF(N321="snížená",J321,0)</f>
        <v>0</v>
      </c>
      <c r="BG321" s="180">
        <f>IF(N321="zákl. přenesená",J321,0)</f>
        <v>0</v>
      </c>
      <c r="BH321" s="180">
        <f>IF(N321="sníž. přenesená",J321,0)</f>
        <v>0</v>
      </c>
      <c r="BI321" s="180">
        <f>IF(N321="nulová",J321,0)</f>
        <v>0</v>
      </c>
      <c r="BJ321" s="18" t="s">
        <v>82</v>
      </c>
      <c r="BK321" s="180">
        <f>ROUND(I321*H321,2)</f>
        <v>0</v>
      </c>
      <c r="BL321" s="18" t="s">
        <v>184</v>
      </c>
      <c r="BM321" s="179" t="s">
        <v>746</v>
      </c>
    </row>
    <row r="322" spans="2:51" s="13" customFormat="1" ht="12">
      <c r="B322" s="181"/>
      <c r="D322" s="182" t="s">
        <v>189</v>
      </c>
      <c r="E322" s="183" t="s">
        <v>1</v>
      </c>
      <c r="F322" s="184" t="s">
        <v>747</v>
      </c>
      <c r="H322" s="185">
        <v>8</v>
      </c>
      <c r="I322" s="186"/>
      <c r="L322" s="181"/>
      <c r="M322" s="187"/>
      <c r="N322" s="188"/>
      <c r="O322" s="188"/>
      <c r="P322" s="188"/>
      <c r="Q322" s="188"/>
      <c r="R322" s="188"/>
      <c r="S322" s="188"/>
      <c r="T322" s="189"/>
      <c r="AT322" s="183" t="s">
        <v>189</v>
      </c>
      <c r="AU322" s="183" t="s">
        <v>84</v>
      </c>
      <c r="AV322" s="13" t="s">
        <v>84</v>
      </c>
      <c r="AW322" s="13" t="s">
        <v>31</v>
      </c>
      <c r="AX322" s="13" t="s">
        <v>82</v>
      </c>
      <c r="AY322" s="183" t="s">
        <v>177</v>
      </c>
    </row>
    <row r="323" spans="1:65" s="2" customFormat="1" ht="24" customHeight="1">
      <c r="A323" s="33"/>
      <c r="B323" s="167"/>
      <c r="C323" s="168" t="s">
        <v>748</v>
      </c>
      <c r="D323" s="168" t="s">
        <v>179</v>
      </c>
      <c r="E323" s="169" t="s">
        <v>749</v>
      </c>
      <c r="F323" s="170" t="s">
        <v>750</v>
      </c>
      <c r="G323" s="171" t="s">
        <v>274</v>
      </c>
      <c r="H323" s="172">
        <v>40</v>
      </c>
      <c r="I323" s="173"/>
      <c r="J323" s="174">
        <f>ROUND(I323*H323,2)</f>
        <v>0</v>
      </c>
      <c r="K323" s="170" t="s">
        <v>1</v>
      </c>
      <c r="L323" s="34"/>
      <c r="M323" s="175" t="s">
        <v>1</v>
      </c>
      <c r="N323" s="176" t="s">
        <v>40</v>
      </c>
      <c r="O323" s="59"/>
      <c r="P323" s="177">
        <f>O323*H323</f>
        <v>0</v>
      </c>
      <c r="Q323" s="177">
        <v>0</v>
      </c>
      <c r="R323" s="177">
        <f>Q323*H323</f>
        <v>0</v>
      </c>
      <c r="S323" s="177">
        <v>0.1657</v>
      </c>
      <c r="T323" s="178">
        <f>S323*H323</f>
        <v>6.627999999999999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79" t="s">
        <v>184</v>
      </c>
      <c r="AT323" s="179" t="s">
        <v>179</v>
      </c>
      <c r="AU323" s="179" t="s">
        <v>84</v>
      </c>
      <c r="AY323" s="18" t="s">
        <v>177</v>
      </c>
      <c r="BE323" s="180">
        <f>IF(N323="základní",J323,0)</f>
        <v>0</v>
      </c>
      <c r="BF323" s="180">
        <f>IF(N323="snížená",J323,0)</f>
        <v>0</v>
      </c>
      <c r="BG323" s="180">
        <f>IF(N323="zákl. přenesená",J323,0)</f>
        <v>0</v>
      </c>
      <c r="BH323" s="180">
        <f>IF(N323="sníž. přenesená",J323,0)</f>
        <v>0</v>
      </c>
      <c r="BI323" s="180">
        <f>IF(N323="nulová",J323,0)</f>
        <v>0</v>
      </c>
      <c r="BJ323" s="18" t="s">
        <v>82</v>
      </c>
      <c r="BK323" s="180">
        <f>ROUND(I323*H323,2)</f>
        <v>0</v>
      </c>
      <c r="BL323" s="18" t="s">
        <v>184</v>
      </c>
      <c r="BM323" s="179" t="s">
        <v>751</v>
      </c>
    </row>
    <row r="324" spans="2:51" s="13" customFormat="1" ht="12">
      <c r="B324" s="181"/>
      <c r="D324" s="182" t="s">
        <v>189</v>
      </c>
      <c r="E324" s="183" t="s">
        <v>1</v>
      </c>
      <c r="F324" s="184" t="s">
        <v>375</v>
      </c>
      <c r="H324" s="185">
        <v>40</v>
      </c>
      <c r="I324" s="186"/>
      <c r="L324" s="181"/>
      <c r="M324" s="187"/>
      <c r="N324" s="188"/>
      <c r="O324" s="188"/>
      <c r="P324" s="188"/>
      <c r="Q324" s="188"/>
      <c r="R324" s="188"/>
      <c r="S324" s="188"/>
      <c r="T324" s="189"/>
      <c r="AT324" s="183" t="s">
        <v>189</v>
      </c>
      <c r="AU324" s="183" t="s">
        <v>84</v>
      </c>
      <c r="AV324" s="13" t="s">
        <v>84</v>
      </c>
      <c r="AW324" s="13" t="s">
        <v>31</v>
      </c>
      <c r="AX324" s="13" t="s">
        <v>82</v>
      </c>
      <c r="AY324" s="183" t="s">
        <v>177</v>
      </c>
    </row>
    <row r="325" spans="1:65" s="2" customFormat="1" ht="24" customHeight="1">
      <c r="A325" s="33"/>
      <c r="B325" s="167"/>
      <c r="C325" s="168" t="s">
        <v>752</v>
      </c>
      <c r="D325" s="168" t="s">
        <v>179</v>
      </c>
      <c r="E325" s="169" t="s">
        <v>753</v>
      </c>
      <c r="F325" s="170" t="s">
        <v>754</v>
      </c>
      <c r="G325" s="171" t="s">
        <v>194</v>
      </c>
      <c r="H325" s="172">
        <v>84</v>
      </c>
      <c r="I325" s="173"/>
      <c r="J325" s="174">
        <f>ROUND(I325*H325,2)</f>
        <v>0</v>
      </c>
      <c r="K325" s="170" t="s">
        <v>183</v>
      </c>
      <c r="L325" s="34"/>
      <c r="M325" s="175" t="s">
        <v>1</v>
      </c>
      <c r="N325" s="176" t="s">
        <v>40</v>
      </c>
      <c r="O325" s="59"/>
      <c r="P325" s="177">
        <f>O325*H325</f>
        <v>0</v>
      </c>
      <c r="Q325" s="177">
        <v>0</v>
      </c>
      <c r="R325" s="177">
        <f>Q325*H325</f>
        <v>0</v>
      </c>
      <c r="S325" s="177">
        <v>0.00348</v>
      </c>
      <c r="T325" s="178">
        <f>S325*H325</f>
        <v>0.29232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9" t="s">
        <v>184</v>
      </c>
      <c r="AT325" s="179" t="s">
        <v>179</v>
      </c>
      <c r="AU325" s="179" t="s">
        <v>84</v>
      </c>
      <c r="AY325" s="18" t="s">
        <v>177</v>
      </c>
      <c r="BE325" s="180">
        <f>IF(N325="základní",J325,0)</f>
        <v>0</v>
      </c>
      <c r="BF325" s="180">
        <f>IF(N325="snížená",J325,0)</f>
        <v>0</v>
      </c>
      <c r="BG325" s="180">
        <f>IF(N325="zákl. přenesená",J325,0)</f>
        <v>0</v>
      </c>
      <c r="BH325" s="180">
        <f>IF(N325="sníž. přenesená",J325,0)</f>
        <v>0</v>
      </c>
      <c r="BI325" s="180">
        <f>IF(N325="nulová",J325,0)</f>
        <v>0</v>
      </c>
      <c r="BJ325" s="18" t="s">
        <v>82</v>
      </c>
      <c r="BK325" s="180">
        <f>ROUND(I325*H325,2)</f>
        <v>0</v>
      </c>
      <c r="BL325" s="18" t="s">
        <v>184</v>
      </c>
      <c r="BM325" s="179" t="s">
        <v>755</v>
      </c>
    </row>
    <row r="326" spans="2:63" s="12" customFormat="1" ht="22.9" customHeight="1">
      <c r="B326" s="154"/>
      <c r="D326" s="155" t="s">
        <v>74</v>
      </c>
      <c r="E326" s="165" t="s">
        <v>346</v>
      </c>
      <c r="F326" s="165" t="s">
        <v>347</v>
      </c>
      <c r="I326" s="157"/>
      <c r="J326" s="166">
        <f>BK326</f>
        <v>0</v>
      </c>
      <c r="L326" s="154"/>
      <c r="M326" s="159"/>
      <c r="N326" s="160"/>
      <c r="O326" s="160"/>
      <c r="P326" s="161">
        <f>SUM(P327:P339)</f>
        <v>0</v>
      </c>
      <c r="Q326" s="160"/>
      <c r="R326" s="161">
        <f>SUM(R327:R339)</f>
        <v>0</v>
      </c>
      <c r="S326" s="160"/>
      <c r="T326" s="162">
        <f>SUM(T327:T339)</f>
        <v>0</v>
      </c>
      <c r="AR326" s="155" t="s">
        <v>82</v>
      </c>
      <c r="AT326" s="163" t="s">
        <v>74</v>
      </c>
      <c r="AU326" s="163" t="s">
        <v>82</v>
      </c>
      <c r="AY326" s="155" t="s">
        <v>177</v>
      </c>
      <c r="BK326" s="164">
        <f>SUM(BK327:BK339)</f>
        <v>0</v>
      </c>
    </row>
    <row r="327" spans="1:65" s="2" customFormat="1" ht="16.5" customHeight="1">
      <c r="A327" s="33"/>
      <c r="B327" s="167"/>
      <c r="C327" s="168" t="s">
        <v>756</v>
      </c>
      <c r="D327" s="168" t="s">
        <v>179</v>
      </c>
      <c r="E327" s="169" t="s">
        <v>353</v>
      </c>
      <c r="F327" s="170" t="s">
        <v>354</v>
      </c>
      <c r="G327" s="171" t="s">
        <v>234</v>
      </c>
      <c r="H327" s="172">
        <v>190.89</v>
      </c>
      <c r="I327" s="173"/>
      <c r="J327" s="174">
        <f>ROUND(I327*H327,2)</f>
        <v>0</v>
      </c>
      <c r="K327" s="170" t="s">
        <v>183</v>
      </c>
      <c r="L327" s="34"/>
      <c r="M327" s="175" t="s">
        <v>1</v>
      </c>
      <c r="N327" s="176" t="s">
        <v>40</v>
      </c>
      <c r="O327" s="59"/>
      <c r="P327" s="177">
        <f>O327*H327</f>
        <v>0</v>
      </c>
      <c r="Q327" s="177">
        <v>0</v>
      </c>
      <c r="R327" s="177">
        <f>Q327*H327</f>
        <v>0</v>
      </c>
      <c r="S327" s="177">
        <v>0</v>
      </c>
      <c r="T327" s="178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79" t="s">
        <v>184</v>
      </c>
      <c r="AT327" s="179" t="s">
        <v>179</v>
      </c>
      <c r="AU327" s="179" t="s">
        <v>84</v>
      </c>
      <c r="AY327" s="18" t="s">
        <v>177</v>
      </c>
      <c r="BE327" s="180">
        <f>IF(N327="základní",J327,0)</f>
        <v>0</v>
      </c>
      <c r="BF327" s="180">
        <f>IF(N327="snížená",J327,0)</f>
        <v>0</v>
      </c>
      <c r="BG327" s="180">
        <f>IF(N327="zákl. přenesená",J327,0)</f>
        <v>0</v>
      </c>
      <c r="BH327" s="180">
        <f>IF(N327="sníž. přenesená",J327,0)</f>
        <v>0</v>
      </c>
      <c r="BI327" s="180">
        <f>IF(N327="nulová",J327,0)</f>
        <v>0</v>
      </c>
      <c r="BJ327" s="18" t="s">
        <v>82</v>
      </c>
      <c r="BK327" s="180">
        <f>ROUND(I327*H327,2)</f>
        <v>0</v>
      </c>
      <c r="BL327" s="18" t="s">
        <v>184</v>
      </c>
      <c r="BM327" s="179" t="s">
        <v>757</v>
      </c>
    </row>
    <row r="328" spans="2:51" s="13" customFormat="1" ht="12">
      <c r="B328" s="181"/>
      <c r="D328" s="182" t="s">
        <v>189</v>
      </c>
      <c r="E328" s="183" t="s">
        <v>137</v>
      </c>
      <c r="F328" s="184" t="s">
        <v>452</v>
      </c>
      <c r="H328" s="185">
        <v>190.89</v>
      </c>
      <c r="I328" s="186"/>
      <c r="L328" s="181"/>
      <c r="M328" s="187"/>
      <c r="N328" s="188"/>
      <c r="O328" s="188"/>
      <c r="P328" s="188"/>
      <c r="Q328" s="188"/>
      <c r="R328" s="188"/>
      <c r="S328" s="188"/>
      <c r="T328" s="189"/>
      <c r="AT328" s="183" t="s">
        <v>189</v>
      </c>
      <c r="AU328" s="183" t="s">
        <v>84</v>
      </c>
      <c r="AV328" s="13" t="s">
        <v>84</v>
      </c>
      <c r="AW328" s="13" t="s">
        <v>31</v>
      </c>
      <c r="AX328" s="13" t="s">
        <v>82</v>
      </c>
      <c r="AY328" s="183" t="s">
        <v>177</v>
      </c>
    </row>
    <row r="329" spans="1:65" s="2" customFormat="1" ht="24" customHeight="1">
      <c r="A329" s="33"/>
      <c r="B329" s="167"/>
      <c r="C329" s="168" t="s">
        <v>758</v>
      </c>
      <c r="D329" s="168" t="s">
        <v>179</v>
      </c>
      <c r="E329" s="169" t="s">
        <v>357</v>
      </c>
      <c r="F329" s="170" t="s">
        <v>358</v>
      </c>
      <c r="G329" s="171" t="s">
        <v>234</v>
      </c>
      <c r="H329" s="172">
        <v>2672.46</v>
      </c>
      <c r="I329" s="173"/>
      <c r="J329" s="174">
        <f>ROUND(I329*H329,2)</f>
        <v>0</v>
      </c>
      <c r="K329" s="170" t="s">
        <v>183</v>
      </c>
      <c r="L329" s="34"/>
      <c r="M329" s="175" t="s">
        <v>1</v>
      </c>
      <c r="N329" s="176" t="s">
        <v>40</v>
      </c>
      <c r="O329" s="59"/>
      <c r="P329" s="177">
        <f>O329*H329</f>
        <v>0</v>
      </c>
      <c r="Q329" s="177">
        <v>0</v>
      </c>
      <c r="R329" s="177">
        <f>Q329*H329</f>
        <v>0</v>
      </c>
      <c r="S329" s="177">
        <v>0</v>
      </c>
      <c r="T329" s="178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79" t="s">
        <v>184</v>
      </c>
      <c r="AT329" s="179" t="s">
        <v>179</v>
      </c>
      <c r="AU329" s="179" t="s">
        <v>84</v>
      </c>
      <c r="AY329" s="18" t="s">
        <v>177</v>
      </c>
      <c r="BE329" s="180">
        <f>IF(N329="základní",J329,0)</f>
        <v>0</v>
      </c>
      <c r="BF329" s="180">
        <f>IF(N329="snížená",J329,0)</f>
        <v>0</v>
      </c>
      <c r="BG329" s="180">
        <f>IF(N329="zákl. přenesená",J329,0)</f>
        <v>0</v>
      </c>
      <c r="BH329" s="180">
        <f>IF(N329="sníž. přenesená",J329,0)</f>
        <v>0</v>
      </c>
      <c r="BI329" s="180">
        <f>IF(N329="nulová",J329,0)</f>
        <v>0</v>
      </c>
      <c r="BJ329" s="18" t="s">
        <v>82</v>
      </c>
      <c r="BK329" s="180">
        <f>ROUND(I329*H329,2)</f>
        <v>0</v>
      </c>
      <c r="BL329" s="18" t="s">
        <v>184</v>
      </c>
      <c r="BM329" s="179" t="s">
        <v>759</v>
      </c>
    </row>
    <row r="330" spans="2:51" s="13" customFormat="1" ht="12">
      <c r="B330" s="181"/>
      <c r="D330" s="182" t="s">
        <v>189</v>
      </c>
      <c r="E330" s="183" t="s">
        <v>1</v>
      </c>
      <c r="F330" s="184" t="s">
        <v>360</v>
      </c>
      <c r="H330" s="185">
        <v>2672.46</v>
      </c>
      <c r="I330" s="186"/>
      <c r="L330" s="181"/>
      <c r="M330" s="187"/>
      <c r="N330" s="188"/>
      <c r="O330" s="188"/>
      <c r="P330" s="188"/>
      <c r="Q330" s="188"/>
      <c r="R330" s="188"/>
      <c r="S330" s="188"/>
      <c r="T330" s="189"/>
      <c r="AT330" s="183" t="s">
        <v>189</v>
      </c>
      <c r="AU330" s="183" t="s">
        <v>84</v>
      </c>
      <c r="AV330" s="13" t="s">
        <v>84</v>
      </c>
      <c r="AW330" s="13" t="s">
        <v>31</v>
      </c>
      <c r="AX330" s="13" t="s">
        <v>82</v>
      </c>
      <c r="AY330" s="183" t="s">
        <v>177</v>
      </c>
    </row>
    <row r="331" spans="1:65" s="2" customFormat="1" ht="16.5" customHeight="1">
      <c r="A331" s="33"/>
      <c r="B331" s="167"/>
      <c r="C331" s="168" t="s">
        <v>760</v>
      </c>
      <c r="D331" s="168" t="s">
        <v>179</v>
      </c>
      <c r="E331" s="169" t="s">
        <v>362</v>
      </c>
      <c r="F331" s="170" t="s">
        <v>363</v>
      </c>
      <c r="G331" s="171" t="s">
        <v>234</v>
      </c>
      <c r="H331" s="172">
        <v>27.395</v>
      </c>
      <c r="I331" s="173"/>
      <c r="J331" s="174">
        <f>ROUND(I331*H331,2)</f>
        <v>0</v>
      </c>
      <c r="K331" s="170" t="s">
        <v>183</v>
      </c>
      <c r="L331" s="34"/>
      <c r="M331" s="175" t="s">
        <v>1</v>
      </c>
      <c r="N331" s="176" t="s">
        <v>40</v>
      </c>
      <c r="O331" s="59"/>
      <c r="P331" s="177">
        <f>O331*H331</f>
        <v>0</v>
      </c>
      <c r="Q331" s="177">
        <v>0</v>
      </c>
      <c r="R331" s="177">
        <f>Q331*H331</f>
        <v>0</v>
      </c>
      <c r="S331" s="177">
        <v>0</v>
      </c>
      <c r="T331" s="178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79" t="s">
        <v>184</v>
      </c>
      <c r="AT331" s="179" t="s">
        <v>179</v>
      </c>
      <c r="AU331" s="179" t="s">
        <v>84</v>
      </c>
      <c r="AY331" s="18" t="s">
        <v>177</v>
      </c>
      <c r="BE331" s="180">
        <f>IF(N331="základní",J331,0)</f>
        <v>0</v>
      </c>
      <c r="BF331" s="180">
        <f>IF(N331="snížená",J331,0)</f>
        <v>0</v>
      </c>
      <c r="BG331" s="180">
        <f>IF(N331="zákl. přenesená",J331,0)</f>
        <v>0</v>
      </c>
      <c r="BH331" s="180">
        <f>IF(N331="sníž. přenesená",J331,0)</f>
        <v>0</v>
      </c>
      <c r="BI331" s="180">
        <f>IF(N331="nulová",J331,0)</f>
        <v>0</v>
      </c>
      <c r="BJ331" s="18" t="s">
        <v>82</v>
      </c>
      <c r="BK331" s="180">
        <f>ROUND(I331*H331,2)</f>
        <v>0</v>
      </c>
      <c r="BL331" s="18" t="s">
        <v>184</v>
      </c>
      <c r="BM331" s="179" t="s">
        <v>761</v>
      </c>
    </row>
    <row r="332" spans="2:51" s="13" customFormat="1" ht="12">
      <c r="B332" s="181"/>
      <c r="D332" s="182" t="s">
        <v>189</v>
      </c>
      <c r="E332" s="183" t="s">
        <v>139</v>
      </c>
      <c r="F332" s="184" t="s">
        <v>762</v>
      </c>
      <c r="H332" s="185">
        <v>27.395</v>
      </c>
      <c r="I332" s="186"/>
      <c r="L332" s="181"/>
      <c r="M332" s="187"/>
      <c r="N332" s="188"/>
      <c r="O332" s="188"/>
      <c r="P332" s="188"/>
      <c r="Q332" s="188"/>
      <c r="R332" s="188"/>
      <c r="S332" s="188"/>
      <c r="T332" s="189"/>
      <c r="AT332" s="183" t="s">
        <v>189</v>
      </c>
      <c r="AU332" s="183" t="s">
        <v>84</v>
      </c>
      <c r="AV332" s="13" t="s">
        <v>84</v>
      </c>
      <c r="AW332" s="13" t="s">
        <v>31</v>
      </c>
      <c r="AX332" s="13" t="s">
        <v>82</v>
      </c>
      <c r="AY332" s="183" t="s">
        <v>177</v>
      </c>
    </row>
    <row r="333" spans="1:65" s="2" customFormat="1" ht="24" customHeight="1">
      <c r="A333" s="33"/>
      <c r="B333" s="167"/>
      <c r="C333" s="168" t="s">
        <v>763</v>
      </c>
      <c r="D333" s="168" t="s">
        <v>179</v>
      </c>
      <c r="E333" s="169" t="s">
        <v>367</v>
      </c>
      <c r="F333" s="170" t="s">
        <v>368</v>
      </c>
      <c r="G333" s="171" t="s">
        <v>234</v>
      </c>
      <c r="H333" s="172">
        <v>383.53</v>
      </c>
      <c r="I333" s="173"/>
      <c r="J333" s="174">
        <f>ROUND(I333*H333,2)</f>
        <v>0</v>
      </c>
      <c r="K333" s="170" t="s">
        <v>183</v>
      </c>
      <c r="L333" s="34"/>
      <c r="M333" s="175" t="s">
        <v>1</v>
      </c>
      <c r="N333" s="176" t="s">
        <v>40</v>
      </c>
      <c r="O333" s="59"/>
      <c r="P333" s="177">
        <f>O333*H333</f>
        <v>0</v>
      </c>
      <c r="Q333" s="177">
        <v>0</v>
      </c>
      <c r="R333" s="177">
        <f>Q333*H333</f>
        <v>0</v>
      </c>
      <c r="S333" s="177">
        <v>0</v>
      </c>
      <c r="T333" s="178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9" t="s">
        <v>184</v>
      </c>
      <c r="AT333" s="179" t="s">
        <v>179</v>
      </c>
      <c r="AU333" s="179" t="s">
        <v>84</v>
      </c>
      <c r="AY333" s="18" t="s">
        <v>177</v>
      </c>
      <c r="BE333" s="180">
        <f>IF(N333="základní",J333,0)</f>
        <v>0</v>
      </c>
      <c r="BF333" s="180">
        <f>IF(N333="snížená",J333,0)</f>
        <v>0</v>
      </c>
      <c r="BG333" s="180">
        <f>IF(N333="zákl. přenesená",J333,0)</f>
        <v>0</v>
      </c>
      <c r="BH333" s="180">
        <f>IF(N333="sníž. přenesená",J333,0)</f>
        <v>0</v>
      </c>
      <c r="BI333" s="180">
        <f>IF(N333="nulová",J333,0)</f>
        <v>0</v>
      </c>
      <c r="BJ333" s="18" t="s">
        <v>82</v>
      </c>
      <c r="BK333" s="180">
        <f>ROUND(I333*H333,2)</f>
        <v>0</v>
      </c>
      <c r="BL333" s="18" t="s">
        <v>184</v>
      </c>
      <c r="BM333" s="179" t="s">
        <v>764</v>
      </c>
    </row>
    <row r="334" spans="2:51" s="13" customFormat="1" ht="12">
      <c r="B334" s="181"/>
      <c r="D334" s="182" t="s">
        <v>189</v>
      </c>
      <c r="E334" s="183" t="s">
        <v>1</v>
      </c>
      <c r="F334" s="184" t="s">
        <v>370</v>
      </c>
      <c r="H334" s="185">
        <v>383.53</v>
      </c>
      <c r="I334" s="186"/>
      <c r="L334" s="181"/>
      <c r="M334" s="187"/>
      <c r="N334" s="188"/>
      <c r="O334" s="188"/>
      <c r="P334" s="188"/>
      <c r="Q334" s="188"/>
      <c r="R334" s="188"/>
      <c r="S334" s="188"/>
      <c r="T334" s="189"/>
      <c r="AT334" s="183" t="s">
        <v>189</v>
      </c>
      <c r="AU334" s="183" t="s">
        <v>84</v>
      </c>
      <c r="AV334" s="13" t="s">
        <v>84</v>
      </c>
      <c r="AW334" s="13" t="s">
        <v>31</v>
      </c>
      <c r="AX334" s="13" t="s">
        <v>82</v>
      </c>
      <c r="AY334" s="183" t="s">
        <v>177</v>
      </c>
    </row>
    <row r="335" spans="1:65" s="2" customFormat="1" ht="24" customHeight="1">
      <c r="A335" s="33"/>
      <c r="B335" s="167"/>
      <c r="C335" s="168" t="s">
        <v>765</v>
      </c>
      <c r="D335" s="168" t="s">
        <v>179</v>
      </c>
      <c r="E335" s="169" t="s">
        <v>372</v>
      </c>
      <c r="F335" s="170" t="s">
        <v>373</v>
      </c>
      <c r="G335" s="171" t="s">
        <v>234</v>
      </c>
      <c r="H335" s="172">
        <v>218.285</v>
      </c>
      <c r="I335" s="173"/>
      <c r="J335" s="174">
        <f>ROUND(I335*H335,2)</f>
        <v>0</v>
      </c>
      <c r="K335" s="170" t="s">
        <v>183</v>
      </c>
      <c r="L335" s="34"/>
      <c r="M335" s="175" t="s">
        <v>1</v>
      </c>
      <c r="N335" s="176" t="s">
        <v>40</v>
      </c>
      <c r="O335" s="59"/>
      <c r="P335" s="177">
        <f>O335*H335</f>
        <v>0</v>
      </c>
      <c r="Q335" s="177">
        <v>0</v>
      </c>
      <c r="R335" s="177">
        <f>Q335*H335</f>
        <v>0</v>
      </c>
      <c r="S335" s="177">
        <v>0</v>
      </c>
      <c r="T335" s="178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9" t="s">
        <v>184</v>
      </c>
      <c r="AT335" s="179" t="s">
        <v>179</v>
      </c>
      <c r="AU335" s="179" t="s">
        <v>84</v>
      </c>
      <c r="AY335" s="18" t="s">
        <v>177</v>
      </c>
      <c r="BE335" s="180">
        <f>IF(N335="základní",J335,0)</f>
        <v>0</v>
      </c>
      <c r="BF335" s="180">
        <f>IF(N335="snížená",J335,0)</f>
        <v>0</v>
      </c>
      <c r="BG335" s="180">
        <f>IF(N335="zákl. přenesená",J335,0)</f>
        <v>0</v>
      </c>
      <c r="BH335" s="180">
        <f>IF(N335="sníž. přenesená",J335,0)</f>
        <v>0</v>
      </c>
      <c r="BI335" s="180">
        <f>IF(N335="nulová",J335,0)</f>
        <v>0</v>
      </c>
      <c r="BJ335" s="18" t="s">
        <v>82</v>
      </c>
      <c r="BK335" s="180">
        <f>ROUND(I335*H335,2)</f>
        <v>0</v>
      </c>
      <c r="BL335" s="18" t="s">
        <v>184</v>
      </c>
      <c r="BM335" s="179" t="s">
        <v>766</v>
      </c>
    </row>
    <row r="336" spans="1:65" s="2" customFormat="1" ht="36" customHeight="1">
      <c r="A336" s="33"/>
      <c r="B336" s="167"/>
      <c r="C336" s="168" t="s">
        <v>767</v>
      </c>
      <c r="D336" s="168" t="s">
        <v>179</v>
      </c>
      <c r="E336" s="169" t="s">
        <v>768</v>
      </c>
      <c r="F336" s="170" t="s">
        <v>769</v>
      </c>
      <c r="G336" s="171" t="s">
        <v>234</v>
      </c>
      <c r="H336" s="172">
        <v>27.395</v>
      </c>
      <c r="I336" s="173"/>
      <c r="J336" s="174">
        <f>ROUND(I336*H336,2)</f>
        <v>0</v>
      </c>
      <c r="K336" s="170" t="s">
        <v>183</v>
      </c>
      <c r="L336" s="34"/>
      <c r="M336" s="175" t="s">
        <v>1</v>
      </c>
      <c r="N336" s="176" t="s">
        <v>40</v>
      </c>
      <c r="O336" s="59"/>
      <c r="P336" s="177">
        <f>O336*H336</f>
        <v>0</v>
      </c>
      <c r="Q336" s="177">
        <v>0</v>
      </c>
      <c r="R336" s="177">
        <f>Q336*H336</f>
        <v>0</v>
      </c>
      <c r="S336" s="177">
        <v>0</v>
      </c>
      <c r="T336" s="178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9" t="s">
        <v>184</v>
      </c>
      <c r="AT336" s="179" t="s">
        <v>179</v>
      </c>
      <c r="AU336" s="179" t="s">
        <v>84</v>
      </c>
      <c r="AY336" s="18" t="s">
        <v>177</v>
      </c>
      <c r="BE336" s="180">
        <f>IF(N336="základní",J336,0)</f>
        <v>0</v>
      </c>
      <c r="BF336" s="180">
        <f>IF(N336="snížená",J336,0)</f>
        <v>0</v>
      </c>
      <c r="BG336" s="180">
        <f>IF(N336="zákl. přenesená",J336,0)</f>
        <v>0</v>
      </c>
      <c r="BH336" s="180">
        <f>IF(N336="sníž. přenesená",J336,0)</f>
        <v>0</v>
      </c>
      <c r="BI336" s="180">
        <f>IF(N336="nulová",J336,0)</f>
        <v>0</v>
      </c>
      <c r="BJ336" s="18" t="s">
        <v>82</v>
      </c>
      <c r="BK336" s="180">
        <f>ROUND(I336*H336,2)</f>
        <v>0</v>
      </c>
      <c r="BL336" s="18" t="s">
        <v>184</v>
      </c>
      <c r="BM336" s="179" t="s">
        <v>770</v>
      </c>
    </row>
    <row r="337" spans="1:65" s="2" customFormat="1" ht="24" customHeight="1">
      <c r="A337" s="33"/>
      <c r="B337" s="167"/>
      <c r="C337" s="168" t="s">
        <v>771</v>
      </c>
      <c r="D337" s="168" t="s">
        <v>179</v>
      </c>
      <c r="E337" s="169" t="s">
        <v>381</v>
      </c>
      <c r="F337" s="170" t="s">
        <v>382</v>
      </c>
      <c r="G337" s="171" t="s">
        <v>234</v>
      </c>
      <c r="H337" s="172">
        <v>91.35</v>
      </c>
      <c r="I337" s="173"/>
      <c r="J337" s="174">
        <f>ROUND(I337*H337,2)</f>
        <v>0</v>
      </c>
      <c r="K337" s="170" t="s">
        <v>183</v>
      </c>
      <c r="L337" s="34"/>
      <c r="M337" s="175" t="s">
        <v>1</v>
      </c>
      <c r="N337" s="176" t="s">
        <v>40</v>
      </c>
      <c r="O337" s="59"/>
      <c r="P337" s="177">
        <f>O337*H337</f>
        <v>0</v>
      </c>
      <c r="Q337" s="177">
        <v>0</v>
      </c>
      <c r="R337" s="177">
        <f>Q337*H337</f>
        <v>0</v>
      </c>
      <c r="S337" s="177">
        <v>0</v>
      </c>
      <c r="T337" s="178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79" t="s">
        <v>184</v>
      </c>
      <c r="AT337" s="179" t="s">
        <v>179</v>
      </c>
      <c r="AU337" s="179" t="s">
        <v>84</v>
      </c>
      <c r="AY337" s="18" t="s">
        <v>177</v>
      </c>
      <c r="BE337" s="180">
        <f>IF(N337="základní",J337,0)</f>
        <v>0</v>
      </c>
      <c r="BF337" s="180">
        <f>IF(N337="snížená",J337,0)</f>
        <v>0</v>
      </c>
      <c r="BG337" s="180">
        <f>IF(N337="zákl. přenesená",J337,0)</f>
        <v>0</v>
      </c>
      <c r="BH337" s="180">
        <f>IF(N337="sníž. přenesená",J337,0)</f>
        <v>0</v>
      </c>
      <c r="BI337" s="180">
        <f>IF(N337="nulová",J337,0)</f>
        <v>0</v>
      </c>
      <c r="BJ337" s="18" t="s">
        <v>82</v>
      </c>
      <c r="BK337" s="180">
        <f>ROUND(I337*H337,2)</f>
        <v>0</v>
      </c>
      <c r="BL337" s="18" t="s">
        <v>184</v>
      </c>
      <c r="BM337" s="179" t="s">
        <v>772</v>
      </c>
    </row>
    <row r="338" spans="2:51" s="13" customFormat="1" ht="12">
      <c r="B338" s="181"/>
      <c r="D338" s="182" t="s">
        <v>189</v>
      </c>
      <c r="E338" s="183" t="s">
        <v>1</v>
      </c>
      <c r="F338" s="184" t="s">
        <v>773</v>
      </c>
      <c r="H338" s="185">
        <v>91.35</v>
      </c>
      <c r="I338" s="186"/>
      <c r="L338" s="181"/>
      <c r="M338" s="187"/>
      <c r="N338" s="188"/>
      <c r="O338" s="188"/>
      <c r="P338" s="188"/>
      <c r="Q338" s="188"/>
      <c r="R338" s="188"/>
      <c r="S338" s="188"/>
      <c r="T338" s="189"/>
      <c r="AT338" s="183" t="s">
        <v>189</v>
      </c>
      <c r="AU338" s="183" t="s">
        <v>84</v>
      </c>
      <c r="AV338" s="13" t="s">
        <v>84</v>
      </c>
      <c r="AW338" s="13" t="s">
        <v>31</v>
      </c>
      <c r="AX338" s="13" t="s">
        <v>82</v>
      </c>
      <c r="AY338" s="183" t="s">
        <v>177</v>
      </c>
    </row>
    <row r="339" spans="1:65" s="2" customFormat="1" ht="24" customHeight="1">
      <c r="A339" s="33"/>
      <c r="B339" s="167"/>
      <c r="C339" s="168" t="s">
        <v>774</v>
      </c>
      <c r="D339" s="168" t="s">
        <v>179</v>
      </c>
      <c r="E339" s="169" t="s">
        <v>385</v>
      </c>
      <c r="F339" s="170" t="s">
        <v>386</v>
      </c>
      <c r="G339" s="171" t="s">
        <v>234</v>
      </c>
      <c r="H339" s="172">
        <v>99.54</v>
      </c>
      <c r="I339" s="173"/>
      <c r="J339" s="174">
        <f>ROUND(I339*H339,2)</f>
        <v>0</v>
      </c>
      <c r="K339" s="170" t="s">
        <v>183</v>
      </c>
      <c r="L339" s="34"/>
      <c r="M339" s="175" t="s">
        <v>1</v>
      </c>
      <c r="N339" s="176" t="s">
        <v>40</v>
      </c>
      <c r="O339" s="59"/>
      <c r="P339" s="177">
        <f>O339*H339</f>
        <v>0</v>
      </c>
      <c r="Q339" s="177">
        <v>0</v>
      </c>
      <c r="R339" s="177">
        <f>Q339*H339</f>
        <v>0</v>
      </c>
      <c r="S339" s="177">
        <v>0</v>
      </c>
      <c r="T339" s="178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79" t="s">
        <v>184</v>
      </c>
      <c r="AT339" s="179" t="s">
        <v>179</v>
      </c>
      <c r="AU339" s="179" t="s">
        <v>84</v>
      </c>
      <c r="AY339" s="18" t="s">
        <v>177</v>
      </c>
      <c r="BE339" s="180">
        <f>IF(N339="základní",J339,0)</f>
        <v>0</v>
      </c>
      <c r="BF339" s="180">
        <f>IF(N339="snížená",J339,0)</f>
        <v>0</v>
      </c>
      <c r="BG339" s="180">
        <f>IF(N339="zákl. přenesená",J339,0)</f>
        <v>0</v>
      </c>
      <c r="BH339" s="180">
        <f>IF(N339="sníž. přenesená",J339,0)</f>
        <v>0</v>
      </c>
      <c r="BI339" s="180">
        <f>IF(N339="nulová",J339,0)</f>
        <v>0</v>
      </c>
      <c r="BJ339" s="18" t="s">
        <v>82</v>
      </c>
      <c r="BK339" s="180">
        <f>ROUND(I339*H339,2)</f>
        <v>0</v>
      </c>
      <c r="BL339" s="18" t="s">
        <v>184</v>
      </c>
      <c r="BM339" s="179" t="s">
        <v>775</v>
      </c>
    </row>
    <row r="340" spans="2:63" s="12" customFormat="1" ht="22.9" customHeight="1">
      <c r="B340" s="154"/>
      <c r="D340" s="155" t="s">
        <v>74</v>
      </c>
      <c r="E340" s="165" t="s">
        <v>389</v>
      </c>
      <c r="F340" s="165" t="s">
        <v>390</v>
      </c>
      <c r="I340" s="157"/>
      <c r="J340" s="166">
        <f>BK340</f>
        <v>0</v>
      </c>
      <c r="L340" s="154"/>
      <c r="M340" s="159"/>
      <c r="N340" s="160"/>
      <c r="O340" s="160"/>
      <c r="P340" s="161">
        <f>P341</f>
        <v>0</v>
      </c>
      <c r="Q340" s="160"/>
      <c r="R340" s="161">
        <f>R341</f>
        <v>0</v>
      </c>
      <c r="S340" s="160"/>
      <c r="T340" s="162">
        <f>T341</f>
        <v>0</v>
      </c>
      <c r="AR340" s="155" t="s">
        <v>82</v>
      </c>
      <c r="AT340" s="163" t="s">
        <v>74</v>
      </c>
      <c r="AU340" s="163" t="s">
        <v>82</v>
      </c>
      <c r="AY340" s="155" t="s">
        <v>177</v>
      </c>
      <c r="BK340" s="164">
        <f>BK341</f>
        <v>0</v>
      </c>
    </row>
    <row r="341" spans="1:65" s="2" customFormat="1" ht="16.5" customHeight="1">
      <c r="A341" s="33"/>
      <c r="B341" s="167"/>
      <c r="C341" s="168" t="s">
        <v>776</v>
      </c>
      <c r="D341" s="168" t="s">
        <v>179</v>
      </c>
      <c r="E341" s="169" t="s">
        <v>392</v>
      </c>
      <c r="F341" s="170" t="s">
        <v>393</v>
      </c>
      <c r="G341" s="171" t="s">
        <v>234</v>
      </c>
      <c r="H341" s="172">
        <v>442.471</v>
      </c>
      <c r="I341" s="173"/>
      <c r="J341" s="174">
        <f>ROUND(I341*H341,2)</f>
        <v>0</v>
      </c>
      <c r="K341" s="170" t="s">
        <v>183</v>
      </c>
      <c r="L341" s="34"/>
      <c r="M341" s="175" t="s">
        <v>1</v>
      </c>
      <c r="N341" s="176" t="s">
        <v>40</v>
      </c>
      <c r="O341" s="59"/>
      <c r="P341" s="177">
        <f>O341*H341</f>
        <v>0</v>
      </c>
      <c r="Q341" s="177">
        <v>0</v>
      </c>
      <c r="R341" s="177">
        <f>Q341*H341</f>
        <v>0</v>
      </c>
      <c r="S341" s="177">
        <v>0</v>
      </c>
      <c r="T341" s="178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79" t="s">
        <v>184</v>
      </c>
      <c r="AT341" s="179" t="s">
        <v>179</v>
      </c>
      <c r="AU341" s="179" t="s">
        <v>84</v>
      </c>
      <c r="AY341" s="18" t="s">
        <v>177</v>
      </c>
      <c r="BE341" s="180">
        <f>IF(N341="základní",J341,0)</f>
        <v>0</v>
      </c>
      <c r="BF341" s="180">
        <f>IF(N341="snížená",J341,0)</f>
        <v>0</v>
      </c>
      <c r="BG341" s="180">
        <f>IF(N341="zákl. přenesená",J341,0)</f>
        <v>0</v>
      </c>
      <c r="BH341" s="180">
        <f>IF(N341="sníž. přenesená",J341,0)</f>
        <v>0</v>
      </c>
      <c r="BI341" s="180">
        <f>IF(N341="nulová",J341,0)</f>
        <v>0</v>
      </c>
      <c r="BJ341" s="18" t="s">
        <v>82</v>
      </c>
      <c r="BK341" s="180">
        <f>ROUND(I341*H341,2)</f>
        <v>0</v>
      </c>
      <c r="BL341" s="18" t="s">
        <v>184</v>
      </c>
      <c r="BM341" s="179" t="s">
        <v>777</v>
      </c>
    </row>
    <row r="342" spans="2:63" s="12" customFormat="1" ht="25.9" customHeight="1">
      <c r="B342" s="154"/>
      <c r="D342" s="155" t="s">
        <v>74</v>
      </c>
      <c r="E342" s="156" t="s">
        <v>395</v>
      </c>
      <c r="F342" s="156" t="s">
        <v>396</v>
      </c>
      <c r="I342" s="157"/>
      <c r="J342" s="158">
        <f>BK342</f>
        <v>0</v>
      </c>
      <c r="L342" s="154"/>
      <c r="M342" s="159"/>
      <c r="N342" s="160"/>
      <c r="O342" s="160"/>
      <c r="P342" s="161">
        <f>P343+P349</f>
        <v>0</v>
      </c>
      <c r="Q342" s="160"/>
      <c r="R342" s="161">
        <f>R343+R349</f>
        <v>1.348773</v>
      </c>
      <c r="S342" s="160"/>
      <c r="T342" s="162">
        <f>T343+T349</f>
        <v>0</v>
      </c>
      <c r="AR342" s="155" t="s">
        <v>84</v>
      </c>
      <c r="AT342" s="163" t="s">
        <v>74</v>
      </c>
      <c r="AU342" s="163" t="s">
        <v>75</v>
      </c>
      <c r="AY342" s="155" t="s">
        <v>177</v>
      </c>
      <c r="BK342" s="164">
        <f>BK343+BK349</f>
        <v>0</v>
      </c>
    </row>
    <row r="343" spans="2:63" s="12" customFormat="1" ht="22.9" customHeight="1">
      <c r="B343" s="154"/>
      <c r="D343" s="155" t="s">
        <v>74</v>
      </c>
      <c r="E343" s="165" t="s">
        <v>397</v>
      </c>
      <c r="F343" s="165" t="s">
        <v>398</v>
      </c>
      <c r="I343" s="157"/>
      <c r="J343" s="166">
        <f>BK343</f>
        <v>0</v>
      </c>
      <c r="L343" s="154"/>
      <c r="M343" s="159"/>
      <c r="N343" s="160"/>
      <c r="O343" s="160"/>
      <c r="P343" s="161">
        <f>SUM(P344:P348)</f>
        <v>0</v>
      </c>
      <c r="Q343" s="160"/>
      <c r="R343" s="161">
        <f>SUM(R344:R348)</f>
        <v>0.798817</v>
      </c>
      <c r="S343" s="160"/>
      <c r="T343" s="162">
        <f>SUM(T344:T348)</f>
        <v>0</v>
      </c>
      <c r="AR343" s="155" t="s">
        <v>84</v>
      </c>
      <c r="AT343" s="163" t="s">
        <v>74</v>
      </c>
      <c r="AU343" s="163" t="s">
        <v>82</v>
      </c>
      <c r="AY343" s="155" t="s">
        <v>177</v>
      </c>
      <c r="BK343" s="164">
        <f>SUM(BK344:BK348)</f>
        <v>0</v>
      </c>
    </row>
    <row r="344" spans="1:65" s="2" customFormat="1" ht="24" customHeight="1">
      <c r="A344" s="33"/>
      <c r="B344" s="167"/>
      <c r="C344" s="168" t="s">
        <v>778</v>
      </c>
      <c r="D344" s="168" t="s">
        <v>179</v>
      </c>
      <c r="E344" s="169" t="s">
        <v>779</v>
      </c>
      <c r="F344" s="170" t="s">
        <v>780</v>
      </c>
      <c r="G344" s="171" t="s">
        <v>402</v>
      </c>
      <c r="H344" s="172">
        <v>683.1</v>
      </c>
      <c r="I344" s="173"/>
      <c r="J344" s="174">
        <f>ROUND(I344*H344,2)</f>
        <v>0</v>
      </c>
      <c r="K344" s="170" t="s">
        <v>183</v>
      </c>
      <c r="L344" s="34"/>
      <c r="M344" s="175" t="s">
        <v>1</v>
      </c>
      <c r="N344" s="176" t="s">
        <v>40</v>
      </c>
      <c r="O344" s="59"/>
      <c r="P344" s="177">
        <f>O344*H344</f>
        <v>0</v>
      </c>
      <c r="Q344" s="177">
        <v>7E-05</v>
      </c>
      <c r="R344" s="177">
        <f>Q344*H344</f>
        <v>0.047817</v>
      </c>
      <c r="S344" s="177">
        <v>0</v>
      </c>
      <c r="T344" s="178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9" t="s">
        <v>254</v>
      </c>
      <c r="AT344" s="179" t="s">
        <v>179</v>
      </c>
      <c r="AU344" s="179" t="s">
        <v>84</v>
      </c>
      <c r="AY344" s="18" t="s">
        <v>177</v>
      </c>
      <c r="BE344" s="180">
        <f>IF(N344="základní",J344,0)</f>
        <v>0</v>
      </c>
      <c r="BF344" s="180">
        <f>IF(N344="snížená",J344,0)</f>
        <v>0</v>
      </c>
      <c r="BG344" s="180">
        <f>IF(N344="zákl. přenesená",J344,0)</f>
        <v>0</v>
      </c>
      <c r="BH344" s="180">
        <f>IF(N344="sníž. přenesená",J344,0)</f>
        <v>0</v>
      </c>
      <c r="BI344" s="180">
        <f>IF(N344="nulová",J344,0)</f>
        <v>0</v>
      </c>
      <c r="BJ344" s="18" t="s">
        <v>82</v>
      </c>
      <c r="BK344" s="180">
        <f>ROUND(I344*H344,2)</f>
        <v>0</v>
      </c>
      <c r="BL344" s="18" t="s">
        <v>254</v>
      </c>
      <c r="BM344" s="179" t="s">
        <v>781</v>
      </c>
    </row>
    <row r="345" spans="2:51" s="14" customFormat="1" ht="12">
      <c r="B345" s="190"/>
      <c r="D345" s="182" t="s">
        <v>189</v>
      </c>
      <c r="E345" s="191" t="s">
        <v>1</v>
      </c>
      <c r="F345" s="192" t="s">
        <v>782</v>
      </c>
      <c r="H345" s="191" t="s">
        <v>1</v>
      </c>
      <c r="I345" s="193"/>
      <c r="L345" s="190"/>
      <c r="M345" s="194"/>
      <c r="N345" s="195"/>
      <c r="O345" s="195"/>
      <c r="P345" s="195"/>
      <c r="Q345" s="195"/>
      <c r="R345" s="195"/>
      <c r="S345" s="195"/>
      <c r="T345" s="196"/>
      <c r="AT345" s="191" t="s">
        <v>189</v>
      </c>
      <c r="AU345" s="191" t="s">
        <v>84</v>
      </c>
      <c r="AV345" s="14" t="s">
        <v>82</v>
      </c>
      <c r="AW345" s="14" t="s">
        <v>31</v>
      </c>
      <c r="AX345" s="14" t="s">
        <v>75</v>
      </c>
      <c r="AY345" s="191" t="s">
        <v>177</v>
      </c>
    </row>
    <row r="346" spans="2:51" s="13" customFormat="1" ht="12">
      <c r="B346" s="181"/>
      <c r="D346" s="182" t="s">
        <v>189</v>
      </c>
      <c r="E346" s="183" t="s">
        <v>1</v>
      </c>
      <c r="F346" s="184" t="s">
        <v>783</v>
      </c>
      <c r="H346" s="185">
        <v>683.1</v>
      </c>
      <c r="I346" s="186"/>
      <c r="L346" s="181"/>
      <c r="M346" s="187"/>
      <c r="N346" s="188"/>
      <c r="O346" s="188"/>
      <c r="P346" s="188"/>
      <c r="Q346" s="188"/>
      <c r="R346" s="188"/>
      <c r="S346" s="188"/>
      <c r="T346" s="189"/>
      <c r="AT346" s="183" t="s">
        <v>189</v>
      </c>
      <c r="AU346" s="183" t="s">
        <v>84</v>
      </c>
      <c r="AV346" s="13" t="s">
        <v>84</v>
      </c>
      <c r="AW346" s="13" t="s">
        <v>31</v>
      </c>
      <c r="AX346" s="13" t="s">
        <v>82</v>
      </c>
      <c r="AY346" s="183" t="s">
        <v>177</v>
      </c>
    </row>
    <row r="347" spans="1:65" s="2" customFormat="1" ht="24" customHeight="1">
      <c r="A347" s="33"/>
      <c r="B347" s="167"/>
      <c r="C347" s="205" t="s">
        <v>784</v>
      </c>
      <c r="D347" s="205" t="s">
        <v>290</v>
      </c>
      <c r="E347" s="206" t="s">
        <v>785</v>
      </c>
      <c r="F347" s="207" t="s">
        <v>786</v>
      </c>
      <c r="G347" s="208" t="s">
        <v>234</v>
      </c>
      <c r="H347" s="209">
        <v>0.751</v>
      </c>
      <c r="I347" s="210"/>
      <c r="J347" s="211">
        <f>ROUND(I347*H347,2)</f>
        <v>0</v>
      </c>
      <c r="K347" s="207" t="s">
        <v>275</v>
      </c>
      <c r="L347" s="212"/>
      <c r="M347" s="213" t="s">
        <v>1</v>
      </c>
      <c r="N347" s="214" t="s">
        <v>40</v>
      </c>
      <c r="O347" s="59"/>
      <c r="P347" s="177">
        <f>O347*H347</f>
        <v>0</v>
      </c>
      <c r="Q347" s="177">
        <v>1</v>
      </c>
      <c r="R347" s="177">
        <f>Q347*H347</f>
        <v>0.751</v>
      </c>
      <c r="S347" s="177">
        <v>0</v>
      </c>
      <c r="T347" s="178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79" t="s">
        <v>337</v>
      </c>
      <c r="AT347" s="179" t="s">
        <v>290</v>
      </c>
      <c r="AU347" s="179" t="s">
        <v>84</v>
      </c>
      <c r="AY347" s="18" t="s">
        <v>177</v>
      </c>
      <c r="BE347" s="180">
        <f>IF(N347="základní",J347,0)</f>
        <v>0</v>
      </c>
      <c r="BF347" s="180">
        <f>IF(N347="snížená",J347,0)</f>
        <v>0</v>
      </c>
      <c r="BG347" s="180">
        <f>IF(N347="zákl. přenesená",J347,0)</f>
        <v>0</v>
      </c>
      <c r="BH347" s="180">
        <f>IF(N347="sníž. přenesená",J347,0)</f>
        <v>0</v>
      </c>
      <c r="BI347" s="180">
        <f>IF(N347="nulová",J347,0)</f>
        <v>0</v>
      </c>
      <c r="BJ347" s="18" t="s">
        <v>82</v>
      </c>
      <c r="BK347" s="180">
        <f>ROUND(I347*H347,2)</f>
        <v>0</v>
      </c>
      <c r="BL347" s="18" t="s">
        <v>254</v>
      </c>
      <c r="BM347" s="179" t="s">
        <v>787</v>
      </c>
    </row>
    <row r="348" spans="1:65" s="2" customFormat="1" ht="24" customHeight="1">
      <c r="A348" s="33"/>
      <c r="B348" s="167"/>
      <c r="C348" s="168" t="s">
        <v>788</v>
      </c>
      <c r="D348" s="168" t="s">
        <v>179</v>
      </c>
      <c r="E348" s="169" t="s">
        <v>411</v>
      </c>
      <c r="F348" s="170" t="s">
        <v>412</v>
      </c>
      <c r="G348" s="171" t="s">
        <v>413</v>
      </c>
      <c r="H348" s="215"/>
      <c r="I348" s="173"/>
      <c r="J348" s="174">
        <f>ROUND(I348*H348,2)</f>
        <v>0</v>
      </c>
      <c r="K348" s="170" t="s">
        <v>183</v>
      </c>
      <c r="L348" s="34"/>
      <c r="M348" s="175" t="s">
        <v>1</v>
      </c>
      <c r="N348" s="176" t="s">
        <v>40</v>
      </c>
      <c r="O348" s="59"/>
      <c r="P348" s="177">
        <f>O348*H348</f>
        <v>0</v>
      </c>
      <c r="Q348" s="177">
        <v>0</v>
      </c>
      <c r="R348" s="177">
        <f>Q348*H348</f>
        <v>0</v>
      </c>
      <c r="S348" s="177">
        <v>0</v>
      </c>
      <c r="T348" s="178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79" t="s">
        <v>254</v>
      </c>
      <c r="AT348" s="179" t="s">
        <v>179</v>
      </c>
      <c r="AU348" s="179" t="s">
        <v>84</v>
      </c>
      <c r="AY348" s="18" t="s">
        <v>177</v>
      </c>
      <c r="BE348" s="180">
        <f>IF(N348="základní",J348,0)</f>
        <v>0</v>
      </c>
      <c r="BF348" s="180">
        <f>IF(N348="snížená",J348,0)</f>
        <v>0</v>
      </c>
      <c r="BG348" s="180">
        <f>IF(N348="zákl. přenesená",J348,0)</f>
        <v>0</v>
      </c>
      <c r="BH348" s="180">
        <f>IF(N348="sníž. přenesená",J348,0)</f>
        <v>0</v>
      </c>
      <c r="BI348" s="180">
        <f>IF(N348="nulová",J348,0)</f>
        <v>0</v>
      </c>
      <c r="BJ348" s="18" t="s">
        <v>82</v>
      </c>
      <c r="BK348" s="180">
        <f>ROUND(I348*H348,2)</f>
        <v>0</v>
      </c>
      <c r="BL348" s="18" t="s">
        <v>254</v>
      </c>
      <c r="BM348" s="179" t="s">
        <v>789</v>
      </c>
    </row>
    <row r="349" spans="2:63" s="12" customFormat="1" ht="22.9" customHeight="1">
      <c r="B349" s="154"/>
      <c r="D349" s="155" t="s">
        <v>74</v>
      </c>
      <c r="E349" s="165" t="s">
        <v>415</v>
      </c>
      <c r="F349" s="165" t="s">
        <v>416</v>
      </c>
      <c r="I349" s="157"/>
      <c r="J349" s="166">
        <f>BK349</f>
        <v>0</v>
      </c>
      <c r="L349" s="154"/>
      <c r="M349" s="159"/>
      <c r="N349" s="160"/>
      <c r="O349" s="160"/>
      <c r="P349" s="161">
        <f>SUM(P350:P356)</f>
        <v>0</v>
      </c>
      <c r="Q349" s="160"/>
      <c r="R349" s="161">
        <f>SUM(R350:R356)</f>
        <v>0.549956</v>
      </c>
      <c r="S349" s="160"/>
      <c r="T349" s="162">
        <f>SUM(T350:T356)</f>
        <v>0</v>
      </c>
      <c r="AR349" s="155" t="s">
        <v>84</v>
      </c>
      <c r="AT349" s="163" t="s">
        <v>74</v>
      </c>
      <c r="AU349" s="163" t="s">
        <v>82</v>
      </c>
      <c r="AY349" s="155" t="s">
        <v>177</v>
      </c>
      <c r="BK349" s="164">
        <f>SUM(BK350:BK356)</f>
        <v>0</v>
      </c>
    </row>
    <row r="350" spans="1:65" s="2" customFormat="1" ht="16.5" customHeight="1">
      <c r="A350" s="33"/>
      <c r="B350" s="167"/>
      <c r="C350" s="168" t="s">
        <v>790</v>
      </c>
      <c r="D350" s="168" t="s">
        <v>179</v>
      </c>
      <c r="E350" s="169" t="s">
        <v>418</v>
      </c>
      <c r="F350" s="170" t="s">
        <v>419</v>
      </c>
      <c r="G350" s="171" t="s">
        <v>182</v>
      </c>
      <c r="H350" s="172">
        <v>127.6</v>
      </c>
      <c r="I350" s="173"/>
      <c r="J350" s="174">
        <f>ROUND(I350*H350,2)</f>
        <v>0</v>
      </c>
      <c r="K350" s="170" t="s">
        <v>275</v>
      </c>
      <c r="L350" s="34"/>
      <c r="M350" s="175" t="s">
        <v>1</v>
      </c>
      <c r="N350" s="176" t="s">
        <v>40</v>
      </c>
      <c r="O350" s="59"/>
      <c r="P350" s="177">
        <f>O350*H350</f>
        <v>0</v>
      </c>
      <c r="Q350" s="177">
        <v>0.00103</v>
      </c>
      <c r="R350" s="177">
        <f>Q350*H350</f>
        <v>0.13142800000000002</v>
      </c>
      <c r="S350" s="177">
        <v>0</v>
      </c>
      <c r="T350" s="178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79" t="s">
        <v>254</v>
      </c>
      <c r="AT350" s="179" t="s">
        <v>179</v>
      </c>
      <c r="AU350" s="179" t="s">
        <v>84</v>
      </c>
      <c r="AY350" s="18" t="s">
        <v>177</v>
      </c>
      <c r="BE350" s="180">
        <f>IF(N350="základní",J350,0)</f>
        <v>0</v>
      </c>
      <c r="BF350" s="180">
        <f>IF(N350="snížená",J350,0)</f>
        <v>0</v>
      </c>
      <c r="BG350" s="180">
        <f>IF(N350="zákl. přenesená",J350,0)</f>
        <v>0</v>
      </c>
      <c r="BH350" s="180">
        <f>IF(N350="sníž. přenesená",J350,0)</f>
        <v>0</v>
      </c>
      <c r="BI350" s="180">
        <f>IF(N350="nulová",J350,0)</f>
        <v>0</v>
      </c>
      <c r="BJ350" s="18" t="s">
        <v>82</v>
      </c>
      <c r="BK350" s="180">
        <f>ROUND(I350*H350,2)</f>
        <v>0</v>
      </c>
      <c r="BL350" s="18" t="s">
        <v>254</v>
      </c>
      <c r="BM350" s="179" t="s">
        <v>791</v>
      </c>
    </row>
    <row r="351" spans="1:65" s="2" customFormat="1" ht="24" customHeight="1">
      <c r="A351" s="33"/>
      <c r="B351" s="167"/>
      <c r="C351" s="168" t="s">
        <v>792</v>
      </c>
      <c r="D351" s="168" t="s">
        <v>179</v>
      </c>
      <c r="E351" s="169" t="s">
        <v>422</v>
      </c>
      <c r="F351" s="170" t="s">
        <v>423</v>
      </c>
      <c r="G351" s="171" t="s">
        <v>182</v>
      </c>
      <c r="H351" s="172">
        <v>127.6</v>
      </c>
      <c r="I351" s="173"/>
      <c r="J351" s="174">
        <f>ROUND(I351*H351,2)</f>
        <v>0</v>
      </c>
      <c r="K351" s="170" t="s">
        <v>275</v>
      </c>
      <c r="L351" s="34"/>
      <c r="M351" s="175" t="s">
        <v>1</v>
      </c>
      <c r="N351" s="176" t="s">
        <v>40</v>
      </c>
      <c r="O351" s="59"/>
      <c r="P351" s="177">
        <f>O351*H351</f>
        <v>0</v>
      </c>
      <c r="Q351" s="177">
        <v>0.00045</v>
      </c>
      <c r="R351" s="177">
        <f>Q351*H351</f>
        <v>0.05742</v>
      </c>
      <c r="S351" s="177">
        <v>0</v>
      </c>
      <c r="T351" s="178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79" t="s">
        <v>254</v>
      </c>
      <c r="AT351" s="179" t="s">
        <v>179</v>
      </c>
      <c r="AU351" s="179" t="s">
        <v>84</v>
      </c>
      <c r="AY351" s="18" t="s">
        <v>177</v>
      </c>
      <c r="BE351" s="180">
        <f>IF(N351="základní",J351,0)</f>
        <v>0</v>
      </c>
      <c r="BF351" s="180">
        <f>IF(N351="snížená",J351,0)</f>
        <v>0</v>
      </c>
      <c r="BG351" s="180">
        <f>IF(N351="zákl. přenesená",J351,0)</f>
        <v>0</v>
      </c>
      <c r="BH351" s="180">
        <f>IF(N351="sníž. přenesená",J351,0)</f>
        <v>0</v>
      </c>
      <c r="BI351" s="180">
        <f>IF(N351="nulová",J351,0)</f>
        <v>0</v>
      </c>
      <c r="BJ351" s="18" t="s">
        <v>82</v>
      </c>
      <c r="BK351" s="180">
        <f>ROUND(I351*H351,2)</f>
        <v>0</v>
      </c>
      <c r="BL351" s="18" t="s">
        <v>254</v>
      </c>
      <c r="BM351" s="179" t="s">
        <v>793</v>
      </c>
    </row>
    <row r="352" spans="1:65" s="2" customFormat="1" ht="16.5" customHeight="1">
      <c r="A352" s="33"/>
      <c r="B352" s="167"/>
      <c r="C352" s="168" t="s">
        <v>794</v>
      </c>
      <c r="D352" s="168" t="s">
        <v>179</v>
      </c>
      <c r="E352" s="169" t="s">
        <v>426</v>
      </c>
      <c r="F352" s="170" t="s">
        <v>795</v>
      </c>
      <c r="G352" s="171" t="s">
        <v>182</v>
      </c>
      <c r="H352" s="172">
        <v>127.6</v>
      </c>
      <c r="I352" s="173"/>
      <c r="J352" s="174">
        <f>ROUND(I352*H352,2)</f>
        <v>0</v>
      </c>
      <c r="K352" s="170" t="s">
        <v>275</v>
      </c>
      <c r="L352" s="34"/>
      <c r="M352" s="175" t="s">
        <v>1</v>
      </c>
      <c r="N352" s="176" t="s">
        <v>40</v>
      </c>
      <c r="O352" s="59"/>
      <c r="P352" s="177">
        <f>O352*H352</f>
        <v>0</v>
      </c>
      <c r="Q352" s="177">
        <v>0.00283</v>
      </c>
      <c r="R352" s="177">
        <f>Q352*H352</f>
        <v>0.361108</v>
      </c>
      <c r="S352" s="177">
        <v>0</v>
      </c>
      <c r="T352" s="178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79" t="s">
        <v>254</v>
      </c>
      <c r="AT352" s="179" t="s">
        <v>179</v>
      </c>
      <c r="AU352" s="179" t="s">
        <v>84</v>
      </c>
      <c r="AY352" s="18" t="s">
        <v>177</v>
      </c>
      <c r="BE352" s="180">
        <f>IF(N352="základní",J352,0)</f>
        <v>0</v>
      </c>
      <c r="BF352" s="180">
        <f>IF(N352="snížená",J352,0)</f>
        <v>0</v>
      </c>
      <c r="BG352" s="180">
        <f>IF(N352="zákl. přenesená",J352,0)</f>
        <v>0</v>
      </c>
      <c r="BH352" s="180">
        <f>IF(N352="sníž. přenesená",J352,0)</f>
        <v>0</v>
      </c>
      <c r="BI352" s="180">
        <f>IF(N352="nulová",J352,0)</f>
        <v>0</v>
      </c>
      <c r="BJ352" s="18" t="s">
        <v>82</v>
      </c>
      <c r="BK352" s="180">
        <f>ROUND(I352*H352,2)</f>
        <v>0</v>
      </c>
      <c r="BL352" s="18" t="s">
        <v>254</v>
      </c>
      <c r="BM352" s="179" t="s">
        <v>796</v>
      </c>
    </row>
    <row r="353" spans="2:51" s="13" customFormat="1" ht="12">
      <c r="B353" s="181"/>
      <c r="D353" s="182" t="s">
        <v>189</v>
      </c>
      <c r="E353" s="183" t="s">
        <v>1</v>
      </c>
      <c r="F353" s="184" t="s">
        <v>797</v>
      </c>
      <c r="H353" s="185">
        <v>79.2</v>
      </c>
      <c r="I353" s="186"/>
      <c r="L353" s="181"/>
      <c r="M353" s="187"/>
      <c r="N353" s="188"/>
      <c r="O353" s="188"/>
      <c r="P353" s="188"/>
      <c r="Q353" s="188"/>
      <c r="R353" s="188"/>
      <c r="S353" s="188"/>
      <c r="T353" s="189"/>
      <c r="AT353" s="183" t="s">
        <v>189</v>
      </c>
      <c r="AU353" s="183" t="s">
        <v>84</v>
      </c>
      <c r="AV353" s="13" t="s">
        <v>84</v>
      </c>
      <c r="AW353" s="13" t="s">
        <v>31</v>
      </c>
      <c r="AX353" s="13" t="s">
        <v>75</v>
      </c>
      <c r="AY353" s="183" t="s">
        <v>177</v>
      </c>
    </row>
    <row r="354" spans="2:51" s="13" customFormat="1" ht="12">
      <c r="B354" s="181"/>
      <c r="D354" s="182" t="s">
        <v>189</v>
      </c>
      <c r="E354" s="183" t="s">
        <v>1</v>
      </c>
      <c r="F354" s="184" t="s">
        <v>798</v>
      </c>
      <c r="H354" s="185">
        <v>36.8</v>
      </c>
      <c r="I354" s="186"/>
      <c r="L354" s="181"/>
      <c r="M354" s="187"/>
      <c r="N354" s="188"/>
      <c r="O354" s="188"/>
      <c r="P354" s="188"/>
      <c r="Q354" s="188"/>
      <c r="R354" s="188"/>
      <c r="S354" s="188"/>
      <c r="T354" s="189"/>
      <c r="AT354" s="183" t="s">
        <v>189</v>
      </c>
      <c r="AU354" s="183" t="s">
        <v>84</v>
      </c>
      <c r="AV354" s="13" t="s">
        <v>84</v>
      </c>
      <c r="AW354" s="13" t="s">
        <v>31</v>
      </c>
      <c r="AX354" s="13" t="s">
        <v>75</v>
      </c>
      <c r="AY354" s="183" t="s">
        <v>177</v>
      </c>
    </row>
    <row r="355" spans="2:51" s="16" customFormat="1" ht="12">
      <c r="B355" s="221"/>
      <c r="D355" s="182" t="s">
        <v>189</v>
      </c>
      <c r="E355" s="222" t="s">
        <v>1</v>
      </c>
      <c r="F355" s="223" t="s">
        <v>799</v>
      </c>
      <c r="H355" s="224">
        <v>116</v>
      </c>
      <c r="I355" s="225"/>
      <c r="L355" s="221"/>
      <c r="M355" s="226"/>
      <c r="N355" s="227"/>
      <c r="O355" s="227"/>
      <c r="P355" s="227"/>
      <c r="Q355" s="227"/>
      <c r="R355" s="227"/>
      <c r="S355" s="227"/>
      <c r="T355" s="228"/>
      <c r="AT355" s="222" t="s">
        <v>189</v>
      </c>
      <c r="AU355" s="222" t="s">
        <v>84</v>
      </c>
      <c r="AV355" s="16" t="s">
        <v>191</v>
      </c>
      <c r="AW355" s="16" t="s">
        <v>31</v>
      </c>
      <c r="AX355" s="16" t="s">
        <v>75</v>
      </c>
      <c r="AY355" s="222" t="s">
        <v>177</v>
      </c>
    </row>
    <row r="356" spans="2:51" s="13" customFormat="1" ht="12">
      <c r="B356" s="181"/>
      <c r="D356" s="182" t="s">
        <v>189</v>
      </c>
      <c r="E356" s="183" t="s">
        <v>800</v>
      </c>
      <c r="F356" s="184" t="s">
        <v>801</v>
      </c>
      <c r="H356" s="185">
        <v>127.6</v>
      </c>
      <c r="I356" s="186"/>
      <c r="L356" s="181"/>
      <c r="M356" s="187"/>
      <c r="N356" s="188"/>
      <c r="O356" s="188"/>
      <c r="P356" s="188"/>
      <c r="Q356" s="188"/>
      <c r="R356" s="188"/>
      <c r="S356" s="188"/>
      <c r="T356" s="189"/>
      <c r="AT356" s="183" t="s">
        <v>189</v>
      </c>
      <c r="AU356" s="183" t="s">
        <v>84</v>
      </c>
      <c r="AV356" s="13" t="s">
        <v>84</v>
      </c>
      <c r="AW356" s="13" t="s">
        <v>31</v>
      </c>
      <c r="AX356" s="13" t="s">
        <v>82</v>
      </c>
      <c r="AY356" s="183" t="s">
        <v>177</v>
      </c>
    </row>
    <row r="357" spans="2:63" s="12" customFormat="1" ht="25.9" customHeight="1">
      <c r="B357" s="154"/>
      <c r="D357" s="155" t="s">
        <v>74</v>
      </c>
      <c r="E357" s="156" t="s">
        <v>431</v>
      </c>
      <c r="F357" s="156" t="s">
        <v>129</v>
      </c>
      <c r="I357" s="157"/>
      <c r="J357" s="158">
        <f>BK357</f>
        <v>0</v>
      </c>
      <c r="L357" s="154"/>
      <c r="M357" s="159"/>
      <c r="N357" s="160"/>
      <c r="O357" s="160"/>
      <c r="P357" s="161">
        <f>P358</f>
        <v>0</v>
      </c>
      <c r="Q357" s="160"/>
      <c r="R357" s="161">
        <f>R358</f>
        <v>0</v>
      </c>
      <c r="S357" s="160"/>
      <c r="T357" s="162">
        <f>T358</f>
        <v>0</v>
      </c>
      <c r="AR357" s="155" t="s">
        <v>203</v>
      </c>
      <c r="AT357" s="163" t="s">
        <v>74</v>
      </c>
      <c r="AU357" s="163" t="s">
        <v>75</v>
      </c>
      <c r="AY357" s="155" t="s">
        <v>177</v>
      </c>
      <c r="BK357" s="164">
        <f>BK358</f>
        <v>0</v>
      </c>
    </row>
    <row r="358" spans="2:63" s="12" customFormat="1" ht="22.9" customHeight="1">
      <c r="B358" s="154"/>
      <c r="D358" s="155" t="s">
        <v>74</v>
      </c>
      <c r="E358" s="165" t="s">
        <v>432</v>
      </c>
      <c r="F358" s="165" t="s">
        <v>433</v>
      </c>
      <c r="I358" s="157"/>
      <c r="J358" s="166">
        <f>BK358</f>
        <v>0</v>
      </c>
      <c r="L358" s="154"/>
      <c r="M358" s="159"/>
      <c r="N358" s="160"/>
      <c r="O358" s="160"/>
      <c r="P358" s="161">
        <f>SUM(P359:P360)</f>
        <v>0</v>
      </c>
      <c r="Q358" s="160"/>
      <c r="R358" s="161">
        <f>SUM(R359:R360)</f>
        <v>0</v>
      </c>
      <c r="S358" s="160"/>
      <c r="T358" s="162">
        <f>SUM(T359:T360)</f>
        <v>0</v>
      </c>
      <c r="AR358" s="155" t="s">
        <v>203</v>
      </c>
      <c r="AT358" s="163" t="s">
        <v>74</v>
      </c>
      <c r="AU358" s="163" t="s">
        <v>82</v>
      </c>
      <c r="AY358" s="155" t="s">
        <v>177</v>
      </c>
      <c r="BK358" s="164">
        <f>SUM(BK359:BK360)</f>
        <v>0</v>
      </c>
    </row>
    <row r="359" spans="1:65" s="2" customFormat="1" ht="16.5" customHeight="1">
      <c r="A359" s="33"/>
      <c r="B359" s="167"/>
      <c r="C359" s="168" t="s">
        <v>802</v>
      </c>
      <c r="D359" s="168" t="s">
        <v>179</v>
      </c>
      <c r="E359" s="169" t="s">
        <v>435</v>
      </c>
      <c r="F359" s="170" t="s">
        <v>436</v>
      </c>
      <c r="G359" s="171" t="s">
        <v>437</v>
      </c>
      <c r="H359" s="172">
        <v>1</v>
      </c>
      <c r="I359" s="173"/>
      <c r="J359" s="174">
        <f>ROUND(I359*H359,2)</f>
        <v>0</v>
      </c>
      <c r="K359" s="170" t="s">
        <v>183</v>
      </c>
      <c r="L359" s="34"/>
      <c r="M359" s="175" t="s">
        <v>1</v>
      </c>
      <c r="N359" s="176" t="s">
        <v>40</v>
      </c>
      <c r="O359" s="59"/>
      <c r="P359" s="177">
        <f>O359*H359</f>
        <v>0</v>
      </c>
      <c r="Q359" s="177">
        <v>0</v>
      </c>
      <c r="R359" s="177">
        <f>Q359*H359</f>
        <v>0</v>
      </c>
      <c r="S359" s="177">
        <v>0</v>
      </c>
      <c r="T359" s="178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79" t="s">
        <v>438</v>
      </c>
      <c r="AT359" s="179" t="s">
        <v>179</v>
      </c>
      <c r="AU359" s="179" t="s">
        <v>84</v>
      </c>
      <c r="AY359" s="18" t="s">
        <v>177</v>
      </c>
      <c r="BE359" s="180">
        <f>IF(N359="základní",J359,0)</f>
        <v>0</v>
      </c>
      <c r="BF359" s="180">
        <f>IF(N359="snížená",J359,0)</f>
        <v>0</v>
      </c>
      <c r="BG359" s="180">
        <f>IF(N359="zákl. přenesená",J359,0)</f>
        <v>0</v>
      </c>
      <c r="BH359" s="180">
        <f>IF(N359="sníž. přenesená",J359,0)</f>
        <v>0</v>
      </c>
      <c r="BI359" s="180">
        <f>IF(N359="nulová",J359,0)</f>
        <v>0</v>
      </c>
      <c r="BJ359" s="18" t="s">
        <v>82</v>
      </c>
      <c r="BK359" s="180">
        <f>ROUND(I359*H359,2)</f>
        <v>0</v>
      </c>
      <c r="BL359" s="18" t="s">
        <v>438</v>
      </c>
      <c r="BM359" s="179" t="s">
        <v>803</v>
      </c>
    </row>
    <row r="360" spans="1:65" s="2" customFormat="1" ht="16.5" customHeight="1">
      <c r="A360" s="33"/>
      <c r="B360" s="167"/>
      <c r="C360" s="168" t="s">
        <v>804</v>
      </c>
      <c r="D360" s="168" t="s">
        <v>179</v>
      </c>
      <c r="E360" s="169" t="s">
        <v>441</v>
      </c>
      <c r="F360" s="170" t="s">
        <v>442</v>
      </c>
      <c r="G360" s="171" t="s">
        <v>437</v>
      </c>
      <c r="H360" s="172">
        <v>1</v>
      </c>
      <c r="I360" s="173"/>
      <c r="J360" s="174">
        <f>ROUND(I360*H360,2)</f>
        <v>0</v>
      </c>
      <c r="K360" s="170" t="s">
        <v>183</v>
      </c>
      <c r="L360" s="34"/>
      <c r="M360" s="216" t="s">
        <v>1</v>
      </c>
      <c r="N360" s="217" t="s">
        <v>40</v>
      </c>
      <c r="O360" s="218"/>
      <c r="P360" s="219">
        <f>O360*H360</f>
        <v>0</v>
      </c>
      <c r="Q360" s="219">
        <v>0</v>
      </c>
      <c r="R360" s="219">
        <f>Q360*H360</f>
        <v>0</v>
      </c>
      <c r="S360" s="219">
        <v>0</v>
      </c>
      <c r="T360" s="22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79" t="s">
        <v>438</v>
      </c>
      <c r="AT360" s="179" t="s">
        <v>179</v>
      </c>
      <c r="AU360" s="179" t="s">
        <v>84</v>
      </c>
      <c r="AY360" s="18" t="s">
        <v>177</v>
      </c>
      <c r="BE360" s="180">
        <f>IF(N360="základní",J360,0)</f>
        <v>0</v>
      </c>
      <c r="BF360" s="180">
        <f>IF(N360="snížená",J360,0)</f>
        <v>0</v>
      </c>
      <c r="BG360" s="180">
        <f>IF(N360="zákl. přenesená",J360,0)</f>
        <v>0</v>
      </c>
      <c r="BH360" s="180">
        <f>IF(N360="sníž. přenesená",J360,0)</f>
        <v>0</v>
      </c>
      <c r="BI360" s="180">
        <f>IF(N360="nulová",J360,0)</f>
        <v>0</v>
      </c>
      <c r="BJ360" s="18" t="s">
        <v>82</v>
      </c>
      <c r="BK360" s="180">
        <f>ROUND(I360*H360,2)</f>
        <v>0</v>
      </c>
      <c r="BL360" s="18" t="s">
        <v>438</v>
      </c>
      <c r="BM360" s="179" t="s">
        <v>805</v>
      </c>
    </row>
    <row r="361" spans="1:31" s="2" customFormat="1" ht="6.95" customHeight="1">
      <c r="A361" s="33"/>
      <c r="B361" s="48"/>
      <c r="C361" s="49"/>
      <c r="D361" s="49"/>
      <c r="E361" s="49"/>
      <c r="F361" s="49"/>
      <c r="G361" s="49"/>
      <c r="H361" s="49"/>
      <c r="I361" s="127"/>
      <c r="J361" s="49"/>
      <c r="K361" s="49"/>
      <c r="L361" s="34"/>
      <c r="M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</row>
  </sheetData>
  <autoFilter ref="C135:K360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95</v>
      </c>
      <c r="AZ2" s="100" t="s">
        <v>444</v>
      </c>
      <c r="BA2" s="100" t="s">
        <v>1</v>
      </c>
      <c r="BB2" s="100" t="s">
        <v>1</v>
      </c>
      <c r="BC2" s="100" t="s">
        <v>806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447</v>
      </c>
      <c r="BA3" s="100" t="s">
        <v>1</v>
      </c>
      <c r="BB3" s="100" t="s">
        <v>1</v>
      </c>
      <c r="BC3" s="100" t="s">
        <v>8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133</v>
      </c>
      <c r="BA4" s="100" t="s">
        <v>1</v>
      </c>
      <c r="BB4" s="100" t="s">
        <v>1</v>
      </c>
      <c r="BC4" s="100" t="s">
        <v>676</v>
      </c>
      <c r="BD4" s="100" t="s">
        <v>84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</row>
    <row r="8" spans="2:12" s="1" customFormat="1" ht="12" customHeight="1">
      <c r="B8" s="21"/>
      <c r="D8" s="28" t="s">
        <v>141</v>
      </c>
      <c r="I8" s="99"/>
      <c r="L8" s="21"/>
    </row>
    <row r="9" spans="1:31" s="2" customFormat="1" ht="16.5" customHeight="1">
      <c r="A9" s="33"/>
      <c r="B9" s="34"/>
      <c r="C9" s="33"/>
      <c r="D9" s="33"/>
      <c r="E9" s="276" t="s">
        <v>142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143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807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16. 1. 2019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104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35</v>
      </c>
      <c r="E32" s="33"/>
      <c r="F32" s="33"/>
      <c r="G32" s="33"/>
      <c r="H32" s="33"/>
      <c r="I32" s="103"/>
      <c r="J32" s="72">
        <f>ROUND(J126,2)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111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39</v>
      </c>
      <c r="E35" s="28" t="s">
        <v>40</v>
      </c>
      <c r="F35" s="113">
        <f>ROUND((SUM(BE126:BE177)),2)</f>
        <v>0</v>
      </c>
      <c r="G35" s="33"/>
      <c r="H35" s="33"/>
      <c r="I35" s="114">
        <v>0.21</v>
      </c>
      <c r="J35" s="113">
        <f>ROUND(((SUM(BE126:BE177))*I35),2)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13">
        <f>ROUND((SUM(BF126:BF177)),2)</f>
        <v>0</v>
      </c>
      <c r="G36" s="33"/>
      <c r="H36" s="33"/>
      <c r="I36" s="114">
        <v>0.15</v>
      </c>
      <c r="J36" s="113">
        <f>ROUND(((SUM(BF126:BF177))*I36),2)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3">
        <f>ROUND((SUM(BG126:BG177)),2)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13">
        <f>ROUND((SUM(BH126:BH177)),2)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13">
        <f>ROUND((SUM(BI126:BI177)),2)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45</v>
      </c>
      <c r="E41" s="61"/>
      <c r="F41" s="61"/>
      <c r="G41" s="117" t="s">
        <v>46</v>
      </c>
      <c r="H41" s="118" t="s">
        <v>47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141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142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143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03 - Dětské hřiště D.1.2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16. 1. 2019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32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146</v>
      </c>
      <c r="D96" s="115"/>
      <c r="E96" s="115"/>
      <c r="F96" s="115"/>
      <c r="G96" s="115"/>
      <c r="H96" s="115"/>
      <c r="I96" s="130"/>
      <c r="J96" s="131" t="s">
        <v>147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148</v>
      </c>
      <c r="D98" s="33"/>
      <c r="E98" s="33"/>
      <c r="F98" s="33"/>
      <c r="G98" s="33"/>
      <c r="H98" s="33"/>
      <c r="I98" s="10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149</v>
      </c>
    </row>
    <row r="99" spans="2:12" s="9" customFormat="1" ht="24.95" customHeight="1">
      <c r="B99" s="133"/>
      <c r="D99" s="134" t="s">
        <v>150</v>
      </c>
      <c r="E99" s="135"/>
      <c r="F99" s="135"/>
      <c r="G99" s="135"/>
      <c r="H99" s="135"/>
      <c r="I99" s="136"/>
      <c r="J99" s="137">
        <f>J127</f>
        <v>0</v>
      </c>
      <c r="L99" s="133"/>
    </row>
    <row r="100" spans="2:12" s="10" customFormat="1" ht="19.9" customHeight="1">
      <c r="B100" s="138"/>
      <c r="D100" s="139" t="s">
        <v>151</v>
      </c>
      <c r="E100" s="140"/>
      <c r="F100" s="140"/>
      <c r="G100" s="140"/>
      <c r="H100" s="140"/>
      <c r="I100" s="141"/>
      <c r="J100" s="142">
        <f>J128</f>
        <v>0</v>
      </c>
      <c r="L100" s="138"/>
    </row>
    <row r="101" spans="2:12" s="10" customFormat="1" ht="19.9" customHeight="1">
      <c r="B101" s="138"/>
      <c r="D101" s="139" t="s">
        <v>154</v>
      </c>
      <c r="E101" s="140"/>
      <c r="F101" s="140"/>
      <c r="G101" s="140"/>
      <c r="H101" s="140"/>
      <c r="I101" s="141"/>
      <c r="J101" s="142">
        <f>J158</f>
        <v>0</v>
      </c>
      <c r="L101" s="138"/>
    </row>
    <row r="102" spans="2:12" s="10" customFormat="1" ht="19.9" customHeight="1">
      <c r="B102" s="138"/>
      <c r="D102" s="139" t="s">
        <v>156</v>
      </c>
      <c r="E102" s="140"/>
      <c r="F102" s="140"/>
      <c r="G102" s="140"/>
      <c r="H102" s="140"/>
      <c r="I102" s="141"/>
      <c r="J102" s="142">
        <f>J172</f>
        <v>0</v>
      </c>
      <c r="L102" s="138"/>
    </row>
    <row r="103" spans="2:12" s="9" customFormat="1" ht="24.95" customHeight="1">
      <c r="B103" s="133"/>
      <c r="D103" s="134" t="s">
        <v>160</v>
      </c>
      <c r="E103" s="135"/>
      <c r="F103" s="135"/>
      <c r="G103" s="135"/>
      <c r="H103" s="135"/>
      <c r="I103" s="136"/>
      <c r="J103" s="137">
        <f>J174</f>
        <v>0</v>
      </c>
      <c r="L103" s="133"/>
    </row>
    <row r="104" spans="2:12" s="10" customFormat="1" ht="19.9" customHeight="1">
      <c r="B104" s="138"/>
      <c r="D104" s="139" t="s">
        <v>161</v>
      </c>
      <c r="E104" s="140"/>
      <c r="F104" s="140"/>
      <c r="G104" s="140"/>
      <c r="H104" s="140"/>
      <c r="I104" s="141"/>
      <c r="J104" s="142">
        <f>J175</f>
        <v>0</v>
      </c>
      <c r="L104" s="138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10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127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128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162</v>
      </c>
      <c r="D111" s="33"/>
      <c r="E111" s="33"/>
      <c r="F111" s="33"/>
      <c r="G111" s="33"/>
      <c r="H111" s="33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.5" customHeight="1">
      <c r="A114" s="33"/>
      <c r="B114" s="34"/>
      <c r="C114" s="33"/>
      <c r="D114" s="33"/>
      <c r="E114" s="276" t="str">
        <f>E7</f>
        <v>Regenerace panelového sídliště Vyhlídka-V.etapa lokalita ulic Havlíčkova a Zd.Fibicha</v>
      </c>
      <c r="F114" s="277"/>
      <c r="G114" s="277"/>
      <c r="H114" s="277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2:12" s="1" customFormat="1" ht="12" customHeight="1">
      <c r="B115" s="21"/>
      <c r="C115" s="28" t="s">
        <v>141</v>
      </c>
      <c r="I115" s="99"/>
      <c r="L115" s="21"/>
    </row>
    <row r="116" spans="1:31" s="2" customFormat="1" ht="16.5" customHeight="1">
      <c r="A116" s="33"/>
      <c r="B116" s="34"/>
      <c r="C116" s="33"/>
      <c r="D116" s="33"/>
      <c r="E116" s="276" t="s">
        <v>142</v>
      </c>
      <c r="F116" s="275"/>
      <c r="G116" s="275"/>
      <c r="H116" s="275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143</v>
      </c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58" t="str">
        <f>E11</f>
        <v>03 - Dětské hřiště D.1.2</v>
      </c>
      <c r="F118" s="275"/>
      <c r="G118" s="275"/>
      <c r="H118" s="275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>Valašské Meziříčí</v>
      </c>
      <c r="G120" s="33"/>
      <c r="H120" s="33"/>
      <c r="I120" s="104" t="s">
        <v>21</v>
      </c>
      <c r="J120" s="56" t="str">
        <f>IF(J14="","",J14)</f>
        <v>16. 1. 2019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7.95" customHeight="1">
      <c r="A122" s="33"/>
      <c r="B122" s="34"/>
      <c r="C122" s="28" t="s">
        <v>23</v>
      </c>
      <c r="D122" s="33"/>
      <c r="E122" s="33"/>
      <c r="F122" s="26" t="str">
        <f>E17</f>
        <v>Město Valašské Meziříčí</v>
      </c>
      <c r="G122" s="33"/>
      <c r="H122" s="33"/>
      <c r="I122" s="104" t="s">
        <v>29</v>
      </c>
      <c r="J122" s="31" t="str">
        <f>E23</f>
        <v>LZ-PROJEKT plus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27</v>
      </c>
      <c r="D123" s="33"/>
      <c r="E123" s="33"/>
      <c r="F123" s="26" t="str">
        <f>IF(E20="","",E20)</f>
        <v>Vyplň údaj</v>
      </c>
      <c r="G123" s="33"/>
      <c r="H123" s="33"/>
      <c r="I123" s="104" t="s">
        <v>32</v>
      </c>
      <c r="J123" s="31" t="str">
        <f>E26</f>
        <v>Fajfrová Irena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43"/>
      <c r="B125" s="144"/>
      <c r="C125" s="145" t="s">
        <v>163</v>
      </c>
      <c r="D125" s="146" t="s">
        <v>60</v>
      </c>
      <c r="E125" s="146" t="s">
        <v>56</v>
      </c>
      <c r="F125" s="146" t="s">
        <v>57</v>
      </c>
      <c r="G125" s="146" t="s">
        <v>164</v>
      </c>
      <c r="H125" s="146" t="s">
        <v>165</v>
      </c>
      <c r="I125" s="147" t="s">
        <v>166</v>
      </c>
      <c r="J125" s="146" t="s">
        <v>147</v>
      </c>
      <c r="K125" s="148" t="s">
        <v>167</v>
      </c>
      <c r="L125" s="149"/>
      <c r="M125" s="63" t="s">
        <v>1</v>
      </c>
      <c r="N125" s="64" t="s">
        <v>39</v>
      </c>
      <c r="O125" s="64" t="s">
        <v>168</v>
      </c>
      <c r="P125" s="64" t="s">
        <v>169</v>
      </c>
      <c r="Q125" s="64" t="s">
        <v>170</v>
      </c>
      <c r="R125" s="64" t="s">
        <v>171</v>
      </c>
      <c r="S125" s="64" t="s">
        <v>172</v>
      </c>
      <c r="T125" s="65" t="s">
        <v>173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9" customHeight="1">
      <c r="A126" s="33"/>
      <c r="B126" s="34"/>
      <c r="C126" s="70" t="s">
        <v>174</v>
      </c>
      <c r="D126" s="33"/>
      <c r="E126" s="33"/>
      <c r="F126" s="33"/>
      <c r="G126" s="33"/>
      <c r="H126" s="33"/>
      <c r="I126" s="103"/>
      <c r="J126" s="150">
        <f>BK126</f>
        <v>0</v>
      </c>
      <c r="K126" s="33"/>
      <c r="L126" s="34"/>
      <c r="M126" s="66"/>
      <c r="N126" s="57"/>
      <c r="O126" s="67"/>
      <c r="P126" s="151">
        <f>P127+P174</f>
        <v>0</v>
      </c>
      <c r="Q126" s="67"/>
      <c r="R126" s="151">
        <f>R127+R174</f>
        <v>57.30537</v>
      </c>
      <c r="S126" s="67"/>
      <c r="T126" s="152">
        <f>T127+T174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149</v>
      </c>
      <c r="BK126" s="153">
        <f>BK127+BK174</f>
        <v>0</v>
      </c>
    </row>
    <row r="127" spans="2:63" s="12" customFormat="1" ht="25.9" customHeight="1">
      <c r="B127" s="154"/>
      <c r="D127" s="155" t="s">
        <v>74</v>
      </c>
      <c r="E127" s="156" t="s">
        <v>175</v>
      </c>
      <c r="F127" s="156" t="s">
        <v>176</v>
      </c>
      <c r="I127" s="157"/>
      <c r="J127" s="158">
        <f>BK127</f>
        <v>0</v>
      </c>
      <c r="L127" s="154"/>
      <c r="M127" s="159"/>
      <c r="N127" s="160"/>
      <c r="O127" s="160"/>
      <c r="P127" s="161">
        <f>P128+P158+P172</f>
        <v>0</v>
      </c>
      <c r="Q127" s="160"/>
      <c r="R127" s="161">
        <f>R128+R158+R172</f>
        <v>57.30537</v>
      </c>
      <c r="S127" s="160"/>
      <c r="T127" s="162">
        <f>T128+T158+T172</f>
        <v>0</v>
      </c>
      <c r="AR127" s="155" t="s">
        <v>82</v>
      </c>
      <c r="AT127" s="163" t="s">
        <v>74</v>
      </c>
      <c r="AU127" s="163" t="s">
        <v>75</v>
      </c>
      <c r="AY127" s="155" t="s">
        <v>177</v>
      </c>
      <c r="BK127" s="164">
        <f>BK128+BK158+BK172</f>
        <v>0</v>
      </c>
    </row>
    <row r="128" spans="2:63" s="12" customFormat="1" ht="22.9" customHeight="1">
      <c r="B128" s="154"/>
      <c r="D128" s="155" t="s">
        <v>74</v>
      </c>
      <c r="E128" s="165" t="s">
        <v>82</v>
      </c>
      <c r="F128" s="165" t="s">
        <v>178</v>
      </c>
      <c r="I128" s="157"/>
      <c r="J128" s="166">
        <f>BK128</f>
        <v>0</v>
      </c>
      <c r="L128" s="154"/>
      <c r="M128" s="159"/>
      <c r="N128" s="160"/>
      <c r="O128" s="160"/>
      <c r="P128" s="161">
        <f>SUM(P129:P157)</f>
        <v>0</v>
      </c>
      <c r="Q128" s="160"/>
      <c r="R128" s="161">
        <f>SUM(R129:R157)</f>
        <v>0</v>
      </c>
      <c r="S128" s="160"/>
      <c r="T128" s="162">
        <f>SUM(T129:T157)</f>
        <v>0</v>
      </c>
      <c r="AR128" s="155" t="s">
        <v>82</v>
      </c>
      <c r="AT128" s="163" t="s">
        <v>74</v>
      </c>
      <c r="AU128" s="163" t="s">
        <v>82</v>
      </c>
      <c r="AY128" s="155" t="s">
        <v>177</v>
      </c>
      <c r="BK128" s="164">
        <f>SUM(BK129:BK157)</f>
        <v>0</v>
      </c>
    </row>
    <row r="129" spans="1:65" s="2" customFormat="1" ht="16.5" customHeight="1">
      <c r="A129" s="33"/>
      <c r="B129" s="167"/>
      <c r="C129" s="168" t="s">
        <v>82</v>
      </c>
      <c r="D129" s="168" t="s">
        <v>179</v>
      </c>
      <c r="E129" s="169" t="s">
        <v>468</v>
      </c>
      <c r="F129" s="170" t="s">
        <v>469</v>
      </c>
      <c r="G129" s="171" t="s">
        <v>198</v>
      </c>
      <c r="H129" s="172">
        <v>15</v>
      </c>
      <c r="I129" s="173"/>
      <c r="J129" s="174">
        <f>ROUND(I129*H129,2)</f>
        <v>0</v>
      </c>
      <c r="K129" s="170" t="s">
        <v>183</v>
      </c>
      <c r="L129" s="34"/>
      <c r="M129" s="175" t="s">
        <v>1</v>
      </c>
      <c r="N129" s="176" t="s">
        <v>40</v>
      </c>
      <c r="O129" s="59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9" t="s">
        <v>184</v>
      </c>
      <c r="AT129" s="179" t="s">
        <v>179</v>
      </c>
      <c r="AU129" s="179" t="s">
        <v>84</v>
      </c>
      <c r="AY129" s="18" t="s">
        <v>177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8" t="s">
        <v>82</v>
      </c>
      <c r="BK129" s="180">
        <f>ROUND(I129*H129,2)</f>
        <v>0</v>
      </c>
      <c r="BL129" s="18" t="s">
        <v>184</v>
      </c>
      <c r="BM129" s="179" t="s">
        <v>808</v>
      </c>
    </row>
    <row r="130" spans="2:51" s="13" customFormat="1" ht="12">
      <c r="B130" s="181"/>
      <c r="D130" s="182" t="s">
        <v>189</v>
      </c>
      <c r="E130" s="183" t="s">
        <v>447</v>
      </c>
      <c r="F130" s="184" t="s">
        <v>809</v>
      </c>
      <c r="H130" s="185">
        <v>15</v>
      </c>
      <c r="I130" s="186"/>
      <c r="L130" s="181"/>
      <c r="M130" s="187"/>
      <c r="N130" s="188"/>
      <c r="O130" s="188"/>
      <c r="P130" s="188"/>
      <c r="Q130" s="188"/>
      <c r="R130" s="188"/>
      <c r="S130" s="188"/>
      <c r="T130" s="189"/>
      <c r="AT130" s="183" t="s">
        <v>189</v>
      </c>
      <c r="AU130" s="183" t="s">
        <v>84</v>
      </c>
      <c r="AV130" s="13" t="s">
        <v>84</v>
      </c>
      <c r="AW130" s="13" t="s">
        <v>31</v>
      </c>
      <c r="AX130" s="13" t="s">
        <v>82</v>
      </c>
      <c r="AY130" s="183" t="s">
        <v>177</v>
      </c>
    </row>
    <row r="131" spans="1:65" s="2" customFormat="1" ht="24" customHeight="1">
      <c r="A131" s="33"/>
      <c r="B131" s="167"/>
      <c r="C131" s="168" t="s">
        <v>84</v>
      </c>
      <c r="D131" s="168" t="s">
        <v>179</v>
      </c>
      <c r="E131" s="169" t="s">
        <v>810</v>
      </c>
      <c r="F131" s="170" t="s">
        <v>811</v>
      </c>
      <c r="G131" s="171" t="s">
        <v>198</v>
      </c>
      <c r="H131" s="172">
        <v>7.5</v>
      </c>
      <c r="I131" s="173"/>
      <c r="J131" s="174">
        <f>ROUND(I131*H131,2)</f>
        <v>0</v>
      </c>
      <c r="K131" s="170" t="s">
        <v>183</v>
      </c>
      <c r="L131" s="34"/>
      <c r="M131" s="175" t="s">
        <v>1</v>
      </c>
      <c r="N131" s="176" t="s">
        <v>40</v>
      </c>
      <c r="O131" s="59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184</v>
      </c>
      <c r="AT131" s="179" t="s">
        <v>179</v>
      </c>
      <c r="AU131" s="179" t="s">
        <v>84</v>
      </c>
      <c r="AY131" s="18" t="s">
        <v>177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82</v>
      </c>
      <c r="BK131" s="180">
        <f>ROUND(I131*H131,2)</f>
        <v>0</v>
      </c>
      <c r="BL131" s="18" t="s">
        <v>184</v>
      </c>
      <c r="BM131" s="179" t="s">
        <v>812</v>
      </c>
    </row>
    <row r="132" spans="2:51" s="13" customFormat="1" ht="12">
      <c r="B132" s="181"/>
      <c r="D132" s="182" t="s">
        <v>189</v>
      </c>
      <c r="E132" s="183" t="s">
        <v>444</v>
      </c>
      <c r="F132" s="184" t="s">
        <v>806</v>
      </c>
      <c r="H132" s="185">
        <v>7.5</v>
      </c>
      <c r="I132" s="186"/>
      <c r="L132" s="181"/>
      <c r="M132" s="187"/>
      <c r="N132" s="188"/>
      <c r="O132" s="188"/>
      <c r="P132" s="188"/>
      <c r="Q132" s="188"/>
      <c r="R132" s="188"/>
      <c r="S132" s="188"/>
      <c r="T132" s="189"/>
      <c r="AT132" s="183" t="s">
        <v>189</v>
      </c>
      <c r="AU132" s="183" t="s">
        <v>84</v>
      </c>
      <c r="AV132" s="13" t="s">
        <v>84</v>
      </c>
      <c r="AW132" s="13" t="s">
        <v>31</v>
      </c>
      <c r="AX132" s="13" t="s">
        <v>82</v>
      </c>
      <c r="AY132" s="183" t="s">
        <v>177</v>
      </c>
    </row>
    <row r="133" spans="1:65" s="2" customFormat="1" ht="24" customHeight="1">
      <c r="A133" s="33"/>
      <c r="B133" s="167"/>
      <c r="C133" s="168" t="s">
        <v>191</v>
      </c>
      <c r="D133" s="168" t="s">
        <v>179</v>
      </c>
      <c r="E133" s="169" t="s">
        <v>813</v>
      </c>
      <c r="F133" s="170" t="s">
        <v>814</v>
      </c>
      <c r="G133" s="171" t="s">
        <v>198</v>
      </c>
      <c r="H133" s="172">
        <v>2.25</v>
      </c>
      <c r="I133" s="173"/>
      <c r="J133" s="174">
        <f>ROUND(I133*H133,2)</f>
        <v>0</v>
      </c>
      <c r="K133" s="170" t="s">
        <v>183</v>
      </c>
      <c r="L133" s="34"/>
      <c r="M133" s="175" t="s">
        <v>1</v>
      </c>
      <c r="N133" s="176" t="s">
        <v>40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184</v>
      </c>
      <c r="AT133" s="179" t="s">
        <v>179</v>
      </c>
      <c r="AU133" s="179" t="s">
        <v>84</v>
      </c>
      <c r="AY133" s="18" t="s">
        <v>177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82</v>
      </c>
      <c r="BK133" s="180">
        <f>ROUND(I133*H133,2)</f>
        <v>0</v>
      </c>
      <c r="BL133" s="18" t="s">
        <v>184</v>
      </c>
      <c r="BM133" s="179" t="s">
        <v>815</v>
      </c>
    </row>
    <row r="134" spans="2:51" s="13" customFormat="1" ht="12">
      <c r="B134" s="181"/>
      <c r="D134" s="182" t="s">
        <v>189</v>
      </c>
      <c r="E134" s="183" t="s">
        <v>1</v>
      </c>
      <c r="F134" s="184" t="s">
        <v>479</v>
      </c>
      <c r="H134" s="185">
        <v>2.25</v>
      </c>
      <c r="I134" s="186"/>
      <c r="L134" s="181"/>
      <c r="M134" s="187"/>
      <c r="N134" s="188"/>
      <c r="O134" s="188"/>
      <c r="P134" s="188"/>
      <c r="Q134" s="188"/>
      <c r="R134" s="188"/>
      <c r="S134" s="188"/>
      <c r="T134" s="189"/>
      <c r="AT134" s="183" t="s">
        <v>189</v>
      </c>
      <c r="AU134" s="183" t="s">
        <v>84</v>
      </c>
      <c r="AV134" s="13" t="s">
        <v>84</v>
      </c>
      <c r="AW134" s="13" t="s">
        <v>31</v>
      </c>
      <c r="AX134" s="13" t="s">
        <v>82</v>
      </c>
      <c r="AY134" s="183" t="s">
        <v>177</v>
      </c>
    </row>
    <row r="135" spans="1:65" s="2" customFormat="1" ht="24" customHeight="1">
      <c r="A135" s="33"/>
      <c r="B135" s="167"/>
      <c r="C135" s="168" t="s">
        <v>184</v>
      </c>
      <c r="D135" s="168" t="s">
        <v>179</v>
      </c>
      <c r="E135" s="169" t="s">
        <v>209</v>
      </c>
      <c r="F135" s="170" t="s">
        <v>210</v>
      </c>
      <c r="G135" s="171" t="s">
        <v>198</v>
      </c>
      <c r="H135" s="172">
        <v>21</v>
      </c>
      <c r="I135" s="173"/>
      <c r="J135" s="174">
        <f>ROUND(I135*H135,2)</f>
        <v>0</v>
      </c>
      <c r="K135" s="170" t="s">
        <v>183</v>
      </c>
      <c r="L135" s="34"/>
      <c r="M135" s="175" t="s">
        <v>1</v>
      </c>
      <c r="N135" s="176" t="s">
        <v>40</v>
      </c>
      <c r="O135" s="59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184</v>
      </c>
      <c r="AT135" s="179" t="s">
        <v>179</v>
      </c>
      <c r="AU135" s="179" t="s">
        <v>84</v>
      </c>
      <c r="AY135" s="18" t="s">
        <v>177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8" t="s">
        <v>82</v>
      </c>
      <c r="BK135" s="180">
        <f>ROUND(I135*H135,2)</f>
        <v>0</v>
      </c>
      <c r="BL135" s="18" t="s">
        <v>184</v>
      </c>
      <c r="BM135" s="179" t="s">
        <v>816</v>
      </c>
    </row>
    <row r="136" spans="2:51" s="13" customFormat="1" ht="12">
      <c r="B136" s="181"/>
      <c r="D136" s="182" t="s">
        <v>189</v>
      </c>
      <c r="E136" s="183" t="s">
        <v>1</v>
      </c>
      <c r="F136" s="184" t="s">
        <v>817</v>
      </c>
      <c r="H136" s="185">
        <v>15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189</v>
      </c>
      <c r="AU136" s="183" t="s">
        <v>84</v>
      </c>
      <c r="AV136" s="13" t="s">
        <v>84</v>
      </c>
      <c r="AW136" s="13" t="s">
        <v>31</v>
      </c>
      <c r="AX136" s="13" t="s">
        <v>75</v>
      </c>
      <c r="AY136" s="183" t="s">
        <v>177</v>
      </c>
    </row>
    <row r="137" spans="2:51" s="13" customFormat="1" ht="12">
      <c r="B137" s="181"/>
      <c r="D137" s="182" t="s">
        <v>189</v>
      </c>
      <c r="E137" s="183" t="s">
        <v>1</v>
      </c>
      <c r="F137" s="184" t="s">
        <v>212</v>
      </c>
      <c r="H137" s="185">
        <v>6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189</v>
      </c>
      <c r="AU137" s="183" t="s">
        <v>84</v>
      </c>
      <c r="AV137" s="13" t="s">
        <v>84</v>
      </c>
      <c r="AW137" s="13" t="s">
        <v>31</v>
      </c>
      <c r="AX137" s="13" t="s">
        <v>75</v>
      </c>
      <c r="AY137" s="183" t="s">
        <v>177</v>
      </c>
    </row>
    <row r="138" spans="2:51" s="15" customFormat="1" ht="12">
      <c r="B138" s="197"/>
      <c r="D138" s="182" t="s">
        <v>189</v>
      </c>
      <c r="E138" s="198" t="s">
        <v>1</v>
      </c>
      <c r="F138" s="199" t="s">
        <v>202</v>
      </c>
      <c r="H138" s="200">
        <v>21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189</v>
      </c>
      <c r="AU138" s="198" t="s">
        <v>84</v>
      </c>
      <c r="AV138" s="15" t="s">
        <v>184</v>
      </c>
      <c r="AW138" s="15" t="s">
        <v>31</v>
      </c>
      <c r="AX138" s="15" t="s">
        <v>82</v>
      </c>
      <c r="AY138" s="198" t="s">
        <v>177</v>
      </c>
    </row>
    <row r="139" spans="1:65" s="2" customFormat="1" ht="24" customHeight="1">
      <c r="A139" s="33"/>
      <c r="B139" s="167"/>
      <c r="C139" s="168" t="s">
        <v>203</v>
      </c>
      <c r="D139" s="168" t="s">
        <v>179</v>
      </c>
      <c r="E139" s="169" t="s">
        <v>214</v>
      </c>
      <c r="F139" s="170" t="s">
        <v>215</v>
      </c>
      <c r="G139" s="171" t="s">
        <v>198</v>
      </c>
      <c r="H139" s="172">
        <v>7.5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818</v>
      </c>
    </row>
    <row r="140" spans="2:51" s="13" customFormat="1" ht="12">
      <c r="B140" s="181"/>
      <c r="D140" s="182" t="s">
        <v>189</v>
      </c>
      <c r="E140" s="183" t="s">
        <v>1</v>
      </c>
      <c r="F140" s="184" t="s">
        <v>444</v>
      </c>
      <c r="H140" s="185">
        <v>7.5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189</v>
      </c>
      <c r="AU140" s="183" t="s">
        <v>84</v>
      </c>
      <c r="AV140" s="13" t="s">
        <v>84</v>
      </c>
      <c r="AW140" s="13" t="s">
        <v>31</v>
      </c>
      <c r="AX140" s="13" t="s">
        <v>82</v>
      </c>
      <c r="AY140" s="183" t="s">
        <v>177</v>
      </c>
    </row>
    <row r="141" spans="1:65" s="2" customFormat="1" ht="24" customHeight="1">
      <c r="A141" s="33"/>
      <c r="B141" s="167"/>
      <c r="C141" s="168" t="s">
        <v>208</v>
      </c>
      <c r="D141" s="168" t="s">
        <v>179</v>
      </c>
      <c r="E141" s="169" t="s">
        <v>218</v>
      </c>
      <c r="F141" s="170" t="s">
        <v>219</v>
      </c>
      <c r="G141" s="171" t="s">
        <v>198</v>
      </c>
      <c r="H141" s="172">
        <v>37.5</v>
      </c>
      <c r="I141" s="173"/>
      <c r="J141" s="174">
        <f>ROUND(I141*H141,2)</f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819</v>
      </c>
    </row>
    <row r="142" spans="2:51" s="13" customFormat="1" ht="12">
      <c r="B142" s="181"/>
      <c r="D142" s="182" t="s">
        <v>189</v>
      </c>
      <c r="E142" s="183" t="s">
        <v>1</v>
      </c>
      <c r="F142" s="184" t="s">
        <v>820</v>
      </c>
      <c r="H142" s="185">
        <v>37.5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189</v>
      </c>
      <c r="AU142" s="183" t="s">
        <v>84</v>
      </c>
      <c r="AV142" s="13" t="s">
        <v>84</v>
      </c>
      <c r="AW142" s="13" t="s">
        <v>31</v>
      </c>
      <c r="AX142" s="13" t="s">
        <v>82</v>
      </c>
      <c r="AY142" s="183" t="s">
        <v>177</v>
      </c>
    </row>
    <row r="143" spans="1:65" s="2" customFormat="1" ht="16.5" customHeight="1">
      <c r="A143" s="33"/>
      <c r="B143" s="167"/>
      <c r="C143" s="168" t="s">
        <v>213</v>
      </c>
      <c r="D143" s="168" t="s">
        <v>179</v>
      </c>
      <c r="E143" s="169" t="s">
        <v>223</v>
      </c>
      <c r="F143" s="170" t="s">
        <v>224</v>
      </c>
      <c r="G143" s="171" t="s">
        <v>198</v>
      </c>
      <c r="H143" s="172">
        <v>6</v>
      </c>
      <c r="I143" s="173"/>
      <c r="J143" s="174">
        <f>ROUND(I143*H143,2)</f>
        <v>0</v>
      </c>
      <c r="K143" s="170" t="s">
        <v>183</v>
      </c>
      <c r="L143" s="34"/>
      <c r="M143" s="175" t="s">
        <v>1</v>
      </c>
      <c r="N143" s="176" t="s">
        <v>40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184</v>
      </c>
      <c r="AT143" s="179" t="s">
        <v>179</v>
      </c>
      <c r="AU143" s="179" t="s">
        <v>84</v>
      </c>
      <c r="AY143" s="18" t="s">
        <v>177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82</v>
      </c>
      <c r="BK143" s="180">
        <f>ROUND(I143*H143,2)</f>
        <v>0</v>
      </c>
      <c r="BL143" s="18" t="s">
        <v>184</v>
      </c>
      <c r="BM143" s="179" t="s">
        <v>821</v>
      </c>
    </row>
    <row r="144" spans="2:51" s="13" customFormat="1" ht="12">
      <c r="B144" s="181"/>
      <c r="D144" s="182" t="s">
        <v>189</v>
      </c>
      <c r="E144" s="183" t="s">
        <v>1</v>
      </c>
      <c r="F144" s="184" t="s">
        <v>226</v>
      </c>
      <c r="H144" s="185">
        <v>6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189</v>
      </c>
      <c r="AU144" s="183" t="s">
        <v>84</v>
      </c>
      <c r="AV144" s="13" t="s">
        <v>84</v>
      </c>
      <c r="AW144" s="13" t="s">
        <v>31</v>
      </c>
      <c r="AX144" s="13" t="s">
        <v>82</v>
      </c>
      <c r="AY144" s="183" t="s">
        <v>177</v>
      </c>
    </row>
    <row r="145" spans="1:65" s="2" customFormat="1" ht="16.5" customHeight="1">
      <c r="A145" s="33"/>
      <c r="B145" s="167"/>
      <c r="C145" s="168" t="s">
        <v>217</v>
      </c>
      <c r="D145" s="168" t="s">
        <v>179</v>
      </c>
      <c r="E145" s="169" t="s">
        <v>228</v>
      </c>
      <c r="F145" s="170" t="s">
        <v>229</v>
      </c>
      <c r="G145" s="171" t="s">
        <v>198</v>
      </c>
      <c r="H145" s="172">
        <v>7.5</v>
      </c>
      <c r="I145" s="173"/>
      <c r="J145" s="174">
        <f>ROUND(I145*H145,2)</f>
        <v>0</v>
      </c>
      <c r="K145" s="170" t="s">
        <v>183</v>
      </c>
      <c r="L145" s="34"/>
      <c r="M145" s="175" t="s">
        <v>1</v>
      </c>
      <c r="N145" s="176" t="s">
        <v>40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184</v>
      </c>
      <c r="AT145" s="179" t="s">
        <v>179</v>
      </c>
      <c r="AU145" s="179" t="s">
        <v>84</v>
      </c>
      <c r="AY145" s="18" t="s">
        <v>177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82</v>
      </c>
      <c r="BK145" s="180">
        <f>ROUND(I145*H145,2)</f>
        <v>0</v>
      </c>
      <c r="BL145" s="18" t="s">
        <v>184</v>
      </c>
      <c r="BM145" s="179" t="s">
        <v>822</v>
      </c>
    </row>
    <row r="146" spans="2:51" s="13" customFormat="1" ht="12">
      <c r="B146" s="181"/>
      <c r="D146" s="182" t="s">
        <v>189</v>
      </c>
      <c r="E146" s="183" t="s">
        <v>1</v>
      </c>
      <c r="F146" s="184" t="s">
        <v>444</v>
      </c>
      <c r="H146" s="185">
        <v>7.5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82</v>
      </c>
      <c r="AY146" s="183" t="s">
        <v>177</v>
      </c>
    </row>
    <row r="147" spans="1:65" s="2" customFormat="1" ht="24" customHeight="1">
      <c r="A147" s="33"/>
      <c r="B147" s="167"/>
      <c r="C147" s="168" t="s">
        <v>222</v>
      </c>
      <c r="D147" s="168" t="s">
        <v>179</v>
      </c>
      <c r="E147" s="169" t="s">
        <v>232</v>
      </c>
      <c r="F147" s="170" t="s">
        <v>233</v>
      </c>
      <c r="G147" s="171" t="s">
        <v>234</v>
      </c>
      <c r="H147" s="172">
        <v>12.525</v>
      </c>
      <c r="I147" s="173"/>
      <c r="J147" s="174">
        <f>ROUND(I147*H147,2)</f>
        <v>0</v>
      </c>
      <c r="K147" s="170" t="s">
        <v>183</v>
      </c>
      <c r="L147" s="34"/>
      <c r="M147" s="175" t="s">
        <v>1</v>
      </c>
      <c r="N147" s="176" t="s">
        <v>40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184</v>
      </c>
      <c r="AT147" s="179" t="s">
        <v>179</v>
      </c>
      <c r="AU147" s="179" t="s">
        <v>84</v>
      </c>
      <c r="AY147" s="18" t="s">
        <v>177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82</v>
      </c>
      <c r="BK147" s="180">
        <f>ROUND(I147*H147,2)</f>
        <v>0</v>
      </c>
      <c r="BL147" s="18" t="s">
        <v>184</v>
      </c>
      <c r="BM147" s="179" t="s">
        <v>823</v>
      </c>
    </row>
    <row r="148" spans="2:51" s="13" customFormat="1" ht="12">
      <c r="B148" s="181"/>
      <c r="D148" s="182" t="s">
        <v>189</v>
      </c>
      <c r="E148" s="183" t="s">
        <v>1</v>
      </c>
      <c r="F148" s="184" t="s">
        <v>824</v>
      </c>
      <c r="H148" s="185">
        <v>12.525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82</v>
      </c>
      <c r="AY148" s="183" t="s">
        <v>177</v>
      </c>
    </row>
    <row r="149" spans="1:65" s="2" customFormat="1" ht="16.5" customHeight="1">
      <c r="A149" s="33"/>
      <c r="B149" s="167"/>
      <c r="C149" s="168" t="s">
        <v>227</v>
      </c>
      <c r="D149" s="168" t="s">
        <v>179</v>
      </c>
      <c r="E149" s="169" t="s">
        <v>238</v>
      </c>
      <c r="F149" s="170" t="s">
        <v>239</v>
      </c>
      <c r="G149" s="171" t="s">
        <v>198</v>
      </c>
      <c r="H149" s="172">
        <v>6</v>
      </c>
      <c r="I149" s="173"/>
      <c r="J149" s="174">
        <f>ROUND(I149*H149,2)</f>
        <v>0</v>
      </c>
      <c r="K149" s="170" t="s">
        <v>1</v>
      </c>
      <c r="L149" s="34"/>
      <c r="M149" s="175" t="s">
        <v>1</v>
      </c>
      <c r="N149" s="176" t="s">
        <v>40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184</v>
      </c>
      <c r="AT149" s="179" t="s">
        <v>179</v>
      </c>
      <c r="AU149" s="179" t="s">
        <v>84</v>
      </c>
      <c r="AY149" s="18" t="s">
        <v>177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82</v>
      </c>
      <c r="BK149" s="180">
        <f>ROUND(I149*H149,2)</f>
        <v>0</v>
      </c>
      <c r="BL149" s="18" t="s">
        <v>184</v>
      </c>
      <c r="BM149" s="179" t="s">
        <v>825</v>
      </c>
    </row>
    <row r="150" spans="2:51" s="13" customFormat="1" ht="12">
      <c r="B150" s="181"/>
      <c r="D150" s="182" t="s">
        <v>189</v>
      </c>
      <c r="E150" s="183" t="s">
        <v>1</v>
      </c>
      <c r="F150" s="184" t="s">
        <v>826</v>
      </c>
      <c r="H150" s="185">
        <v>6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189</v>
      </c>
      <c r="AU150" s="183" t="s">
        <v>84</v>
      </c>
      <c r="AV150" s="13" t="s">
        <v>84</v>
      </c>
      <c r="AW150" s="13" t="s">
        <v>31</v>
      </c>
      <c r="AX150" s="13" t="s">
        <v>82</v>
      </c>
      <c r="AY150" s="183" t="s">
        <v>177</v>
      </c>
    </row>
    <row r="151" spans="1:65" s="2" customFormat="1" ht="24" customHeight="1">
      <c r="A151" s="33"/>
      <c r="B151" s="167"/>
      <c r="C151" s="168" t="s">
        <v>231</v>
      </c>
      <c r="D151" s="168" t="s">
        <v>179</v>
      </c>
      <c r="E151" s="169" t="s">
        <v>243</v>
      </c>
      <c r="F151" s="170" t="s">
        <v>244</v>
      </c>
      <c r="G151" s="171" t="s">
        <v>182</v>
      </c>
      <c r="H151" s="172">
        <v>60</v>
      </c>
      <c r="I151" s="173"/>
      <c r="J151" s="174">
        <f>ROUND(I151*H151,2)</f>
        <v>0</v>
      </c>
      <c r="K151" s="170" t="s">
        <v>183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827</v>
      </c>
    </row>
    <row r="152" spans="2:51" s="13" customFormat="1" ht="12">
      <c r="B152" s="181"/>
      <c r="D152" s="182" t="s">
        <v>189</v>
      </c>
      <c r="E152" s="183" t="s">
        <v>133</v>
      </c>
      <c r="F152" s="184" t="s">
        <v>828</v>
      </c>
      <c r="H152" s="185">
        <v>60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189</v>
      </c>
      <c r="AU152" s="183" t="s">
        <v>84</v>
      </c>
      <c r="AV152" s="13" t="s">
        <v>84</v>
      </c>
      <c r="AW152" s="13" t="s">
        <v>31</v>
      </c>
      <c r="AX152" s="13" t="s">
        <v>82</v>
      </c>
      <c r="AY152" s="183" t="s">
        <v>177</v>
      </c>
    </row>
    <row r="153" spans="1:65" s="2" customFormat="1" ht="16.5" customHeight="1">
      <c r="A153" s="33"/>
      <c r="B153" s="167"/>
      <c r="C153" s="168" t="s">
        <v>237</v>
      </c>
      <c r="D153" s="168" t="s">
        <v>179</v>
      </c>
      <c r="E153" s="169" t="s">
        <v>248</v>
      </c>
      <c r="F153" s="170" t="s">
        <v>249</v>
      </c>
      <c r="G153" s="171" t="s">
        <v>182</v>
      </c>
      <c r="H153" s="172">
        <v>90</v>
      </c>
      <c r="I153" s="173"/>
      <c r="J153" s="174">
        <f>ROUND(I153*H153,2)</f>
        <v>0</v>
      </c>
      <c r="K153" s="170" t="s">
        <v>183</v>
      </c>
      <c r="L153" s="34"/>
      <c r="M153" s="175" t="s">
        <v>1</v>
      </c>
      <c r="N153" s="176" t="s">
        <v>40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184</v>
      </c>
      <c r="AT153" s="179" t="s">
        <v>179</v>
      </c>
      <c r="AU153" s="179" t="s">
        <v>84</v>
      </c>
      <c r="AY153" s="18" t="s">
        <v>177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82</v>
      </c>
      <c r="BK153" s="180">
        <f>ROUND(I153*H153,2)</f>
        <v>0</v>
      </c>
      <c r="BL153" s="18" t="s">
        <v>184</v>
      </c>
      <c r="BM153" s="179" t="s">
        <v>829</v>
      </c>
    </row>
    <row r="154" spans="1:65" s="2" customFormat="1" ht="16.5" customHeight="1">
      <c r="A154" s="33"/>
      <c r="B154" s="167"/>
      <c r="C154" s="168" t="s">
        <v>242</v>
      </c>
      <c r="D154" s="168" t="s">
        <v>179</v>
      </c>
      <c r="E154" s="169" t="s">
        <v>251</v>
      </c>
      <c r="F154" s="170" t="s">
        <v>252</v>
      </c>
      <c r="G154" s="171" t="s">
        <v>182</v>
      </c>
      <c r="H154" s="172">
        <v>60</v>
      </c>
      <c r="I154" s="173"/>
      <c r="J154" s="174">
        <f>ROUND(I154*H154,2)</f>
        <v>0</v>
      </c>
      <c r="K154" s="170" t="s">
        <v>183</v>
      </c>
      <c r="L154" s="34"/>
      <c r="M154" s="175" t="s">
        <v>1</v>
      </c>
      <c r="N154" s="176" t="s">
        <v>40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184</v>
      </c>
      <c r="AT154" s="179" t="s">
        <v>179</v>
      </c>
      <c r="AU154" s="179" t="s">
        <v>84</v>
      </c>
      <c r="AY154" s="18" t="s">
        <v>177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82</v>
      </c>
      <c r="BK154" s="180">
        <f>ROUND(I154*H154,2)</f>
        <v>0</v>
      </c>
      <c r="BL154" s="18" t="s">
        <v>184</v>
      </c>
      <c r="BM154" s="179" t="s">
        <v>830</v>
      </c>
    </row>
    <row r="155" spans="2:51" s="13" customFormat="1" ht="12">
      <c r="B155" s="181"/>
      <c r="D155" s="182" t="s">
        <v>189</v>
      </c>
      <c r="E155" s="183" t="s">
        <v>1</v>
      </c>
      <c r="F155" s="184" t="s">
        <v>133</v>
      </c>
      <c r="H155" s="185">
        <v>60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189</v>
      </c>
      <c r="AU155" s="183" t="s">
        <v>84</v>
      </c>
      <c r="AV155" s="13" t="s">
        <v>84</v>
      </c>
      <c r="AW155" s="13" t="s">
        <v>31</v>
      </c>
      <c r="AX155" s="13" t="s">
        <v>82</v>
      </c>
      <c r="AY155" s="183" t="s">
        <v>177</v>
      </c>
    </row>
    <row r="156" spans="1:65" s="2" customFormat="1" ht="16.5" customHeight="1">
      <c r="A156" s="33"/>
      <c r="B156" s="167"/>
      <c r="C156" s="168" t="s">
        <v>247</v>
      </c>
      <c r="D156" s="168" t="s">
        <v>179</v>
      </c>
      <c r="E156" s="169" t="s">
        <v>255</v>
      </c>
      <c r="F156" s="170" t="s">
        <v>256</v>
      </c>
      <c r="G156" s="171" t="s">
        <v>182</v>
      </c>
      <c r="H156" s="172">
        <v>60</v>
      </c>
      <c r="I156" s="173"/>
      <c r="J156" s="174">
        <f>ROUND(I156*H156,2)</f>
        <v>0</v>
      </c>
      <c r="K156" s="170" t="s">
        <v>1</v>
      </c>
      <c r="L156" s="34"/>
      <c r="M156" s="175" t="s">
        <v>1</v>
      </c>
      <c r="N156" s="176" t="s">
        <v>40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184</v>
      </c>
      <c r="AT156" s="179" t="s">
        <v>179</v>
      </c>
      <c r="AU156" s="179" t="s">
        <v>84</v>
      </c>
      <c r="AY156" s="18" t="s">
        <v>177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82</v>
      </c>
      <c r="BK156" s="180">
        <f>ROUND(I156*H156,2)</f>
        <v>0</v>
      </c>
      <c r="BL156" s="18" t="s">
        <v>184</v>
      </c>
      <c r="BM156" s="179" t="s">
        <v>831</v>
      </c>
    </row>
    <row r="157" spans="2:51" s="13" customFormat="1" ht="12">
      <c r="B157" s="181"/>
      <c r="D157" s="182" t="s">
        <v>189</v>
      </c>
      <c r="E157" s="183" t="s">
        <v>1</v>
      </c>
      <c r="F157" s="184" t="s">
        <v>133</v>
      </c>
      <c r="H157" s="185">
        <v>60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189</v>
      </c>
      <c r="AU157" s="183" t="s">
        <v>84</v>
      </c>
      <c r="AV157" s="13" t="s">
        <v>84</v>
      </c>
      <c r="AW157" s="13" t="s">
        <v>31</v>
      </c>
      <c r="AX157" s="13" t="s">
        <v>82</v>
      </c>
      <c r="AY157" s="183" t="s">
        <v>177</v>
      </c>
    </row>
    <row r="158" spans="2:63" s="12" customFormat="1" ht="22.9" customHeight="1">
      <c r="B158" s="154"/>
      <c r="D158" s="155" t="s">
        <v>74</v>
      </c>
      <c r="E158" s="165" t="s">
        <v>222</v>
      </c>
      <c r="F158" s="165" t="s">
        <v>294</v>
      </c>
      <c r="I158" s="157"/>
      <c r="J158" s="166">
        <f>BK158</f>
        <v>0</v>
      </c>
      <c r="L158" s="154"/>
      <c r="M158" s="159"/>
      <c r="N158" s="160"/>
      <c r="O158" s="160"/>
      <c r="P158" s="161">
        <f>SUM(P159:P171)</f>
        <v>0</v>
      </c>
      <c r="Q158" s="160"/>
      <c r="R158" s="161">
        <f>SUM(R159:R171)</f>
        <v>57.30537</v>
      </c>
      <c r="S158" s="160"/>
      <c r="T158" s="162">
        <f>SUM(T159:T171)</f>
        <v>0</v>
      </c>
      <c r="AR158" s="155" t="s">
        <v>82</v>
      </c>
      <c r="AT158" s="163" t="s">
        <v>74</v>
      </c>
      <c r="AU158" s="163" t="s">
        <v>82</v>
      </c>
      <c r="AY158" s="155" t="s">
        <v>177</v>
      </c>
      <c r="BK158" s="164">
        <f>SUM(BK159:BK171)</f>
        <v>0</v>
      </c>
    </row>
    <row r="159" spans="1:65" s="2" customFormat="1" ht="24" customHeight="1">
      <c r="A159" s="33"/>
      <c r="B159" s="167"/>
      <c r="C159" s="168" t="s">
        <v>8</v>
      </c>
      <c r="D159" s="168" t="s">
        <v>179</v>
      </c>
      <c r="E159" s="169" t="s">
        <v>296</v>
      </c>
      <c r="F159" s="170" t="s">
        <v>297</v>
      </c>
      <c r="G159" s="171" t="s">
        <v>182</v>
      </c>
      <c r="H159" s="172">
        <v>90</v>
      </c>
      <c r="I159" s="173"/>
      <c r="J159" s="174">
        <f>ROUND(I159*H159,2)</f>
        <v>0</v>
      </c>
      <c r="K159" s="170" t="s">
        <v>183</v>
      </c>
      <c r="L159" s="34"/>
      <c r="M159" s="175" t="s">
        <v>1</v>
      </c>
      <c r="N159" s="176" t="s">
        <v>40</v>
      </c>
      <c r="O159" s="59"/>
      <c r="P159" s="177">
        <f>O159*H159</f>
        <v>0</v>
      </c>
      <c r="Q159" s="177">
        <v>0.00069</v>
      </c>
      <c r="R159" s="177">
        <f>Q159*H159</f>
        <v>0.062099999999999995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184</v>
      </c>
      <c r="AT159" s="179" t="s">
        <v>179</v>
      </c>
      <c r="AU159" s="179" t="s">
        <v>84</v>
      </c>
      <c r="AY159" s="18" t="s">
        <v>177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82</v>
      </c>
      <c r="BK159" s="180">
        <f>ROUND(I159*H159,2)</f>
        <v>0</v>
      </c>
      <c r="BL159" s="18" t="s">
        <v>184</v>
      </c>
      <c r="BM159" s="179" t="s">
        <v>832</v>
      </c>
    </row>
    <row r="160" spans="1:65" s="2" customFormat="1" ht="24" customHeight="1">
      <c r="A160" s="33"/>
      <c r="B160" s="167"/>
      <c r="C160" s="168" t="s">
        <v>254</v>
      </c>
      <c r="D160" s="168" t="s">
        <v>179</v>
      </c>
      <c r="E160" s="169" t="s">
        <v>300</v>
      </c>
      <c r="F160" s="170" t="s">
        <v>301</v>
      </c>
      <c r="G160" s="171" t="s">
        <v>182</v>
      </c>
      <c r="H160" s="172">
        <v>9</v>
      </c>
      <c r="I160" s="173"/>
      <c r="J160" s="174">
        <f>ROUND(I160*H160,2)</f>
        <v>0</v>
      </c>
      <c r="K160" s="170" t="s">
        <v>183</v>
      </c>
      <c r="L160" s="34"/>
      <c r="M160" s="175" t="s">
        <v>1</v>
      </c>
      <c r="N160" s="176" t="s">
        <v>40</v>
      </c>
      <c r="O160" s="59"/>
      <c r="P160" s="177">
        <f>O160*H160</f>
        <v>0</v>
      </c>
      <c r="Q160" s="177">
        <v>0.91123</v>
      </c>
      <c r="R160" s="177">
        <f>Q160*H160</f>
        <v>8.20107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184</v>
      </c>
      <c r="AT160" s="179" t="s">
        <v>179</v>
      </c>
      <c r="AU160" s="179" t="s">
        <v>84</v>
      </c>
      <c r="AY160" s="18" t="s">
        <v>177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82</v>
      </c>
      <c r="BK160" s="180">
        <f>ROUND(I160*H160,2)</f>
        <v>0</v>
      </c>
      <c r="BL160" s="18" t="s">
        <v>184</v>
      </c>
      <c r="BM160" s="179" t="s">
        <v>833</v>
      </c>
    </row>
    <row r="161" spans="2:51" s="13" customFormat="1" ht="12">
      <c r="B161" s="181"/>
      <c r="D161" s="182" t="s">
        <v>189</v>
      </c>
      <c r="E161" s="183" t="s">
        <v>1</v>
      </c>
      <c r="F161" s="184" t="s">
        <v>303</v>
      </c>
      <c r="H161" s="185">
        <v>9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189</v>
      </c>
      <c r="AU161" s="183" t="s">
        <v>84</v>
      </c>
      <c r="AV161" s="13" t="s">
        <v>84</v>
      </c>
      <c r="AW161" s="13" t="s">
        <v>31</v>
      </c>
      <c r="AX161" s="13" t="s">
        <v>82</v>
      </c>
      <c r="AY161" s="183" t="s">
        <v>177</v>
      </c>
    </row>
    <row r="162" spans="1:65" s="2" customFormat="1" ht="24" customHeight="1">
      <c r="A162" s="33"/>
      <c r="B162" s="167"/>
      <c r="C162" s="168" t="s">
        <v>259</v>
      </c>
      <c r="D162" s="168" t="s">
        <v>179</v>
      </c>
      <c r="E162" s="169" t="s">
        <v>305</v>
      </c>
      <c r="F162" s="170" t="s">
        <v>834</v>
      </c>
      <c r="G162" s="171" t="s">
        <v>274</v>
      </c>
      <c r="H162" s="172">
        <v>1</v>
      </c>
      <c r="I162" s="173"/>
      <c r="J162" s="174">
        <f>ROUND(I162*H162,2)</f>
        <v>0</v>
      </c>
      <c r="K162" s="170" t="s">
        <v>1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1.3404</v>
      </c>
      <c r="R162" s="177">
        <f>Q162*H162</f>
        <v>1.3404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835</v>
      </c>
    </row>
    <row r="163" spans="2:51" s="14" customFormat="1" ht="12">
      <c r="B163" s="190"/>
      <c r="D163" s="182" t="s">
        <v>189</v>
      </c>
      <c r="E163" s="191" t="s">
        <v>1</v>
      </c>
      <c r="F163" s="192" t="s">
        <v>308</v>
      </c>
      <c r="H163" s="191" t="s">
        <v>1</v>
      </c>
      <c r="I163" s="193"/>
      <c r="L163" s="190"/>
      <c r="M163" s="194"/>
      <c r="N163" s="195"/>
      <c r="O163" s="195"/>
      <c r="P163" s="195"/>
      <c r="Q163" s="195"/>
      <c r="R163" s="195"/>
      <c r="S163" s="195"/>
      <c r="T163" s="196"/>
      <c r="AT163" s="191" t="s">
        <v>189</v>
      </c>
      <c r="AU163" s="191" t="s">
        <v>84</v>
      </c>
      <c r="AV163" s="14" t="s">
        <v>82</v>
      </c>
      <c r="AW163" s="14" t="s">
        <v>31</v>
      </c>
      <c r="AX163" s="14" t="s">
        <v>75</v>
      </c>
      <c r="AY163" s="191" t="s">
        <v>177</v>
      </c>
    </row>
    <row r="164" spans="2:51" s="14" customFormat="1" ht="22.5">
      <c r="B164" s="190"/>
      <c r="D164" s="182" t="s">
        <v>189</v>
      </c>
      <c r="E164" s="191" t="s">
        <v>1</v>
      </c>
      <c r="F164" s="192" t="s">
        <v>309</v>
      </c>
      <c r="H164" s="191" t="s">
        <v>1</v>
      </c>
      <c r="I164" s="193"/>
      <c r="L164" s="190"/>
      <c r="M164" s="194"/>
      <c r="N164" s="195"/>
      <c r="O164" s="195"/>
      <c r="P164" s="195"/>
      <c r="Q164" s="195"/>
      <c r="R164" s="195"/>
      <c r="S164" s="195"/>
      <c r="T164" s="196"/>
      <c r="AT164" s="191" t="s">
        <v>189</v>
      </c>
      <c r="AU164" s="191" t="s">
        <v>84</v>
      </c>
      <c r="AV164" s="14" t="s">
        <v>82</v>
      </c>
      <c r="AW164" s="14" t="s">
        <v>31</v>
      </c>
      <c r="AX164" s="14" t="s">
        <v>75</v>
      </c>
      <c r="AY164" s="191" t="s">
        <v>177</v>
      </c>
    </row>
    <row r="165" spans="2:51" s="14" customFormat="1" ht="12">
      <c r="B165" s="190"/>
      <c r="D165" s="182" t="s">
        <v>189</v>
      </c>
      <c r="E165" s="191" t="s">
        <v>1</v>
      </c>
      <c r="F165" s="192" t="s">
        <v>310</v>
      </c>
      <c r="H165" s="191" t="s">
        <v>1</v>
      </c>
      <c r="I165" s="193"/>
      <c r="L165" s="190"/>
      <c r="M165" s="194"/>
      <c r="N165" s="195"/>
      <c r="O165" s="195"/>
      <c r="P165" s="195"/>
      <c r="Q165" s="195"/>
      <c r="R165" s="195"/>
      <c r="S165" s="195"/>
      <c r="T165" s="196"/>
      <c r="AT165" s="191" t="s">
        <v>189</v>
      </c>
      <c r="AU165" s="191" t="s">
        <v>84</v>
      </c>
      <c r="AV165" s="14" t="s">
        <v>82</v>
      </c>
      <c r="AW165" s="14" t="s">
        <v>31</v>
      </c>
      <c r="AX165" s="14" t="s">
        <v>75</v>
      </c>
      <c r="AY165" s="191" t="s">
        <v>177</v>
      </c>
    </row>
    <row r="166" spans="2:51" s="14" customFormat="1" ht="12">
      <c r="B166" s="190"/>
      <c r="D166" s="182" t="s">
        <v>189</v>
      </c>
      <c r="E166" s="191" t="s">
        <v>1</v>
      </c>
      <c r="F166" s="192" t="s">
        <v>311</v>
      </c>
      <c r="H166" s="191" t="s">
        <v>1</v>
      </c>
      <c r="I166" s="193"/>
      <c r="L166" s="190"/>
      <c r="M166" s="194"/>
      <c r="N166" s="195"/>
      <c r="O166" s="195"/>
      <c r="P166" s="195"/>
      <c r="Q166" s="195"/>
      <c r="R166" s="195"/>
      <c r="S166" s="195"/>
      <c r="T166" s="196"/>
      <c r="AT166" s="191" t="s">
        <v>189</v>
      </c>
      <c r="AU166" s="191" t="s">
        <v>84</v>
      </c>
      <c r="AV166" s="14" t="s">
        <v>82</v>
      </c>
      <c r="AW166" s="14" t="s">
        <v>31</v>
      </c>
      <c r="AX166" s="14" t="s">
        <v>75</v>
      </c>
      <c r="AY166" s="191" t="s">
        <v>177</v>
      </c>
    </row>
    <row r="167" spans="2:51" s="13" customFormat="1" ht="12">
      <c r="B167" s="181"/>
      <c r="D167" s="182" t="s">
        <v>189</v>
      </c>
      <c r="E167" s="183" t="s">
        <v>1</v>
      </c>
      <c r="F167" s="184" t="s">
        <v>82</v>
      </c>
      <c r="H167" s="185">
        <v>1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189</v>
      </c>
      <c r="AU167" s="183" t="s">
        <v>84</v>
      </c>
      <c r="AV167" s="13" t="s">
        <v>84</v>
      </c>
      <c r="AW167" s="13" t="s">
        <v>31</v>
      </c>
      <c r="AX167" s="13" t="s">
        <v>82</v>
      </c>
      <c r="AY167" s="183" t="s">
        <v>177</v>
      </c>
    </row>
    <row r="168" spans="1:65" s="2" customFormat="1" ht="36" customHeight="1">
      <c r="A168" s="33"/>
      <c r="B168" s="167"/>
      <c r="C168" s="168" t="s">
        <v>265</v>
      </c>
      <c r="D168" s="168" t="s">
        <v>179</v>
      </c>
      <c r="E168" s="169" t="s">
        <v>316</v>
      </c>
      <c r="F168" s="170" t="s">
        <v>836</v>
      </c>
      <c r="G168" s="171" t="s">
        <v>274</v>
      </c>
      <c r="H168" s="172">
        <v>1</v>
      </c>
      <c r="I168" s="173"/>
      <c r="J168" s="174">
        <f>ROUND(I168*H168,2)</f>
        <v>0</v>
      </c>
      <c r="K168" s="170" t="s">
        <v>1</v>
      </c>
      <c r="L168" s="34"/>
      <c r="M168" s="175" t="s">
        <v>1</v>
      </c>
      <c r="N168" s="176" t="s">
        <v>40</v>
      </c>
      <c r="O168" s="59"/>
      <c r="P168" s="177">
        <f>O168*H168</f>
        <v>0</v>
      </c>
      <c r="Q168" s="177">
        <v>1.3404</v>
      </c>
      <c r="R168" s="177">
        <f>Q168*H168</f>
        <v>1.3404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184</v>
      </c>
      <c r="AT168" s="179" t="s">
        <v>179</v>
      </c>
      <c r="AU168" s="179" t="s">
        <v>84</v>
      </c>
      <c r="AY168" s="18" t="s">
        <v>177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82</v>
      </c>
      <c r="BK168" s="180">
        <f>ROUND(I168*H168,2)</f>
        <v>0</v>
      </c>
      <c r="BL168" s="18" t="s">
        <v>184</v>
      </c>
      <c r="BM168" s="179" t="s">
        <v>837</v>
      </c>
    </row>
    <row r="169" spans="1:65" s="2" customFormat="1" ht="36" customHeight="1">
      <c r="A169" s="33"/>
      <c r="B169" s="167"/>
      <c r="C169" s="168" t="s">
        <v>271</v>
      </c>
      <c r="D169" s="168" t="s">
        <v>179</v>
      </c>
      <c r="E169" s="169" t="s">
        <v>838</v>
      </c>
      <c r="F169" s="170" t="s">
        <v>839</v>
      </c>
      <c r="G169" s="171" t="s">
        <v>274</v>
      </c>
      <c r="H169" s="172">
        <v>1</v>
      </c>
      <c r="I169" s="173"/>
      <c r="J169" s="174">
        <f>ROUND(I169*H169,2)</f>
        <v>0</v>
      </c>
      <c r="K169" s="170" t="s">
        <v>1</v>
      </c>
      <c r="L169" s="34"/>
      <c r="M169" s="175" t="s">
        <v>1</v>
      </c>
      <c r="N169" s="176" t="s">
        <v>40</v>
      </c>
      <c r="O169" s="59"/>
      <c r="P169" s="177">
        <f>O169*H169</f>
        <v>0</v>
      </c>
      <c r="Q169" s="177">
        <v>1.3404</v>
      </c>
      <c r="R169" s="177">
        <f>Q169*H169</f>
        <v>1.3404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184</v>
      </c>
      <c r="AT169" s="179" t="s">
        <v>179</v>
      </c>
      <c r="AU169" s="179" t="s">
        <v>84</v>
      </c>
      <c r="AY169" s="18" t="s">
        <v>177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82</v>
      </c>
      <c r="BK169" s="180">
        <f>ROUND(I169*H169,2)</f>
        <v>0</v>
      </c>
      <c r="BL169" s="18" t="s">
        <v>184</v>
      </c>
      <c r="BM169" s="179" t="s">
        <v>840</v>
      </c>
    </row>
    <row r="170" spans="1:65" s="2" customFormat="1" ht="24" customHeight="1">
      <c r="A170" s="33"/>
      <c r="B170" s="167"/>
      <c r="C170" s="168" t="s">
        <v>279</v>
      </c>
      <c r="D170" s="168" t="s">
        <v>179</v>
      </c>
      <c r="E170" s="169" t="s">
        <v>333</v>
      </c>
      <c r="F170" s="170" t="s">
        <v>334</v>
      </c>
      <c r="G170" s="171" t="s">
        <v>182</v>
      </c>
      <c r="H170" s="172">
        <v>75</v>
      </c>
      <c r="I170" s="173"/>
      <c r="J170" s="174">
        <f>ROUND(I170*H170,2)</f>
        <v>0</v>
      </c>
      <c r="K170" s="170" t="s">
        <v>183</v>
      </c>
      <c r="L170" s="34"/>
      <c r="M170" s="175" t="s">
        <v>1</v>
      </c>
      <c r="N170" s="176" t="s">
        <v>40</v>
      </c>
      <c r="O170" s="59"/>
      <c r="P170" s="177">
        <f>O170*H170</f>
        <v>0</v>
      </c>
      <c r="Q170" s="177">
        <v>0.60028</v>
      </c>
      <c r="R170" s="177">
        <f>Q170*H170</f>
        <v>45.021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184</v>
      </c>
      <c r="AT170" s="179" t="s">
        <v>179</v>
      </c>
      <c r="AU170" s="179" t="s">
        <v>84</v>
      </c>
      <c r="AY170" s="18" t="s">
        <v>177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82</v>
      </c>
      <c r="BK170" s="180">
        <f>ROUND(I170*H170,2)</f>
        <v>0</v>
      </c>
      <c r="BL170" s="18" t="s">
        <v>184</v>
      </c>
      <c r="BM170" s="179" t="s">
        <v>841</v>
      </c>
    </row>
    <row r="171" spans="2:51" s="13" customFormat="1" ht="12">
      <c r="B171" s="181"/>
      <c r="D171" s="182" t="s">
        <v>189</v>
      </c>
      <c r="E171" s="183" t="s">
        <v>1</v>
      </c>
      <c r="F171" s="184" t="s">
        <v>842</v>
      </c>
      <c r="H171" s="185">
        <v>75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189</v>
      </c>
      <c r="AU171" s="183" t="s">
        <v>84</v>
      </c>
      <c r="AV171" s="13" t="s">
        <v>84</v>
      </c>
      <c r="AW171" s="13" t="s">
        <v>31</v>
      </c>
      <c r="AX171" s="13" t="s">
        <v>82</v>
      </c>
      <c r="AY171" s="183" t="s">
        <v>177</v>
      </c>
    </row>
    <row r="172" spans="2:63" s="12" customFormat="1" ht="22.9" customHeight="1">
      <c r="B172" s="154"/>
      <c r="D172" s="155" t="s">
        <v>74</v>
      </c>
      <c r="E172" s="165" t="s">
        <v>389</v>
      </c>
      <c r="F172" s="165" t="s">
        <v>390</v>
      </c>
      <c r="I172" s="157"/>
      <c r="J172" s="166">
        <f>BK172</f>
        <v>0</v>
      </c>
      <c r="L172" s="154"/>
      <c r="M172" s="159"/>
      <c r="N172" s="160"/>
      <c r="O172" s="160"/>
      <c r="P172" s="161">
        <f>P173</f>
        <v>0</v>
      </c>
      <c r="Q172" s="160"/>
      <c r="R172" s="161">
        <f>R173</f>
        <v>0</v>
      </c>
      <c r="S172" s="160"/>
      <c r="T172" s="162">
        <f>T173</f>
        <v>0</v>
      </c>
      <c r="AR172" s="155" t="s">
        <v>82</v>
      </c>
      <c r="AT172" s="163" t="s">
        <v>74</v>
      </c>
      <c r="AU172" s="163" t="s">
        <v>82</v>
      </c>
      <c r="AY172" s="155" t="s">
        <v>177</v>
      </c>
      <c r="BK172" s="164">
        <f>BK173</f>
        <v>0</v>
      </c>
    </row>
    <row r="173" spans="1:65" s="2" customFormat="1" ht="16.5" customHeight="1">
      <c r="A173" s="33"/>
      <c r="B173" s="167"/>
      <c r="C173" s="168" t="s">
        <v>7</v>
      </c>
      <c r="D173" s="168" t="s">
        <v>179</v>
      </c>
      <c r="E173" s="169" t="s">
        <v>392</v>
      </c>
      <c r="F173" s="170" t="s">
        <v>393</v>
      </c>
      <c r="G173" s="171" t="s">
        <v>234</v>
      </c>
      <c r="H173" s="172">
        <v>57.305</v>
      </c>
      <c r="I173" s="173"/>
      <c r="J173" s="174">
        <f>ROUND(I173*H173,2)</f>
        <v>0</v>
      </c>
      <c r="K173" s="170" t="s">
        <v>183</v>
      </c>
      <c r="L173" s="34"/>
      <c r="M173" s="175" t="s">
        <v>1</v>
      </c>
      <c r="N173" s="176" t="s">
        <v>40</v>
      </c>
      <c r="O173" s="59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184</v>
      </c>
      <c r="AT173" s="179" t="s">
        <v>179</v>
      </c>
      <c r="AU173" s="179" t="s">
        <v>84</v>
      </c>
      <c r="AY173" s="18" t="s">
        <v>177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82</v>
      </c>
      <c r="BK173" s="180">
        <f>ROUND(I173*H173,2)</f>
        <v>0</v>
      </c>
      <c r="BL173" s="18" t="s">
        <v>184</v>
      </c>
      <c r="BM173" s="179" t="s">
        <v>843</v>
      </c>
    </row>
    <row r="174" spans="2:63" s="12" customFormat="1" ht="25.9" customHeight="1">
      <c r="B174" s="154"/>
      <c r="D174" s="155" t="s">
        <v>74</v>
      </c>
      <c r="E174" s="156" t="s">
        <v>431</v>
      </c>
      <c r="F174" s="156" t="s">
        <v>129</v>
      </c>
      <c r="I174" s="157"/>
      <c r="J174" s="158">
        <f>BK174</f>
        <v>0</v>
      </c>
      <c r="L174" s="154"/>
      <c r="M174" s="159"/>
      <c r="N174" s="160"/>
      <c r="O174" s="160"/>
      <c r="P174" s="161">
        <f>P175</f>
        <v>0</v>
      </c>
      <c r="Q174" s="160"/>
      <c r="R174" s="161">
        <f>R175</f>
        <v>0</v>
      </c>
      <c r="S174" s="160"/>
      <c r="T174" s="162">
        <f>T175</f>
        <v>0</v>
      </c>
      <c r="AR174" s="155" t="s">
        <v>203</v>
      </c>
      <c r="AT174" s="163" t="s">
        <v>74</v>
      </c>
      <c r="AU174" s="163" t="s">
        <v>75</v>
      </c>
      <c r="AY174" s="155" t="s">
        <v>177</v>
      </c>
      <c r="BK174" s="164">
        <f>BK175</f>
        <v>0</v>
      </c>
    </row>
    <row r="175" spans="2:63" s="12" customFormat="1" ht="22.9" customHeight="1">
      <c r="B175" s="154"/>
      <c r="D175" s="155" t="s">
        <v>74</v>
      </c>
      <c r="E175" s="165" t="s">
        <v>432</v>
      </c>
      <c r="F175" s="165" t="s">
        <v>433</v>
      </c>
      <c r="I175" s="157"/>
      <c r="J175" s="166">
        <f>BK175</f>
        <v>0</v>
      </c>
      <c r="L175" s="154"/>
      <c r="M175" s="159"/>
      <c r="N175" s="160"/>
      <c r="O175" s="160"/>
      <c r="P175" s="161">
        <f>SUM(P176:P177)</f>
        <v>0</v>
      </c>
      <c r="Q175" s="160"/>
      <c r="R175" s="161">
        <f>SUM(R176:R177)</f>
        <v>0</v>
      </c>
      <c r="S175" s="160"/>
      <c r="T175" s="162">
        <f>SUM(T176:T177)</f>
        <v>0</v>
      </c>
      <c r="AR175" s="155" t="s">
        <v>203</v>
      </c>
      <c r="AT175" s="163" t="s">
        <v>74</v>
      </c>
      <c r="AU175" s="163" t="s">
        <v>82</v>
      </c>
      <c r="AY175" s="155" t="s">
        <v>177</v>
      </c>
      <c r="BK175" s="164">
        <f>SUM(BK176:BK177)</f>
        <v>0</v>
      </c>
    </row>
    <row r="176" spans="1:65" s="2" customFormat="1" ht="16.5" customHeight="1">
      <c r="A176" s="33"/>
      <c r="B176" s="167"/>
      <c r="C176" s="168" t="s">
        <v>289</v>
      </c>
      <c r="D176" s="168" t="s">
        <v>179</v>
      </c>
      <c r="E176" s="169" t="s">
        <v>435</v>
      </c>
      <c r="F176" s="170" t="s">
        <v>436</v>
      </c>
      <c r="G176" s="171" t="s">
        <v>437</v>
      </c>
      <c r="H176" s="172">
        <v>1</v>
      </c>
      <c r="I176" s="173"/>
      <c r="J176" s="174">
        <f>ROUND(I176*H176,2)</f>
        <v>0</v>
      </c>
      <c r="K176" s="170" t="s">
        <v>183</v>
      </c>
      <c r="L176" s="34"/>
      <c r="M176" s="175" t="s">
        <v>1</v>
      </c>
      <c r="N176" s="176" t="s">
        <v>40</v>
      </c>
      <c r="O176" s="59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438</v>
      </c>
      <c r="AT176" s="179" t="s">
        <v>179</v>
      </c>
      <c r="AU176" s="179" t="s">
        <v>84</v>
      </c>
      <c r="AY176" s="18" t="s">
        <v>177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82</v>
      </c>
      <c r="BK176" s="180">
        <f>ROUND(I176*H176,2)</f>
        <v>0</v>
      </c>
      <c r="BL176" s="18" t="s">
        <v>438</v>
      </c>
      <c r="BM176" s="179" t="s">
        <v>844</v>
      </c>
    </row>
    <row r="177" spans="1:65" s="2" customFormat="1" ht="16.5" customHeight="1">
      <c r="A177" s="33"/>
      <c r="B177" s="167"/>
      <c r="C177" s="168" t="s">
        <v>295</v>
      </c>
      <c r="D177" s="168" t="s">
        <v>179</v>
      </c>
      <c r="E177" s="169" t="s">
        <v>441</v>
      </c>
      <c r="F177" s="170" t="s">
        <v>442</v>
      </c>
      <c r="G177" s="171" t="s">
        <v>437</v>
      </c>
      <c r="H177" s="172">
        <v>1</v>
      </c>
      <c r="I177" s="173"/>
      <c r="J177" s="174">
        <f>ROUND(I177*H177,2)</f>
        <v>0</v>
      </c>
      <c r="K177" s="170" t="s">
        <v>183</v>
      </c>
      <c r="L177" s="34"/>
      <c r="M177" s="216" t="s">
        <v>1</v>
      </c>
      <c r="N177" s="217" t="s">
        <v>40</v>
      </c>
      <c r="O177" s="218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438</v>
      </c>
      <c r="AT177" s="179" t="s">
        <v>179</v>
      </c>
      <c r="AU177" s="179" t="s">
        <v>84</v>
      </c>
      <c r="AY177" s="18" t="s">
        <v>177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82</v>
      </c>
      <c r="BK177" s="180">
        <f>ROUND(I177*H177,2)</f>
        <v>0</v>
      </c>
      <c r="BL177" s="18" t="s">
        <v>438</v>
      </c>
      <c r="BM177" s="179" t="s">
        <v>845</v>
      </c>
    </row>
    <row r="178" spans="1:31" s="2" customFormat="1" ht="6.95" customHeight="1">
      <c r="A178" s="33"/>
      <c r="B178" s="48"/>
      <c r="C178" s="49"/>
      <c r="D178" s="49"/>
      <c r="E178" s="49"/>
      <c r="F178" s="49"/>
      <c r="G178" s="49"/>
      <c r="H178" s="49"/>
      <c r="I178" s="127"/>
      <c r="J178" s="49"/>
      <c r="K178" s="49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125:K17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98</v>
      </c>
      <c r="AZ2" s="100" t="s">
        <v>133</v>
      </c>
      <c r="BA2" s="100" t="s">
        <v>1</v>
      </c>
      <c r="BB2" s="100" t="s">
        <v>1</v>
      </c>
      <c r="BC2" s="100" t="s">
        <v>352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137</v>
      </c>
      <c r="BA3" s="100" t="s">
        <v>1</v>
      </c>
      <c r="BB3" s="100" t="s">
        <v>1</v>
      </c>
      <c r="BC3" s="100" t="s">
        <v>846</v>
      </c>
      <c r="BD3" s="100" t="s">
        <v>84</v>
      </c>
    </row>
    <row r="4" spans="2:4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15</v>
      </c>
      <c r="I6" s="99"/>
      <c r="L6" s="21"/>
    </row>
    <row r="7" spans="2:12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</row>
    <row r="8" spans="2:12" s="1" customFormat="1" ht="12" customHeight="1">
      <c r="B8" s="21"/>
      <c r="D8" s="28" t="s">
        <v>141</v>
      </c>
      <c r="I8" s="99"/>
      <c r="L8" s="21"/>
    </row>
    <row r="9" spans="1:31" s="2" customFormat="1" ht="16.5" customHeight="1">
      <c r="A9" s="33"/>
      <c r="B9" s="34"/>
      <c r="C9" s="33"/>
      <c r="D9" s="33"/>
      <c r="E9" s="276" t="s">
        <v>142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143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847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16. 1. 2019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104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35</v>
      </c>
      <c r="E32" s="33"/>
      <c r="F32" s="33"/>
      <c r="G32" s="33"/>
      <c r="H32" s="33"/>
      <c r="I32" s="103"/>
      <c r="J32" s="72">
        <f>ROUND(J127,2)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111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39</v>
      </c>
      <c r="E35" s="28" t="s">
        <v>40</v>
      </c>
      <c r="F35" s="113">
        <f>ROUND((SUM(BE127:BE171)),2)</f>
        <v>0</v>
      </c>
      <c r="G35" s="33"/>
      <c r="H35" s="33"/>
      <c r="I35" s="114">
        <v>0.21</v>
      </c>
      <c r="J35" s="113">
        <f>ROUND(((SUM(BE127:BE171))*I35),2)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13">
        <f>ROUND((SUM(BF127:BF171)),2)</f>
        <v>0</v>
      </c>
      <c r="G36" s="33"/>
      <c r="H36" s="33"/>
      <c r="I36" s="114">
        <v>0.15</v>
      </c>
      <c r="J36" s="113">
        <f>ROUND(((SUM(BF127:BF171))*I36),2)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3">
        <f>ROUND((SUM(BG127:BG171)),2)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13">
        <f>ROUND((SUM(BH127:BH171)),2)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13">
        <f>ROUND((SUM(BI127:BI171)),2)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45</v>
      </c>
      <c r="E41" s="61"/>
      <c r="F41" s="61"/>
      <c r="G41" s="117" t="s">
        <v>46</v>
      </c>
      <c r="H41" s="118" t="s">
        <v>47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141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142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143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04 - Dětské hřiště D.1.3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16. 1. 2019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32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146</v>
      </c>
      <c r="D96" s="115"/>
      <c r="E96" s="115"/>
      <c r="F96" s="115"/>
      <c r="G96" s="115"/>
      <c r="H96" s="115"/>
      <c r="I96" s="130"/>
      <c r="J96" s="131" t="s">
        <v>147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148</v>
      </c>
      <c r="D98" s="33"/>
      <c r="E98" s="33"/>
      <c r="F98" s="33"/>
      <c r="G98" s="33"/>
      <c r="H98" s="33"/>
      <c r="I98" s="10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149</v>
      </c>
    </row>
    <row r="99" spans="2:12" s="9" customFormat="1" ht="24.95" customHeight="1">
      <c r="B99" s="133"/>
      <c r="D99" s="134" t="s">
        <v>150</v>
      </c>
      <c r="E99" s="135"/>
      <c r="F99" s="135"/>
      <c r="G99" s="135"/>
      <c r="H99" s="135"/>
      <c r="I99" s="136"/>
      <c r="J99" s="137">
        <f>J128</f>
        <v>0</v>
      </c>
      <c r="L99" s="133"/>
    </row>
    <row r="100" spans="2:12" s="10" customFormat="1" ht="19.9" customHeight="1">
      <c r="B100" s="138"/>
      <c r="D100" s="139" t="s">
        <v>151</v>
      </c>
      <c r="E100" s="140"/>
      <c r="F100" s="140"/>
      <c r="G100" s="140"/>
      <c r="H100" s="140"/>
      <c r="I100" s="141"/>
      <c r="J100" s="142">
        <f>J129</f>
        <v>0</v>
      </c>
      <c r="L100" s="138"/>
    </row>
    <row r="101" spans="2:12" s="10" customFormat="1" ht="19.9" customHeight="1">
      <c r="B101" s="138"/>
      <c r="D101" s="139" t="s">
        <v>154</v>
      </c>
      <c r="E101" s="140"/>
      <c r="F101" s="140"/>
      <c r="G101" s="140"/>
      <c r="H101" s="140"/>
      <c r="I101" s="141"/>
      <c r="J101" s="142">
        <f>J146</f>
        <v>0</v>
      </c>
      <c r="L101" s="138"/>
    </row>
    <row r="102" spans="2:12" s="10" customFormat="1" ht="19.9" customHeight="1">
      <c r="B102" s="138"/>
      <c r="D102" s="139" t="s">
        <v>155</v>
      </c>
      <c r="E102" s="140"/>
      <c r="F102" s="140"/>
      <c r="G102" s="140"/>
      <c r="H102" s="140"/>
      <c r="I102" s="141"/>
      <c r="J102" s="142">
        <f>J155</f>
        <v>0</v>
      </c>
      <c r="L102" s="138"/>
    </row>
    <row r="103" spans="2:12" s="10" customFormat="1" ht="19.9" customHeight="1">
      <c r="B103" s="138"/>
      <c r="D103" s="139" t="s">
        <v>156</v>
      </c>
      <c r="E103" s="140"/>
      <c r="F103" s="140"/>
      <c r="G103" s="140"/>
      <c r="H103" s="140"/>
      <c r="I103" s="141"/>
      <c r="J103" s="142">
        <f>J166</f>
        <v>0</v>
      </c>
      <c r="L103" s="138"/>
    </row>
    <row r="104" spans="2:12" s="9" customFormat="1" ht="24.95" customHeight="1">
      <c r="B104" s="133"/>
      <c r="D104" s="134" t="s">
        <v>160</v>
      </c>
      <c r="E104" s="135"/>
      <c r="F104" s="135"/>
      <c r="G104" s="135"/>
      <c r="H104" s="135"/>
      <c r="I104" s="136"/>
      <c r="J104" s="137">
        <f>J168</f>
        <v>0</v>
      </c>
      <c r="L104" s="133"/>
    </row>
    <row r="105" spans="2:12" s="10" customFormat="1" ht="19.9" customHeight="1">
      <c r="B105" s="138"/>
      <c r="D105" s="139" t="s">
        <v>161</v>
      </c>
      <c r="E105" s="140"/>
      <c r="F105" s="140"/>
      <c r="G105" s="140"/>
      <c r="H105" s="140"/>
      <c r="I105" s="141"/>
      <c r="J105" s="142">
        <f>J169</f>
        <v>0</v>
      </c>
      <c r="L105" s="138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10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127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128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162</v>
      </c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5.5" customHeight="1">
      <c r="A115" s="33"/>
      <c r="B115" s="34"/>
      <c r="C115" s="33"/>
      <c r="D115" s="33"/>
      <c r="E115" s="276" t="str">
        <f>E7</f>
        <v>Regenerace panelového sídliště Vyhlídka-V.etapa lokalita ulic Havlíčkova a Zd.Fibicha</v>
      </c>
      <c r="F115" s="277"/>
      <c r="G115" s="277"/>
      <c r="H115" s="277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2:12" s="1" customFormat="1" ht="12" customHeight="1">
      <c r="B116" s="21"/>
      <c r="C116" s="28" t="s">
        <v>141</v>
      </c>
      <c r="I116" s="99"/>
      <c r="L116" s="21"/>
    </row>
    <row r="117" spans="1:31" s="2" customFormat="1" ht="16.5" customHeight="1">
      <c r="A117" s="33"/>
      <c r="B117" s="34"/>
      <c r="C117" s="33"/>
      <c r="D117" s="33"/>
      <c r="E117" s="276" t="s">
        <v>142</v>
      </c>
      <c r="F117" s="275"/>
      <c r="G117" s="275"/>
      <c r="H117" s="275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143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8" t="str">
        <f>E11</f>
        <v>04 - Dětské hřiště D.1.3</v>
      </c>
      <c r="F119" s="275"/>
      <c r="G119" s="275"/>
      <c r="H119" s="275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Valašské Meziříčí</v>
      </c>
      <c r="G121" s="33"/>
      <c r="H121" s="33"/>
      <c r="I121" s="104" t="s">
        <v>21</v>
      </c>
      <c r="J121" s="56" t="str">
        <f>IF(J14="","",J14)</f>
        <v>16. 1. 2019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7.95" customHeight="1">
      <c r="A123" s="33"/>
      <c r="B123" s="34"/>
      <c r="C123" s="28" t="s">
        <v>23</v>
      </c>
      <c r="D123" s="33"/>
      <c r="E123" s="33"/>
      <c r="F123" s="26" t="str">
        <f>E17</f>
        <v>Město Valašské Meziříčí</v>
      </c>
      <c r="G123" s="33"/>
      <c r="H123" s="33"/>
      <c r="I123" s="104" t="s">
        <v>29</v>
      </c>
      <c r="J123" s="31" t="str">
        <f>E23</f>
        <v>LZ-PROJEKT plus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IF(E20="","",E20)</f>
        <v>Vyplň údaj</v>
      </c>
      <c r="G124" s="33"/>
      <c r="H124" s="33"/>
      <c r="I124" s="104" t="s">
        <v>32</v>
      </c>
      <c r="J124" s="31" t="str">
        <f>E26</f>
        <v>Fajfrová Irena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43"/>
      <c r="B126" s="144"/>
      <c r="C126" s="145" t="s">
        <v>163</v>
      </c>
      <c r="D126" s="146" t="s">
        <v>60</v>
      </c>
      <c r="E126" s="146" t="s">
        <v>56</v>
      </c>
      <c r="F126" s="146" t="s">
        <v>57</v>
      </c>
      <c r="G126" s="146" t="s">
        <v>164</v>
      </c>
      <c r="H126" s="146" t="s">
        <v>165</v>
      </c>
      <c r="I126" s="147" t="s">
        <v>166</v>
      </c>
      <c r="J126" s="146" t="s">
        <v>147</v>
      </c>
      <c r="K126" s="148" t="s">
        <v>167</v>
      </c>
      <c r="L126" s="149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</row>
    <row r="127" spans="1:63" s="2" customFormat="1" ht="22.9" customHeight="1">
      <c r="A127" s="33"/>
      <c r="B127" s="34"/>
      <c r="C127" s="70" t="s">
        <v>174</v>
      </c>
      <c r="D127" s="33"/>
      <c r="E127" s="33"/>
      <c r="F127" s="33"/>
      <c r="G127" s="33"/>
      <c r="H127" s="33"/>
      <c r="I127" s="103"/>
      <c r="J127" s="150">
        <f>BK127</f>
        <v>0</v>
      </c>
      <c r="K127" s="33"/>
      <c r="L127" s="34"/>
      <c r="M127" s="66"/>
      <c r="N127" s="57"/>
      <c r="O127" s="67"/>
      <c r="P127" s="151">
        <f>P128+P168</f>
        <v>0</v>
      </c>
      <c r="Q127" s="67"/>
      <c r="R127" s="151">
        <f>R128+R168</f>
        <v>9.54147</v>
      </c>
      <c r="S127" s="67"/>
      <c r="T127" s="152">
        <f>T128+T168</f>
        <v>29.8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149</v>
      </c>
      <c r="BK127" s="153">
        <f>BK128+BK168</f>
        <v>0</v>
      </c>
    </row>
    <row r="128" spans="2:63" s="12" customFormat="1" ht="25.9" customHeight="1">
      <c r="B128" s="154"/>
      <c r="D128" s="155" t="s">
        <v>74</v>
      </c>
      <c r="E128" s="156" t="s">
        <v>175</v>
      </c>
      <c r="F128" s="156" t="s">
        <v>176</v>
      </c>
      <c r="I128" s="157"/>
      <c r="J128" s="158">
        <f>BK128</f>
        <v>0</v>
      </c>
      <c r="L128" s="154"/>
      <c r="M128" s="159"/>
      <c r="N128" s="160"/>
      <c r="O128" s="160"/>
      <c r="P128" s="161">
        <f>P129+P146+P155+P166</f>
        <v>0</v>
      </c>
      <c r="Q128" s="160"/>
      <c r="R128" s="161">
        <f>R129+R146+R155+R166</f>
        <v>9.54147</v>
      </c>
      <c r="S128" s="160"/>
      <c r="T128" s="162">
        <f>T129+T146+T155+T166</f>
        <v>29.8</v>
      </c>
      <c r="AR128" s="155" t="s">
        <v>82</v>
      </c>
      <c r="AT128" s="163" t="s">
        <v>74</v>
      </c>
      <c r="AU128" s="163" t="s">
        <v>75</v>
      </c>
      <c r="AY128" s="155" t="s">
        <v>177</v>
      </c>
      <c r="BK128" s="164">
        <f>BK129+BK146+BK155+BK166</f>
        <v>0</v>
      </c>
    </row>
    <row r="129" spans="2:63" s="12" customFormat="1" ht="22.9" customHeight="1">
      <c r="B129" s="154"/>
      <c r="D129" s="155" t="s">
        <v>74</v>
      </c>
      <c r="E129" s="165" t="s">
        <v>82</v>
      </c>
      <c r="F129" s="165" t="s">
        <v>178</v>
      </c>
      <c r="I129" s="157"/>
      <c r="J129" s="166">
        <f>BK129</f>
        <v>0</v>
      </c>
      <c r="L129" s="154"/>
      <c r="M129" s="159"/>
      <c r="N129" s="160"/>
      <c r="O129" s="160"/>
      <c r="P129" s="161">
        <f>SUM(P130:P145)</f>
        <v>0</v>
      </c>
      <c r="Q129" s="160"/>
      <c r="R129" s="161">
        <f>SUM(R130:R145)</f>
        <v>0</v>
      </c>
      <c r="S129" s="160"/>
      <c r="T129" s="162">
        <f>SUM(T130:T145)</f>
        <v>29.8</v>
      </c>
      <c r="AR129" s="155" t="s">
        <v>82</v>
      </c>
      <c r="AT129" s="163" t="s">
        <v>74</v>
      </c>
      <c r="AU129" s="163" t="s">
        <v>82</v>
      </c>
      <c r="AY129" s="155" t="s">
        <v>177</v>
      </c>
      <c r="BK129" s="164">
        <f>SUM(BK130:BK145)</f>
        <v>0</v>
      </c>
    </row>
    <row r="130" spans="1:65" s="2" customFormat="1" ht="24" customHeight="1">
      <c r="A130" s="33"/>
      <c r="B130" s="167"/>
      <c r="C130" s="168" t="s">
        <v>82</v>
      </c>
      <c r="D130" s="168" t="s">
        <v>179</v>
      </c>
      <c r="E130" s="169" t="s">
        <v>848</v>
      </c>
      <c r="F130" s="170" t="s">
        <v>849</v>
      </c>
      <c r="G130" s="171" t="s">
        <v>182</v>
      </c>
      <c r="H130" s="172">
        <v>15</v>
      </c>
      <c r="I130" s="173"/>
      <c r="J130" s="174">
        <f>ROUND(I130*H130,2)</f>
        <v>0</v>
      </c>
      <c r="K130" s="170" t="s">
        <v>183</v>
      </c>
      <c r="L130" s="34"/>
      <c r="M130" s="175" t="s">
        <v>1</v>
      </c>
      <c r="N130" s="176" t="s">
        <v>40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0.29</v>
      </c>
      <c r="T130" s="178">
        <f>S130*H130</f>
        <v>4.35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184</v>
      </c>
      <c r="AT130" s="179" t="s">
        <v>179</v>
      </c>
      <c r="AU130" s="179" t="s">
        <v>84</v>
      </c>
      <c r="AY130" s="18" t="s">
        <v>177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82</v>
      </c>
      <c r="BK130" s="180">
        <f>ROUND(I130*H130,2)</f>
        <v>0</v>
      </c>
      <c r="BL130" s="18" t="s">
        <v>184</v>
      </c>
      <c r="BM130" s="179" t="s">
        <v>850</v>
      </c>
    </row>
    <row r="131" spans="1:65" s="2" customFormat="1" ht="24" customHeight="1">
      <c r="A131" s="33"/>
      <c r="B131" s="167"/>
      <c r="C131" s="168" t="s">
        <v>84</v>
      </c>
      <c r="D131" s="168" t="s">
        <v>179</v>
      </c>
      <c r="E131" s="169" t="s">
        <v>851</v>
      </c>
      <c r="F131" s="170" t="s">
        <v>852</v>
      </c>
      <c r="G131" s="171" t="s">
        <v>182</v>
      </c>
      <c r="H131" s="172">
        <v>15</v>
      </c>
      <c r="I131" s="173"/>
      <c r="J131" s="174">
        <f>ROUND(I131*H131,2)</f>
        <v>0</v>
      </c>
      <c r="K131" s="170" t="s">
        <v>183</v>
      </c>
      <c r="L131" s="34"/>
      <c r="M131" s="175" t="s">
        <v>1</v>
      </c>
      <c r="N131" s="176" t="s">
        <v>40</v>
      </c>
      <c r="O131" s="59"/>
      <c r="P131" s="177">
        <f>O131*H131</f>
        <v>0</v>
      </c>
      <c r="Q131" s="177">
        <v>0</v>
      </c>
      <c r="R131" s="177">
        <f>Q131*H131</f>
        <v>0</v>
      </c>
      <c r="S131" s="177">
        <v>0.33</v>
      </c>
      <c r="T131" s="178">
        <f>S131*H131</f>
        <v>4.95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184</v>
      </c>
      <c r="AT131" s="179" t="s">
        <v>179</v>
      </c>
      <c r="AU131" s="179" t="s">
        <v>84</v>
      </c>
      <c r="AY131" s="18" t="s">
        <v>177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82</v>
      </c>
      <c r="BK131" s="180">
        <f>ROUND(I131*H131,2)</f>
        <v>0</v>
      </c>
      <c r="BL131" s="18" t="s">
        <v>184</v>
      </c>
      <c r="BM131" s="179" t="s">
        <v>853</v>
      </c>
    </row>
    <row r="132" spans="1:65" s="2" customFormat="1" ht="16.5" customHeight="1">
      <c r="A132" s="33"/>
      <c r="B132" s="167"/>
      <c r="C132" s="168" t="s">
        <v>191</v>
      </c>
      <c r="D132" s="168" t="s">
        <v>179</v>
      </c>
      <c r="E132" s="169" t="s">
        <v>192</v>
      </c>
      <c r="F132" s="170" t="s">
        <v>193</v>
      </c>
      <c r="G132" s="171" t="s">
        <v>194</v>
      </c>
      <c r="H132" s="172">
        <v>100</v>
      </c>
      <c r="I132" s="173"/>
      <c r="J132" s="174">
        <f>ROUND(I132*H132,2)</f>
        <v>0</v>
      </c>
      <c r="K132" s="170" t="s">
        <v>183</v>
      </c>
      <c r="L132" s="34"/>
      <c r="M132" s="175" t="s">
        <v>1</v>
      </c>
      <c r="N132" s="176" t="s">
        <v>40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0.205</v>
      </c>
      <c r="T132" s="178">
        <f>S132*H132</f>
        <v>20.5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184</v>
      </c>
      <c r="AT132" s="179" t="s">
        <v>179</v>
      </c>
      <c r="AU132" s="179" t="s">
        <v>84</v>
      </c>
      <c r="AY132" s="18" t="s">
        <v>177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82</v>
      </c>
      <c r="BK132" s="180">
        <f>ROUND(I132*H132,2)</f>
        <v>0</v>
      </c>
      <c r="BL132" s="18" t="s">
        <v>184</v>
      </c>
      <c r="BM132" s="179" t="s">
        <v>854</v>
      </c>
    </row>
    <row r="133" spans="1:65" s="2" customFormat="1" ht="24" customHeight="1">
      <c r="A133" s="33"/>
      <c r="B133" s="167"/>
      <c r="C133" s="168" t="s">
        <v>184</v>
      </c>
      <c r="D133" s="168" t="s">
        <v>179</v>
      </c>
      <c r="E133" s="169" t="s">
        <v>209</v>
      </c>
      <c r="F133" s="170" t="s">
        <v>210</v>
      </c>
      <c r="G133" s="171" t="s">
        <v>198</v>
      </c>
      <c r="H133" s="172">
        <v>3.5</v>
      </c>
      <c r="I133" s="173"/>
      <c r="J133" s="174">
        <f>ROUND(I133*H133,2)</f>
        <v>0</v>
      </c>
      <c r="K133" s="170" t="s">
        <v>183</v>
      </c>
      <c r="L133" s="34"/>
      <c r="M133" s="175" t="s">
        <v>1</v>
      </c>
      <c r="N133" s="176" t="s">
        <v>40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184</v>
      </c>
      <c r="AT133" s="179" t="s">
        <v>179</v>
      </c>
      <c r="AU133" s="179" t="s">
        <v>84</v>
      </c>
      <c r="AY133" s="18" t="s">
        <v>177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82</v>
      </c>
      <c r="BK133" s="180">
        <f>ROUND(I133*H133,2)</f>
        <v>0</v>
      </c>
      <c r="BL133" s="18" t="s">
        <v>184</v>
      </c>
      <c r="BM133" s="179" t="s">
        <v>855</v>
      </c>
    </row>
    <row r="134" spans="2:51" s="13" customFormat="1" ht="12">
      <c r="B134" s="181"/>
      <c r="D134" s="182" t="s">
        <v>189</v>
      </c>
      <c r="E134" s="183" t="s">
        <v>1</v>
      </c>
      <c r="F134" s="184" t="s">
        <v>212</v>
      </c>
      <c r="H134" s="185">
        <v>3.5</v>
      </c>
      <c r="I134" s="186"/>
      <c r="L134" s="181"/>
      <c r="M134" s="187"/>
      <c r="N134" s="188"/>
      <c r="O134" s="188"/>
      <c r="P134" s="188"/>
      <c r="Q134" s="188"/>
      <c r="R134" s="188"/>
      <c r="S134" s="188"/>
      <c r="T134" s="189"/>
      <c r="AT134" s="183" t="s">
        <v>189</v>
      </c>
      <c r="AU134" s="183" t="s">
        <v>84</v>
      </c>
      <c r="AV134" s="13" t="s">
        <v>84</v>
      </c>
      <c r="AW134" s="13" t="s">
        <v>31</v>
      </c>
      <c r="AX134" s="13" t="s">
        <v>82</v>
      </c>
      <c r="AY134" s="183" t="s">
        <v>177</v>
      </c>
    </row>
    <row r="135" spans="1:65" s="2" customFormat="1" ht="16.5" customHeight="1">
      <c r="A135" s="33"/>
      <c r="B135" s="167"/>
      <c r="C135" s="168" t="s">
        <v>203</v>
      </c>
      <c r="D135" s="168" t="s">
        <v>179</v>
      </c>
      <c r="E135" s="169" t="s">
        <v>223</v>
      </c>
      <c r="F135" s="170" t="s">
        <v>224</v>
      </c>
      <c r="G135" s="171" t="s">
        <v>198</v>
      </c>
      <c r="H135" s="172">
        <v>3.5</v>
      </c>
      <c r="I135" s="173"/>
      <c r="J135" s="174">
        <f>ROUND(I135*H135,2)</f>
        <v>0</v>
      </c>
      <c r="K135" s="170" t="s">
        <v>183</v>
      </c>
      <c r="L135" s="34"/>
      <c r="M135" s="175" t="s">
        <v>1</v>
      </c>
      <c r="N135" s="176" t="s">
        <v>40</v>
      </c>
      <c r="O135" s="59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184</v>
      </c>
      <c r="AT135" s="179" t="s">
        <v>179</v>
      </c>
      <c r="AU135" s="179" t="s">
        <v>84</v>
      </c>
      <c r="AY135" s="18" t="s">
        <v>177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8" t="s">
        <v>82</v>
      </c>
      <c r="BK135" s="180">
        <f>ROUND(I135*H135,2)</f>
        <v>0</v>
      </c>
      <c r="BL135" s="18" t="s">
        <v>184</v>
      </c>
      <c r="BM135" s="179" t="s">
        <v>856</v>
      </c>
    </row>
    <row r="136" spans="2:51" s="13" customFormat="1" ht="12">
      <c r="B136" s="181"/>
      <c r="D136" s="182" t="s">
        <v>189</v>
      </c>
      <c r="E136" s="183" t="s">
        <v>1</v>
      </c>
      <c r="F136" s="184" t="s">
        <v>226</v>
      </c>
      <c r="H136" s="185">
        <v>3.5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189</v>
      </c>
      <c r="AU136" s="183" t="s">
        <v>84</v>
      </c>
      <c r="AV136" s="13" t="s">
        <v>84</v>
      </c>
      <c r="AW136" s="13" t="s">
        <v>31</v>
      </c>
      <c r="AX136" s="13" t="s">
        <v>82</v>
      </c>
      <c r="AY136" s="183" t="s">
        <v>177</v>
      </c>
    </row>
    <row r="137" spans="1:65" s="2" customFormat="1" ht="16.5" customHeight="1">
      <c r="A137" s="33"/>
      <c r="B137" s="167"/>
      <c r="C137" s="168" t="s">
        <v>208</v>
      </c>
      <c r="D137" s="168" t="s">
        <v>179</v>
      </c>
      <c r="E137" s="169" t="s">
        <v>238</v>
      </c>
      <c r="F137" s="170" t="s">
        <v>239</v>
      </c>
      <c r="G137" s="171" t="s">
        <v>198</v>
      </c>
      <c r="H137" s="172">
        <v>5.25</v>
      </c>
      <c r="I137" s="173"/>
      <c r="J137" s="174">
        <f>ROUND(I137*H137,2)</f>
        <v>0</v>
      </c>
      <c r="K137" s="170" t="s">
        <v>1</v>
      </c>
      <c r="L137" s="34"/>
      <c r="M137" s="175" t="s">
        <v>1</v>
      </c>
      <c r="N137" s="176" t="s">
        <v>40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184</v>
      </c>
      <c r="AT137" s="179" t="s">
        <v>179</v>
      </c>
      <c r="AU137" s="179" t="s">
        <v>84</v>
      </c>
      <c r="AY137" s="18" t="s">
        <v>177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82</v>
      </c>
      <c r="BK137" s="180">
        <f>ROUND(I137*H137,2)</f>
        <v>0</v>
      </c>
      <c r="BL137" s="18" t="s">
        <v>184</v>
      </c>
      <c r="BM137" s="179" t="s">
        <v>857</v>
      </c>
    </row>
    <row r="138" spans="2:51" s="13" customFormat="1" ht="12">
      <c r="B138" s="181"/>
      <c r="D138" s="182" t="s">
        <v>189</v>
      </c>
      <c r="E138" s="183" t="s">
        <v>1</v>
      </c>
      <c r="F138" s="184" t="s">
        <v>241</v>
      </c>
      <c r="H138" s="185">
        <v>5.25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189</v>
      </c>
      <c r="AU138" s="183" t="s">
        <v>84</v>
      </c>
      <c r="AV138" s="13" t="s">
        <v>84</v>
      </c>
      <c r="AW138" s="13" t="s">
        <v>31</v>
      </c>
      <c r="AX138" s="13" t="s">
        <v>82</v>
      </c>
      <c r="AY138" s="183" t="s">
        <v>177</v>
      </c>
    </row>
    <row r="139" spans="1:65" s="2" customFormat="1" ht="24" customHeight="1">
      <c r="A139" s="33"/>
      <c r="B139" s="167"/>
      <c r="C139" s="168" t="s">
        <v>213</v>
      </c>
      <c r="D139" s="168" t="s">
        <v>179</v>
      </c>
      <c r="E139" s="169" t="s">
        <v>243</v>
      </c>
      <c r="F139" s="170" t="s">
        <v>244</v>
      </c>
      <c r="G139" s="171" t="s">
        <v>182</v>
      </c>
      <c r="H139" s="172">
        <v>35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858</v>
      </c>
    </row>
    <row r="140" spans="2:51" s="13" customFormat="1" ht="12">
      <c r="B140" s="181"/>
      <c r="D140" s="182" t="s">
        <v>189</v>
      </c>
      <c r="E140" s="183" t="s">
        <v>133</v>
      </c>
      <c r="F140" s="184" t="s">
        <v>859</v>
      </c>
      <c r="H140" s="185">
        <v>35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189</v>
      </c>
      <c r="AU140" s="183" t="s">
        <v>84</v>
      </c>
      <c r="AV140" s="13" t="s">
        <v>84</v>
      </c>
      <c r="AW140" s="13" t="s">
        <v>31</v>
      </c>
      <c r="AX140" s="13" t="s">
        <v>82</v>
      </c>
      <c r="AY140" s="183" t="s">
        <v>177</v>
      </c>
    </row>
    <row r="141" spans="1:65" s="2" customFormat="1" ht="16.5" customHeight="1">
      <c r="A141" s="33"/>
      <c r="B141" s="167"/>
      <c r="C141" s="168" t="s">
        <v>217</v>
      </c>
      <c r="D141" s="168" t="s">
        <v>179</v>
      </c>
      <c r="E141" s="169" t="s">
        <v>248</v>
      </c>
      <c r="F141" s="170" t="s">
        <v>249</v>
      </c>
      <c r="G141" s="171" t="s">
        <v>182</v>
      </c>
      <c r="H141" s="172">
        <v>10</v>
      </c>
      <c r="I141" s="173"/>
      <c r="J141" s="174">
        <f>ROUND(I141*H141,2)</f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860</v>
      </c>
    </row>
    <row r="142" spans="1:65" s="2" customFormat="1" ht="16.5" customHeight="1">
      <c r="A142" s="33"/>
      <c r="B142" s="167"/>
      <c r="C142" s="168" t="s">
        <v>222</v>
      </c>
      <c r="D142" s="168" t="s">
        <v>179</v>
      </c>
      <c r="E142" s="169" t="s">
        <v>251</v>
      </c>
      <c r="F142" s="170" t="s">
        <v>252</v>
      </c>
      <c r="G142" s="171" t="s">
        <v>182</v>
      </c>
      <c r="H142" s="172">
        <v>35</v>
      </c>
      <c r="I142" s="173"/>
      <c r="J142" s="174">
        <f>ROUND(I142*H142,2)</f>
        <v>0</v>
      </c>
      <c r="K142" s="170" t="s">
        <v>183</v>
      </c>
      <c r="L142" s="34"/>
      <c r="M142" s="175" t="s">
        <v>1</v>
      </c>
      <c r="N142" s="176" t="s">
        <v>40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82</v>
      </c>
      <c r="BK142" s="180">
        <f>ROUND(I142*H142,2)</f>
        <v>0</v>
      </c>
      <c r="BL142" s="18" t="s">
        <v>184</v>
      </c>
      <c r="BM142" s="179" t="s">
        <v>861</v>
      </c>
    </row>
    <row r="143" spans="2:51" s="13" customFormat="1" ht="12">
      <c r="B143" s="181"/>
      <c r="D143" s="182" t="s">
        <v>189</v>
      </c>
      <c r="E143" s="183" t="s">
        <v>1</v>
      </c>
      <c r="F143" s="184" t="s">
        <v>133</v>
      </c>
      <c r="H143" s="185">
        <v>35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189</v>
      </c>
      <c r="AU143" s="183" t="s">
        <v>84</v>
      </c>
      <c r="AV143" s="13" t="s">
        <v>84</v>
      </c>
      <c r="AW143" s="13" t="s">
        <v>31</v>
      </c>
      <c r="AX143" s="13" t="s">
        <v>82</v>
      </c>
      <c r="AY143" s="183" t="s">
        <v>177</v>
      </c>
    </row>
    <row r="144" spans="1:65" s="2" customFormat="1" ht="16.5" customHeight="1">
      <c r="A144" s="33"/>
      <c r="B144" s="167"/>
      <c r="C144" s="168" t="s">
        <v>227</v>
      </c>
      <c r="D144" s="168" t="s">
        <v>179</v>
      </c>
      <c r="E144" s="169" t="s">
        <v>255</v>
      </c>
      <c r="F144" s="170" t="s">
        <v>256</v>
      </c>
      <c r="G144" s="171" t="s">
        <v>182</v>
      </c>
      <c r="H144" s="172">
        <v>35</v>
      </c>
      <c r="I144" s="173"/>
      <c r="J144" s="174">
        <f>ROUND(I144*H144,2)</f>
        <v>0</v>
      </c>
      <c r="K144" s="170" t="s">
        <v>1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862</v>
      </c>
    </row>
    <row r="145" spans="2:51" s="13" customFormat="1" ht="12">
      <c r="B145" s="181"/>
      <c r="D145" s="182" t="s">
        <v>189</v>
      </c>
      <c r="E145" s="183" t="s">
        <v>1</v>
      </c>
      <c r="F145" s="184" t="s">
        <v>133</v>
      </c>
      <c r="H145" s="185">
        <v>35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189</v>
      </c>
      <c r="AU145" s="183" t="s">
        <v>84</v>
      </c>
      <c r="AV145" s="13" t="s">
        <v>84</v>
      </c>
      <c r="AW145" s="13" t="s">
        <v>31</v>
      </c>
      <c r="AX145" s="13" t="s">
        <v>82</v>
      </c>
      <c r="AY145" s="183" t="s">
        <v>177</v>
      </c>
    </row>
    <row r="146" spans="2:63" s="12" customFormat="1" ht="22.9" customHeight="1">
      <c r="B146" s="154"/>
      <c r="D146" s="155" t="s">
        <v>74</v>
      </c>
      <c r="E146" s="165" t="s">
        <v>222</v>
      </c>
      <c r="F146" s="165" t="s">
        <v>294</v>
      </c>
      <c r="I146" s="157"/>
      <c r="J146" s="166">
        <f>BK146</f>
        <v>0</v>
      </c>
      <c r="L146" s="154"/>
      <c r="M146" s="159"/>
      <c r="N146" s="160"/>
      <c r="O146" s="160"/>
      <c r="P146" s="161">
        <f>SUM(P147:P154)</f>
        <v>0</v>
      </c>
      <c r="Q146" s="160"/>
      <c r="R146" s="161">
        <f>SUM(R147:R154)</f>
        <v>9.54147</v>
      </c>
      <c r="S146" s="160"/>
      <c r="T146" s="162">
        <f>SUM(T147:T154)</f>
        <v>0</v>
      </c>
      <c r="AR146" s="155" t="s">
        <v>82</v>
      </c>
      <c r="AT146" s="163" t="s">
        <v>74</v>
      </c>
      <c r="AU146" s="163" t="s">
        <v>82</v>
      </c>
      <c r="AY146" s="155" t="s">
        <v>177</v>
      </c>
      <c r="BK146" s="164">
        <f>SUM(BK147:BK154)</f>
        <v>0</v>
      </c>
    </row>
    <row r="147" spans="1:65" s="2" customFormat="1" ht="24" customHeight="1">
      <c r="A147" s="33"/>
      <c r="B147" s="167"/>
      <c r="C147" s="168" t="s">
        <v>231</v>
      </c>
      <c r="D147" s="168" t="s">
        <v>179</v>
      </c>
      <c r="E147" s="169" t="s">
        <v>300</v>
      </c>
      <c r="F147" s="170" t="s">
        <v>301</v>
      </c>
      <c r="G147" s="171" t="s">
        <v>182</v>
      </c>
      <c r="H147" s="172">
        <v>9</v>
      </c>
      <c r="I147" s="173"/>
      <c r="J147" s="174">
        <f>ROUND(I147*H147,2)</f>
        <v>0</v>
      </c>
      <c r="K147" s="170" t="s">
        <v>183</v>
      </c>
      <c r="L147" s="34"/>
      <c r="M147" s="175" t="s">
        <v>1</v>
      </c>
      <c r="N147" s="176" t="s">
        <v>40</v>
      </c>
      <c r="O147" s="59"/>
      <c r="P147" s="177">
        <f>O147*H147</f>
        <v>0</v>
      </c>
      <c r="Q147" s="177">
        <v>0.91123</v>
      </c>
      <c r="R147" s="177">
        <f>Q147*H147</f>
        <v>8.20107</v>
      </c>
      <c r="S147" s="177">
        <v>0</v>
      </c>
      <c r="T147" s="17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184</v>
      </c>
      <c r="AT147" s="179" t="s">
        <v>179</v>
      </c>
      <c r="AU147" s="179" t="s">
        <v>84</v>
      </c>
      <c r="AY147" s="18" t="s">
        <v>177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82</v>
      </c>
      <c r="BK147" s="180">
        <f>ROUND(I147*H147,2)</f>
        <v>0</v>
      </c>
      <c r="BL147" s="18" t="s">
        <v>184</v>
      </c>
      <c r="BM147" s="179" t="s">
        <v>863</v>
      </c>
    </row>
    <row r="148" spans="2:51" s="13" customFormat="1" ht="12">
      <c r="B148" s="181"/>
      <c r="D148" s="182" t="s">
        <v>189</v>
      </c>
      <c r="E148" s="183" t="s">
        <v>1</v>
      </c>
      <c r="F148" s="184" t="s">
        <v>303</v>
      </c>
      <c r="H148" s="185">
        <v>9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82</v>
      </c>
      <c r="AY148" s="183" t="s">
        <v>177</v>
      </c>
    </row>
    <row r="149" spans="1:65" s="2" customFormat="1" ht="24" customHeight="1">
      <c r="A149" s="33"/>
      <c r="B149" s="167"/>
      <c r="C149" s="168" t="s">
        <v>237</v>
      </c>
      <c r="D149" s="168" t="s">
        <v>179</v>
      </c>
      <c r="E149" s="169" t="s">
        <v>305</v>
      </c>
      <c r="F149" s="170" t="s">
        <v>864</v>
      </c>
      <c r="G149" s="171" t="s">
        <v>274</v>
      </c>
      <c r="H149" s="172">
        <v>1</v>
      </c>
      <c r="I149" s="173"/>
      <c r="J149" s="174">
        <f>ROUND(I149*H149,2)</f>
        <v>0</v>
      </c>
      <c r="K149" s="170" t="s">
        <v>1</v>
      </c>
      <c r="L149" s="34"/>
      <c r="M149" s="175" t="s">
        <v>1</v>
      </c>
      <c r="N149" s="176" t="s">
        <v>40</v>
      </c>
      <c r="O149" s="59"/>
      <c r="P149" s="177">
        <f>O149*H149</f>
        <v>0</v>
      </c>
      <c r="Q149" s="177">
        <v>1.3404</v>
      </c>
      <c r="R149" s="177">
        <f>Q149*H149</f>
        <v>1.3404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184</v>
      </c>
      <c r="AT149" s="179" t="s">
        <v>179</v>
      </c>
      <c r="AU149" s="179" t="s">
        <v>84</v>
      </c>
      <c r="AY149" s="18" t="s">
        <v>177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82</v>
      </c>
      <c r="BK149" s="180">
        <f>ROUND(I149*H149,2)</f>
        <v>0</v>
      </c>
      <c r="BL149" s="18" t="s">
        <v>184</v>
      </c>
      <c r="BM149" s="179" t="s">
        <v>865</v>
      </c>
    </row>
    <row r="150" spans="2:51" s="14" customFormat="1" ht="12">
      <c r="B150" s="190"/>
      <c r="D150" s="182" t="s">
        <v>189</v>
      </c>
      <c r="E150" s="191" t="s">
        <v>1</v>
      </c>
      <c r="F150" s="192" t="s">
        <v>308</v>
      </c>
      <c r="H150" s="191" t="s">
        <v>1</v>
      </c>
      <c r="I150" s="193"/>
      <c r="L150" s="190"/>
      <c r="M150" s="194"/>
      <c r="N150" s="195"/>
      <c r="O150" s="195"/>
      <c r="P150" s="195"/>
      <c r="Q150" s="195"/>
      <c r="R150" s="195"/>
      <c r="S150" s="195"/>
      <c r="T150" s="196"/>
      <c r="AT150" s="191" t="s">
        <v>189</v>
      </c>
      <c r="AU150" s="191" t="s">
        <v>84</v>
      </c>
      <c r="AV150" s="14" t="s">
        <v>82</v>
      </c>
      <c r="AW150" s="14" t="s">
        <v>31</v>
      </c>
      <c r="AX150" s="14" t="s">
        <v>75</v>
      </c>
      <c r="AY150" s="191" t="s">
        <v>177</v>
      </c>
    </row>
    <row r="151" spans="2:51" s="14" customFormat="1" ht="22.5">
      <c r="B151" s="190"/>
      <c r="D151" s="182" t="s">
        <v>189</v>
      </c>
      <c r="E151" s="191" t="s">
        <v>1</v>
      </c>
      <c r="F151" s="192" t="s">
        <v>309</v>
      </c>
      <c r="H151" s="191" t="s">
        <v>1</v>
      </c>
      <c r="I151" s="193"/>
      <c r="L151" s="190"/>
      <c r="M151" s="194"/>
      <c r="N151" s="195"/>
      <c r="O151" s="195"/>
      <c r="P151" s="195"/>
      <c r="Q151" s="195"/>
      <c r="R151" s="195"/>
      <c r="S151" s="195"/>
      <c r="T151" s="196"/>
      <c r="AT151" s="191" t="s">
        <v>189</v>
      </c>
      <c r="AU151" s="191" t="s">
        <v>84</v>
      </c>
      <c r="AV151" s="14" t="s">
        <v>82</v>
      </c>
      <c r="AW151" s="14" t="s">
        <v>31</v>
      </c>
      <c r="AX151" s="14" t="s">
        <v>75</v>
      </c>
      <c r="AY151" s="191" t="s">
        <v>177</v>
      </c>
    </row>
    <row r="152" spans="2:51" s="14" customFormat="1" ht="12">
      <c r="B152" s="190"/>
      <c r="D152" s="182" t="s">
        <v>189</v>
      </c>
      <c r="E152" s="191" t="s">
        <v>1</v>
      </c>
      <c r="F152" s="192" t="s">
        <v>310</v>
      </c>
      <c r="H152" s="191" t="s">
        <v>1</v>
      </c>
      <c r="I152" s="193"/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189</v>
      </c>
      <c r="AU152" s="191" t="s">
        <v>84</v>
      </c>
      <c r="AV152" s="14" t="s">
        <v>82</v>
      </c>
      <c r="AW152" s="14" t="s">
        <v>31</v>
      </c>
      <c r="AX152" s="14" t="s">
        <v>75</v>
      </c>
      <c r="AY152" s="191" t="s">
        <v>177</v>
      </c>
    </row>
    <row r="153" spans="2:51" s="14" customFormat="1" ht="12">
      <c r="B153" s="190"/>
      <c r="D153" s="182" t="s">
        <v>189</v>
      </c>
      <c r="E153" s="191" t="s">
        <v>1</v>
      </c>
      <c r="F153" s="192" t="s">
        <v>311</v>
      </c>
      <c r="H153" s="191" t="s">
        <v>1</v>
      </c>
      <c r="I153" s="193"/>
      <c r="L153" s="190"/>
      <c r="M153" s="194"/>
      <c r="N153" s="195"/>
      <c r="O153" s="195"/>
      <c r="P153" s="195"/>
      <c r="Q153" s="195"/>
      <c r="R153" s="195"/>
      <c r="S153" s="195"/>
      <c r="T153" s="196"/>
      <c r="AT153" s="191" t="s">
        <v>189</v>
      </c>
      <c r="AU153" s="191" t="s">
        <v>84</v>
      </c>
      <c r="AV153" s="14" t="s">
        <v>82</v>
      </c>
      <c r="AW153" s="14" t="s">
        <v>31</v>
      </c>
      <c r="AX153" s="14" t="s">
        <v>75</v>
      </c>
      <c r="AY153" s="191" t="s">
        <v>177</v>
      </c>
    </row>
    <row r="154" spans="2:51" s="13" customFormat="1" ht="12">
      <c r="B154" s="181"/>
      <c r="D154" s="182" t="s">
        <v>189</v>
      </c>
      <c r="E154" s="183" t="s">
        <v>1</v>
      </c>
      <c r="F154" s="184" t="s">
        <v>82</v>
      </c>
      <c r="H154" s="185">
        <v>1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189</v>
      </c>
      <c r="AU154" s="183" t="s">
        <v>84</v>
      </c>
      <c r="AV154" s="13" t="s">
        <v>84</v>
      </c>
      <c r="AW154" s="13" t="s">
        <v>31</v>
      </c>
      <c r="AX154" s="13" t="s">
        <v>82</v>
      </c>
      <c r="AY154" s="183" t="s">
        <v>177</v>
      </c>
    </row>
    <row r="155" spans="2:63" s="12" customFormat="1" ht="22.9" customHeight="1">
      <c r="B155" s="154"/>
      <c r="D155" s="155" t="s">
        <v>74</v>
      </c>
      <c r="E155" s="165" t="s">
        <v>346</v>
      </c>
      <c r="F155" s="165" t="s">
        <v>347</v>
      </c>
      <c r="I155" s="157"/>
      <c r="J155" s="166">
        <f>BK155</f>
        <v>0</v>
      </c>
      <c r="L155" s="154"/>
      <c r="M155" s="159"/>
      <c r="N155" s="160"/>
      <c r="O155" s="160"/>
      <c r="P155" s="161">
        <f>SUM(P156:P165)</f>
        <v>0</v>
      </c>
      <c r="Q155" s="160"/>
      <c r="R155" s="161">
        <f>SUM(R156:R165)</f>
        <v>0</v>
      </c>
      <c r="S155" s="160"/>
      <c r="T155" s="162">
        <f>SUM(T156:T165)</f>
        <v>0</v>
      </c>
      <c r="AR155" s="155" t="s">
        <v>82</v>
      </c>
      <c r="AT155" s="163" t="s">
        <v>74</v>
      </c>
      <c r="AU155" s="163" t="s">
        <v>82</v>
      </c>
      <c r="AY155" s="155" t="s">
        <v>177</v>
      </c>
      <c r="BK155" s="164">
        <f>SUM(BK156:BK165)</f>
        <v>0</v>
      </c>
    </row>
    <row r="156" spans="1:65" s="2" customFormat="1" ht="16.5" customHeight="1">
      <c r="A156" s="33"/>
      <c r="B156" s="167"/>
      <c r="C156" s="168" t="s">
        <v>242</v>
      </c>
      <c r="D156" s="168" t="s">
        <v>179</v>
      </c>
      <c r="E156" s="169" t="s">
        <v>353</v>
      </c>
      <c r="F156" s="170" t="s">
        <v>354</v>
      </c>
      <c r="G156" s="171" t="s">
        <v>234</v>
      </c>
      <c r="H156" s="172">
        <v>4.35</v>
      </c>
      <c r="I156" s="173"/>
      <c r="J156" s="174">
        <f>ROUND(I156*H156,2)</f>
        <v>0</v>
      </c>
      <c r="K156" s="170" t="s">
        <v>183</v>
      </c>
      <c r="L156" s="34"/>
      <c r="M156" s="175" t="s">
        <v>1</v>
      </c>
      <c r="N156" s="176" t="s">
        <v>40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184</v>
      </c>
      <c r="AT156" s="179" t="s">
        <v>179</v>
      </c>
      <c r="AU156" s="179" t="s">
        <v>84</v>
      </c>
      <c r="AY156" s="18" t="s">
        <v>177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82</v>
      </c>
      <c r="BK156" s="180">
        <f>ROUND(I156*H156,2)</f>
        <v>0</v>
      </c>
      <c r="BL156" s="18" t="s">
        <v>184</v>
      </c>
      <c r="BM156" s="179" t="s">
        <v>866</v>
      </c>
    </row>
    <row r="157" spans="1:65" s="2" customFormat="1" ht="24" customHeight="1">
      <c r="A157" s="33"/>
      <c r="B157" s="167"/>
      <c r="C157" s="168" t="s">
        <v>247</v>
      </c>
      <c r="D157" s="168" t="s">
        <v>179</v>
      </c>
      <c r="E157" s="169" t="s">
        <v>357</v>
      </c>
      <c r="F157" s="170" t="s">
        <v>358</v>
      </c>
      <c r="G157" s="171" t="s">
        <v>234</v>
      </c>
      <c r="H157" s="172">
        <v>60.9</v>
      </c>
      <c r="I157" s="173"/>
      <c r="J157" s="174">
        <f>ROUND(I157*H157,2)</f>
        <v>0</v>
      </c>
      <c r="K157" s="170" t="s">
        <v>183</v>
      </c>
      <c r="L157" s="34"/>
      <c r="M157" s="175" t="s">
        <v>1</v>
      </c>
      <c r="N157" s="176" t="s">
        <v>40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184</v>
      </c>
      <c r="AT157" s="179" t="s">
        <v>179</v>
      </c>
      <c r="AU157" s="179" t="s">
        <v>84</v>
      </c>
      <c r="AY157" s="18" t="s">
        <v>177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82</v>
      </c>
      <c r="BK157" s="180">
        <f>ROUND(I157*H157,2)</f>
        <v>0</v>
      </c>
      <c r="BL157" s="18" t="s">
        <v>184</v>
      </c>
      <c r="BM157" s="179" t="s">
        <v>867</v>
      </c>
    </row>
    <row r="158" spans="2:51" s="13" customFormat="1" ht="12">
      <c r="B158" s="181"/>
      <c r="D158" s="182" t="s">
        <v>189</v>
      </c>
      <c r="E158" s="183" t="s">
        <v>1</v>
      </c>
      <c r="F158" s="184" t="s">
        <v>868</v>
      </c>
      <c r="H158" s="185">
        <v>60.9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189</v>
      </c>
      <c r="AU158" s="183" t="s">
        <v>84</v>
      </c>
      <c r="AV158" s="13" t="s">
        <v>84</v>
      </c>
      <c r="AW158" s="13" t="s">
        <v>31</v>
      </c>
      <c r="AX158" s="13" t="s">
        <v>82</v>
      </c>
      <c r="AY158" s="183" t="s">
        <v>177</v>
      </c>
    </row>
    <row r="159" spans="1:65" s="2" customFormat="1" ht="16.5" customHeight="1">
      <c r="A159" s="33"/>
      <c r="B159" s="167"/>
      <c r="C159" s="168" t="s">
        <v>8</v>
      </c>
      <c r="D159" s="168" t="s">
        <v>179</v>
      </c>
      <c r="E159" s="169" t="s">
        <v>362</v>
      </c>
      <c r="F159" s="170" t="s">
        <v>363</v>
      </c>
      <c r="G159" s="171" t="s">
        <v>234</v>
      </c>
      <c r="H159" s="172">
        <v>25.45</v>
      </c>
      <c r="I159" s="173"/>
      <c r="J159" s="174">
        <f>ROUND(I159*H159,2)</f>
        <v>0</v>
      </c>
      <c r="K159" s="170" t="s">
        <v>183</v>
      </c>
      <c r="L159" s="34"/>
      <c r="M159" s="175" t="s">
        <v>1</v>
      </c>
      <c r="N159" s="176" t="s">
        <v>40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184</v>
      </c>
      <c r="AT159" s="179" t="s">
        <v>179</v>
      </c>
      <c r="AU159" s="179" t="s">
        <v>84</v>
      </c>
      <c r="AY159" s="18" t="s">
        <v>177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82</v>
      </c>
      <c r="BK159" s="180">
        <f>ROUND(I159*H159,2)</f>
        <v>0</v>
      </c>
      <c r="BL159" s="18" t="s">
        <v>184</v>
      </c>
      <c r="BM159" s="179" t="s">
        <v>869</v>
      </c>
    </row>
    <row r="160" spans="2:51" s="13" customFormat="1" ht="12">
      <c r="B160" s="181"/>
      <c r="D160" s="182" t="s">
        <v>189</v>
      </c>
      <c r="E160" s="183" t="s">
        <v>137</v>
      </c>
      <c r="F160" s="184" t="s">
        <v>870</v>
      </c>
      <c r="H160" s="185">
        <v>25.45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82</v>
      </c>
      <c r="AY160" s="183" t="s">
        <v>177</v>
      </c>
    </row>
    <row r="161" spans="1:65" s="2" customFormat="1" ht="24" customHeight="1">
      <c r="A161" s="33"/>
      <c r="B161" s="167"/>
      <c r="C161" s="168" t="s">
        <v>254</v>
      </c>
      <c r="D161" s="168" t="s">
        <v>179</v>
      </c>
      <c r="E161" s="169" t="s">
        <v>367</v>
      </c>
      <c r="F161" s="170" t="s">
        <v>368</v>
      </c>
      <c r="G161" s="171" t="s">
        <v>234</v>
      </c>
      <c r="H161" s="172">
        <v>356.3</v>
      </c>
      <c r="I161" s="173"/>
      <c r="J161" s="174">
        <f>ROUND(I161*H161,2)</f>
        <v>0</v>
      </c>
      <c r="K161" s="170" t="s">
        <v>183</v>
      </c>
      <c r="L161" s="34"/>
      <c r="M161" s="175" t="s">
        <v>1</v>
      </c>
      <c r="N161" s="176" t="s">
        <v>40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184</v>
      </c>
      <c r="AT161" s="179" t="s">
        <v>179</v>
      </c>
      <c r="AU161" s="179" t="s">
        <v>84</v>
      </c>
      <c r="AY161" s="18" t="s">
        <v>177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82</v>
      </c>
      <c r="BK161" s="180">
        <f>ROUND(I161*H161,2)</f>
        <v>0</v>
      </c>
      <c r="BL161" s="18" t="s">
        <v>184</v>
      </c>
      <c r="BM161" s="179" t="s">
        <v>871</v>
      </c>
    </row>
    <row r="162" spans="2:51" s="13" customFormat="1" ht="12">
      <c r="B162" s="181"/>
      <c r="D162" s="182" t="s">
        <v>189</v>
      </c>
      <c r="E162" s="183" t="s">
        <v>1</v>
      </c>
      <c r="F162" s="184" t="s">
        <v>360</v>
      </c>
      <c r="H162" s="185">
        <v>356.3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189</v>
      </c>
      <c r="AU162" s="183" t="s">
        <v>84</v>
      </c>
      <c r="AV162" s="13" t="s">
        <v>84</v>
      </c>
      <c r="AW162" s="13" t="s">
        <v>31</v>
      </c>
      <c r="AX162" s="13" t="s">
        <v>82</v>
      </c>
      <c r="AY162" s="183" t="s">
        <v>177</v>
      </c>
    </row>
    <row r="163" spans="1:65" s="2" customFormat="1" ht="24" customHeight="1">
      <c r="A163" s="33"/>
      <c r="B163" s="167"/>
      <c r="C163" s="168" t="s">
        <v>259</v>
      </c>
      <c r="D163" s="168" t="s">
        <v>179</v>
      </c>
      <c r="E163" s="169" t="s">
        <v>372</v>
      </c>
      <c r="F163" s="170" t="s">
        <v>373</v>
      </c>
      <c r="G163" s="171" t="s">
        <v>234</v>
      </c>
      <c r="H163" s="172">
        <v>29.8</v>
      </c>
      <c r="I163" s="173"/>
      <c r="J163" s="174">
        <f>ROUND(I163*H163,2)</f>
        <v>0</v>
      </c>
      <c r="K163" s="170" t="s">
        <v>183</v>
      </c>
      <c r="L163" s="34"/>
      <c r="M163" s="175" t="s">
        <v>1</v>
      </c>
      <c r="N163" s="176" t="s">
        <v>40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184</v>
      </c>
      <c r="AT163" s="179" t="s">
        <v>179</v>
      </c>
      <c r="AU163" s="179" t="s">
        <v>84</v>
      </c>
      <c r="AY163" s="18" t="s">
        <v>177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82</v>
      </c>
      <c r="BK163" s="180">
        <f>ROUND(I163*H163,2)</f>
        <v>0</v>
      </c>
      <c r="BL163" s="18" t="s">
        <v>184</v>
      </c>
      <c r="BM163" s="179" t="s">
        <v>872</v>
      </c>
    </row>
    <row r="164" spans="1:65" s="2" customFormat="1" ht="36" customHeight="1">
      <c r="A164" s="33"/>
      <c r="B164" s="167"/>
      <c r="C164" s="168" t="s">
        <v>265</v>
      </c>
      <c r="D164" s="168" t="s">
        <v>179</v>
      </c>
      <c r="E164" s="169" t="s">
        <v>768</v>
      </c>
      <c r="F164" s="170" t="s">
        <v>769</v>
      </c>
      <c r="G164" s="171" t="s">
        <v>234</v>
      </c>
      <c r="H164" s="172">
        <v>25.45</v>
      </c>
      <c r="I164" s="173"/>
      <c r="J164" s="174">
        <f>ROUND(I164*H164,2)</f>
        <v>0</v>
      </c>
      <c r="K164" s="170" t="s">
        <v>183</v>
      </c>
      <c r="L164" s="34"/>
      <c r="M164" s="175" t="s">
        <v>1</v>
      </c>
      <c r="N164" s="176" t="s">
        <v>40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184</v>
      </c>
      <c r="AT164" s="179" t="s">
        <v>179</v>
      </c>
      <c r="AU164" s="179" t="s">
        <v>84</v>
      </c>
      <c r="AY164" s="18" t="s">
        <v>177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82</v>
      </c>
      <c r="BK164" s="180">
        <f>ROUND(I164*H164,2)</f>
        <v>0</v>
      </c>
      <c r="BL164" s="18" t="s">
        <v>184</v>
      </c>
      <c r="BM164" s="179" t="s">
        <v>873</v>
      </c>
    </row>
    <row r="165" spans="1:65" s="2" customFormat="1" ht="24" customHeight="1">
      <c r="A165" s="33"/>
      <c r="B165" s="167"/>
      <c r="C165" s="168" t="s">
        <v>271</v>
      </c>
      <c r="D165" s="168" t="s">
        <v>179</v>
      </c>
      <c r="E165" s="169" t="s">
        <v>385</v>
      </c>
      <c r="F165" s="170" t="s">
        <v>386</v>
      </c>
      <c r="G165" s="171" t="s">
        <v>234</v>
      </c>
      <c r="H165" s="172">
        <v>4.35</v>
      </c>
      <c r="I165" s="173"/>
      <c r="J165" s="174">
        <f>ROUND(I165*H165,2)</f>
        <v>0</v>
      </c>
      <c r="K165" s="170" t="s">
        <v>183</v>
      </c>
      <c r="L165" s="34"/>
      <c r="M165" s="175" t="s">
        <v>1</v>
      </c>
      <c r="N165" s="176" t="s">
        <v>40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184</v>
      </c>
      <c r="AT165" s="179" t="s">
        <v>179</v>
      </c>
      <c r="AU165" s="179" t="s">
        <v>84</v>
      </c>
      <c r="AY165" s="18" t="s">
        <v>177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82</v>
      </c>
      <c r="BK165" s="180">
        <f>ROUND(I165*H165,2)</f>
        <v>0</v>
      </c>
      <c r="BL165" s="18" t="s">
        <v>184</v>
      </c>
      <c r="BM165" s="179" t="s">
        <v>874</v>
      </c>
    </row>
    <row r="166" spans="2:63" s="12" customFormat="1" ht="22.9" customHeight="1">
      <c r="B166" s="154"/>
      <c r="D166" s="155" t="s">
        <v>74</v>
      </c>
      <c r="E166" s="165" t="s">
        <v>389</v>
      </c>
      <c r="F166" s="165" t="s">
        <v>390</v>
      </c>
      <c r="I166" s="157"/>
      <c r="J166" s="166">
        <f>BK166</f>
        <v>0</v>
      </c>
      <c r="L166" s="154"/>
      <c r="M166" s="159"/>
      <c r="N166" s="160"/>
      <c r="O166" s="160"/>
      <c r="P166" s="161">
        <f>P167</f>
        <v>0</v>
      </c>
      <c r="Q166" s="160"/>
      <c r="R166" s="161">
        <f>R167</f>
        <v>0</v>
      </c>
      <c r="S166" s="160"/>
      <c r="T166" s="162">
        <f>T167</f>
        <v>0</v>
      </c>
      <c r="AR166" s="155" t="s">
        <v>82</v>
      </c>
      <c r="AT166" s="163" t="s">
        <v>74</v>
      </c>
      <c r="AU166" s="163" t="s">
        <v>82</v>
      </c>
      <c r="AY166" s="155" t="s">
        <v>177</v>
      </c>
      <c r="BK166" s="164">
        <f>BK167</f>
        <v>0</v>
      </c>
    </row>
    <row r="167" spans="1:65" s="2" customFormat="1" ht="16.5" customHeight="1">
      <c r="A167" s="33"/>
      <c r="B167" s="167"/>
      <c r="C167" s="168" t="s">
        <v>279</v>
      </c>
      <c r="D167" s="168" t="s">
        <v>179</v>
      </c>
      <c r="E167" s="169" t="s">
        <v>392</v>
      </c>
      <c r="F167" s="170" t="s">
        <v>393</v>
      </c>
      <c r="G167" s="171" t="s">
        <v>234</v>
      </c>
      <c r="H167" s="172">
        <v>9.541</v>
      </c>
      <c r="I167" s="173"/>
      <c r="J167" s="174">
        <f>ROUND(I167*H167,2)</f>
        <v>0</v>
      </c>
      <c r="K167" s="170" t="s">
        <v>183</v>
      </c>
      <c r="L167" s="34"/>
      <c r="M167" s="175" t="s">
        <v>1</v>
      </c>
      <c r="N167" s="176" t="s">
        <v>40</v>
      </c>
      <c r="O167" s="59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184</v>
      </c>
      <c r="AT167" s="179" t="s">
        <v>179</v>
      </c>
      <c r="AU167" s="179" t="s">
        <v>84</v>
      </c>
      <c r="AY167" s="18" t="s">
        <v>177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82</v>
      </c>
      <c r="BK167" s="180">
        <f>ROUND(I167*H167,2)</f>
        <v>0</v>
      </c>
      <c r="BL167" s="18" t="s">
        <v>184</v>
      </c>
      <c r="BM167" s="179" t="s">
        <v>875</v>
      </c>
    </row>
    <row r="168" spans="2:63" s="12" customFormat="1" ht="25.9" customHeight="1">
      <c r="B168" s="154"/>
      <c r="D168" s="155" t="s">
        <v>74</v>
      </c>
      <c r="E168" s="156" t="s">
        <v>431</v>
      </c>
      <c r="F168" s="156" t="s">
        <v>129</v>
      </c>
      <c r="I168" s="157"/>
      <c r="J168" s="158">
        <f>BK168</f>
        <v>0</v>
      </c>
      <c r="L168" s="154"/>
      <c r="M168" s="159"/>
      <c r="N168" s="160"/>
      <c r="O168" s="160"/>
      <c r="P168" s="161">
        <f>P169</f>
        <v>0</v>
      </c>
      <c r="Q168" s="160"/>
      <c r="R168" s="161">
        <f>R169</f>
        <v>0</v>
      </c>
      <c r="S168" s="160"/>
      <c r="T168" s="162">
        <f>T169</f>
        <v>0</v>
      </c>
      <c r="AR168" s="155" t="s">
        <v>203</v>
      </c>
      <c r="AT168" s="163" t="s">
        <v>74</v>
      </c>
      <c r="AU168" s="163" t="s">
        <v>75</v>
      </c>
      <c r="AY168" s="155" t="s">
        <v>177</v>
      </c>
      <c r="BK168" s="164">
        <f>BK169</f>
        <v>0</v>
      </c>
    </row>
    <row r="169" spans="2:63" s="12" customFormat="1" ht="22.9" customHeight="1">
      <c r="B169" s="154"/>
      <c r="D169" s="155" t="s">
        <v>74</v>
      </c>
      <c r="E169" s="165" t="s">
        <v>432</v>
      </c>
      <c r="F169" s="165" t="s">
        <v>433</v>
      </c>
      <c r="I169" s="157"/>
      <c r="J169" s="166">
        <f>BK169</f>
        <v>0</v>
      </c>
      <c r="L169" s="154"/>
      <c r="M169" s="159"/>
      <c r="N169" s="160"/>
      <c r="O169" s="160"/>
      <c r="P169" s="161">
        <f>SUM(P170:P171)</f>
        <v>0</v>
      </c>
      <c r="Q169" s="160"/>
      <c r="R169" s="161">
        <f>SUM(R170:R171)</f>
        <v>0</v>
      </c>
      <c r="S169" s="160"/>
      <c r="T169" s="162">
        <f>SUM(T170:T171)</f>
        <v>0</v>
      </c>
      <c r="AR169" s="155" t="s">
        <v>203</v>
      </c>
      <c r="AT169" s="163" t="s">
        <v>74</v>
      </c>
      <c r="AU169" s="163" t="s">
        <v>82</v>
      </c>
      <c r="AY169" s="155" t="s">
        <v>177</v>
      </c>
      <c r="BK169" s="164">
        <f>SUM(BK170:BK171)</f>
        <v>0</v>
      </c>
    </row>
    <row r="170" spans="1:65" s="2" customFormat="1" ht="16.5" customHeight="1">
      <c r="A170" s="33"/>
      <c r="B170" s="167"/>
      <c r="C170" s="168" t="s">
        <v>7</v>
      </c>
      <c r="D170" s="168" t="s">
        <v>179</v>
      </c>
      <c r="E170" s="169" t="s">
        <v>435</v>
      </c>
      <c r="F170" s="170" t="s">
        <v>436</v>
      </c>
      <c r="G170" s="171" t="s">
        <v>437</v>
      </c>
      <c r="H170" s="172">
        <v>1</v>
      </c>
      <c r="I170" s="173"/>
      <c r="J170" s="174">
        <f>ROUND(I170*H170,2)</f>
        <v>0</v>
      </c>
      <c r="K170" s="170" t="s">
        <v>183</v>
      </c>
      <c r="L170" s="34"/>
      <c r="M170" s="175" t="s">
        <v>1</v>
      </c>
      <c r="N170" s="176" t="s">
        <v>40</v>
      </c>
      <c r="O170" s="59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438</v>
      </c>
      <c r="AT170" s="179" t="s">
        <v>179</v>
      </c>
      <c r="AU170" s="179" t="s">
        <v>84</v>
      </c>
      <c r="AY170" s="18" t="s">
        <v>177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82</v>
      </c>
      <c r="BK170" s="180">
        <f>ROUND(I170*H170,2)</f>
        <v>0</v>
      </c>
      <c r="BL170" s="18" t="s">
        <v>438</v>
      </c>
      <c r="BM170" s="179" t="s">
        <v>876</v>
      </c>
    </row>
    <row r="171" spans="1:65" s="2" customFormat="1" ht="16.5" customHeight="1">
      <c r="A171" s="33"/>
      <c r="B171" s="167"/>
      <c r="C171" s="168" t="s">
        <v>289</v>
      </c>
      <c r="D171" s="168" t="s">
        <v>179</v>
      </c>
      <c r="E171" s="169" t="s">
        <v>441</v>
      </c>
      <c r="F171" s="170" t="s">
        <v>442</v>
      </c>
      <c r="G171" s="171" t="s">
        <v>437</v>
      </c>
      <c r="H171" s="172">
        <v>1</v>
      </c>
      <c r="I171" s="173"/>
      <c r="J171" s="174">
        <f>ROUND(I171*H171,2)</f>
        <v>0</v>
      </c>
      <c r="K171" s="170" t="s">
        <v>183</v>
      </c>
      <c r="L171" s="34"/>
      <c r="M171" s="216" t="s">
        <v>1</v>
      </c>
      <c r="N171" s="217" t="s">
        <v>40</v>
      </c>
      <c r="O171" s="218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438</v>
      </c>
      <c r="AT171" s="179" t="s">
        <v>179</v>
      </c>
      <c r="AU171" s="179" t="s">
        <v>84</v>
      </c>
      <c r="AY171" s="18" t="s">
        <v>177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82</v>
      </c>
      <c r="BK171" s="180">
        <f>ROUND(I171*H171,2)</f>
        <v>0</v>
      </c>
      <c r="BL171" s="18" t="s">
        <v>438</v>
      </c>
      <c r="BM171" s="179" t="s">
        <v>877</v>
      </c>
    </row>
    <row r="172" spans="1:31" s="2" customFormat="1" ht="6.95" customHeight="1">
      <c r="A172" s="33"/>
      <c r="B172" s="48"/>
      <c r="C172" s="49"/>
      <c r="D172" s="49"/>
      <c r="E172" s="49"/>
      <c r="F172" s="49"/>
      <c r="G172" s="49"/>
      <c r="H172" s="49"/>
      <c r="I172" s="127"/>
      <c r="J172" s="49"/>
      <c r="K172" s="49"/>
      <c r="L172" s="34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autoFilter ref="C126:K17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103</v>
      </c>
      <c r="AZ2" s="100" t="s">
        <v>878</v>
      </c>
      <c r="BA2" s="100" t="s">
        <v>1</v>
      </c>
      <c r="BB2" s="100" t="s">
        <v>1</v>
      </c>
      <c r="BC2" s="100" t="s">
        <v>375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444</v>
      </c>
      <c r="BA3" s="100" t="s">
        <v>1</v>
      </c>
      <c r="BB3" s="100" t="s">
        <v>1</v>
      </c>
      <c r="BC3" s="100" t="s">
        <v>879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880</v>
      </c>
      <c r="BA4" s="100" t="s">
        <v>1</v>
      </c>
      <c r="BB4" s="100" t="s">
        <v>1</v>
      </c>
      <c r="BC4" s="100" t="s">
        <v>767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131</v>
      </c>
      <c r="BA5" s="100" t="s">
        <v>1</v>
      </c>
      <c r="BB5" s="100" t="s">
        <v>1</v>
      </c>
      <c r="BC5" s="100" t="s">
        <v>881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447</v>
      </c>
      <c r="BA6" s="100" t="s">
        <v>1</v>
      </c>
      <c r="BB6" s="100" t="s">
        <v>1</v>
      </c>
      <c r="BC6" s="100" t="s">
        <v>191</v>
      </c>
      <c r="BD6" s="100" t="s">
        <v>84</v>
      </c>
    </row>
    <row r="7" spans="2:56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  <c r="AZ7" s="100" t="s">
        <v>133</v>
      </c>
      <c r="BA7" s="100" t="s">
        <v>1</v>
      </c>
      <c r="BB7" s="100" t="s">
        <v>1</v>
      </c>
      <c r="BC7" s="100" t="s">
        <v>289</v>
      </c>
      <c r="BD7" s="100" t="s">
        <v>84</v>
      </c>
    </row>
    <row r="8" spans="2:56" s="1" customFormat="1" ht="12" customHeight="1">
      <c r="B8" s="21"/>
      <c r="D8" s="28" t="s">
        <v>141</v>
      </c>
      <c r="I8" s="99"/>
      <c r="L8" s="21"/>
      <c r="AZ8" s="100" t="s">
        <v>449</v>
      </c>
      <c r="BA8" s="100" t="s">
        <v>1</v>
      </c>
      <c r="BB8" s="100" t="s">
        <v>1</v>
      </c>
      <c r="BC8" s="100" t="s">
        <v>882</v>
      </c>
      <c r="BD8" s="100" t="s">
        <v>84</v>
      </c>
    </row>
    <row r="9" spans="1:56" s="2" customFormat="1" ht="16.5" customHeight="1">
      <c r="A9" s="33"/>
      <c r="B9" s="34"/>
      <c r="C9" s="33"/>
      <c r="D9" s="33"/>
      <c r="E9" s="276" t="s">
        <v>883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137</v>
      </c>
      <c r="BA9" s="100" t="s">
        <v>1</v>
      </c>
      <c r="BB9" s="100" t="s">
        <v>1</v>
      </c>
      <c r="BC9" s="100" t="s">
        <v>884</v>
      </c>
      <c r="BD9" s="100" t="s">
        <v>84</v>
      </c>
    </row>
    <row r="10" spans="1:56" s="2" customFormat="1" ht="12" customHeight="1">
      <c r="A10" s="33"/>
      <c r="B10" s="34"/>
      <c r="C10" s="33"/>
      <c r="D10" s="28" t="s">
        <v>143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139</v>
      </c>
      <c r="BA10" s="100" t="s">
        <v>1</v>
      </c>
      <c r="BB10" s="100" t="s">
        <v>1</v>
      </c>
      <c r="BC10" s="100" t="s">
        <v>885</v>
      </c>
      <c r="BD10" s="100" t="s">
        <v>84</v>
      </c>
    </row>
    <row r="11" spans="1:56" s="2" customFormat="1" ht="16.5" customHeight="1">
      <c r="A11" s="33"/>
      <c r="B11" s="34"/>
      <c r="C11" s="33"/>
      <c r="D11" s="33"/>
      <c r="E11" s="258" t="s">
        <v>886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887</v>
      </c>
      <c r="BA11" s="100" t="s">
        <v>1</v>
      </c>
      <c r="BB11" s="100" t="s">
        <v>1</v>
      </c>
      <c r="BC11" s="100" t="s">
        <v>888</v>
      </c>
      <c r="BD11" s="100" t="s">
        <v>84</v>
      </c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16. 1. 2019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104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35</v>
      </c>
      <c r="E32" s="33"/>
      <c r="F32" s="33"/>
      <c r="G32" s="33"/>
      <c r="H32" s="33"/>
      <c r="I32" s="103"/>
      <c r="J32" s="72">
        <f>ROUND(J133,2)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111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39</v>
      </c>
      <c r="E35" s="28" t="s">
        <v>40</v>
      </c>
      <c r="F35" s="113">
        <f>ROUND((SUM(BE133:BE322)),2)</f>
        <v>0</v>
      </c>
      <c r="G35" s="33"/>
      <c r="H35" s="33"/>
      <c r="I35" s="114">
        <v>0.21</v>
      </c>
      <c r="J35" s="113">
        <f>ROUND(((SUM(BE133:BE322))*I35),2)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13">
        <f>ROUND((SUM(BF133:BF322)),2)</f>
        <v>0</v>
      </c>
      <c r="G36" s="33"/>
      <c r="H36" s="33"/>
      <c r="I36" s="114">
        <v>0.15</v>
      </c>
      <c r="J36" s="113">
        <f>ROUND(((SUM(BF133:BF322))*I36),2)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3">
        <f>ROUND((SUM(BG133:BG322)),2)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13">
        <f>ROUND((SUM(BH133:BH322)),2)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13">
        <f>ROUND((SUM(BI133:BI322)),2)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45</v>
      </c>
      <c r="E41" s="61"/>
      <c r="F41" s="61"/>
      <c r="G41" s="117" t="s">
        <v>46</v>
      </c>
      <c r="H41" s="118" t="s">
        <v>47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141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883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143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01 - Kontejnerové stanoviště B.4.4-1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16. 1. 2019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32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146</v>
      </c>
      <c r="D96" s="115"/>
      <c r="E96" s="115"/>
      <c r="F96" s="115"/>
      <c r="G96" s="115"/>
      <c r="H96" s="115"/>
      <c r="I96" s="130"/>
      <c r="J96" s="131" t="s">
        <v>147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148</v>
      </c>
      <c r="D98" s="33"/>
      <c r="E98" s="33"/>
      <c r="F98" s="33"/>
      <c r="G98" s="33"/>
      <c r="H98" s="33"/>
      <c r="I98" s="103"/>
      <c r="J98" s="72">
        <f>J133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149</v>
      </c>
    </row>
    <row r="99" spans="2:12" s="9" customFormat="1" ht="24.95" customHeight="1">
      <c r="B99" s="133"/>
      <c r="D99" s="134" t="s">
        <v>150</v>
      </c>
      <c r="E99" s="135"/>
      <c r="F99" s="135"/>
      <c r="G99" s="135"/>
      <c r="H99" s="135"/>
      <c r="I99" s="136"/>
      <c r="J99" s="137">
        <f>J134</f>
        <v>0</v>
      </c>
      <c r="L99" s="133"/>
    </row>
    <row r="100" spans="2:12" s="10" customFormat="1" ht="19.9" customHeight="1">
      <c r="B100" s="138"/>
      <c r="D100" s="139" t="s">
        <v>151</v>
      </c>
      <c r="E100" s="140"/>
      <c r="F100" s="140"/>
      <c r="G100" s="140"/>
      <c r="H100" s="140"/>
      <c r="I100" s="141"/>
      <c r="J100" s="142">
        <f>J135</f>
        <v>0</v>
      </c>
      <c r="L100" s="138"/>
    </row>
    <row r="101" spans="2:12" s="10" customFormat="1" ht="19.9" customHeight="1">
      <c r="B101" s="138"/>
      <c r="D101" s="139" t="s">
        <v>152</v>
      </c>
      <c r="E101" s="140"/>
      <c r="F101" s="140"/>
      <c r="G101" s="140"/>
      <c r="H101" s="140"/>
      <c r="I101" s="141"/>
      <c r="J101" s="142">
        <f>J195</f>
        <v>0</v>
      </c>
      <c r="L101" s="138"/>
    </row>
    <row r="102" spans="2:12" s="10" customFormat="1" ht="19.9" customHeight="1">
      <c r="B102" s="138"/>
      <c r="D102" s="139" t="s">
        <v>153</v>
      </c>
      <c r="E102" s="140"/>
      <c r="F102" s="140"/>
      <c r="G102" s="140"/>
      <c r="H102" s="140"/>
      <c r="I102" s="141"/>
      <c r="J102" s="142">
        <f>J198</f>
        <v>0</v>
      </c>
      <c r="L102" s="138"/>
    </row>
    <row r="103" spans="2:12" s="10" customFormat="1" ht="19.9" customHeight="1">
      <c r="B103" s="138"/>
      <c r="D103" s="139" t="s">
        <v>456</v>
      </c>
      <c r="E103" s="140"/>
      <c r="F103" s="140"/>
      <c r="G103" s="140"/>
      <c r="H103" s="140"/>
      <c r="I103" s="141"/>
      <c r="J103" s="142">
        <f>J235</f>
        <v>0</v>
      </c>
      <c r="L103" s="138"/>
    </row>
    <row r="104" spans="2:12" s="10" customFormat="1" ht="19.9" customHeight="1">
      <c r="B104" s="138"/>
      <c r="D104" s="139" t="s">
        <v>457</v>
      </c>
      <c r="E104" s="140"/>
      <c r="F104" s="140"/>
      <c r="G104" s="140"/>
      <c r="H104" s="140"/>
      <c r="I104" s="141"/>
      <c r="J104" s="142">
        <f>J254</f>
        <v>0</v>
      </c>
      <c r="L104" s="138"/>
    </row>
    <row r="105" spans="2:12" s="10" customFormat="1" ht="19.9" customHeight="1">
      <c r="B105" s="138"/>
      <c r="D105" s="139" t="s">
        <v>459</v>
      </c>
      <c r="E105" s="140"/>
      <c r="F105" s="140"/>
      <c r="G105" s="140"/>
      <c r="H105" s="140"/>
      <c r="I105" s="141"/>
      <c r="J105" s="142">
        <f>J258</f>
        <v>0</v>
      </c>
      <c r="L105" s="138"/>
    </row>
    <row r="106" spans="2:12" s="10" customFormat="1" ht="19.9" customHeight="1">
      <c r="B106" s="138"/>
      <c r="D106" s="139" t="s">
        <v>155</v>
      </c>
      <c r="E106" s="140"/>
      <c r="F106" s="140"/>
      <c r="G106" s="140"/>
      <c r="H106" s="140"/>
      <c r="I106" s="141"/>
      <c r="J106" s="142">
        <f>J289</f>
        <v>0</v>
      </c>
      <c r="L106" s="138"/>
    </row>
    <row r="107" spans="2:12" s="10" customFormat="1" ht="19.9" customHeight="1">
      <c r="B107" s="138"/>
      <c r="D107" s="139" t="s">
        <v>156</v>
      </c>
      <c r="E107" s="140"/>
      <c r="F107" s="140"/>
      <c r="G107" s="140"/>
      <c r="H107" s="140"/>
      <c r="I107" s="141"/>
      <c r="J107" s="142">
        <f>J302</f>
        <v>0</v>
      </c>
      <c r="L107" s="138"/>
    </row>
    <row r="108" spans="2:12" s="9" customFormat="1" ht="24.95" customHeight="1">
      <c r="B108" s="133"/>
      <c r="D108" s="134" t="s">
        <v>157</v>
      </c>
      <c r="E108" s="135"/>
      <c r="F108" s="135"/>
      <c r="G108" s="135"/>
      <c r="H108" s="135"/>
      <c r="I108" s="136"/>
      <c r="J108" s="137">
        <f>J304</f>
        <v>0</v>
      </c>
      <c r="L108" s="133"/>
    </row>
    <row r="109" spans="2:12" s="10" customFormat="1" ht="19.9" customHeight="1">
      <c r="B109" s="138"/>
      <c r="D109" s="139" t="s">
        <v>889</v>
      </c>
      <c r="E109" s="140"/>
      <c r="F109" s="140"/>
      <c r="G109" s="140"/>
      <c r="H109" s="140"/>
      <c r="I109" s="141"/>
      <c r="J109" s="142">
        <f>J305</f>
        <v>0</v>
      </c>
      <c r="L109" s="138"/>
    </row>
    <row r="110" spans="2:12" s="9" customFormat="1" ht="24.95" customHeight="1">
      <c r="B110" s="133"/>
      <c r="D110" s="134" t="s">
        <v>160</v>
      </c>
      <c r="E110" s="135"/>
      <c r="F110" s="135"/>
      <c r="G110" s="135"/>
      <c r="H110" s="135"/>
      <c r="I110" s="136"/>
      <c r="J110" s="137">
        <f>J319</f>
        <v>0</v>
      </c>
      <c r="L110" s="133"/>
    </row>
    <row r="111" spans="2:12" s="10" customFormat="1" ht="19.9" customHeight="1">
      <c r="B111" s="138"/>
      <c r="D111" s="139" t="s">
        <v>161</v>
      </c>
      <c r="E111" s="140"/>
      <c r="F111" s="140"/>
      <c r="G111" s="140"/>
      <c r="H111" s="140"/>
      <c r="I111" s="141"/>
      <c r="J111" s="142">
        <f>J320</f>
        <v>0</v>
      </c>
      <c r="L111" s="138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27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28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162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15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5" customHeight="1">
      <c r="A121" s="33"/>
      <c r="B121" s="34"/>
      <c r="C121" s="33"/>
      <c r="D121" s="33"/>
      <c r="E121" s="276" t="str">
        <f>E7</f>
        <v>Regenerace panelového sídliště Vyhlídka-V.etapa lokalita ulic Havlíčkova a Zd.Fibicha</v>
      </c>
      <c r="F121" s="277"/>
      <c r="G121" s="277"/>
      <c r="H121" s="277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2:12" s="1" customFormat="1" ht="12" customHeight="1">
      <c r="B122" s="21"/>
      <c r="C122" s="28" t="s">
        <v>141</v>
      </c>
      <c r="I122" s="99"/>
      <c r="L122" s="21"/>
    </row>
    <row r="123" spans="1:31" s="2" customFormat="1" ht="16.5" customHeight="1">
      <c r="A123" s="33"/>
      <c r="B123" s="34"/>
      <c r="C123" s="33"/>
      <c r="D123" s="33"/>
      <c r="E123" s="276" t="s">
        <v>883</v>
      </c>
      <c r="F123" s="275"/>
      <c r="G123" s="275"/>
      <c r="H123" s="275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143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58" t="str">
        <f>E11</f>
        <v>01 - Kontejnerové stanoviště B.4.4-1</v>
      </c>
      <c r="F125" s="275"/>
      <c r="G125" s="275"/>
      <c r="H125" s="275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F14</f>
        <v>Valašské Meziříčí</v>
      </c>
      <c r="G127" s="33"/>
      <c r="H127" s="33"/>
      <c r="I127" s="104" t="s">
        <v>21</v>
      </c>
      <c r="J127" s="56" t="str">
        <f>IF(J14="","",J14)</f>
        <v>16. 1. 2019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7.95" customHeight="1">
      <c r="A129" s="33"/>
      <c r="B129" s="34"/>
      <c r="C129" s="28" t="s">
        <v>23</v>
      </c>
      <c r="D129" s="33"/>
      <c r="E129" s="33"/>
      <c r="F129" s="26" t="str">
        <f>E17</f>
        <v>Město Valašské Meziříčí</v>
      </c>
      <c r="G129" s="33"/>
      <c r="H129" s="33"/>
      <c r="I129" s="104" t="s">
        <v>29</v>
      </c>
      <c r="J129" s="31" t="str">
        <f>E23</f>
        <v>LZ-PROJEKT plus s.r.o.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27</v>
      </c>
      <c r="D130" s="33"/>
      <c r="E130" s="33"/>
      <c r="F130" s="26" t="str">
        <f>IF(E20="","",E20)</f>
        <v>Vyplň údaj</v>
      </c>
      <c r="G130" s="33"/>
      <c r="H130" s="33"/>
      <c r="I130" s="104" t="s">
        <v>32</v>
      </c>
      <c r="J130" s="31" t="str">
        <f>E26</f>
        <v>Fajfrová Irena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43"/>
      <c r="B132" s="144"/>
      <c r="C132" s="145" t="s">
        <v>163</v>
      </c>
      <c r="D132" s="146" t="s">
        <v>60</v>
      </c>
      <c r="E132" s="146" t="s">
        <v>56</v>
      </c>
      <c r="F132" s="146" t="s">
        <v>57</v>
      </c>
      <c r="G132" s="146" t="s">
        <v>164</v>
      </c>
      <c r="H132" s="146" t="s">
        <v>165</v>
      </c>
      <c r="I132" s="147" t="s">
        <v>166</v>
      </c>
      <c r="J132" s="146" t="s">
        <v>147</v>
      </c>
      <c r="K132" s="148" t="s">
        <v>167</v>
      </c>
      <c r="L132" s="149"/>
      <c r="M132" s="63" t="s">
        <v>1</v>
      </c>
      <c r="N132" s="64" t="s">
        <v>39</v>
      </c>
      <c r="O132" s="64" t="s">
        <v>168</v>
      </c>
      <c r="P132" s="64" t="s">
        <v>169</v>
      </c>
      <c r="Q132" s="64" t="s">
        <v>170</v>
      </c>
      <c r="R132" s="64" t="s">
        <v>171</v>
      </c>
      <c r="S132" s="64" t="s">
        <v>172</v>
      </c>
      <c r="T132" s="65" t="s">
        <v>173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3" s="2" customFormat="1" ht="22.9" customHeight="1">
      <c r="A133" s="33"/>
      <c r="B133" s="34"/>
      <c r="C133" s="70" t="s">
        <v>174</v>
      </c>
      <c r="D133" s="33"/>
      <c r="E133" s="33"/>
      <c r="F133" s="33"/>
      <c r="G133" s="33"/>
      <c r="H133" s="33"/>
      <c r="I133" s="103"/>
      <c r="J133" s="150">
        <f>BK133</f>
        <v>0</v>
      </c>
      <c r="K133" s="33"/>
      <c r="L133" s="34"/>
      <c r="M133" s="66"/>
      <c r="N133" s="57"/>
      <c r="O133" s="67"/>
      <c r="P133" s="151">
        <f>P134+P304+P319</f>
        <v>0</v>
      </c>
      <c r="Q133" s="67"/>
      <c r="R133" s="151">
        <f>R134+R304+R319</f>
        <v>350.16776135000003</v>
      </c>
      <c r="S133" s="67"/>
      <c r="T133" s="152">
        <f>T134+T304+T319</f>
        <v>44.858999999999995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74</v>
      </c>
      <c r="AU133" s="18" t="s">
        <v>149</v>
      </c>
      <c r="BK133" s="153">
        <f>BK134+BK304+BK319</f>
        <v>0</v>
      </c>
    </row>
    <row r="134" spans="2:63" s="12" customFormat="1" ht="25.9" customHeight="1">
      <c r="B134" s="154"/>
      <c r="D134" s="155" t="s">
        <v>74</v>
      </c>
      <c r="E134" s="156" t="s">
        <v>175</v>
      </c>
      <c r="F134" s="156" t="s">
        <v>176</v>
      </c>
      <c r="I134" s="157"/>
      <c r="J134" s="158">
        <f>BK134</f>
        <v>0</v>
      </c>
      <c r="L134" s="154"/>
      <c r="M134" s="159"/>
      <c r="N134" s="160"/>
      <c r="O134" s="160"/>
      <c r="P134" s="161">
        <f>P135+P195+P198+P235+P254+P258+P289+P302</f>
        <v>0</v>
      </c>
      <c r="Q134" s="160"/>
      <c r="R134" s="161">
        <f>R135+R195+R198+R235+R254+R258+R289+R302</f>
        <v>350.05273611</v>
      </c>
      <c r="S134" s="160"/>
      <c r="T134" s="162">
        <f>T135+T195+T198+T235+T254+T258+T289+T302</f>
        <v>44.858999999999995</v>
      </c>
      <c r="AR134" s="155" t="s">
        <v>82</v>
      </c>
      <c r="AT134" s="163" t="s">
        <v>74</v>
      </c>
      <c r="AU134" s="163" t="s">
        <v>75</v>
      </c>
      <c r="AY134" s="155" t="s">
        <v>177</v>
      </c>
      <c r="BK134" s="164">
        <f>BK135+BK195+BK198+BK235+BK254+BK258+BK289+BK302</f>
        <v>0</v>
      </c>
    </row>
    <row r="135" spans="2:63" s="12" customFormat="1" ht="22.9" customHeight="1">
      <c r="B135" s="154"/>
      <c r="D135" s="155" t="s">
        <v>74</v>
      </c>
      <c r="E135" s="165" t="s">
        <v>82</v>
      </c>
      <c r="F135" s="165" t="s">
        <v>178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SUM(P136:P194)</f>
        <v>0</v>
      </c>
      <c r="Q135" s="160"/>
      <c r="R135" s="161">
        <f>SUM(R136:R194)</f>
        <v>143.21256</v>
      </c>
      <c r="S135" s="160"/>
      <c r="T135" s="162">
        <f>SUM(T136:T194)</f>
        <v>37.577</v>
      </c>
      <c r="AR135" s="155" t="s">
        <v>82</v>
      </c>
      <c r="AT135" s="163" t="s">
        <v>74</v>
      </c>
      <c r="AU135" s="163" t="s">
        <v>82</v>
      </c>
      <c r="AY135" s="155" t="s">
        <v>177</v>
      </c>
      <c r="BK135" s="164">
        <f>SUM(BK136:BK194)</f>
        <v>0</v>
      </c>
    </row>
    <row r="136" spans="1:65" s="2" customFormat="1" ht="24" customHeight="1">
      <c r="A136" s="33"/>
      <c r="B136" s="167"/>
      <c r="C136" s="168" t="s">
        <v>82</v>
      </c>
      <c r="D136" s="168" t="s">
        <v>179</v>
      </c>
      <c r="E136" s="169" t="s">
        <v>890</v>
      </c>
      <c r="F136" s="170" t="s">
        <v>891</v>
      </c>
      <c r="G136" s="171" t="s">
        <v>182</v>
      </c>
      <c r="H136" s="172">
        <v>30</v>
      </c>
      <c r="I136" s="173"/>
      <c r="J136" s="174">
        <f>ROUND(I136*H136,2)</f>
        <v>0</v>
      </c>
      <c r="K136" s="170" t="s">
        <v>183</v>
      </c>
      <c r="L136" s="34"/>
      <c r="M136" s="175" t="s">
        <v>1</v>
      </c>
      <c r="N136" s="176" t="s">
        <v>40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0.44</v>
      </c>
      <c r="T136" s="178">
        <f>S136*H136</f>
        <v>13.2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184</v>
      </c>
      <c r="AT136" s="179" t="s">
        <v>179</v>
      </c>
      <c r="AU136" s="179" t="s">
        <v>84</v>
      </c>
      <c r="AY136" s="18" t="s">
        <v>177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82</v>
      </c>
      <c r="BK136" s="180">
        <f>ROUND(I136*H136,2)</f>
        <v>0</v>
      </c>
      <c r="BL136" s="18" t="s">
        <v>184</v>
      </c>
      <c r="BM136" s="179" t="s">
        <v>892</v>
      </c>
    </row>
    <row r="137" spans="1:65" s="2" customFormat="1" ht="24" customHeight="1">
      <c r="A137" s="33"/>
      <c r="B137" s="167"/>
      <c r="C137" s="168" t="s">
        <v>84</v>
      </c>
      <c r="D137" s="168" t="s">
        <v>179</v>
      </c>
      <c r="E137" s="169" t="s">
        <v>893</v>
      </c>
      <c r="F137" s="170" t="s">
        <v>894</v>
      </c>
      <c r="G137" s="171" t="s">
        <v>182</v>
      </c>
      <c r="H137" s="172">
        <v>30</v>
      </c>
      <c r="I137" s="173"/>
      <c r="J137" s="174">
        <f>ROUND(I137*H137,2)</f>
        <v>0</v>
      </c>
      <c r="K137" s="170" t="s">
        <v>183</v>
      </c>
      <c r="L137" s="34"/>
      <c r="M137" s="175" t="s">
        <v>1</v>
      </c>
      <c r="N137" s="176" t="s">
        <v>40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0.582</v>
      </c>
      <c r="T137" s="178">
        <f>S137*H137</f>
        <v>17.459999999999997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184</v>
      </c>
      <c r="AT137" s="179" t="s">
        <v>179</v>
      </c>
      <c r="AU137" s="179" t="s">
        <v>84</v>
      </c>
      <c r="AY137" s="18" t="s">
        <v>177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82</v>
      </c>
      <c r="BK137" s="180">
        <f>ROUND(I137*H137,2)</f>
        <v>0</v>
      </c>
      <c r="BL137" s="18" t="s">
        <v>184</v>
      </c>
      <c r="BM137" s="179" t="s">
        <v>895</v>
      </c>
    </row>
    <row r="138" spans="2:51" s="13" customFormat="1" ht="12">
      <c r="B138" s="181"/>
      <c r="D138" s="182" t="s">
        <v>189</v>
      </c>
      <c r="E138" s="183" t="s">
        <v>1</v>
      </c>
      <c r="F138" s="184" t="s">
        <v>896</v>
      </c>
      <c r="H138" s="185">
        <v>30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189</v>
      </c>
      <c r="AU138" s="183" t="s">
        <v>84</v>
      </c>
      <c r="AV138" s="13" t="s">
        <v>84</v>
      </c>
      <c r="AW138" s="13" t="s">
        <v>31</v>
      </c>
      <c r="AX138" s="13" t="s">
        <v>82</v>
      </c>
      <c r="AY138" s="183" t="s">
        <v>177</v>
      </c>
    </row>
    <row r="139" spans="1:65" s="2" customFormat="1" ht="24" customHeight="1">
      <c r="A139" s="33"/>
      <c r="B139" s="167"/>
      <c r="C139" s="168" t="s">
        <v>191</v>
      </c>
      <c r="D139" s="168" t="s">
        <v>179</v>
      </c>
      <c r="E139" s="169" t="s">
        <v>897</v>
      </c>
      <c r="F139" s="170" t="s">
        <v>898</v>
      </c>
      <c r="G139" s="171" t="s">
        <v>182</v>
      </c>
      <c r="H139" s="172">
        <v>14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4E-05</v>
      </c>
      <c r="R139" s="177">
        <f>Q139*H139</f>
        <v>0.0005600000000000001</v>
      </c>
      <c r="S139" s="177">
        <v>0.128</v>
      </c>
      <c r="T139" s="178">
        <f>S139*H139</f>
        <v>1.792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899</v>
      </c>
    </row>
    <row r="140" spans="2:51" s="13" customFormat="1" ht="12">
      <c r="B140" s="181"/>
      <c r="D140" s="182" t="s">
        <v>189</v>
      </c>
      <c r="E140" s="183" t="s">
        <v>1</v>
      </c>
      <c r="F140" s="184" t="s">
        <v>900</v>
      </c>
      <c r="H140" s="185">
        <v>14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189</v>
      </c>
      <c r="AU140" s="183" t="s">
        <v>84</v>
      </c>
      <c r="AV140" s="13" t="s">
        <v>84</v>
      </c>
      <c r="AW140" s="13" t="s">
        <v>31</v>
      </c>
      <c r="AX140" s="13" t="s">
        <v>82</v>
      </c>
      <c r="AY140" s="183" t="s">
        <v>177</v>
      </c>
    </row>
    <row r="141" spans="1:65" s="2" customFormat="1" ht="16.5" customHeight="1">
      <c r="A141" s="33"/>
      <c r="B141" s="167"/>
      <c r="C141" s="168" t="s">
        <v>184</v>
      </c>
      <c r="D141" s="168" t="s">
        <v>179</v>
      </c>
      <c r="E141" s="169" t="s">
        <v>192</v>
      </c>
      <c r="F141" s="170" t="s">
        <v>193</v>
      </c>
      <c r="G141" s="171" t="s">
        <v>194</v>
      </c>
      <c r="H141" s="172">
        <v>25</v>
      </c>
      <c r="I141" s="173"/>
      <c r="J141" s="174">
        <f>ROUND(I141*H141,2)</f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0.205</v>
      </c>
      <c r="T141" s="178">
        <f>S141*H141</f>
        <v>5.125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901</v>
      </c>
    </row>
    <row r="142" spans="1:65" s="2" customFormat="1" ht="16.5" customHeight="1">
      <c r="A142" s="33"/>
      <c r="B142" s="167"/>
      <c r="C142" s="168" t="s">
        <v>203</v>
      </c>
      <c r="D142" s="168" t="s">
        <v>179</v>
      </c>
      <c r="E142" s="169" t="s">
        <v>468</v>
      </c>
      <c r="F142" s="170" t="s">
        <v>469</v>
      </c>
      <c r="G142" s="171" t="s">
        <v>198</v>
      </c>
      <c r="H142" s="172">
        <v>3</v>
      </c>
      <c r="I142" s="173"/>
      <c r="J142" s="174">
        <f>ROUND(I142*H142,2)</f>
        <v>0</v>
      </c>
      <c r="K142" s="170" t="s">
        <v>183</v>
      </c>
      <c r="L142" s="34"/>
      <c r="M142" s="175" t="s">
        <v>1</v>
      </c>
      <c r="N142" s="176" t="s">
        <v>40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82</v>
      </c>
      <c r="BK142" s="180">
        <f>ROUND(I142*H142,2)</f>
        <v>0</v>
      </c>
      <c r="BL142" s="18" t="s">
        <v>184</v>
      </c>
      <c r="BM142" s="179" t="s">
        <v>902</v>
      </c>
    </row>
    <row r="143" spans="2:51" s="13" customFormat="1" ht="12">
      <c r="B143" s="181"/>
      <c r="D143" s="182" t="s">
        <v>189</v>
      </c>
      <c r="E143" s="183" t="s">
        <v>447</v>
      </c>
      <c r="F143" s="184" t="s">
        <v>903</v>
      </c>
      <c r="H143" s="185">
        <v>3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189</v>
      </c>
      <c r="AU143" s="183" t="s">
        <v>84</v>
      </c>
      <c r="AV143" s="13" t="s">
        <v>84</v>
      </c>
      <c r="AW143" s="13" t="s">
        <v>31</v>
      </c>
      <c r="AX143" s="13" t="s">
        <v>82</v>
      </c>
      <c r="AY143" s="183" t="s">
        <v>177</v>
      </c>
    </row>
    <row r="144" spans="1:65" s="2" customFormat="1" ht="24" customHeight="1">
      <c r="A144" s="33"/>
      <c r="B144" s="167"/>
      <c r="C144" s="168" t="s">
        <v>208</v>
      </c>
      <c r="D144" s="168" t="s">
        <v>179</v>
      </c>
      <c r="E144" s="169" t="s">
        <v>810</v>
      </c>
      <c r="F144" s="170" t="s">
        <v>811</v>
      </c>
      <c r="G144" s="171" t="s">
        <v>198</v>
      </c>
      <c r="H144" s="172">
        <v>85.584</v>
      </c>
      <c r="I144" s="173"/>
      <c r="J144" s="174">
        <f>ROUND(I144*H144,2)</f>
        <v>0</v>
      </c>
      <c r="K144" s="170" t="s">
        <v>589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904</v>
      </c>
    </row>
    <row r="145" spans="2:51" s="14" customFormat="1" ht="12">
      <c r="B145" s="190"/>
      <c r="D145" s="182" t="s">
        <v>189</v>
      </c>
      <c r="E145" s="191" t="s">
        <v>1</v>
      </c>
      <c r="F145" s="192" t="s">
        <v>905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189</v>
      </c>
      <c r="AU145" s="191" t="s">
        <v>84</v>
      </c>
      <c r="AV145" s="14" t="s">
        <v>82</v>
      </c>
      <c r="AW145" s="14" t="s">
        <v>31</v>
      </c>
      <c r="AX145" s="14" t="s">
        <v>75</v>
      </c>
      <c r="AY145" s="191" t="s">
        <v>177</v>
      </c>
    </row>
    <row r="146" spans="2:51" s="13" customFormat="1" ht="12">
      <c r="B146" s="181"/>
      <c r="D146" s="182" t="s">
        <v>189</v>
      </c>
      <c r="E146" s="183" t="s">
        <v>880</v>
      </c>
      <c r="F146" s="184" t="s">
        <v>906</v>
      </c>
      <c r="H146" s="185">
        <v>82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75</v>
      </c>
      <c r="AY146" s="183" t="s">
        <v>177</v>
      </c>
    </row>
    <row r="147" spans="2:51" s="14" customFormat="1" ht="12">
      <c r="B147" s="190"/>
      <c r="D147" s="182" t="s">
        <v>189</v>
      </c>
      <c r="E147" s="191" t="s">
        <v>1</v>
      </c>
      <c r="F147" s="192" t="s">
        <v>907</v>
      </c>
      <c r="H147" s="191" t="s">
        <v>1</v>
      </c>
      <c r="I147" s="193"/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189</v>
      </c>
      <c r="AU147" s="191" t="s">
        <v>84</v>
      </c>
      <c r="AV147" s="14" t="s">
        <v>82</v>
      </c>
      <c r="AW147" s="14" t="s">
        <v>31</v>
      </c>
      <c r="AX147" s="14" t="s">
        <v>75</v>
      </c>
      <c r="AY147" s="191" t="s">
        <v>177</v>
      </c>
    </row>
    <row r="148" spans="2:51" s="13" customFormat="1" ht="12">
      <c r="B148" s="181"/>
      <c r="D148" s="182" t="s">
        <v>189</v>
      </c>
      <c r="E148" s="183" t="s">
        <v>1</v>
      </c>
      <c r="F148" s="184" t="s">
        <v>908</v>
      </c>
      <c r="H148" s="185">
        <v>2.646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75</v>
      </c>
      <c r="AY148" s="183" t="s">
        <v>177</v>
      </c>
    </row>
    <row r="149" spans="2:51" s="13" customFormat="1" ht="12">
      <c r="B149" s="181"/>
      <c r="D149" s="182" t="s">
        <v>189</v>
      </c>
      <c r="E149" s="183" t="s">
        <v>1</v>
      </c>
      <c r="F149" s="184" t="s">
        <v>909</v>
      </c>
      <c r="H149" s="185">
        <v>0.938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189</v>
      </c>
      <c r="AU149" s="183" t="s">
        <v>84</v>
      </c>
      <c r="AV149" s="13" t="s">
        <v>84</v>
      </c>
      <c r="AW149" s="13" t="s">
        <v>31</v>
      </c>
      <c r="AX149" s="13" t="s">
        <v>75</v>
      </c>
      <c r="AY149" s="183" t="s">
        <v>177</v>
      </c>
    </row>
    <row r="150" spans="2:51" s="15" customFormat="1" ht="12">
      <c r="B150" s="197"/>
      <c r="D150" s="182" t="s">
        <v>189</v>
      </c>
      <c r="E150" s="198" t="s">
        <v>444</v>
      </c>
      <c r="F150" s="199" t="s">
        <v>202</v>
      </c>
      <c r="H150" s="200">
        <v>85.584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189</v>
      </c>
      <c r="AU150" s="198" t="s">
        <v>84</v>
      </c>
      <c r="AV150" s="15" t="s">
        <v>184</v>
      </c>
      <c r="AW150" s="15" t="s">
        <v>31</v>
      </c>
      <c r="AX150" s="15" t="s">
        <v>82</v>
      </c>
      <c r="AY150" s="198" t="s">
        <v>177</v>
      </c>
    </row>
    <row r="151" spans="1:65" s="2" customFormat="1" ht="24" customHeight="1">
      <c r="A151" s="33"/>
      <c r="B151" s="167"/>
      <c r="C151" s="168" t="s">
        <v>213</v>
      </c>
      <c r="D151" s="168" t="s">
        <v>179</v>
      </c>
      <c r="E151" s="169" t="s">
        <v>480</v>
      </c>
      <c r="F151" s="170" t="s">
        <v>481</v>
      </c>
      <c r="G151" s="171" t="s">
        <v>198</v>
      </c>
      <c r="H151" s="172">
        <v>37.963</v>
      </c>
      <c r="I151" s="173"/>
      <c r="J151" s="174">
        <f>ROUND(I151*H151,2)</f>
        <v>0</v>
      </c>
      <c r="K151" s="170" t="s">
        <v>183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910</v>
      </c>
    </row>
    <row r="152" spans="2:51" s="14" customFormat="1" ht="12">
      <c r="B152" s="190"/>
      <c r="D152" s="182" t="s">
        <v>189</v>
      </c>
      <c r="E152" s="191" t="s">
        <v>1</v>
      </c>
      <c r="F152" s="192" t="s">
        <v>911</v>
      </c>
      <c r="H152" s="191" t="s">
        <v>1</v>
      </c>
      <c r="I152" s="193"/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189</v>
      </c>
      <c r="AU152" s="191" t="s">
        <v>84</v>
      </c>
      <c r="AV152" s="14" t="s">
        <v>82</v>
      </c>
      <c r="AW152" s="14" t="s">
        <v>31</v>
      </c>
      <c r="AX152" s="14" t="s">
        <v>75</v>
      </c>
      <c r="AY152" s="191" t="s">
        <v>177</v>
      </c>
    </row>
    <row r="153" spans="2:51" s="13" customFormat="1" ht="12">
      <c r="B153" s="181"/>
      <c r="D153" s="182" t="s">
        <v>189</v>
      </c>
      <c r="E153" s="183" t="s">
        <v>1</v>
      </c>
      <c r="F153" s="184" t="s">
        <v>912</v>
      </c>
      <c r="H153" s="185">
        <v>27.5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189</v>
      </c>
      <c r="AU153" s="183" t="s">
        <v>84</v>
      </c>
      <c r="AV153" s="13" t="s">
        <v>84</v>
      </c>
      <c r="AW153" s="13" t="s">
        <v>31</v>
      </c>
      <c r="AX153" s="13" t="s">
        <v>75</v>
      </c>
      <c r="AY153" s="183" t="s">
        <v>177</v>
      </c>
    </row>
    <row r="154" spans="2:51" s="13" customFormat="1" ht="12">
      <c r="B154" s="181"/>
      <c r="D154" s="182" t="s">
        <v>189</v>
      </c>
      <c r="E154" s="183" t="s">
        <v>1</v>
      </c>
      <c r="F154" s="184" t="s">
        <v>913</v>
      </c>
      <c r="H154" s="185">
        <v>9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189</v>
      </c>
      <c r="AU154" s="183" t="s">
        <v>84</v>
      </c>
      <c r="AV154" s="13" t="s">
        <v>84</v>
      </c>
      <c r="AW154" s="13" t="s">
        <v>31</v>
      </c>
      <c r="AX154" s="13" t="s">
        <v>75</v>
      </c>
      <c r="AY154" s="183" t="s">
        <v>177</v>
      </c>
    </row>
    <row r="155" spans="2:51" s="14" customFormat="1" ht="12">
      <c r="B155" s="190"/>
      <c r="D155" s="182" t="s">
        <v>189</v>
      </c>
      <c r="E155" s="191" t="s">
        <v>1</v>
      </c>
      <c r="F155" s="192" t="s">
        <v>914</v>
      </c>
      <c r="H155" s="191" t="s">
        <v>1</v>
      </c>
      <c r="I155" s="193"/>
      <c r="L155" s="190"/>
      <c r="M155" s="194"/>
      <c r="N155" s="195"/>
      <c r="O155" s="195"/>
      <c r="P155" s="195"/>
      <c r="Q155" s="195"/>
      <c r="R155" s="195"/>
      <c r="S155" s="195"/>
      <c r="T155" s="196"/>
      <c r="AT155" s="191" t="s">
        <v>189</v>
      </c>
      <c r="AU155" s="191" t="s">
        <v>84</v>
      </c>
      <c r="AV155" s="14" t="s">
        <v>82</v>
      </c>
      <c r="AW155" s="14" t="s">
        <v>31</v>
      </c>
      <c r="AX155" s="14" t="s">
        <v>75</v>
      </c>
      <c r="AY155" s="191" t="s">
        <v>177</v>
      </c>
    </row>
    <row r="156" spans="2:51" s="13" customFormat="1" ht="12">
      <c r="B156" s="181"/>
      <c r="D156" s="182" t="s">
        <v>189</v>
      </c>
      <c r="E156" s="183" t="s">
        <v>1</v>
      </c>
      <c r="F156" s="184" t="s">
        <v>915</v>
      </c>
      <c r="H156" s="185">
        <v>0.203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189</v>
      </c>
      <c r="AU156" s="183" t="s">
        <v>84</v>
      </c>
      <c r="AV156" s="13" t="s">
        <v>84</v>
      </c>
      <c r="AW156" s="13" t="s">
        <v>31</v>
      </c>
      <c r="AX156" s="13" t="s">
        <v>75</v>
      </c>
      <c r="AY156" s="183" t="s">
        <v>177</v>
      </c>
    </row>
    <row r="157" spans="2:51" s="13" customFormat="1" ht="12">
      <c r="B157" s="181"/>
      <c r="D157" s="182" t="s">
        <v>189</v>
      </c>
      <c r="E157" s="183" t="s">
        <v>1</v>
      </c>
      <c r="F157" s="184" t="s">
        <v>916</v>
      </c>
      <c r="H157" s="185">
        <v>1.14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189</v>
      </c>
      <c r="AU157" s="183" t="s">
        <v>84</v>
      </c>
      <c r="AV157" s="13" t="s">
        <v>84</v>
      </c>
      <c r="AW157" s="13" t="s">
        <v>31</v>
      </c>
      <c r="AX157" s="13" t="s">
        <v>75</v>
      </c>
      <c r="AY157" s="183" t="s">
        <v>177</v>
      </c>
    </row>
    <row r="158" spans="2:51" s="13" customFormat="1" ht="12">
      <c r="B158" s="181"/>
      <c r="D158" s="182" t="s">
        <v>189</v>
      </c>
      <c r="E158" s="183" t="s">
        <v>1</v>
      </c>
      <c r="F158" s="184" t="s">
        <v>917</v>
      </c>
      <c r="H158" s="185">
        <v>0.12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189</v>
      </c>
      <c r="AU158" s="183" t="s">
        <v>84</v>
      </c>
      <c r="AV158" s="13" t="s">
        <v>84</v>
      </c>
      <c r="AW158" s="13" t="s">
        <v>31</v>
      </c>
      <c r="AX158" s="13" t="s">
        <v>75</v>
      </c>
      <c r="AY158" s="183" t="s">
        <v>177</v>
      </c>
    </row>
    <row r="159" spans="2:51" s="15" customFormat="1" ht="12">
      <c r="B159" s="197"/>
      <c r="D159" s="182" t="s">
        <v>189</v>
      </c>
      <c r="E159" s="198" t="s">
        <v>449</v>
      </c>
      <c r="F159" s="199" t="s">
        <v>202</v>
      </c>
      <c r="H159" s="200">
        <v>37.963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189</v>
      </c>
      <c r="AU159" s="198" t="s">
        <v>84</v>
      </c>
      <c r="AV159" s="15" t="s">
        <v>184</v>
      </c>
      <c r="AW159" s="15" t="s">
        <v>31</v>
      </c>
      <c r="AX159" s="15" t="s">
        <v>82</v>
      </c>
      <c r="AY159" s="198" t="s">
        <v>177</v>
      </c>
    </row>
    <row r="160" spans="1:65" s="2" customFormat="1" ht="24" customHeight="1">
      <c r="A160" s="33"/>
      <c r="B160" s="167"/>
      <c r="C160" s="168" t="s">
        <v>217</v>
      </c>
      <c r="D160" s="168" t="s">
        <v>179</v>
      </c>
      <c r="E160" s="169" t="s">
        <v>489</v>
      </c>
      <c r="F160" s="170" t="s">
        <v>490</v>
      </c>
      <c r="G160" s="171" t="s">
        <v>198</v>
      </c>
      <c r="H160" s="172">
        <v>11.389</v>
      </c>
      <c r="I160" s="173"/>
      <c r="J160" s="174">
        <f>ROUND(I160*H160,2)</f>
        <v>0</v>
      </c>
      <c r="K160" s="170" t="s">
        <v>183</v>
      </c>
      <c r="L160" s="34"/>
      <c r="M160" s="175" t="s">
        <v>1</v>
      </c>
      <c r="N160" s="176" t="s">
        <v>40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184</v>
      </c>
      <c r="AT160" s="179" t="s">
        <v>179</v>
      </c>
      <c r="AU160" s="179" t="s">
        <v>84</v>
      </c>
      <c r="AY160" s="18" t="s">
        <v>177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82</v>
      </c>
      <c r="BK160" s="180">
        <f>ROUND(I160*H160,2)</f>
        <v>0</v>
      </c>
      <c r="BL160" s="18" t="s">
        <v>184</v>
      </c>
      <c r="BM160" s="179" t="s">
        <v>918</v>
      </c>
    </row>
    <row r="161" spans="2:51" s="13" customFormat="1" ht="12">
      <c r="B161" s="181"/>
      <c r="D161" s="182" t="s">
        <v>189</v>
      </c>
      <c r="E161" s="183" t="s">
        <v>1</v>
      </c>
      <c r="F161" s="184" t="s">
        <v>492</v>
      </c>
      <c r="H161" s="185">
        <v>11.389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189</v>
      </c>
      <c r="AU161" s="183" t="s">
        <v>84</v>
      </c>
      <c r="AV161" s="13" t="s">
        <v>84</v>
      </c>
      <c r="AW161" s="13" t="s">
        <v>31</v>
      </c>
      <c r="AX161" s="13" t="s">
        <v>82</v>
      </c>
      <c r="AY161" s="183" t="s">
        <v>177</v>
      </c>
    </row>
    <row r="162" spans="1:65" s="2" customFormat="1" ht="24" customHeight="1">
      <c r="A162" s="33"/>
      <c r="B162" s="167"/>
      <c r="C162" s="168" t="s">
        <v>222</v>
      </c>
      <c r="D162" s="168" t="s">
        <v>179</v>
      </c>
      <c r="E162" s="169" t="s">
        <v>209</v>
      </c>
      <c r="F162" s="170" t="s">
        <v>210</v>
      </c>
      <c r="G162" s="171" t="s">
        <v>198</v>
      </c>
      <c r="H162" s="172">
        <v>6.3</v>
      </c>
      <c r="I162" s="173"/>
      <c r="J162" s="174">
        <f>ROUND(I162*H162,2)</f>
        <v>0</v>
      </c>
      <c r="K162" s="170" t="s">
        <v>183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919</v>
      </c>
    </row>
    <row r="163" spans="2:51" s="13" customFormat="1" ht="12">
      <c r="B163" s="181"/>
      <c r="D163" s="182" t="s">
        <v>189</v>
      </c>
      <c r="E163" s="183" t="s">
        <v>1</v>
      </c>
      <c r="F163" s="184" t="s">
        <v>920</v>
      </c>
      <c r="H163" s="185">
        <v>3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189</v>
      </c>
      <c r="AU163" s="183" t="s">
        <v>84</v>
      </c>
      <c r="AV163" s="13" t="s">
        <v>84</v>
      </c>
      <c r="AW163" s="13" t="s">
        <v>31</v>
      </c>
      <c r="AX163" s="13" t="s">
        <v>75</v>
      </c>
      <c r="AY163" s="183" t="s">
        <v>177</v>
      </c>
    </row>
    <row r="164" spans="2:51" s="13" customFormat="1" ht="12">
      <c r="B164" s="181"/>
      <c r="D164" s="182" t="s">
        <v>189</v>
      </c>
      <c r="E164" s="183" t="s">
        <v>1</v>
      </c>
      <c r="F164" s="184" t="s">
        <v>921</v>
      </c>
      <c r="H164" s="185">
        <v>3.3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189</v>
      </c>
      <c r="AU164" s="183" t="s">
        <v>84</v>
      </c>
      <c r="AV164" s="13" t="s">
        <v>84</v>
      </c>
      <c r="AW164" s="13" t="s">
        <v>31</v>
      </c>
      <c r="AX164" s="13" t="s">
        <v>75</v>
      </c>
      <c r="AY164" s="183" t="s">
        <v>177</v>
      </c>
    </row>
    <row r="165" spans="2:51" s="15" customFormat="1" ht="12">
      <c r="B165" s="197"/>
      <c r="D165" s="182" t="s">
        <v>189</v>
      </c>
      <c r="E165" s="198" t="s">
        <v>1</v>
      </c>
      <c r="F165" s="199" t="s">
        <v>202</v>
      </c>
      <c r="H165" s="200">
        <v>6.3</v>
      </c>
      <c r="I165" s="201"/>
      <c r="L165" s="197"/>
      <c r="M165" s="202"/>
      <c r="N165" s="203"/>
      <c r="O165" s="203"/>
      <c r="P165" s="203"/>
      <c r="Q165" s="203"/>
      <c r="R165" s="203"/>
      <c r="S165" s="203"/>
      <c r="T165" s="204"/>
      <c r="AT165" s="198" t="s">
        <v>189</v>
      </c>
      <c r="AU165" s="198" t="s">
        <v>84</v>
      </c>
      <c r="AV165" s="15" t="s">
        <v>184</v>
      </c>
      <c r="AW165" s="15" t="s">
        <v>31</v>
      </c>
      <c r="AX165" s="15" t="s">
        <v>82</v>
      </c>
      <c r="AY165" s="198" t="s">
        <v>177</v>
      </c>
    </row>
    <row r="166" spans="1:65" s="2" customFormat="1" ht="24" customHeight="1">
      <c r="A166" s="33"/>
      <c r="B166" s="167"/>
      <c r="C166" s="168" t="s">
        <v>227</v>
      </c>
      <c r="D166" s="168" t="s">
        <v>179</v>
      </c>
      <c r="E166" s="169" t="s">
        <v>214</v>
      </c>
      <c r="F166" s="170" t="s">
        <v>215</v>
      </c>
      <c r="G166" s="171" t="s">
        <v>198</v>
      </c>
      <c r="H166" s="172">
        <v>123.547</v>
      </c>
      <c r="I166" s="173"/>
      <c r="J166" s="174">
        <f>ROUND(I166*H166,2)</f>
        <v>0</v>
      </c>
      <c r="K166" s="170" t="s">
        <v>183</v>
      </c>
      <c r="L166" s="34"/>
      <c r="M166" s="175" t="s">
        <v>1</v>
      </c>
      <c r="N166" s="176" t="s">
        <v>40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184</v>
      </c>
      <c r="AT166" s="179" t="s">
        <v>179</v>
      </c>
      <c r="AU166" s="179" t="s">
        <v>84</v>
      </c>
      <c r="AY166" s="18" t="s">
        <v>177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82</v>
      </c>
      <c r="BK166" s="180">
        <f>ROUND(I166*H166,2)</f>
        <v>0</v>
      </c>
      <c r="BL166" s="18" t="s">
        <v>184</v>
      </c>
      <c r="BM166" s="179" t="s">
        <v>922</v>
      </c>
    </row>
    <row r="167" spans="2:51" s="14" customFormat="1" ht="12">
      <c r="B167" s="190"/>
      <c r="D167" s="182" t="s">
        <v>189</v>
      </c>
      <c r="E167" s="191" t="s">
        <v>1</v>
      </c>
      <c r="F167" s="192" t="s">
        <v>923</v>
      </c>
      <c r="H167" s="191" t="s">
        <v>1</v>
      </c>
      <c r="I167" s="193"/>
      <c r="L167" s="190"/>
      <c r="M167" s="194"/>
      <c r="N167" s="195"/>
      <c r="O167" s="195"/>
      <c r="P167" s="195"/>
      <c r="Q167" s="195"/>
      <c r="R167" s="195"/>
      <c r="S167" s="195"/>
      <c r="T167" s="196"/>
      <c r="AT167" s="191" t="s">
        <v>189</v>
      </c>
      <c r="AU167" s="191" t="s">
        <v>84</v>
      </c>
      <c r="AV167" s="14" t="s">
        <v>82</v>
      </c>
      <c r="AW167" s="14" t="s">
        <v>31</v>
      </c>
      <c r="AX167" s="14" t="s">
        <v>75</v>
      </c>
      <c r="AY167" s="191" t="s">
        <v>177</v>
      </c>
    </row>
    <row r="168" spans="2:51" s="13" customFormat="1" ht="12">
      <c r="B168" s="181"/>
      <c r="D168" s="182" t="s">
        <v>189</v>
      </c>
      <c r="E168" s="183" t="s">
        <v>1</v>
      </c>
      <c r="F168" s="184" t="s">
        <v>924</v>
      </c>
      <c r="H168" s="185">
        <v>123.547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189</v>
      </c>
      <c r="AU168" s="183" t="s">
        <v>84</v>
      </c>
      <c r="AV168" s="13" t="s">
        <v>84</v>
      </c>
      <c r="AW168" s="13" t="s">
        <v>31</v>
      </c>
      <c r="AX168" s="13" t="s">
        <v>75</v>
      </c>
      <c r="AY168" s="183" t="s">
        <v>177</v>
      </c>
    </row>
    <row r="169" spans="2:51" s="15" customFormat="1" ht="12">
      <c r="B169" s="197"/>
      <c r="D169" s="182" t="s">
        <v>189</v>
      </c>
      <c r="E169" s="198" t="s">
        <v>131</v>
      </c>
      <c r="F169" s="199" t="s">
        <v>202</v>
      </c>
      <c r="H169" s="200">
        <v>123.547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189</v>
      </c>
      <c r="AU169" s="198" t="s">
        <v>84</v>
      </c>
      <c r="AV169" s="15" t="s">
        <v>184</v>
      </c>
      <c r="AW169" s="15" t="s">
        <v>31</v>
      </c>
      <c r="AX169" s="15" t="s">
        <v>82</v>
      </c>
      <c r="AY169" s="198" t="s">
        <v>177</v>
      </c>
    </row>
    <row r="170" spans="1:65" s="2" customFormat="1" ht="24" customHeight="1">
      <c r="A170" s="33"/>
      <c r="B170" s="167"/>
      <c r="C170" s="168" t="s">
        <v>231</v>
      </c>
      <c r="D170" s="168" t="s">
        <v>179</v>
      </c>
      <c r="E170" s="169" t="s">
        <v>218</v>
      </c>
      <c r="F170" s="170" t="s">
        <v>219</v>
      </c>
      <c r="G170" s="171" t="s">
        <v>198</v>
      </c>
      <c r="H170" s="172">
        <v>617.735</v>
      </c>
      <c r="I170" s="173"/>
      <c r="J170" s="174">
        <f>ROUND(I170*H170,2)</f>
        <v>0</v>
      </c>
      <c r="K170" s="170" t="s">
        <v>183</v>
      </c>
      <c r="L170" s="34"/>
      <c r="M170" s="175" t="s">
        <v>1</v>
      </c>
      <c r="N170" s="176" t="s">
        <v>40</v>
      </c>
      <c r="O170" s="59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184</v>
      </c>
      <c r="AT170" s="179" t="s">
        <v>179</v>
      </c>
      <c r="AU170" s="179" t="s">
        <v>84</v>
      </c>
      <c r="AY170" s="18" t="s">
        <v>177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82</v>
      </c>
      <c r="BK170" s="180">
        <f>ROUND(I170*H170,2)</f>
        <v>0</v>
      </c>
      <c r="BL170" s="18" t="s">
        <v>184</v>
      </c>
      <c r="BM170" s="179" t="s">
        <v>925</v>
      </c>
    </row>
    <row r="171" spans="2:51" s="13" customFormat="1" ht="12">
      <c r="B171" s="181"/>
      <c r="D171" s="182" t="s">
        <v>189</v>
      </c>
      <c r="E171" s="183" t="s">
        <v>1</v>
      </c>
      <c r="F171" s="184" t="s">
        <v>221</v>
      </c>
      <c r="H171" s="185">
        <v>617.735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189</v>
      </c>
      <c r="AU171" s="183" t="s">
        <v>84</v>
      </c>
      <c r="AV171" s="13" t="s">
        <v>84</v>
      </c>
      <c r="AW171" s="13" t="s">
        <v>31</v>
      </c>
      <c r="AX171" s="13" t="s">
        <v>82</v>
      </c>
      <c r="AY171" s="183" t="s">
        <v>177</v>
      </c>
    </row>
    <row r="172" spans="1:65" s="2" customFormat="1" ht="16.5" customHeight="1">
      <c r="A172" s="33"/>
      <c r="B172" s="167"/>
      <c r="C172" s="168" t="s">
        <v>237</v>
      </c>
      <c r="D172" s="168" t="s">
        <v>179</v>
      </c>
      <c r="E172" s="169" t="s">
        <v>223</v>
      </c>
      <c r="F172" s="170" t="s">
        <v>224</v>
      </c>
      <c r="G172" s="171" t="s">
        <v>198</v>
      </c>
      <c r="H172" s="172">
        <v>3.3</v>
      </c>
      <c r="I172" s="173"/>
      <c r="J172" s="174">
        <f>ROUND(I172*H172,2)</f>
        <v>0</v>
      </c>
      <c r="K172" s="170" t="s">
        <v>183</v>
      </c>
      <c r="L172" s="34"/>
      <c r="M172" s="175" t="s">
        <v>1</v>
      </c>
      <c r="N172" s="176" t="s">
        <v>40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184</v>
      </c>
      <c r="AT172" s="179" t="s">
        <v>179</v>
      </c>
      <c r="AU172" s="179" t="s">
        <v>84</v>
      </c>
      <c r="AY172" s="18" t="s">
        <v>177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82</v>
      </c>
      <c r="BK172" s="180">
        <f>ROUND(I172*H172,2)</f>
        <v>0</v>
      </c>
      <c r="BL172" s="18" t="s">
        <v>184</v>
      </c>
      <c r="BM172" s="179" t="s">
        <v>926</v>
      </c>
    </row>
    <row r="173" spans="2:51" s="13" customFormat="1" ht="12">
      <c r="B173" s="181"/>
      <c r="D173" s="182" t="s">
        <v>189</v>
      </c>
      <c r="E173" s="183" t="s">
        <v>1</v>
      </c>
      <c r="F173" s="184" t="s">
        <v>927</v>
      </c>
      <c r="H173" s="185">
        <v>3.3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189</v>
      </c>
      <c r="AU173" s="183" t="s">
        <v>84</v>
      </c>
      <c r="AV173" s="13" t="s">
        <v>84</v>
      </c>
      <c r="AW173" s="13" t="s">
        <v>31</v>
      </c>
      <c r="AX173" s="13" t="s">
        <v>82</v>
      </c>
      <c r="AY173" s="183" t="s">
        <v>177</v>
      </c>
    </row>
    <row r="174" spans="1:65" s="2" customFormat="1" ht="16.5" customHeight="1">
      <c r="A174" s="33"/>
      <c r="B174" s="167"/>
      <c r="C174" s="168" t="s">
        <v>242</v>
      </c>
      <c r="D174" s="168" t="s">
        <v>179</v>
      </c>
      <c r="E174" s="169" t="s">
        <v>228</v>
      </c>
      <c r="F174" s="170" t="s">
        <v>229</v>
      </c>
      <c r="G174" s="171" t="s">
        <v>198</v>
      </c>
      <c r="H174" s="172">
        <v>123.547</v>
      </c>
      <c r="I174" s="173"/>
      <c r="J174" s="174">
        <f>ROUND(I174*H174,2)</f>
        <v>0</v>
      </c>
      <c r="K174" s="170" t="s">
        <v>183</v>
      </c>
      <c r="L174" s="34"/>
      <c r="M174" s="175" t="s">
        <v>1</v>
      </c>
      <c r="N174" s="176" t="s">
        <v>40</v>
      </c>
      <c r="O174" s="59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184</v>
      </c>
      <c r="AT174" s="179" t="s">
        <v>179</v>
      </c>
      <c r="AU174" s="179" t="s">
        <v>84</v>
      </c>
      <c r="AY174" s="18" t="s">
        <v>177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82</v>
      </c>
      <c r="BK174" s="180">
        <f>ROUND(I174*H174,2)</f>
        <v>0</v>
      </c>
      <c r="BL174" s="18" t="s">
        <v>184</v>
      </c>
      <c r="BM174" s="179" t="s">
        <v>928</v>
      </c>
    </row>
    <row r="175" spans="2:51" s="13" customFormat="1" ht="12">
      <c r="B175" s="181"/>
      <c r="D175" s="182" t="s">
        <v>189</v>
      </c>
      <c r="E175" s="183" t="s">
        <v>1</v>
      </c>
      <c r="F175" s="184" t="s">
        <v>131</v>
      </c>
      <c r="H175" s="185">
        <v>123.547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189</v>
      </c>
      <c r="AU175" s="183" t="s">
        <v>84</v>
      </c>
      <c r="AV175" s="13" t="s">
        <v>84</v>
      </c>
      <c r="AW175" s="13" t="s">
        <v>31</v>
      </c>
      <c r="AX175" s="13" t="s">
        <v>82</v>
      </c>
      <c r="AY175" s="183" t="s">
        <v>177</v>
      </c>
    </row>
    <row r="176" spans="1:65" s="2" customFormat="1" ht="24" customHeight="1">
      <c r="A176" s="33"/>
      <c r="B176" s="167"/>
      <c r="C176" s="168" t="s">
        <v>247</v>
      </c>
      <c r="D176" s="168" t="s">
        <v>179</v>
      </c>
      <c r="E176" s="169" t="s">
        <v>232</v>
      </c>
      <c r="F176" s="170" t="s">
        <v>233</v>
      </c>
      <c r="G176" s="171" t="s">
        <v>234</v>
      </c>
      <c r="H176" s="172">
        <v>206.323</v>
      </c>
      <c r="I176" s="173"/>
      <c r="J176" s="174">
        <f>ROUND(I176*H176,2)</f>
        <v>0</v>
      </c>
      <c r="K176" s="170" t="s">
        <v>183</v>
      </c>
      <c r="L176" s="34"/>
      <c r="M176" s="175" t="s">
        <v>1</v>
      </c>
      <c r="N176" s="176" t="s">
        <v>40</v>
      </c>
      <c r="O176" s="59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184</v>
      </c>
      <c r="AT176" s="179" t="s">
        <v>179</v>
      </c>
      <c r="AU176" s="179" t="s">
        <v>84</v>
      </c>
      <c r="AY176" s="18" t="s">
        <v>177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82</v>
      </c>
      <c r="BK176" s="180">
        <f>ROUND(I176*H176,2)</f>
        <v>0</v>
      </c>
      <c r="BL176" s="18" t="s">
        <v>184</v>
      </c>
      <c r="BM176" s="179" t="s">
        <v>929</v>
      </c>
    </row>
    <row r="177" spans="2:51" s="13" customFormat="1" ht="12">
      <c r="B177" s="181"/>
      <c r="D177" s="182" t="s">
        <v>189</v>
      </c>
      <c r="E177" s="183" t="s">
        <v>1</v>
      </c>
      <c r="F177" s="184" t="s">
        <v>236</v>
      </c>
      <c r="H177" s="185">
        <v>206.323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189</v>
      </c>
      <c r="AU177" s="183" t="s">
        <v>84</v>
      </c>
      <c r="AV177" s="13" t="s">
        <v>84</v>
      </c>
      <c r="AW177" s="13" t="s">
        <v>31</v>
      </c>
      <c r="AX177" s="13" t="s">
        <v>82</v>
      </c>
      <c r="AY177" s="183" t="s">
        <v>177</v>
      </c>
    </row>
    <row r="178" spans="1:65" s="2" customFormat="1" ht="24" customHeight="1">
      <c r="A178" s="33"/>
      <c r="B178" s="167"/>
      <c r="C178" s="168" t="s">
        <v>8</v>
      </c>
      <c r="D178" s="168" t="s">
        <v>179</v>
      </c>
      <c r="E178" s="169" t="s">
        <v>930</v>
      </c>
      <c r="F178" s="170" t="s">
        <v>931</v>
      </c>
      <c r="G178" s="171" t="s">
        <v>198</v>
      </c>
      <c r="H178" s="172">
        <v>71.606</v>
      </c>
      <c r="I178" s="173"/>
      <c r="J178" s="174">
        <f>ROUND(I178*H178,2)</f>
        <v>0</v>
      </c>
      <c r="K178" s="170" t="s">
        <v>589</v>
      </c>
      <c r="L178" s="34"/>
      <c r="M178" s="175" t="s">
        <v>1</v>
      </c>
      <c r="N178" s="176" t="s">
        <v>40</v>
      </c>
      <c r="O178" s="59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184</v>
      </c>
      <c r="AT178" s="179" t="s">
        <v>179</v>
      </c>
      <c r="AU178" s="179" t="s">
        <v>84</v>
      </c>
      <c r="AY178" s="18" t="s">
        <v>177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82</v>
      </c>
      <c r="BK178" s="180">
        <f>ROUND(I178*H178,2)</f>
        <v>0</v>
      </c>
      <c r="BL178" s="18" t="s">
        <v>184</v>
      </c>
      <c r="BM178" s="179" t="s">
        <v>932</v>
      </c>
    </row>
    <row r="179" spans="2:51" s="14" customFormat="1" ht="12">
      <c r="B179" s="190"/>
      <c r="D179" s="182" t="s">
        <v>189</v>
      </c>
      <c r="E179" s="191" t="s">
        <v>1</v>
      </c>
      <c r="F179" s="192" t="s">
        <v>933</v>
      </c>
      <c r="H179" s="191" t="s">
        <v>1</v>
      </c>
      <c r="I179" s="193"/>
      <c r="L179" s="190"/>
      <c r="M179" s="194"/>
      <c r="N179" s="195"/>
      <c r="O179" s="195"/>
      <c r="P179" s="195"/>
      <c r="Q179" s="195"/>
      <c r="R179" s="195"/>
      <c r="S179" s="195"/>
      <c r="T179" s="196"/>
      <c r="AT179" s="191" t="s">
        <v>189</v>
      </c>
      <c r="AU179" s="191" t="s">
        <v>84</v>
      </c>
      <c r="AV179" s="14" t="s">
        <v>82</v>
      </c>
      <c r="AW179" s="14" t="s">
        <v>31</v>
      </c>
      <c r="AX179" s="14" t="s">
        <v>75</v>
      </c>
      <c r="AY179" s="191" t="s">
        <v>177</v>
      </c>
    </row>
    <row r="180" spans="2:51" s="13" customFormat="1" ht="12">
      <c r="B180" s="181"/>
      <c r="D180" s="182" t="s">
        <v>189</v>
      </c>
      <c r="E180" s="183" t="s">
        <v>1</v>
      </c>
      <c r="F180" s="184" t="s">
        <v>880</v>
      </c>
      <c r="H180" s="185">
        <v>82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189</v>
      </c>
      <c r="AU180" s="183" t="s">
        <v>84</v>
      </c>
      <c r="AV180" s="13" t="s">
        <v>84</v>
      </c>
      <c r="AW180" s="13" t="s">
        <v>31</v>
      </c>
      <c r="AX180" s="13" t="s">
        <v>75</v>
      </c>
      <c r="AY180" s="183" t="s">
        <v>177</v>
      </c>
    </row>
    <row r="181" spans="2:51" s="13" customFormat="1" ht="12">
      <c r="B181" s="181"/>
      <c r="D181" s="182" t="s">
        <v>189</v>
      </c>
      <c r="E181" s="183" t="s">
        <v>1</v>
      </c>
      <c r="F181" s="184" t="s">
        <v>934</v>
      </c>
      <c r="H181" s="185">
        <v>-7.418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189</v>
      </c>
      <c r="AU181" s="183" t="s">
        <v>84</v>
      </c>
      <c r="AV181" s="13" t="s">
        <v>84</v>
      </c>
      <c r="AW181" s="13" t="s">
        <v>31</v>
      </c>
      <c r="AX181" s="13" t="s">
        <v>75</v>
      </c>
      <c r="AY181" s="183" t="s">
        <v>177</v>
      </c>
    </row>
    <row r="182" spans="2:51" s="13" customFormat="1" ht="12">
      <c r="B182" s="181"/>
      <c r="D182" s="182" t="s">
        <v>189</v>
      </c>
      <c r="E182" s="183" t="s">
        <v>1</v>
      </c>
      <c r="F182" s="184" t="s">
        <v>935</v>
      </c>
      <c r="H182" s="185">
        <v>-2.976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189</v>
      </c>
      <c r="AU182" s="183" t="s">
        <v>84</v>
      </c>
      <c r="AV182" s="13" t="s">
        <v>84</v>
      </c>
      <c r="AW182" s="13" t="s">
        <v>31</v>
      </c>
      <c r="AX182" s="13" t="s">
        <v>75</v>
      </c>
      <c r="AY182" s="183" t="s">
        <v>177</v>
      </c>
    </row>
    <row r="183" spans="2:51" s="15" customFormat="1" ht="12">
      <c r="B183" s="197"/>
      <c r="D183" s="182" t="s">
        <v>189</v>
      </c>
      <c r="E183" s="198" t="s">
        <v>887</v>
      </c>
      <c r="F183" s="199" t="s">
        <v>202</v>
      </c>
      <c r="H183" s="200">
        <v>71.606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189</v>
      </c>
      <c r="AU183" s="198" t="s">
        <v>84</v>
      </c>
      <c r="AV183" s="15" t="s">
        <v>184</v>
      </c>
      <c r="AW183" s="15" t="s">
        <v>31</v>
      </c>
      <c r="AX183" s="15" t="s">
        <v>82</v>
      </c>
      <c r="AY183" s="198" t="s">
        <v>177</v>
      </c>
    </row>
    <row r="184" spans="1:65" s="2" customFormat="1" ht="16.5" customHeight="1">
      <c r="A184" s="33"/>
      <c r="B184" s="167"/>
      <c r="C184" s="205" t="s">
        <v>254</v>
      </c>
      <c r="D184" s="205" t="s">
        <v>290</v>
      </c>
      <c r="E184" s="206" t="s">
        <v>936</v>
      </c>
      <c r="F184" s="207" t="s">
        <v>937</v>
      </c>
      <c r="G184" s="208" t="s">
        <v>234</v>
      </c>
      <c r="H184" s="209">
        <v>143.212</v>
      </c>
      <c r="I184" s="210"/>
      <c r="J184" s="211">
        <f>ROUND(I184*H184,2)</f>
        <v>0</v>
      </c>
      <c r="K184" s="207" t="s">
        <v>183</v>
      </c>
      <c r="L184" s="212"/>
      <c r="M184" s="213" t="s">
        <v>1</v>
      </c>
      <c r="N184" s="214" t="s">
        <v>40</v>
      </c>
      <c r="O184" s="59"/>
      <c r="P184" s="177">
        <f>O184*H184</f>
        <v>0</v>
      </c>
      <c r="Q184" s="177">
        <v>1</v>
      </c>
      <c r="R184" s="177">
        <f>Q184*H184</f>
        <v>143.212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217</v>
      </c>
      <c r="AT184" s="179" t="s">
        <v>290</v>
      </c>
      <c r="AU184" s="179" t="s">
        <v>84</v>
      </c>
      <c r="AY184" s="18" t="s">
        <v>177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82</v>
      </c>
      <c r="BK184" s="180">
        <f>ROUND(I184*H184,2)</f>
        <v>0</v>
      </c>
      <c r="BL184" s="18" t="s">
        <v>184</v>
      </c>
      <c r="BM184" s="179" t="s">
        <v>938</v>
      </c>
    </row>
    <row r="185" spans="2:51" s="13" customFormat="1" ht="12">
      <c r="B185" s="181"/>
      <c r="D185" s="182" t="s">
        <v>189</v>
      </c>
      <c r="E185" s="183" t="s">
        <v>1</v>
      </c>
      <c r="F185" s="184" t="s">
        <v>939</v>
      </c>
      <c r="H185" s="185">
        <v>143.212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189</v>
      </c>
      <c r="AU185" s="183" t="s">
        <v>84</v>
      </c>
      <c r="AV185" s="13" t="s">
        <v>84</v>
      </c>
      <c r="AW185" s="13" t="s">
        <v>31</v>
      </c>
      <c r="AX185" s="13" t="s">
        <v>82</v>
      </c>
      <c r="AY185" s="183" t="s">
        <v>177</v>
      </c>
    </row>
    <row r="186" spans="1:65" s="2" customFormat="1" ht="16.5" customHeight="1">
      <c r="A186" s="33"/>
      <c r="B186" s="167"/>
      <c r="C186" s="168" t="s">
        <v>259</v>
      </c>
      <c r="D186" s="168" t="s">
        <v>179</v>
      </c>
      <c r="E186" s="169" t="s">
        <v>238</v>
      </c>
      <c r="F186" s="170" t="s">
        <v>239</v>
      </c>
      <c r="G186" s="171" t="s">
        <v>198</v>
      </c>
      <c r="H186" s="172">
        <v>3.3</v>
      </c>
      <c r="I186" s="173"/>
      <c r="J186" s="174">
        <f>ROUND(I186*H186,2)</f>
        <v>0</v>
      </c>
      <c r="K186" s="170" t="s">
        <v>1</v>
      </c>
      <c r="L186" s="34"/>
      <c r="M186" s="175" t="s">
        <v>1</v>
      </c>
      <c r="N186" s="176" t="s">
        <v>40</v>
      </c>
      <c r="O186" s="59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184</v>
      </c>
      <c r="AT186" s="179" t="s">
        <v>179</v>
      </c>
      <c r="AU186" s="179" t="s">
        <v>84</v>
      </c>
      <c r="AY186" s="18" t="s">
        <v>177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82</v>
      </c>
      <c r="BK186" s="180">
        <f>ROUND(I186*H186,2)</f>
        <v>0</v>
      </c>
      <c r="BL186" s="18" t="s">
        <v>184</v>
      </c>
      <c r="BM186" s="179" t="s">
        <v>940</v>
      </c>
    </row>
    <row r="187" spans="2:51" s="13" customFormat="1" ht="12">
      <c r="B187" s="181"/>
      <c r="D187" s="182" t="s">
        <v>189</v>
      </c>
      <c r="E187" s="183" t="s">
        <v>1</v>
      </c>
      <c r="F187" s="184" t="s">
        <v>241</v>
      </c>
      <c r="H187" s="185">
        <v>3.3</v>
      </c>
      <c r="I187" s="186"/>
      <c r="L187" s="181"/>
      <c r="M187" s="187"/>
      <c r="N187" s="188"/>
      <c r="O187" s="188"/>
      <c r="P187" s="188"/>
      <c r="Q187" s="188"/>
      <c r="R187" s="188"/>
      <c r="S187" s="188"/>
      <c r="T187" s="189"/>
      <c r="AT187" s="183" t="s">
        <v>189</v>
      </c>
      <c r="AU187" s="183" t="s">
        <v>84</v>
      </c>
      <c r="AV187" s="13" t="s">
        <v>84</v>
      </c>
      <c r="AW187" s="13" t="s">
        <v>31</v>
      </c>
      <c r="AX187" s="13" t="s">
        <v>82</v>
      </c>
      <c r="AY187" s="183" t="s">
        <v>177</v>
      </c>
    </row>
    <row r="188" spans="1:65" s="2" customFormat="1" ht="24" customHeight="1">
      <c r="A188" s="33"/>
      <c r="B188" s="167"/>
      <c r="C188" s="168" t="s">
        <v>265</v>
      </c>
      <c r="D188" s="168" t="s">
        <v>179</v>
      </c>
      <c r="E188" s="169" t="s">
        <v>941</v>
      </c>
      <c r="F188" s="170" t="s">
        <v>942</v>
      </c>
      <c r="G188" s="171" t="s">
        <v>182</v>
      </c>
      <c r="H188" s="172">
        <v>22</v>
      </c>
      <c r="I188" s="173"/>
      <c r="J188" s="174">
        <f>ROUND(I188*H188,2)</f>
        <v>0</v>
      </c>
      <c r="K188" s="170" t="s">
        <v>183</v>
      </c>
      <c r="L188" s="34"/>
      <c r="M188" s="175" t="s">
        <v>1</v>
      </c>
      <c r="N188" s="176" t="s">
        <v>40</v>
      </c>
      <c r="O188" s="59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184</v>
      </c>
      <c r="AT188" s="179" t="s">
        <v>179</v>
      </c>
      <c r="AU188" s="179" t="s">
        <v>84</v>
      </c>
      <c r="AY188" s="18" t="s">
        <v>177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82</v>
      </c>
      <c r="BK188" s="180">
        <f>ROUND(I188*H188,2)</f>
        <v>0</v>
      </c>
      <c r="BL188" s="18" t="s">
        <v>184</v>
      </c>
      <c r="BM188" s="179" t="s">
        <v>943</v>
      </c>
    </row>
    <row r="189" spans="2:51" s="13" customFormat="1" ht="12">
      <c r="B189" s="181"/>
      <c r="D189" s="182" t="s">
        <v>189</v>
      </c>
      <c r="E189" s="183" t="s">
        <v>133</v>
      </c>
      <c r="F189" s="184" t="s">
        <v>944</v>
      </c>
      <c r="H189" s="185">
        <v>22</v>
      </c>
      <c r="I189" s="186"/>
      <c r="L189" s="181"/>
      <c r="M189" s="187"/>
      <c r="N189" s="188"/>
      <c r="O189" s="188"/>
      <c r="P189" s="188"/>
      <c r="Q189" s="188"/>
      <c r="R189" s="188"/>
      <c r="S189" s="188"/>
      <c r="T189" s="189"/>
      <c r="AT189" s="183" t="s">
        <v>189</v>
      </c>
      <c r="AU189" s="183" t="s">
        <v>84</v>
      </c>
      <c r="AV189" s="13" t="s">
        <v>84</v>
      </c>
      <c r="AW189" s="13" t="s">
        <v>31</v>
      </c>
      <c r="AX189" s="13" t="s">
        <v>82</v>
      </c>
      <c r="AY189" s="183" t="s">
        <v>177</v>
      </c>
    </row>
    <row r="190" spans="1:65" s="2" customFormat="1" ht="16.5" customHeight="1">
      <c r="A190" s="33"/>
      <c r="B190" s="167"/>
      <c r="C190" s="168" t="s">
        <v>271</v>
      </c>
      <c r="D190" s="168" t="s">
        <v>179</v>
      </c>
      <c r="E190" s="169" t="s">
        <v>248</v>
      </c>
      <c r="F190" s="170" t="s">
        <v>249</v>
      </c>
      <c r="G190" s="171" t="s">
        <v>182</v>
      </c>
      <c r="H190" s="172">
        <v>50</v>
      </c>
      <c r="I190" s="173"/>
      <c r="J190" s="174">
        <f>ROUND(I190*H190,2)</f>
        <v>0</v>
      </c>
      <c r="K190" s="170" t="s">
        <v>183</v>
      </c>
      <c r="L190" s="34"/>
      <c r="M190" s="175" t="s">
        <v>1</v>
      </c>
      <c r="N190" s="176" t="s">
        <v>40</v>
      </c>
      <c r="O190" s="59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184</v>
      </c>
      <c r="AT190" s="179" t="s">
        <v>179</v>
      </c>
      <c r="AU190" s="179" t="s">
        <v>84</v>
      </c>
      <c r="AY190" s="18" t="s">
        <v>177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8" t="s">
        <v>82</v>
      </c>
      <c r="BK190" s="180">
        <f>ROUND(I190*H190,2)</f>
        <v>0</v>
      </c>
      <c r="BL190" s="18" t="s">
        <v>184</v>
      </c>
      <c r="BM190" s="179" t="s">
        <v>945</v>
      </c>
    </row>
    <row r="191" spans="1:65" s="2" customFormat="1" ht="16.5" customHeight="1">
      <c r="A191" s="33"/>
      <c r="B191" s="167"/>
      <c r="C191" s="168" t="s">
        <v>279</v>
      </c>
      <c r="D191" s="168" t="s">
        <v>179</v>
      </c>
      <c r="E191" s="169" t="s">
        <v>251</v>
      </c>
      <c r="F191" s="170" t="s">
        <v>252</v>
      </c>
      <c r="G191" s="171" t="s">
        <v>182</v>
      </c>
      <c r="H191" s="172">
        <v>22</v>
      </c>
      <c r="I191" s="173"/>
      <c r="J191" s="174">
        <f>ROUND(I191*H191,2)</f>
        <v>0</v>
      </c>
      <c r="K191" s="170" t="s">
        <v>183</v>
      </c>
      <c r="L191" s="34"/>
      <c r="M191" s="175" t="s">
        <v>1</v>
      </c>
      <c r="N191" s="176" t="s">
        <v>40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184</v>
      </c>
      <c r="AT191" s="179" t="s">
        <v>179</v>
      </c>
      <c r="AU191" s="179" t="s">
        <v>84</v>
      </c>
      <c r="AY191" s="18" t="s">
        <v>177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82</v>
      </c>
      <c r="BK191" s="180">
        <f>ROUND(I191*H191,2)</f>
        <v>0</v>
      </c>
      <c r="BL191" s="18" t="s">
        <v>184</v>
      </c>
      <c r="BM191" s="179" t="s">
        <v>946</v>
      </c>
    </row>
    <row r="192" spans="2:51" s="13" customFormat="1" ht="12">
      <c r="B192" s="181"/>
      <c r="D192" s="182" t="s">
        <v>189</v>
      </c>
      <c r="E192" s="183" t="s">
        <v>1</v>
      </c>
      <c r="F192" s="184" t="s">
        <v>133</v>
      </c>
      <c r="H192" s="185">
        <v>22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189</v>
      </c>
      <c r="AU192" s="183" t="s">
        <v>84</v>
      </c>
      <c r="AV192" s="13" t="s">
        <v>84</v>
      </c>
      <c r="AW192" s="13" t="s">
        <v>31</v>
      </c>
      <c r="AX192" s="13" t="s">
        <v>82</v>
      </c>
      <c r="AY192" s="183" t="s">
        <v>177</v>
      </c>
    </row>
    <row r="193" spans="1:65" s="2" customFormat="1" ht="16.5" customHeight="1">
      <c r="A193" s="33"/>
      <c r="B193" s="167"/>
      <c r="C193" s="168" t="s">
        <v>7</v>
      </c>
      <c r="D193" s="168" t="s">
        <v>179</v>
      </c>
      <c r="E193" s="169" t="s">
        <v>255</v>
      </c>
      <c r="F193" s="170" t="s">
        <v>256</v>
      </c>
      <c r="G193" s="171" t="s">
        <v>182</v>
      </c>
      <c r="H193" s="172">
        <v>22</v>
      </c>
      <c r="I193" s="173"/>
      <c r="J193" s="174">
        <f>ROUND(I193*H193,2)</f>
        <v>0</v>
      </c>
      <c r="K193" s="170" t="s">
        <v>1</v>
      </c>
      <c r="L193" s="34"/>
      <c r="M193" s="175" t="s">
        <v>1</v>
      </c>
      <c r="N193" s="176" t="s">
        <v>40</v>
      </c>
      <c r="O193" s="59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184</v>
      </c>
      <c r="AT193" s="179" t="s">
        <v>179</v>
      </c>
      <c r="AU193" s="179" t="s">
        <v>84</v>
      </c>
      <c r="AY193" s="18" t="s">
        <v>177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82</v>
      </c>
      <c r="BK193" s="180">
        <f>ROUND(I193*H193,2)</f>
        <v>0</v>
      </c>
      <c r="BL193" s="18" t="s">
        <v>184</v>
      </c>
      <c r="BM193" s="179" t="s">
        <v>947</v>
      </c>
    </row>
    <row r="194" spans="2:51" s="13" customFormat="1" ht="12">
      <c r="B194" s="181"/>
      <c r="D194" s="182" t="s">
        <v>189</v>
      </c>
      <c r="E194" s="183" t="s">
        <v>1</v>
      </c>
      <c r="F194" s="184" t="s">
        <v>133</v>
      </c>
      <c r="H194" s="185">
        <v>22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189</v>
      </c>
      <c r="AU194" s="183" t="s">
        <v>84</v>
      </c>
      <c r="AV194" s="13" t="s">
        <v>84</v>
      </c>
      <c r="AW194" s="13" t="s">
        <v>31</v>
      </c>
      <c r="AX194" s="13" t="s">
        <v>82</v>
      </c>
      <c r="AY194" s="183" t="s">
        <v>177</v>
      </c>
    </row>
    <row r="195" spans="2:63" s="12" customFormat="1" ht="22.9" customHeight="1">
      <c r="B195" s="154"/>
      <c r="D195" s="155" t="s">
        <v>74</v>
      </c>
      <c r="E195" s="165" t="s">
        <v>84</v>
      </c>
      <c r="F195" s="165" t="s">
        <v>258</v>
      </c>
      <c r="I195" s="157"/>
      <c r="J195" s="166">
        <f>BK195</f>
        <v>0</v>
      </c>
      <c r="L195" s="154"/>
      <c r="M195" s="159"/>
      <c r="N195" s="160"/>
      <c r="O195" s="160"/>
      <c r="P195" s="161">
        <f>SUM(P196:P197)</f>
        <v>0</v>
      </c>
      <c r="Q195" s="160"/>
      <c r="R195" s="161">
        <f>SUM(R196:R197)</f>
        <v>0.03432</v>
      </c>
      <c r="S195" s="160"/>
      <c r="T195" s="162">
        <f>SUM(T196:T197)</f>
        <v>0</v>
      </c>
      <c r="AR195" s="155" t="s">
        <v>82</v>
      </c>
      <c r="AT195" s="163" t="s">
        <v>74</v>
      </c>
      <c r="AU195" s="163" t="s">
        <v>82</v>
      </c>
      <c r="AY195" s="155" t="s">
        <v>177</v>
      </c>
      <c r="BK195" s="164">
        <f>SUM(BK196:BK197)</f>
        <v>0</v>
      </c>
    </row>
    <row r="196" spans="1:65" s="2" customFormat="1" ht="24" customHeight="1">
      <c r="A196" s="33"/>
      <c r="B196" s="167"/>
      <c r="C196" s="168" t="s">
        <v>289</v>
      </c>
      <c r="D196" s="168" t="s">
        <v>179</v>
      </c>
      <c r="E196" s="169" t="s">
        <v>948</v>
      </c>
      <c r="F196" s="170" t="s">
        <v>949</v>
      </c>
      <c r="G196" s="171" t="s">
        <v>194</v>
      </c>
      <c r="H196" s="172">
        <v>26</v>
      </c>
      <c r="I196" s="173"/>
      <c r="J196" s="174">
        <f>ROUND(I196*H196,2)</f>
        <v>0</v>
      </c>
      <c r="K196" s="170" t="s">
        <v>183</v>
      </c>
      <c r="L196" s="34"/>
      <c r="M196" s="175" t="s">
        <v>1</v>
      </c>
      <c r="N196" s="176" t="s">
        <v>40</v>
      </c>
      <c r="O196" s="59"/>
      <c r="P196" s="177">
        <f>O196*H196</f>
        <v>0</v>
      </c>
      <c r="Q196" s="177">
        <v>0.00116</v>
      </c>
      <c r="R196" s="177">
        <f>Q196*H196</f>
        <v>0.03016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184</v>
      </c>
      <c r="AT196" s="179" t="s">
        <v>179</v>
      </c>
      <c r="AU196" s="179" t="s">
        <v>84</v>
      </c>
      <c r="AY196" s="18" t="s">
        <v>177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82</v>
      </c>
      <c r="BK196" s="180">
        <f>ROUND(I196*H196,2)</f>
        <v>0</v>
      </c>
      <c r="BL196" s="18" t="s">
        <v>184</v>
      </c>
      <c r="BM196" s="179" t="s">
        <v>950</v>
      </c>
    </row>
    <row r="197" spans="1:65" s="2" customFormat="1" ht="16.5" customHeight="1">
      <c r="A197" s="33"/>
      <c r="B197" s="167"/>
      <c r="C197" s="168" t="s">
        <v>295</v>
      </c>
      <c r="D197" s="168" t="s">
        <v>179</v>
      </c>
      <c r="E197" s="169" t="s">
        <v>951</v>
      </c>
      <c r="F197" s="170" t="s">
        <v>952</v>
      </c>
      <c r="G197" s="171" t="s">
        <v>194</v>
      </c>
      <c r="H197" s="172">
        <v>26</v>
      </c>
      <c r="I197" s="173"/>
      <c r="J197" s="174">
        <f>ROUND(I197*H197,2)</f>
        <v>0</v>
      </c>
      <c r="K197" s="170" t="s">
        <v>183</v>
      </c>
      <c r="L197" s="34"/>
      <c r="M197" s="175" t="s">
        <v>1</v>
      </c>
      <c r="N197" s="176" t="s">
        <v>40</v>
      </c>
      <c r="O197" s="59"/>
      <c r="P197" s="177">
        <f>O197*H197</f>
        <v>0</v>
      </c>
      <c r="Q197" s="177">
        <v>0.00016</v>
      </c>
      <c r="R197" s="177">
        <f>Q197*H197</f>
        <v>0.0041600000000000005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184</v>
      </c>
      <c r="AT197" s="179" t="s">
        <v>179</v>
      </c>
      <c r="AU197" s="179" t="s">
        <v>84</v>
      </c>
      <c r="AY197" s="18" t="s">
        <v>177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82</v>
      </c>
      <c r="BK197" s="180">
        <f>ROUND(I197*H197,2)</f>
        <v>0</v>
      </c>
      <c r="BL197" s="18" t="s">
        <v>184</v>
      </c>
      <c r="BM197" s="179" t="s">
        <v>953</v>
      </c>
    </row>
    <row r="198" spans="2:63" s="12" customFormat="1" ht="22.9" customHeight="1">
      <c r="B198" s="154"/>
      <c r="D198" s="155" t="s">
        <v>74</v>
      </c>
      <c r="E198" s="165" t="s">
        <v>191</v>
      </c>
      <c r="F198" s="165" t="s">
        <v>270</v>
      </c>
      <c r="I198" s="157"/>
      <c r="J198" s="166">
        <f>BK198</f>
        <v>0</v>
      </c>
      <c r="L198" s="154"/>
      <c r="M198" s="159"/>
      <c r="N198" s="160"/>
      <c r="O198" s="160"/>
      <c r="P198" s="161">
        <f>SUM(P199:P234)</f>
        <v>0</v>
      </c>
      <c r="Q198" s="160"/>
      <c r="R198" s="161">
        <f>SUM(R199:R234)</f>
        <v>87.23721869</v>
      </c>
      <c r="S198" s="160"/>
      <c r="T198" s="162">
        <f>SUM(T199:T234)</f>
        <v>0</v>
      </c>
      <c r="AR198" s="155" t="s">
        <v>82</v>
      </c>
      <c r="AT198" s="163" t="s">
        <v>74</v>
      </c>
      <c r="AU198" s="163" t="s">
        <v>82</v>
      </c>
      <c r="AY198" s="155" t="s">
        <v>177</v>
      </c>
      <c r="BK198" s="164">
        <f>SUM(BK199:BK234)</f>
        <v>0</v>
      </c>
    </row>
    <row r="199" spans="1:65" s="2" customFormat="1" ht="16.5" customHeight="1">
      <c r="A199" s="33"/>
      <c r="B199" s="167"/>
      <c r="C199" s="168" t="s">
        <v>299</v>
      </c>
      <c r="D199" s="168" t="s">
        <v>179</v>
      </c>
      <c r="E199" s="169" t="s">
        <v>954</v>
      </c>
      <c r="F199" s="170" t="s">
        <v>955</v>
      </c>
      <c r="G199" s="171" t="s">
        <v>198</v>
      </c>
      <c r="H199" s="172">
        <v>9.324</v>
      </c>
      <c r="I199" s="173"/>
      <c r="J199" s="174">
        <f>ROUND(I199*H199,2)</f>
        <v>0</v>
      </c>
      <c r="K199" s="170" t="s">
        <v>183</v>
      </c>
      <c r="L199" s="34"/>
      <c r="M199" s="175" t="s">
        <v>1</v>
      </c>
      <c r="N199" s="176" t="s">
        <v>40</v>
      </c>
      <c r="O199" s="59"/>
      <c r="P199" s="177">
        <f>O199*H199</f>
        <v>0</v>
      </c>
      <c r="Q199" s="177">
        <v>2.45329</v>
      </c>
      <c r="R199" s="177">
        <f>Q199*H199</f>
        <v>22.874475959999998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184</v>
      </c>
      <c r="AT199" s="179" t="s">
        <v>179</v>
      </c>
      <c r="AU199" s="179" t="s">
        <v>84</v>
      </c>
      <c r="AY199" s="18" t="s">
        <v>177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82</v>
      </c>
      <c r="BK199" s="180">
        <f>ROUND(I199*H199,2)</f>
        <v>0</v>
      </c>
      <c r="BL199" s="18" t="s">
        <v>184</v>
      </c>
      <c r="BM199" s="179" t="s">
        <v>956</v>
      </c>
    </row>
    <row r="200" spans="2:51" s="14" customFormat="1" ht="12">
      <c r="B200" s="190"/>
      <c r="D200" s="182" t="s">
        <v>189</v>
      </c>
      <c r="E200" s="191" t="s">
        <v>1</v>
      </c>
      <c r="F200" s="192" t="s">
        <v>957</v>
      </c>
      <c r="H200" s="191" t="s">
        <v>1</v>
      </c>
      <c r="I200" s="193"/>
      <c r="L200" s="190"/>
      <c r="M200" s="194"/>
      <c r="N200" s="195"/>
      <c r="O200" s="195"/>
      <c r="P200" s="195"/>
      <c r="Q200" s="195"/>
      <c r="R200" s="195"/>
      <c r="S200" s="195"/>
      <c r="T200" s="196"/>
      <c r="AT200" s="191" t="s">
        <v>189</v>
      </c>
      <c r="AU200" s="191" t="s">
        <v>84</v>
      </c>
      <c r="AV200" s="14" t="s">
        <v>82</v>
      </c>
      <c r="AW200" s="14" t="s">
        <v>31</v>
      </c>
      <c r="AX200" s="14" t="s">
        <v>75</v>
      </c>
      <c r="AY200" s="191" t="s">
        <v>177</v>
      </c>
    </row>
    <row r="201" spans="2:51" s="13" customFormat="1" ht="12">
      <c r="B201" s="181"/>
      <c r="D201" s="182" t="s">
        <v>189</v>
      </c>
      <c r="E201" s="183" t="s">
        <v>1</v>
      </c>
      <c r="F201" s="184" t="s">
        <v>958</v>
      </c>
      <c r="H201" s="185">
        <v>5.976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189</v>
      </c>
      <c r="AU201" s="183" t="s">
        <v>84</v>
      </c>
      <c r="AV201" s="13" t="s">
        <v>84</v>
      </c>
      <c r="AW201" s="13" t="s">
        <v>31</v>
      </c>
      <c r="AX201" s="13" t="s">
        <v>75</v>
      </c>
      <c r="AY201" s="183" t="s">
        <v>177</v>
      </c>
    </row>
    <row r="202" spans="2:51" s="13" customFormat="1" ht="12">
      <c r="B202" s="181"/>
      <c r="D202" s="182" t="s">
        <v>189</v>
      </c>
      <c r="E202" s="183" t="s">
        <v>1</v>
      </c>
      <c r="F202" s="184" t="s">
        <v>959</v>
      </c>
      <c r="H202" s="185">
        <v>3.348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189</v>
      </c>
      <c r="AU202" s="183" t="s">
        <v>84</v>
      </c>
      <c r="AV202" s="13" t="s">
        <v>84</v>
      </c>
      <c r="AW202" s="13" t="s">
        <v>31</v>
      </c>
      <c r="AX202" s="13" t="s">
        <v>75</v>
      </c>
      <c r="AY202" s="183" t="s">
        <v>177</v>
      </c>
    </row>
    <row r="203" spans="2:51" s="15" customFormat="1" ht="12">
      <c r="B203" s="197"/>
      <c r="D203" s="182" t="s">
        <v>189</v>
      </c>
      <c r="E203" s="198" t="s">
        <v>1</v>
      </c>
      <c r="F203" s="199" t="s">
        <v>202</v>
      </c>
      <c r="H203" s="200">
        <v>9.324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189</v>
      </c>
      <c r="AU203" s="198" t="s">
        <v>84</v>
      </c>
      <c r="AV203" s="15" t="s">
        <v>184</v>
      </c>
      <c r="AW203" s="15" t="s">
        <v>31</v>
      </c>
      <c r="AX203" s="15" t="s">
        <v>82</v>
      </c>
      <c r="AY203" s="198" t="s">
        <v>177</v>
      </c>
    </row>
    <row r="204" spans="1:65" s="2" customFormat="1" ht="16.5" customHeight="1">
      <c r="A204" s="33"/>
      <c r="B204" s="167"/>
      <c r="C204" s="168" t="s">
        <v>304</v>
      </c>
      <c r="D204" s="168" t="s">
        <v>179</v>
      </c>
      <c r="E204" s="169" t="s">
        <v>960</v>
      </c>
      <c r="F204" s="170" t="s">
        <v>961</v>
      </c>
      <c r="G204" s="171" t="s">
        <v>198</v>
      </c>
      <c r="H204" s="172">
        <v>5.7</v>
      </c>
      <c r="I204" s="173"/>
      <c r="J204" s="174">
        <f>ROUND(I204*H204,2)</f>
        <v>0</v>
      </c>
      <c r="K204" s="170" t="s">
        <v>1</v>
      </c>
      <c r="L204" s="34"/>
      <c r="M204" s="175" t="s">
        <v>1</v>
      </c>
      <c r="N204" s="176" t="s">
        <v>40</v>
      </c>
      <c r="O204" s="59"/>
      <c r="P204" s="177">
        <f>O204*H204</f>
        <v>0</v>
      </c>
      <c r="Q204" s="177">
        <v>2.45329</v>
      </c>
      <c r="R204" s="177">
        <f>Q204*H204</f>
        <v>13.983753</v>
      </c>
      <c r="S204" s="177">
        <v>0</v>
      </c>
      <c r="T204" s="17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184</v>
      </c>
      <c r="AT204" s="179" t="s">
        <v>179</v>
      </c>
      <c r="AU204" s="179" t="s">
        <v>84</v>
      </c>
      <c r="AY204" s="18" t="s">
        <v>177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8" t="s">
        <v>82</v>
      </c>
      <c r="BK204" s="180">
        <f>ROUND(I204*H204,2)</f>
        <v>0</v>
      </c>
      <c r="BL204" s="18" t="s">
        <v>184</v>
      </c>
      <c r="BM204" s="179" t="s">
        <v>962</v>
      </c>
    </row>
    <row r="205" spans="2:51" s="13" customFormat="1" ht="12">
      <c r="B205" s="181"/>
      <c r="D205" s="182" t="s">
        <v>189</v>
      </c>
      <c r="E205" s="183" t="s">
        <v>1</v>
      </c>
      <c r="F205" s="184" t="s">
        <v>963</v>
      </c>
      <c r="H205" s="185">
        <v>0.827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189</v>
      </c>
      <c r="AU205" s="183" t="s">
        <v>84</v>
      </c>
      <c r="AV205" s="13" t="s">
        <v>84</v>
      </c>
      <c r="AW205" s="13" t="s">
        <v>31</v>
      </c>
      <c r="AX205" s="13" t="s">
        <v>75</v>
      </c>
      <c r="AY205" s="183" t="s">
        <v>177</v>
      </c>
    </row>
    <row r="206" spans="2:51" s="13" customFormat="1" ht="12">
      <c r="B206" s="181"/>
      <c r="D206" s="182" t="s">
        <v>189</v>
      </c>
      <c r="E206" s="183" t="s">
        <v>1</v>
      </c>
      <c r="F206" s="184" t="s">
        <v>964</v>
      </c>
      <c r="H206" s="185">
        <v>1.581</v>
      </c>
      <c r="I206" s="186"/>
      <c r="L206" s="181"/>
      <c r="M206" s="187"/>
      <c r="N206" s="188"/>
      <c r="O206" s="188"/>
      <c r="P206" s="188"/>
      <c r="Q206" s="188"/>
      <c r="R206" s="188"/>
      <c r="S206" s="188"/>
      <c r="T206" s="189"/>
      <c r="AT206" s="183" t="s">
        <v>189</v>
      </c>
      <c r="AU206" s="183" t="s">
        <v>84</v>
      </c>
      <c r="AV206" s="13" t="s">
        <v>84</v>
      </c>
      <c r="AW206" s="13" t="s">
        <v>31</v>
      </c>
      <c r="AX206" s="13" t="s">
        <v>75</v>
      </c>
      <c r="AY206" s="183" t="s">
        <v>177</v>
      </c>
    </row>
    <row r="207" spans="2:51" s="13" customFormat="1" ht="12">
      <c r="B207" s="181"/>
      <c r="D207" s="182" t="s">
        <v>189</v>
      </c>
      <c r="E207" s="183" t="s">
        <v>1</v>
      </c>
      <c r="F207" s="184" t="s">
        <v>965</v>
      </c>
      <c r="H207" s="185">
        <v>1.041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189</v>
      </c>
      <c r="AU207" s="183" t="s">
        <v>84</v>
      </c>
      <c r="AV207" s="13" t="s">
        <v>84</v>
      </c>
      <c r="AW207" s="13" t="s">
        <v>31</v>
      </c>
      <c r="AX207" s="13" t="s">
        <v>75</v>
      </c>
      <c r="AY207" s="183" t="s">
        <v>177</v>
      </c>
    </row>
    <row r="208" spans="2:51" s="13" customFormat="1" ht="12">
      <c r="B208" s="181"/>
      <c r="D208" s="182" t="s">
        <v>189</v>
      </c>
      <c r="E208" s="183" t="s">
        <v>1</v>
      </c>
      <c r="F208" s="184" t="s">
        <v>966</v>
      </c>
      <c r="H208" s="185">
        <v>1.3</v>
      </c>
      <c r="I208" s="186"/>
      <c r="L208" s="181"/>
      <c r="M208" s="187"/>
      <c r="N208" s="188"/>
      <c r="O208" s="188"/>
      <c r="P208" s="188"/>
      <c r="Q208" s="188"/>
      <c r="R208" s="188"/>
      <c r="S208" s="188"/>
      <c r="T208" s="189"/>
      <c r="AT208" s="183" t="s">
        <v>189</v>
      </c>
      <c r="AU208" s="183" t="s">
        <v>84</v>
      </c>
      <c r="AV208" s="13" t="s">
        <v>84</v>
      </c>
      <c r="AW208" s="13" t="s">
        <v>31</v>
      </c>
      <c r="AX208" s="13" t="s">
        <v>75</v>
      </c>
      <c r="AY208" s="183" t="s">
        <v>177</v>
      </c>
    </row>
    <row r="209" spans="2:51" s="13" customFormat="1" ht="12">
      <c r="B209" s="181"/>
      <c r="D209" s="182" t="s">
        <v>189</v>
      </c>
      <c r="E209" s="183" t="s">
        <v>1</v>
      </c>
      <c r="F209" s="184" t="s">
        <v>967</v>
      </c>
      <c r="H209" s="185">
        <v>0.407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189</v>
      </c>
      <c r="AU209" s="183" t="s">
        <v>84</v>
      </c>
      <c r="AV209" s="13" t="s">
        <v>84</v>
      </c>
      <c r="AW209" s="13" t="s">
        <v>31</v>
      </c>
      <c r="AX209" s="13" t="s">
        <v>75</v>
      </c>
      <c r="AY209" s="183" t="s">
        <v>177</v>
      </c>
    </row>
    <row r="210" spans="2:51" s="13" customFormat="1" ht="12">
      <c r="B210" s="181"/>
      <c r="D210" s="182" t="s">
        <v>189</v>
      </c>
      <c r="E210" s="183" t="s">
        <v>1</v>
      </c>
      <c r="F210" s="184" t="s">
        <v>968</v>
      </c>
      <c r="H210" s="185">
        <v>0.512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189</v>
      </c>
      <c r="AU210" s="183" t="s">
        <v>84</v>
      </c>
      <c r="AV210" s="13" t="s">
        <v>84</v>
      </c>
      <c r="AW210" s="13" t="s">
        <v>31</v>
      </c>
      <c r="AX210" s="13" t="s">
        <v>75</v>
      </c>
      <c r="AY210" s="183" t="s">
        <v>177</v>
      </c>
    </row>
    <row r="211" spans="2:51" s="15" customFormat="1" ht="12">
      <c r="B211" s="197"/>
      <c r="D211" s="182" t="s">
        <v>189</v>
      </c>
      <c r="E211" s="198" t="s">
        <v>1</v>
      </c>
      <c r="F211" s="199" t="s">
        <v>202</v>
      </c>
      <c r="H211" s="200">
        <v>5.668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189</v>
      </c>
      <c r="AU211" s="198" t="s">
        <v>84</v>
      </c>
      <c r="AV211" s="15" t="s">
        <v>184</v>
      </c>
      <c r="AW211" s="15" t="s">
        <v>31</v>
      </c>
      <c r="AX211" s="15" t="s">
        <v>75</v>
      </c>
      <c r="AY211" s="198" t="s">
        <v>177</v>
      </c>
    </row>
    <row r="212" spans="2:51" s="13" customFormat="1" ht="12">
      <c r="B212" s="181"/>
      <c r="D212" s="182" t="s">
        <v>189</v>
      </c>
      <c r="E212" s="183" t="s">
        <v>1</v>
      </c>
      <c r="F212" s="184" t="s">
        <v>969</v>
      </c>
      <c r="H212" s="185">
        <v>5.7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189</v>
      </c>
      <c r="AU212" s="183" t="s">
        <v>84</v>
      </c>
      <c r="AV212" s="13" t="s">
        <v>84</v>
      </c>
      <c r="AW212" s="13" t="s">
        <v>31</v>
      </c>
      <c r="AX212" s="13" t="s">
        <v>82</v>
      </c>
      <c r="AY212" s="183" t="s">
        <v>177</v>
      </c>
    </row>
    <row r="213" spans="1:65" s="2" customFormat="1" ht="24" customHeight="1">
      <c r="A213" s="33"/>
      <c r="B213" s="167"/>
      <c r="C213" s="168" t="s">
        <v>278</v>
      </c>
      <c r="D213" s="168" t="s">
        <v>179</v>
      </c>
      <c r="E213" s="169" t="s">
        <v>970</v>
      </c>
      <c r="F213" s="170" t="s">
        <v>971</v>
      </c>
      <c r="G213" s="171" t="s">
        <v>182</v>
      </c>
      <c r="H213" s="172">
        <v>78.373</v>
      </c>
      <c r="I213" s="173"/>
      <c r="J213" s="174">
        <f>ROUND(I213*H213,2)</f>
        <v>0</v>
      </c>
      <c r="K213" s="170" t="s">
        <v>183</v>
      </c>
      <c r="L213" s="34"/>
      <c r="M213" s="175" t="s">
        <v>1</v>
      </c>
      <c r="N213" s="176" t="s">
        <v>40</v>
      </c>
      <c r="O213" s="59"/>
      <c r="P213" s="177">
        <f>O213*H213</f>
        <v>0</v>
      </c>
      <c r="Q213" s="177">
        <v>0.00237</v>
      </c>
      <c r="R213" s="177">
        <f>Q213*H213</f>
        <v>0.18574401000000001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184</v>
      </c>
      <c r="AT213" s="179" t="s">
        <v>179</v>
      </c>
      <c r="AU213" s="179" t="s">
        <v>84</v>
      </c>
      <c r="AY213" s="18" t="s">
        <v>177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82</v>
      </c>
      <c r="BK213" s="180">
        <f>ROUND(I213*H213,2)</f>
        <v>0</v>
      </c>
      <c r="BL213" s="18" t="s">
        <v>184</v>
      </c>
      <c r="BM213" s="179" t="s">
        <v>972</v>
      </c>
    </row>
    <row r="214" spans="2:51" s="13" customFormat="1" ht="12">
      <c r="B214" s="181"/>
      <c r="D214" s="182" t="s">
        <v>189</v>
      </c>
      <c r="E214" s="183" t="s">
        <v>1</v>
      </c>
      <c r="F214" s="184" t="s">
        <v>973</v>
      </c>
      <c r="H214" s="185">
        <v>6.615</v>
      </c>
      <c r="I214" s="186"/>
      <c r="L214" s="181"/>
      <c r="M214" s="187"/>
      <c r="N214" s="188"/>
      <c r="O214" s="188"/>
      <c r="P214" s="188"/>
      <c r="Q214" s="188"/>
      <c r="R214" s="188"/>
      <c r="S214" s="188"/>
      <c r="T214" s="189"/>
      <c r="AT214" s="183" t="s">
        <v>189</v>
      </c>
      <c r="AU214" s="183" t="s">
        <v>84</v>
      </c>
      <c r="AV214" s="13" t="s">
        <v>84</v>
      </c>
      <c r="AW214" s="13" t="s">
        <v>31</v>
      </c>
      <c r="AX214" s="13" t="s">
        <v>75</v>
      </c>
      <c r="AY214" s="183" t="s">
        <v>177</v>
      </c>
    </row>
    <row r="215" spans="2:51" s="13" customFormat="1" ht="12">
      <c r="B215" s="181"/>
      <c r="D215" s="182" t="s">
        <v>189</v>
      </c>
      <c r="E215" s="183" t="s">
        <v>1</v>
      </c>
      <c r="F215" s="184" t="s">
        <v>974</v>
      </c>
      <c r="H215" s="185">
        <v>12.65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189</v>
      </c>
      <c r="AU215" s="183" t="s">
        <v>84</v>
      </c>
      <c r="AV215" s="13" t="s">
        <v>84</v>
      </c>
      <c r="AW215" s="13" t="s">
        <v>31</v>
      </c>
      <c r="AX215" s="13" t="s">
        <v>75</v>
      </c>
      <c r="AY215" s="183" t="s">
        <v>177</v>
      </c>
    </row>
    <row r="216" spans="2:51" s="13" customFormat="1" ht="12">
      <c r="B216" s="181"/>
      <c r="D216" s="182" t="s">
        <v>189</v>
      </c>
      <c r="E216" s="183" t="s">
        <v>1</v>
      </c>
      <c r="F216" s="184" t="s">
        <v>975</v>
      </c>
      <c r="H216" s="185">
        <v>8.33</v>
      </c>
      <c r="I216" s="186"/>
      <c r="L216" s="181"/>
      <c r="M216" s="187"/>
      <c r="N216" s="188"/>
      <c r="O216" s="188"/>
      <c r="P216" s="188"/>
      <c r="Q216" s="188"/>
      <c r="R216" s="188"/>
      <c r="S216" s="188"/>
      <c r="T216" s="189"/>
      <c r="AT216" s="183" t="s">
        <v>189</v>
      </c>
      <c r="AU216" s="183" t="s">
        <v>84</v>
      </c>
      <c r="AV216" s="13" t="s">
        <v>84</v>
      </c>
      <c r="AW216" s="13" t="s">
        <v>31</v>
      </c>
      <c r="AX216" s="13" t="s">
        <v>75</v>
      </c>
      <c r="AY216" s="183" t="s">
        <v>177</v>
      </c>
    </row>
    <row r="217" spans="2:51" s="13" customFormat="1" ht="12">
      <c r="B217" s="181"/>
      <c r="D217" s="182" t="s">
        <v>189</v>
      </c>
      <c r="E217" s="183" t="s">
        <v>1</v>
      </c>
      <c r="F217" s="184" t="s">
        <v>976</v>
      </c>
      <c r="H217" s="185">
        <v>10.403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189</v>
      </c>
      <c r="AU217" s="183" t="s">
        <v>84</v>
      </c>
      <c r="AV217" s="13" t="s">
        <v>84</v>
      </c>
      <c r="AW217" s="13" t="s">
        <v>31</v>
      </c>
      <c r="AX217" s="13" t="s">
        <v>75</v>
      </c>
      <c r="AY217" s="183" t="s">
        <v>177</v>
      </c>
    </row>
    <row r="218" spans="2:51" s="13" customFormat="1" ht="12">
      <c r="B218" s="181"/>
      <c r="D218" s="182" t="s">
        <v>189</v>
      </c>
      <c r="E218" s="183" t="s">
        <v>1</v>
      </c>
      <c r="F218" s="184" t="s">
        <v>977</v>
      </c>
      <c r="H218" s="185">
        <v>3.258</v>
      </c>
      <c r="I218" s="186"/>
      <c r="L218" s="181"/>
      <c r="M218" s="187"/>
      <c r="N218" s="188"/>
      <c r="O218" s="188"/>
      <c r="P218" s="188"/>
      <c r="Q218" s="188"/>
      <c r="R218" s="188"/>
      <c r="S218" s="188"/>
      <c r="T218" s="189"/>
      <c r="AT218" s="183" t="s">
        <v>189</v>
      </c>
      <c r="AU218" s="183" t="s">
        <v>84</v>
      </c>
      <c r="AV218" s="13" t="s">
        <v>84</v>
      </c>
      <c r="AW218" s="13" t="s">
        <v>31</v>
      </c>
      <c r="AX218" s="13" t="s">
        <v>75</v>
      </c>
      <c r="AY218" s="183" t="s">
        <v>177</v>
      </c>
    </row>
    <row r="219" spans="2:51" s="13" customFormat="1" ht="12">
      <c r="B219" s="181"/>
      <c r="D219" s="182" t="s">
        <v>189</v>
      </c>
      <c r="E219" s="183" t="s">
        <v>1</v>
      </c>
      <c r="F219" s="184" t="s">
        <v>978</v>
      </c>
      <c r="H219" s="185">
        <v>4.097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189</v>
      </c>
      <c r="AU219" s="183" t="s">
        <v>84</v>
      </c>
      <c r="AV219" s="13" t="s">
        <v>84</v>
      </c>
      <c r="AW219" s="13" t="s">
        <v>31</v>
      </c>
      <c r="AX219" s="13" t="s">
        <v>75</v>
      </c>
      <c r="AY219" s="183" t="s">
        <v>177</v>
      </c>
    </row>
    <row r="220" spans="2:51" s="13" customFormat="1" ht="12">
      <c r="B220" s="181"/>
      <c r="D220" s="182" t="s">
        <v>189</v>
      </c>
      <c r="E220" s="183" t="s">
        <v>1</v>
      </c>
      <c r="F220" s="184" t="s">
        <v>979</v>
      </c>
      <c r="H220" s="185">
        <v>0.2</v>
      </c>
      <c r="I220" s="186"/>
      <c r="L220" s="181"/>
      <c r="M220" s="187"/>
      <c r="N220" s="188"/>
      <c r="O220" s="188"/>
      <c r="P220" s="188"/>
      <c r="Q220" s="188"/>
      <c r="R220" s="188"/>
      <c r="S220" s="188"/>
      <c r="T220" s="189"/>
      <c r="AT220" s="183" t="s">
        <v>189</v>
      </c>
      <c r="AU220" s="183" t="s">
        <v>84</v>
      </c>
      <c r="AV220" s="13" t="s">
        <v>84</v>
      </c>
      <c r="AW220" s="13" t="s">
        <v>31</v>
      </c>
      <c r="AX220" s="13" t="s">
        <v>75</v>
      </c>
      <c r="AY220" s="183" t="s">
        <v>177</v>
      </c>
    </row>
    <row r="221" spans="2:51" s="13" customFormat="1" ht="12">
      <c r="B221" s="181"/>
      <c r="D221" s="182" t="s">
        <v>189</v>
      </c>
      <c r="E221" s="183" t="s">
        <v>1</v>
      </c>
      <c r="F221" s="184" t="s">
        <v>980</v>
      </c>
      <c r="H221" s="185">
        <v>0.3</v>
      </c>
      <c r="I221" s="186"/>
      <c r="L221" s="181"/>
      <c r="M221" s="187"/>
      <c r="N221" s="188"/>
      <c r="O221" s="188"/>
      <c r="P221" s="188"/>
      <c r="Q221" s="188"/>
      <c r="R221" s="188"/>
      <c r="S221" s="188"/>
      <c r="T221" s="189"/>
      <c r="AT221" s="183" t="s">
        <v>189</v>
      </c>
      <c r="AU221" s="183" t="s">
        <v>84</v>
      </c>
      <c r="AV221" s="13" t="s">
        <v>84</v>
      </c>
      <c r="AW221" s="13" t="s">
        <v>31</v>
      </c>
      <c r="AX221" s="13" t="s">
        <v>75</v>
      </c>
      <c r="AY221" s="183" t="s">
        <v>177</v>
      </c>
    </row>
    <row r="222" spans="2:51" s="13" customFormat="1" ht="12">
      <c r="B222" s="181"/>
      <c r="D222" s="182" t="s">
        <v>189</v>
      </c>
      <c r="E222" s="183" t="s">
        <v>1</v>
      </c>
      <c r="F222" s="184" t="s">
        <v>981</v>
      </c>
      <c r="H222" s="185">
        <v>19.92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189</v>
      </c>
      <c r="AU222" s="183" t="s">
        <v>84</v>
      </c>
      <c r="AV222" s="13" t="s">
        <v>84</v>
      </c>
      <c r="AW222" s="13" t="s">
        <v>31</v>
      </c>
      <c r="AX222" s="13" t="s">
        <v>75</v>
      </c>
      <c r="AY222" s="183" t="s">
        <v>177</v>
      </c>
    </row>
    <row r="223" spans="2:51" s="13" customFormat="1" ht="12">
      <c r="B223" s="181"/>
      <c r="D223" s="182" t="s">
        <v>189</v>
      </c>
      <c r="E223" s="183" t="s">
        <v>1</v>
      </c>
      <c r="F223" s="184" t="s">
        <v>982</v>
      </c>
      <c r="H223" s="185">
        <v>11.16</v>
      </c>
      <c r="I223" s="186"/>
      <c r="L223" s="181"/>
      <c r="M223" s="187"/>
      <c r="N223" s="188"/>
      <c r="O223" s="188"/>
      <c r="P223" s="188"/>
      <c r="Q223" s="188"/>
      <c r="R223" s="188"/>
      <c r="S223" s="188"/>
      <c r="T223" s="189"/>
      <c r="AT223" s="183" t="s">
        <v>189</v>
      </c>
      <c r="AU223" s="183" t="s">
        <v>84</v>
      </c>
      <c r="AV223" s="13" t="s">
        <v>84</v>
      </c>
      <c r="AW223" s="13" t="s">
        <v>31</v>
      </c>
      <c r="AX223" s="13" t="s">
        <v>75</v>
      </c>
      <c r="AY223" s="183" t="s">
        <v>177</v>
      </c>
    </row>
    <row r="224" spans="2:51" s="13" customFormat="1" ht="12">
      <c r="B224" s="181"/>
      <c r="D224" s="182" t="s">
        <v>189</v>
      </c>
      <c r="E224" s="183" t="s">
        <v>1</v>
      </c>
      <c r="F224" s="184" t="s">
        <v>983</v>
      </c>
      <c r="H224" s="185">
        <v>1.44</v>
      </c>
      <c r="I224" s="186"/>
      <c r="L224" s="181"/>
      <c r="M224" s="187"/>
      <c r="N224" s="188"/>
      <c r="O224" s="188"/>
      <c r="P224" s="188"/>
      <c r="Q224" s="188"/>
      <c r="R224" s="188"/>
      <c r="S224" s="188"/>
      <c r="T224" s="189"/>
      <c r="AT224" s="183" t="s">
        <v>189</v>
      </c>
      <c r="AU224" s="183" t="s">
        <v>84</v>
      </c>
      <c r="AV224" s="13" t="s">
        <v>84</v>
      </c>
      <c r="AW224" s="13" t="s">
        <v>31</v>
      </c>
      <c r="AX224" s="13" t="s">
        <v>75</v>
      </c>
      <c r="AY224" s="183" t="s">
        <v>177</v>
      </c>
    </row>
    <row r="225" spans="2:51" s="15" customFormat="1" ht="12">
      <c r="B225" s="197"/>
      <c r="D225" s="182" t="s">
        <v>189</v>
      </c>
      <c r="E225" s="198" t="s">
        <v>1</v>
      </c>
      <c r="F225" s="199" t="s">
        <v>202</v>
      </c>
      <c r="H225" s="200">
        <v>78.373</v>
      </c>
      <c r="I225" s="201"/>
      <c r="L225" s="197"/>
      <c r="M225" s="202"/>
      <c r="N225" s="203"/>
      <c r="O225" s="203"/>
      <c r="P225" s="203"/>
      <c r="Q225" s="203"/>
      <c r="R225" s="203"/>
      <c r="S225" s="203"/>
      <c r="T225" s="204"/>
      <c r="AT225" s="198" t="s">
        <v>189</v>
      </c>
      <c r="AU225" s="198" t="s">
        <v>84</v>
      </c>
      <c r="AV225" s="15" t="s">
        <v>184</v>
      </c>
      <c r="AW225" s="15" t="s">
        <v>31</v>
      </c>
      <c r="AX225" s="15" t="s">
        <v>82</v>
      </c>
      <c r="AY225" s="198" t="s">
        <v>177</v>
      </c>
    </row>
    <row r="226" spans="1:65" s="2" customFormat="1" ht="24" customHeight="1">
      <c r="A226" s="33"/>
      <c r="B226" s="167"/>
      <c r="C226" s="168" t="s">
        <v>315</v>
      </c>
      <c r="D226" s="168" t="s">
        <v>179</v>
      </c>
      <c r="E226" s="169" t="s">
        <v>984</v>
      </c>
      <c r="F226" s="170" t="s">
        <v>985</v>
      </c>
      <c r="G226" s="171" t="s">
        <v>182</v>
      </c>
      <c r="H226" s="172">
        <v>78.373</v>
      </c>
      <c r="I226" s="173"/>
      <c r="J226" s="174">
        <f>ROUND(I226*H226,2)</f>
        <v>0</v>
      </c>
      <c r="K226" s="170" t="s">
        <v>183</v>
      </c>
      <c r="L226" s="34"/>
      <c r="M226" s="175" t="s">
        <v>1</v>
      </c>
      <c r="N226" s="176" t="s">
        <v>40</v>
      </c>
      <c r="O226" s="59"/>
      <c r="P226" s="177">
        <f>O226*H226</f>
        <v>0</v>
      </c>
      <c r="Q226" s="177">
        <v>0</v>
      </c>
      <c r="R226" s="177">
        <f>Q226*H226</f>
        <v>0</v>
      </c>
      <c r="S226" s="177">
        <v>0</v>
      </c>
      <c r="T226" s="17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184</v>
      </c>
      <c r="AT226" s="179" t="s">
        <v>179</v>
      </c>
      <c r="AU226" s="179" t="s">
        <v>84</v>
      </c>
      <c r="AY226" s="18" t="s">
        <v>177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18" t="s">
        <v>82</v>
      </c>
      <c r="BK226" s="180">
        <f>ROUND(I226*H226,2)</f>
        <v>0</v>
      </c>
      <c r="BL226" s="18" t="s">
        <v>184</v>
      </c>
      <c r="BM226" s="179" t="s">
        <v>986</v>
      </c>
    </row>
    <row r="227" spans="1:65" s="2" customFormat="1" ht="16.5" customHeight="1">
      <c r="A227" s="33"/>
      <c r="B227" s="167"/>
      <c r="C227" s="168" t="s">
        <v>319</v>
      </c>
      <c r="D227" s="168" t="s">
        <v>179</v>
      </c>
      <c r="E227" s="169" t="s">
        <v>987</v>
      </c>
      <c r="F227" s="170" t="s">
        <v>988</v>
      </c>
      <c r="G227" s="171" t="s">
        <v>234</v>
      </c>
      <c r="H227" s="172">
        <v>0.552</v>
      </c>
      <c r="I227" s="173"/>
      <c r="J227" s="174">
        <f>ROUND(I227*H227,2)</f>
        <v>0</v>
      </c>
      <c r="K227" s="170" t="s">
        <v>183</v>
      </c>
      <c r="L227" s="34"/>
      <c r="M227" s="175" t="s">
        <v>1</v>
      </c>
      <c r="N227" s="176" t="s">
        <v>40</v>
      </c>
      <c r="O227" s="59"/>
      <c r="P227" s="177">
        <f>O227*H227</f>
        <v>0</v>
      </c>
      <c r="Q227" s="177">
        <v>1.07636</v>
      </c>
      <c r="R227" s="177">
        <f>Q227*H227</f>
        <v>0.59415072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184</v>
      </c>
      <c r="AT227" s="179" t="s">
        <v>179</v>
      </c>
      <c r="AU227" s="179" t="s">
        <v>84</v>
      </c>
      <c r="AY227" s="18" t="s">
        <v>177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82</v>
      </c>
      <c r="BK227" s="180">
        <f>ROUND(I227*H227,2)</f>
        <v>0</v>
      </c>
      <c r="BL227" s="18" t="s">
        <v>184</v>
      </c>
      <c r="BM227" s="179" t="s">
        <v>989</v>
      </c>
    </row>
    <row r="228" spans="2:51" s="13" customFormat="1" ht="12">
      <c r="B228" s="181"/>
      <c r="D228" s="182" t="s">
        <v>189</v>
      </c>
      <c r="E228" s="183" t="s">
        <v>1</v>
      </c>
      <c r="F228" s="184" t="s">
        <v>990</v>
      </c>
      <c r="H228" s="185">
        <v>0.552</v>
      </c>
      <c r="I228" s="186"/>
      <c r="L228" s="181"/>
      <c r="M228" s="187"/>
      <c r="N228" s="188"/>
      <c r="O228" s="188"/>
      <c r="P228" s="188"/>
      <c r="Q228" s="188"/>
      <c r="R228" s="188"/>
      <c r="S228" s="188"/>
      <c r="T228" s="189"/>
      <c r="AT228" s="183" t="s">
        <v>189</v>
      </c>
      <c r="AU228" s="183" t="s">
        <v>84</v>
      </c>
      <c r="AV228" s="13" t="s">
        <v>84</v>
      </c>
      <c r="AW228" s="13" t="s">
        <v>31</v>
      </c>
      <c r="AX228" s="13" t="s">
        <v>82</v>
      </c>
      <c r="AY228" s="183" t="s">
        <v>177</v>
      </c>
    </row>
    <row r="229" spans="1:65" s="2" customFormat="1" ht="24" customHeight="1">
      <c r="A229" s="33"/>
      <c r="B229" s="167"/>
      <c r="C229" s="168" t="s">
        <v>323</v>
      </c>
      <c r="D229" s="168" t="s">
        <v>179</v>
      </c>
      <c r="E229" s="169" t="s">
        <v>991</v>
      </c>
      <c r="F229" s="170" t="s">
        <v>992</v>
      </c>
      <c r="G229" s="171" t="s">
        <v>198</v>
      </c>
      <c r="H229" s="172">
        <v>23.75</v>
      </c>
      <c r="I229" s="173"/>
      <c r="J229" s="174">
        <f>ROUND(I229*H229,2)</f>
        <v>0</v>
      </c>
      <c r="K229" s="170" t="s">
        <v>183</v>
      </c>
      <c r="L229" s="34"/>
      <c r="M229" s="175" t="s">
        <v>1</v>
      </c>
      <c r="N229" s="176" t="s">
        <v>40</v>
      </c>
      <c r="O229" s="59"/>
      <c r="P229" s="177">
        <f>O229*H229</f>
        <v>0</v>
      </c>
      <c r="Q229" s="177">
        <v>2.0875</v>
      </c>
      <c r="R229" s="177">
        <f>Q229*H229</f>
        <v>49.578125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184</v>
      </c>
      <c r="AT229" s="179" t="s">
        <v>179</v>
      </c>
      <c r="AU229" s="179" t="s">
        <v>84</v>
      </c>
      <c r="AY229" s="18" t="s">
        <v>177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82</v>
      </c>
      <c r="BK229" s="180">
        <f>ROUND(I229*H229,2)</f>
        <v>0</v>
      </c>
      <c r="BL229" s="18" t="s">
        <v>184</v>
      </c>
      <c r="BM229" s="179" t="s">
        <v>993</v>
      </c>
    </row>
    <row r="230" spans="2:51" s="13" customFormat="1" ht="12">
      <c r="B230" s="181"/>
      <c r="D230" s="182" t="s">
        <v>189</v>
      </c>
      <c r="E230" s="183" t="s">
        <v>994</v>
      </c>
      <c r="F230" s="184" t="s">
        <v>995</v>
      </c>
      <c r="H230" s="185">
        <v>23.75</v>
      </c>
      <c r="I230" s="186"/>
      <c r="L230" s="181"/>
      <c r="M230" s="187"/>
      <c r="N230" s="188"/>
      <c r="O230" s="188"/>
      <c r="P230" s="188"/>
      <c r="Q230" s="188"/>
      <c r="R230" s="188"/>
      <c r="S230" s="188"/>
      <c r="T230" s="189"/>
      <c r="AT230" s="183" t="s">
        <v>189</v>
      </c>
      <c r="AU230" s="183" t="s">
        <v>84</v>
      </c>
      <c r="AV230" s="13" t="s">
        <v>84</v>
      </c>
      <c r="AW230" s="13" t="s">
        <v>31</v>
      </c>
      <c r="AX230" s="13" t="s">
        <v>82</v>
      </c>
      <c r="AY230" s="183" t="s">
        <v>177</v>
      </c>
    </row>
    <row r="231" spans="1:65" s="2" customFormat="1" ht="24" customHeight="1">
      <c r="A231" s="33"/>
      <c r="B231" s="167"/>
      <c r="C231" s="168" t="s">
        <v>328</v>
      </c>
      <c r="D231" s="168" t="s">
        <v>179</v>
      </c>
      <c r="E231" s="169" t="s">
        <v>996</v>
      </c>
      <c r="F231" s="170" t="s">
        <v>997</v>
      </c>
      <c r="G231" s="171" t="s">
        <v>194</v>
      </c>
      <c r="H231" s="172">
        <v>9</v>
      </c>
      <c r="I231" s="173"/>
      <c r="J231" s="174">
        <f>ROUND(I231*H231,2)</f>
        <v>0</v>
      </c>
      <c r="K231" s="170" t="s">
        <v>183</v>
      </c>
      <c r="L231" s="34"/>
      <c r="M231" s="175" t="s">
        <v>1</v>
      </c>
      <c r="N231" s="176" t="s">
        <v>40</v>
      </c>
      <c r="O231" s="59"/>
      <c r="P231" s="177">
        <f>O231*H231</f>
        <v>0</v>
      </c>
      <c r="Q231" s="177">
        <v>0.00033</v>
      </c>
      <c r="R231" s="177">
        <f>Q231*H231</f>
        <v>0.00297</v>
      </c>
      <c r="S231" s="177">
        <v>0</v>
      </c>
      <c r="T231" s="17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184</v>
      </c>
      <c r="AT231" s="179" t="s">
        <v>179</v>
      </c>
      <c r="AU231" s="179" t="s">
        <v>84</v>
      </c>
      <c r="AY231" s="18" t="s">
        <v>177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8" t="s">
        <v>82</v>
      </c>
      <c r="BK231" s="180">
        <f>ROUND(I231*H231,2)</f>
        <v>0</v>
      </c>
      <c r="BL231" s="18" t="s">
        <v>184</v>
      </c>
      <c r="BM231" s="179" t="s">
        <v>998</v>
      </c>
    </row>
    <row r="232" spans="2:51" s="14" customFormat="1" ht="12">
      <c r="B232" s="190"/>
      <c r="D232" s="182" t="s">
        <v>189</v>
      </c>
      <c r="E232" s="191" t="s">
        <v>1</v>
      </c>
      <c r="F232" s="192" t="s">
        <v>999</v>
      </c>
      <c r="H232" s="191" t="s">
        <v>1</v>
      </c>
      <c r="I232" s="193"/>
      <c r="L232" s="190"/>
      <c r="M232" s="194"/>
      <c r="N232" s="195"/>
      <c r="O232" s="195"/>
      <c r="P232" s="195"/>
      <c r="Q232" s="195"/>
      <c r="R232" s="195"/>
      <c r="S232" s="195"/>
      <c r="T232" s="196"/>
      <c r="AT232" s="191" t="s">
        <v>189</v>
      </c>
      <c r="AU232" s="191" t="s">
        <v>84</v>
      </c>
      <c r="AV232" s="14" t="s">
        <v>82</v>
      </c>
      <c r="AW232" s="14" t="s">
        <v>31</v>
      </c>
      <c r="AX232" s="14" t="s">
        <v>75</v>
      </c>
      <c r="AY232" s="191" t="s">
        <v>177</v>
      </c>
    </row>
    <row r="233" spans="2:51" s="13" customFormat="1" ht="12">
      <c r="B233" s="181"/>
      <c r="D233" s="182" t="s">
        <v>189</v>
      </c>
      <c r="E233" s="183" t="s">
        <v>1</v>
      </c>
      <c r="F233" s="184" t="s">
        <v>1000</v>
      </c>
      <c r="H233" s="185">
        <v>9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189</v>
      </c>
      <c r="AU233" s="183" t="s">
        <v>84</v>
      </c>
      <c r="AV233" s="13" t="s">
        <v>84</v>
      </c>
      <c r="AW233" s="13" t="s">
        <v>31</v>
      </c>
      <c r="AX233" s="13" t="s">
        <v>82</v>
      </c>
      <c r="AY233" s="183" t="s">
        <v>177</v>
      </c>
    </row>
    <row r="234" spans="1:65" s="2" customFormat="1" ht="16.5" customHeight="1">
      <c r="A234" s="33"/>
      <c r="B234" s="167"/>
      <c r="C234" s="205" t="s">
        <v>332</v>
      </c>
      <c r="D234" s="205" t="s">
        <v>290</v>
      </c>
      <c r="E234" s="206" t="s">
        <v>1001</v>
      </c>
      <c r="F234" s="207" t="s">
        <v>1002</v>
      </c>
      <c r="G234" s="208" t="s">
        <v>402</v>
      </c>
      <c r="H234" s="209">
        <v>180</v>
      </c>
      <c r="I234" s="210"/>
      <c r="J234" s="211">
        <f>ROUND(I234*H234,2)</f>
        <v>0</v>
      </c>
      <c r="K234" s="207" t="s">
        <v>1</v>
      </c>
      <c r="L234" s="212"/>
      <c r="M234" s="213" t="s">
        <v>1</v>
      </c>
      <c r="N234" s="214" t="s">
        <v>40</v>
      </c>
      <c r="O234" s="59"/>
      <c r="P234" s="177">
        <f>O234*H234</f>
        <v>0</v>
      </c>
      <c r="Q234" s="177">
        <v>0.0001</v>
      </c>
      <c r="R234" s="177">
        <f>Q234*H234</f>
        <v>0.018000000000000002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217</v>
      </c>
      <c r="AT234" s="179" t="s">
        <v>290</v>
      </c>
      <c r="AU234" s="179" t="s">
        <v>84</v>
      </c>
      <c r="AY234" s="18" t="s">
        <v>177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82</v>
      </c>
      <c r="BK234" s="180">
        <f>ROUND(I234*H234,2)</f>
        <v>0</v>
      </c>
      <c r="BL234" s="18" t="s">
        <v>184</v>
      </c>
      <c r="BM234" s="179" t="s">
        <v>1003</v>
      </c>
    </row>
    <row r="235" spans="2:63" s="12" customFormat="1" ht="22.9" customHeight="1">
      <c r="B235" s="154"/>
      <c r="D235" s="155" t="s">
        <v>74</v>
      </c>
      <c r="E235" s="165" t="s">
        <v>203</v>
      </c>
      <c r="F235" s="165" t="s">
        <v>603</v>
      </c>
      <c r="I235" s="157"/>
      <c r="J235" s="166">
        <f>BK235</f>
        <v>0</v>
      </c>
      <c r="L235" s="154"/>
      <c r="M235" s="159"/>
      <c r="N235" s="160"/>
      <c r="O235" s="160"/>
      <c r="P235" s="161">
        <f>SUM(P236:P253)</f>
        <v>0</v>
      </c>
      <c r="Q235" s="160"/>
      <c r="R235" s="161">
        <f>SUM(R236:R253)</f>
        <v>42.40973499999999</v>
      </c>
      <c r="S235" s="160"/>
      <c r="T235" s="162">
        <f>SUM(T236:T253)</f>
        <v>0</v>
      </c>
      <c r="AR235" s="155" t="s">
        <v>82</v>
      </c>
      <c r="AT235" s="163" t="s">
        <v>74</v>
      </c>
      <c r="AU235" s="163" t="s">
        <v>82</v>
      </c>
      <c r="AY235" s="155" t="s">
        <v>177</v>
      </c>
      <c r="BK235" s="164">
        <f>SUM(BK236:BK253)</f>
        <v>0</v>
      </c>
    </row>
    <row r="236" spans="1:65" s="2" customFormat="1" ht="24" customHeight="1">
      <c r="A236" s="33"/>
      <c r="B236" s="167"/>
      <c r="C236" s="168" t="s">
        <v>337</v>
      </c>
      <c r="D236" s="168" t="s">
        <v>179</v>
      </c>
      <c r="E236" s="169" t="s">
        <v>1004</v>
      </c>
      <c r="F236" s="170" t="s">
        <v>1005</v>
      </c>
      <c r="G236" s="171" t="s">
        <v>182</v>
      </c>
      <c r="H236" s="172">
        <v>40</v>
      </c>
      <c r="I236" s="173"/>
      <c r="J236" s="174">
        <f>ROUND(I236*H236,2)</f>
        <v>0</v>
      </c>
      <c r="K236" s="170" t="s">
        <v>183</v>
      </c>
      <c r="L236" s="34"/>
      <c r="M236" s="175" t="s">
        <v>1</v>
      </c>
      <c r="N236" s="176" t="s">
        <v>40</v>
      </c>
      <c r="O236" s="59"/>
      <c r="P236" s="177">
        <f>O236*H236</f>
        <v>0</v>
      </c>
      <c r="Q236" s="177">
        <v>0.61984</v>
      </c>
      <c r="R236" s="177">
        <f>Q236*H236</f>
        <v>24.793599999999998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184</v>
      </c>
      <c r="AT236" s="179" t="s">
        <v>179</v>
      </c>
      <c r="AU236" s="179" t="s">
        <v>84</v>
      </c>
      <c r="AY236" s="18" t="s">
        <v>177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82</v>
      </c>
      <c r="BK236" s="180">
        <f>ROUND(I236*H236,2)</f>
        <v>0</v>
      </c>
      <c r="BL236" s="18" t="s">
        <v>184</v>
      </c>
      <c r="BM236" s="179" t="s">
        <v>1006</v>
      </c>
    </row>
    <row r="237" spans="2:51" s="13" customFormat="1" ht="12">
      <c r="B237" s="181"/>
      <c r="D237" s="182" t="s">
        <v>189</v>
      </c>
      <c r="E237" s="183" t="s">
        <v>1</v>
      </c>
      <c r="F237" s="184" t="s">
        <v>878</v>
      </c>
      <c r="H237" s="185">
        <v>40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189</v>
      </c>
      <c r="AU237" s="183" t="s">
        <v>84</v>
      </c>
      <c r="AV237" s="13" t="s">
        <v>84</v>
      </c>
      <c r="AW237" s="13" t="s">
        <v>31</v>
      </c>
      <c r="AX237" s="13" t="s">
        <v>82</v>
      </c>
      <c r="AY237" s="183" t="s">
        <v>177</v>
      </c>
    </row>
    <row r="238" spans="1:65" s="2" customFormat="1" ht="24" customHeight="1">
      <c r="A238" s="33"/>
      <c r="B238" s="167"/>
      <c r="C238" s="168" t="s">
        <v>342</v>
      </c>
      <c r="D238" s="168" t="s">
        <v>179</v>
      </c>
      <c r="E238" s="169" t="s">
        <v>1007</v>
      </c>
      <c r="F238" s="170" t="s">
        <v>1008</v>
      </c>
      <c r="G238" s="171" t="s">
        <v>182</v>
      </c>
      <c r="H238" s="172">
        <v>48</v>
      </c>
      <c r="I238" s="173"/>
      <c r="J238" s="174">
        <f>ROUND(I238*H238,2)</f>
        <v>0</v>
      </c>
      <c r="K238" s="170" t="s">
        <v>183</v>
      </c>
      <c r="L238" s="34"/>
      <c r="M238" s="175" t="s">
        <v>1</v>
      </c>
      <c r="N238" s="176" t="s">
        <v>40</v>
      </c>
      <c r="O238" s="59"/>
      <c r="P238" s="177">
        <f>O238*H238</f>
        <v>0</v>
      </c>
      <c r="Q238" s="177">
        <v>0.00071</v>
      </c>
      <c r="R238" s="177">
        <f>Q238*H238</f>
        <v>0.03408</v>
      </c>
      <c r="S238" s="177">
        <v>0</v>
      </c>
      <c r="T238" s="17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184</v>
      </c>
      <c r="AT238" s="179" t="s">
        <v>179</v>
      </c>
      <c r="AU238" s="179" t="s">
        <v>84</v>
      </c>
      <c r="AY238" s="18" t="s">
        <v>177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8" t="s">
        <v>82</v>
      </c>
      <c r="BK238" s="180">
        <f>ROUND(I238*H238,2)</f>
        <v>0</v>
      </c>
      <c r="BL238" s="18" t="s">
        <v>184</v>
      </c>
      <c r="BM238" s="179" t="s">
        <v>1009</v>
      </c>
    </row>
    <row r="239" spans="2:51" s="13" customFormat="1" ht="12">
      <c r="B239" s="181"/>
      <c r="D239" s="182" t="s">
        <v>189</v>
      </c>
      <c r="E239" s="183" t="s">
        <v>1</v>
      </c>
      <c r="F239" s="184" t="s">
        <v>1010</v>
      </c>
      <c r="H239" s="185">
        <v>48</v>
      </c>
      <c r="I239" s="186"/>
      <c r="L239" s="181"/>
      <c r="M239" s="187"/>
      <c r="N239" s="188"/>
      <c r="O239" s="188"/>
      <c r="P239" s="188"/>
      <c r="Q239" s="188"/>
      <c r="R239" s="188"/>
      <c r="S239" s="188"/>
      <c r="T239" s="189"/>
      <c r="AT239" s="183" t="s">
        <v>189</v>
      </c>
      <c r="AU239" s="183" t="s">
        <v>84</v>
      </c>
      <c r="AV239" s="13" t="s">
        <v>84</v>
      </c>
      <c r="AW239" s="13" t="s">
        <v>31</v>
      </c>
      <c r="AX239" s="13" t="s">
        <v>82</v>
      </c>
      <c r="AY239" s="183" t="s">
        <v>177</v>
      </c>
    </row>
    <row r="240" spans="1:65" s="2" customFormat="1" ht="24" customHeight="1">
      <c r="A240" s="33"/>
      <c r="B240" s="167"/>
      <c r="C240" s="168" t="s">
        <v>348</v>
      </c>
      <c r="D240" s="168" t="s">
        <v>179</v>
      </c>
      <c r="E240" s="169" t="s">
        <v>1011</v>
      </c>
      <c r="F240" s="170" t="s">
        <v>1012</v>
      </c>
      <c r="G240" s="171" t="s">
        <v>182</v>
      </c>
      <c r="H240" s="172">
        <v>24</v>
      </c>
      <c r="I240" s="173"/>
      <c r="J240" s="174">
        <f>ROUND(I240*H240,2)</f>
        <v>0</v>
      </c>
      <c r="K240" s="170" t="s">
        <v>183</v>
      </c>
      <c r="L240" s="34"/>
      <c r="M240" s="175" t="s">
        <v>1</v>
      </c>
      <c r="N240" s="176" t="s">
        <v>40</v>
      </c>
      <c r="O240" s="59"/>
      <c r="P240" s="177">
        <f>O240*H240</f>
        <v>0</v>
      </c>
      <c r="Q240" s="177">
        <v>0.10373</v>
      </c>
      <c r="R240" s="177">
        <f>Q240*H240</f>
        <v>2.48952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184</v>
      </c>
      <c r="AT240" s="179" t="s">
        <v>179</v>
      </c>
      <c r="AU240" s="179" t="s">
        <v>84</v>
      </c>
      <c r="AY240" s="18" t="s">
        <v>177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82</v>
      </c>
      <c r="BK240" s="180">
        <f>ROUND(I240*H240,2)</f>
        <v>0</v>
      </c>
      <c r="BL240" s="18" t="s">
        <v>184</v>
      </c>
      <c r="BM240" s="179" t="s">
        <v>1013</v>
      </c>
    </row>
    <row r="241" spans="2:51" s="13" customFormat="1" ht="12">
      <c r="B241" s="181"/>
      <c r="D241" s="182" t="s">
        <v>189</v>
      </c>
      <c r="E241" s="183" t="s">
        <v>1</v>
      </c>
      <c r="F241" s="184" t="s">
        <v>1014</v>
      </c>
      <c r="H241" s="185">
        <v>24</v>
      </c>
      <c r="I241" s="186"/>
      <c r="L241" s="181"/>
      <c r="M241" s="187"/>
      <c r="N241" s="188"/>
      <c r="O241" s="188"/>
      <c r="P241" s="188"/>
      <c r="Q241" s="188"/>
      <c r="R241" s="188"/>
      <c r="S241" s="188"/>
      <c r="T241" s="189"/>
      <c r="AT241" s="183" t="s">
        <v>189</v>
      </c>
      <c r="AU241" s="183" t="s">
        <v>84</v>
      </c>
      <c r="AV241" s="13" t="s">
        <v>84</v>
      </c>
      <c r="AW241" s="13" t="s">
        <v>31</v>
      </c>
      <c r="AX241" s="13" t="s">
        <v>82</v>
      </c>
      <c r="AY241" s="183" t="s">
        <v>177</v>
      </c>
    </row>
    <row r="242" spans="1:65" s="2" customFormat="1" ht="24" customHeight="1">
      <c r="A242" s="33"/>
      <c r="B242" s="167"/>
      <c r="C242" s="168" t="s">
        <v>352</v>
      </c>
      <c r="D242" s="168" t="s">
        <v>179</v>
      </c>
      <c r="E242" s="169" t="s">
        <v>1015</v>
      </c>
      <c r="F242" s="170" t="s">
        <v>1016</v>
      </c>
      <c r="G242" s="171" t="s">
        <v>182</v>
      </c>
      <c r="H242" s="172">
        <v>24</v>
      </c>
      <c r="I242" s="173"/>
      <c r="J242" s="174">
        <f>ROUND(I242*H242,2)</f>
        <v>0</v>
      </c>
      <c r="K242" s="170" t="s">
        <v>183</v>
      </c>
      <c r="L242" s="34"/>
      <c r="M242" s="175" t="s">
        <v>1</v>
      </c>
      <c r="N242" s="176" t="s">
        <v>40</v>
      </c>
      <c r="O242" s="59"/>
      <c r="P242" s="177">
        <f>O242*H242</f>
        <v>0</v>
      </c>
      <c r="Q242" s="177">
        <v>0.15559</v>
      </c>
      <c r="R242" s="177">
        <f>Q242*H242</f>
        <v>3.73416</v>
      </c>
      <c r="S242" s="177">
        <v>0</v>
      </c>
      <c r="T242" s="17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184</v>
      </c>
      <c r="AT242" s="179" t="s">
        <v>179</v>
      </c>
      <c r="AU242" s="179" t="s">
        <v>84</v>
      </c>
      <c r="AY242" s="18" t="s">
        <v>177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82</v>
      </c>
      <c r="BK242" s="180">
        <f>ROUND(I242*H242,2)</f>
        <v>0</v>
      </c>
      <c r="BL242" s="18" t="s">
        <v>184</v>
      </c>
      <c r="BM242" s="179" t="s">
        <v>1017</v>
      </c>
    </row>
    <row r="243" spans="1:65" s="2" customFormat="1" ht="72" customHeight="1">
      <c r="A243" s="33"/>
      <c r="B243" s="167"/>
      <c r="C243" s="168" t="s">
        <v>356</v>
      </c>
      <c r="D243" s="168" t="s">
        <v>179</v>
      </c>
      <c r="E243" s="169" t="s">
        <v>1018</v>
      </c>
      <c r="F243" s="170" t="s">
        <v>1019</v>
      </c>
      <c r="G243" s="171" t="s">
        <v>182</v>
      </c>
      <c r="H243" s="172">
        <v>40</v>
      </c>
      <c r="I243" s="173"/>
      <c r="J243" s="174">
        <f>ROUND(I243*H243,2)</f>
        <v>0</v>
      </c>
      <c r="K243" s="170" t="s">
        <v>183</v>
      </c>
      <c r="L243" s="34"/>
      <c r="M243" s="175" t="s">
        <v>1</v>
      </c>
      <c r="N243" s="176" t="s">
        <v>40</v>
      </c>
      <c r="O243" s="59"/>
      <c r="P243" s="177">
        <f>O243*H243</f>
        <v>0</v>
      </c>
      <c r="Q243" s="177">
        <v>0.10362</v>
      </c>
      <c r="R243" s="177">
        <f>Q243*H243</f>
        <v>4.1448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184</v>
      </c>
      <c r="AT243" s="179" t="s">
        <v>179</v>
      </c>
      <c r="AU243" s="179" t="s">
        <v>84</v>
      </c>
      <c r="AY243" s="18" t="s">
        <v>177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82</v>
      </c>
      <c r="BK243" s="180">
        <f>ROUND(I243*H243,2)</f>
        <v>0</v>
      </c>
      <c r="BL243" s="18" t="s">
        <v>184</v>
      </c>
      <c r="BM243" s="179" t="s">
        <v>1020</v>
      </c>
    </row>
    <row r="244" spans="2:51" s="13" customFormat="1" ht="12">
      <c r="B244" s="181"/>
      <c r="D244" s="182" t="s">
        <v>189</v>
      </c>
      <c r="E244" s="183" t="s">
        <v>878</v>
      </c>
      <c r="F244" s="184" t="s">
        <v>1021</v>
      </c>
      <c r="H244" s="185">
        <v>40</v>
      </c>
      <c r="I244" s="186"/>
      <c r="L244" s="181"/>
      <c r="M244" s="187"/>
      <c r="N244" s="188"/>
      <c r="O244" s="188"/>
      <c r="P244" s="188"/>
      <c r="Q244" s="188"/>
      <c r="R244" s="188"/>
      <c r="S244" s="188"/>
      <c r="T244" s="189"/>
      <c r="AT244" s="183" t="s">
        <v>189</v>
      </c>
      <c r="AU244" s="183" t="s">
        <v>84</v>
      </c>
      <c r="AV244" s="13" t="s">
        <v>84</v>
      </c>
      <c r="AW244" s="13" t="s">
        <v>31</v>
      </c>
      <c r="AX244" s="13" t="s">
        <v>82</v>
      </c>
      <c r="AY244" s="183" t="s">
        <v>177</v>
      </c>
    </row>
    <row r="245" spans="1:65" s="2" customFormat="1" ht="16.5" customHeight="1">
      <c r="A245" s="33"/>
      <c r="B245" s="167"/>
      <c r="C245" s="205" t="s">
        <v>361</v>
      </c>
      <c r="D245" s="205" t="s">
        <v>290</v>
      </c>
      <c r="E245" s="206" t="s">
        <v>1022</v>
      </c>
      <c r="F245" s="207" t="s">
        <v>1023</v>
      </c>
      <c r="G245" s="208" t="s">
        <v>182</v>
      </c>
      <c r="H245" s="209">
        <v>33.6</v>
      </c>
      <c r="I245" s="210"/>
      <c r="J245" s="211">
        <f>ROUND(I245*H245,2)</f>
        <v>0</v>
      </c>
      <c r="K245" s="207" t="s">
        <v>183</v>
      </c>
      <c r="L245" s="212"/>
      <c r="M245" s="213" t="s">
        <v>1</v>
      </c>
      <c r="N245" s="214" t="s">
        <v>40</v>
      </c>
      <c r="O245" s="59"/>
      <c r="P245" s="177">
        <f>O245*H245</f>
        <v>0</v>
      </c>
      <c r="Q245" s="177">
        <v>0.176</v>
      </c>
      <c r="R245" s="177">
        <f>Q245*H245</f>
        <v>5.9136</v>
      </c>
      <c r="S245" s="177">
        <v>0</v>
      </c>
      <c r="T245" s="17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217</v>
      </c>
      <c r="AT245" s="179" t="s">
        <v>290</v>
      </c>
      <c r="AU245" s="179" t="s">
        <v>84</v>
      </c>
      <c r="AY245" s="18" t="s">
        <v>177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8" t="s">
        <v>82</v>
      </c>
      <c r="BK245" s="180">
        <f>ROUND(I245*H245,2)</f>
        <v>0</v>
      </c>
      <c r="BL245" s="18" t="s">
        <v>184</v>
      </c>
      <c r="BM245" s="179" t="s">
        <v>1024</v>
      </c>
    </row>
    <row r="246" spans="2:51" s="13" customFormat="1" ht="12">
      <c r="B246" s="181"/>
      <c r="D246" s="182" t="s">
        <v>189</v>
      </c>
      <c r="E246" s="183" t="s">
        <v>1</v>
      </c>
      <c r="F246" s="184" t="s">
        <v>1025</v>
      </c>
      <c r="H246" s="185">
        <v>33.6</v>
      </c>
      <c r="I246" s="186"/>
      <c r="L246" s="181"/>
      <c r="M246" s="187"/>
      <c r="N246" s="188"/>
      <c r="O246" s="188"/>
      <c r="P246" s="188"/>
      <c r="Q246" s="188"/>
      <c r="R246" s="188"/>
      <c r="S246" s="188"/>
      <c r="T246" s="189"/>
      <c r="AT246" s="183" t="s">
        <v>189</v>
      </c>
      <c r="AU246" s="183" t="s">
        <v>84</v>
      </c>
      <c r="AV246" s="13" t="s">
        <v>84</v>
      </c>
      <c r="AW246" s="13" t="s">
        <v>31</v>
      </c>
      <c r="AX246" s="13" t="s">
        <v>82</v>
      </c>
      <c r="AY246" s="183" t="s">
        <v>177</v>
      </c>
    </row>
    <row r="247" spans="1:65" s="2" customFormat="1" ht="16.5" customHeight="1">
      <c r="A247" s="33"/>
      <c r="B247" s="167"/>
      <c r="C247" s="205" t="s">
        <v>366</v>
      </c>
      <c r="D247" s="205" t="s">
        <v>290</v>
      </c>
      <c r="E247" s="206" t="s">
        <v>1026</v>
      </c>
      <c r="F247" s="207" t="s">
        <v>1027</v>
      </c>
      <c r="G247" s="208" t="s">
        <v>182</v>
      </c>
      <c r="H247" s="209">
        <v>5.565</v>
      </c>
      <c r="I247" s="210"/>
      <c r="J247" s="211">
        <f>ROUND(I247*H247,2)</f>
        <v>0</v>
      </c>
      <c r="K247" s="207" t="s">
        <v>1</v>
      </c>
      <c r="L247" s="212"/>
      <c r="M247" s="213" t="s">
        <v>1</v>
      </c>
      <c r="N247" s="214" t="s">
        <v>40</v>
      </c>
      <c r="O247" s="59"/>
      <c r="P247" s="177">
        <f>O247*H247</f>
        <v>0</v>
      </c>
      <c r="Q247" s="177">
        <v>0.131</v>
      </c>
      <c r="R247" s="177">
        <f>Q247*H247</f>
        <v>0.7290150000000001</v>
      </c>
      <c r="S247" s="177">
        <v>0</v>
      </c>
      <c r="T247" s="17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217</v>
      </c>
      <c r="AT247" s="179" t="s">
        <v>290</v>
      </c>
      <c r="AU247" s="179" t="s">
        <v>84</v>
      </c>
      <c r="AY247" s="18" t="s">
        <v>177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8" t="s">
        <v>82</v>
      </c>
      <c r="BK247" s="180">
        <f>ROUND(I247*H247,2)</f>
        <v>0</v>
      </c>
      <c r="BL247" s="18" t="s">
        <v>184</v>
      </c>
      <c r="BM247" s="179" t="s">
        <v>1028</v>
      </c>
    </row>
    <row r="248" spans="2:51" s="13" customFormat="1" ht="12">
      <c r="B248" s="181"/>
      <c r="D248" s="182" t="s">
        <v>189</v>
      </c>
      <c r="E248" s="183" t="s">
        <v>1</v>
      </c>
      <c r="F248" s="184" t="s">
        <v>1029</v>
      </c>
      <c r="H248" s="185">
        <v>5.565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189</v>
      </c>
      <c r="AU248" s="183" t="s">
        <v>84</v>
      </c>
      <c r="AV248" s="13" t="s">
        <v>84</v>
      </c>
      <c r="AW248" s="13" t="s">
        <v>31</v>
      </c>
      <c r="AX248" s="13" t="s">
        <v>82</v>
      </c>
      <c r="AY248" s="183" t="s">
        <v>177</v>
      </c>
    </row>
    <row r="249" spans="1:65" s="2" customFormat="1" ht="24" customHeight="1">
      <c r="A249" s="33"/>
      <c r="B249" s="167"/>
      <c r="C249" s="205" t="s">
        <v>371</v>
      </c>
      <c r="D249" s="205" t="s">
        <v>290</v>
      </c>
      <c r="E249" s="206" t="s">
        <v>1030</v>
      </c>
      <c r="F249" s="207" t="s">
        <v>1031</v>
      </c>
      <c r="G249" s="208" t="s">
        <v>182</v>
      </c>
      <c r="H249" s="209">
        <v>2.835</v>
      </c>
      <c r="I249" s="210"/>
      <c r="J249" s="211">
        <f>ROUND(I249*H249,2)</f>
        <v>0</v>
      </c>
      <c r="K249" s="207" t="s">
        <v>1</v>
      </c>
      <c r="L249" s="212"/>
      <c r="M249" s="213" t="s">
        <v>1</v>
      </c>
      <c r="N249" s="214" t="s">
        <v>40</v>
      </c>
      <c r="O249" s="59"/>
      <c r="P249" s="177">
        <f>O249*H249</f>
        <v>0</v>
      </c>
      <c r="Q249" s="177">
        <v>0.176</v>
      </c>
      <c r="R249" s="177">
        <f>Q249*H249</f>
        <v>0.49895999999999996</v>
      </c>
      <c r="S249" s="177">
        <v>0</v>
      </c>
      <c r="T249" s="17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9" t="s">
        <v>217</v>
      </c>
      <c r="AT249" s="179" t="s">
        <v>290</v>
      </c>
      <c r="AU249" s="179" t="s">
        <v>84</v>
      </c>
      <c r="AY249" s="18" t="s">
        <v>177</v>
      </c>
      <c r="BE249" s="180">
        <f>IF(N249="základní",J249,0)</f>
        <v>0</v>
      </c>
      <c r="BF249" s="180">
        <f>IF(N249="snížená",J249,0)</f>
        <v>0</v>
      </c>
      <c r="BG249" s="180">
        <f>IF(N249="zákl. přenesená",J249,0)</f>
        <v>0</v>
      </c>
      <c r="BH249" s="180">
        <f>IF(N249="sníž. přenesená",J249,0)</f>
        <v>0</v>
      </c>
      <c r="BI249" s="180">
        <f>IF(N249="nulová",J249,0)</f>
        <v>0</v>
      </c>
      <c r="BJ249" s="18" t="s">
        <v>82</v>
      </c>
      <c r="BK249" s="180">
        <f>ROUND(I249*H249,2)</f>
        <v>0</v>
      </c>
      <c r="BL249" s="18" t="s">
        <v>184</v>
      </c>
      <c r="BM249" s="179" t="s">
        <v>1032</v>
      </c>
    </row>
    <row r="250" spans="2:51" s="13" customFormat="1" ht="12">
      <c r="B250" s="181"/>
      <c r="D250" s="182" t="s">
        <v>189</v>
      </c>
      <c r="E250" s="183" t="s">
        <v>1</v>
      </c>
      <c r="F250" s="184" t="s">
        <v>1033</v>
      </c>
      <c r="H250" s="185">
        <v>2.835</v>
      </c>
      <c r="I250" s="186"/>
      <c r="L250" s="181"/>
      <c r="M250" s="187"/>
      <c r="N250" s="188"/>
      <c r="O250" s="188"/>
      <c r="P250" s="188"/>
      <c r="Q250" s="188"/>
      <c r="R250" s="188"/>
      <c r="S250" s="188"/>
      <c r="T250" s="189"/>
      <c r="AT250" s="183" t="s">
        <v>189</v>
      </c>
      <c r="AU250" s="183" t="s">
        <v>84</v>
      </c>
      <c r="AV250" s="13" t="s">
        <v>84</v>
      </c>
      <c r="AW250" s="13" t="s">
        <v>31</v>
      </c>
      <c r="AX250" s="13" t="s">
        <v>82</v>
      </c>
      <c r="AY250" s="183" t="s">
        <v>177</v>
      </c>
    </row>
    <row r="251" spans="1:65" s="2" customFormat="1" ht="24" customHeight="1">
      <c r="A251" s="33"/>
      <c r="B251" s="167"/>
      <c r="C251" s="168" t="s">
        <v>375</v>
      </c>
      <c r="D251" s="168" t="s">
        <v>179</v>
      </c>
      <c r="E251" s="169" t="s">
        <v>1034</v>
      </c>
      <c r="F251" s="170" t="s">
        <v>1035</v>
      </c>
      <c r="G251" s="171" t="s">
        <v>182</v>
      </c>
      <c r="H251" s="172">
        <v>8</v>
      </c>
      <c r="I251" s="173"/>
      <c r="J251" s="174">
        <f>ROUND(I251*H251,2)</f>
        <v>0</v>
      </c>
      <c r="K251" s="170" t="s">
        <v>183</v>
      </c>
      <c r="L251" s="34"/>
      <c r="M251" s="175" t="s">
        <v>1</v>
      </c>
      <c r="N251" s="176" t="s">
        <v>40</v>
      </c>
      <c r="O251" s="59"/>
      <c r="P251" s="177">
        <f>O251*H251</f>
        <v>0</v>
      </c>
      <c r="Q251" s="177">
        <v>0</v>
      </c>
      <c r="R251" s="177">
        <f>Q251*H251</f>
        <v>0</v>
      </c>
      <c r="S251" s="177">
        <v>0</v>
      </c>
      <c r="T251" s="17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184</v>
      </c>
      <c r="AT251" s="179" t="s">
        <v>179</v>
      </c>
      <c r="AU251" s="179" t="s">
        <v>84</v>
      </c>
      <c r="AY251" s="18" t="s">
        <v>177</v>
      </c>
      <c r="BE251" s="180">
        <f>IF(N251="základní",J251,0)</f>
        <v>0</v>
      </c>
      <c r="BF251" s="180">
        <f>IF(N251="snížená",J251,0)</f>
        <v>0</v>
      </c>
      <c r="BG251" s="180">
        <f>IF(N251="zákl. přenesená",J251,0)</f>
        <v>0</v>
      </c>
      <c r="BH251" s="180">
        <f>IF(N251="sníž. přenesená",J251,0)</f>
        <v>0</v>
      </c>
      <c r="BI251" s="180">
        <f>IF(N251="nulová",J251,0)</f>
        <v>0</v>
      </c>
      <c r="BJ251" s="18" t="s">
        <v>82</v>
      </c>
      <c r="BK251" s="180">
        <f>ROUND(I251*H251,2)</f>
        <v>0</v>
      </c>
      <c r="BL251" s="18" t="s">
        <v>184</v>
      </c>
      <c r="BM251" s="179" t="s">
        <v>1036</v>
      </c>
    </row>
    <row r="252" spans="2:51" s="13" customFormat="1" ht="12">
      <c r="B252" s="181"/>
      <c r="D252" s="182" t="s">
        <v>189</v>
      </c>
      <c r="E252" s="183" t="s">
        <v>1</v>
      </c>
      <c r="F252" s="184" t="s">
        <v>1037</v>
      </c>
      <c r="H252" s="185">
        <v>8</v>
      </c>
      <c r="I252" s="186"/>
      <c r="L252" s="181"/>
      <c r="M252" s="187"/>
      <c r="N252" s="188"/>
      <c r="O252" s="188"/>
      <c r="P252" s="188"/>
      <c r="Q252" s="188"/>
      <c r="R252" s="188"/>
      <c r="S252" s="188"/>
      <c r="T252" s="189"/>
      <c r="AT252" s="183" t="s">
        <v>189</v>
      </c>
      <c r="AU252" s="183" t="s">
        <v>84</v>
      </c>
      <c r="AV252" s="13" t="s">
        <v>84</v>
      </c>
      <c r="AW252" s="13" t="s">
        <v>31</v>
      </c>
      <c r="AX252" s="13" t="s">
        <v>82</v>
      </c>
      <c r="AY252" s="183" t="s">
        <v>177</v>
      </c>
    </row>
    <row r="253" spans="1:65" s="2" customFormat="1" ht="16.5" customHeight="1">
      <c r="A253" s="33"/>
      <c r="B253" s="167"/>
      <c r="C253" s="168" t="s">
        <v>380</v>
      </c>
      <c r="D253" s="168" t="s">
        <v>179</v>
      </c>
      <c r="E253" s="169" t="s">
        <v>1038</v>
      </c>
      <c r="F253" s="170" t="s">
        <v>1039</v>
      </c>
      <c r="G253" s="171" t="s">
        <v>194</v>
      </c>
      <c r="H253" s="172">
        <v>20</v>
      </c>
      <c r="I253" s="173"/>
      <c r="J253" s="174">
        <f>ROUND(I253*H253,2)</f>
        <v>0</v>
      </c>
      <c r="K253" s="170" t="s">
        <v>183</v>
      </c>
      <c r="L253" s="34"/>
      <c r="M253" s="175" t="s">
        <v>1</v>
      </c>
      <c r="N253" s="176" t="s">
        <v>40</v>
      </c>
      <c r="O253" s="59"/>
      <c r="P253" s="177">
        <f>O253*H253</f>
        <v>0</v>
      </c>
      <c r="Q253" s="177">
        <v>0.0036</v>
      </c>
      <c r="R253" s="177">
        <f>Q253*H253</f>
        <v>0.072</v>
      </c>
      <c r="S253" s="177">
        <v>0</v>
      </c>
      <c r="T253" s="178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184</v>
      </c>
      <c r="AT253" s="179" t="s">
        <v>179</v>
      </c>
      <c r="AU253" s="179" t="s">
        <v>84</v>
      </c>
      <c r="AY253" s="18" t="s">
        <v>177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8" t="s">
        <v>82</v>
      </c>
      <c r="BK253" s="180">
        <f>ROUND(I253*H253,2)</f>
        <v>0</v>
      </c>
      <c r="BL253" s="18" t="s">
        <v>184</v>
      </c>
      <c r="BM253" s="179" t="s">
        <v>1040</v>
      </c>
    </row>
    <row r="254" spans="2:63" s="12" customFormat="1" ht="22.9" customHeight="1">
      <c r="B254" s="154"/>
      <c r="D254" s="155" t="s">
        <v>74</v>
      </c>
      <c r="E254" s="165" t="s">
        <v>208</v>
      </c>
      <c r="F254" s="165" t="s">
        <v>626</v>
      </c>
      <c r="I254" s="157"/>
      <c r="J254" s="166">
        <f>BK254</f>
        <v>0</v>
      </c>
      <c r="L254" s="154"/>
      <c r="M254" s="159"/>
      <c r="N254" s="160"/>
      <c r="O254" s="160"/>
      <c r="P254" s="161">
        <f>SUM(P255:P257)</f>
        <v>0</v>
      </c>
      <c r="Q254" s="160"/>
      <c r="R254" s="161">
        <f>SUM(R255:R257)</f>
        <v>11.879999999999999</v>
      </c>
      <c r="S254" s="160"/>
      <c r="T254" s="162">
        <f>SUM(T255:T257)</f>
        <v>0</v>
      </c>
      <c r="AR254" s="155" t="s">
        <v>82</v>
      </c>
      <c r="AT254" s="163" t="s">
        <v>74</v>
      </c>
      <c r="AU254" s="163" t="s">
        <v>82</v>
      </c>
      <c r="AY254" s="155" t="s">
        <v>177</v>
      </c>
      <c r="BK254" s="164">
        <f>SUM(BK255:BK257)</f>
        <v>0</v>
      </c>
    </row>
    <row r="255" spans="1:65" s="2" customFormat="1" ht="16.5" customHeight="1">
      <c r="A255" s="33"/>
      <c r="B255" s="167"/>
      <c r="C255" s="168" t="s">
        <v>384</v>
      </c>
      <c r="D255" s="168" t="s">
        <v>179</v>
      </c>
      <c r="E255" s="169" t="s">
        <v>1041</v>
      </c>
      <c r="F255" s="170" t="s">
        <v>1042</v>
      </c>
      <c r="G255" s="171" t="s">
        <v>198</v>
      </c>
      <c r="H255" s="172">
        <v>6</v>
      </c>
      <c r="I255" s="173"/>
      <c r="J255" s="174">
        <f>ROUND(I255*H255,2)</f>
        <v>0</v>
      </c>
      <c r="K255" s="170" t="s">
        <v>183</v>
      </c>
      <c r="L255" s="34"/>
      <c r="M255" s="175" t="s">
        <v>1</v>
      </c>
      <c r="N255" s="176" t="s">
        <v>40</v>
      </c>
      <c r="O255" s="59"/>
      <c r="P255" s="177">
        <f>O255*H255</f>
        <v>0</v>
      </c>
      <c r="Q255" s="177">
        <v>1.98</v>
      </c>
      <c r="R255" s="177">
        <f>Q255*H255</f>
        <v>11.879999999999999</v>
      </c>
      <c r="S255" s="177">
        <v>0</v>
      </c>
      <c r="T255" s="17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9" t="s">
        <v>184</v>
      </c>
      <c r="AT255" s="179" t="s">
        <v>179</v>
      </c>
      <c r="AU255" s="179" t="s">
        <v>84</v>
      </c>
      <c r="AY255" s="18" t="s">
        <v>177</v>
      </c>
      <c r="BE255" s="180">
        <f>IF(N255="základní",J255,0)</f>
        <v>0</v>
      </c>
      <c r="BF255" s="180">
        <f>IF(N255="snížená",J255,0)</f>
        <v>0</v>
      </c>
      <c r="BG255" s="180">
        <f>IF(N255="zákl. přenesená",J255,0)</f>
        <v>0</v>
      </c>
      <c r="BH255" s="180">
        <f>IF(N255="sníž. přenesená",J255,0)</f>
        <v>0</v>
      </c>
      <c r="BI255" s="180">
        <f>IF(N255="nulová",J255,0)</f>
        <v>0</v>
      </c>
      <c r="BJ255" s="18" t="s">
        <v>82</v>
      </c>
      <c r="BK255" s="180">
        <f>ROUND(I255*H255,2)</f>
        <v>0</v>
      </c>
      <c r="BL255" s="18" t="s">
        <v>184</v>
      </c>
      <c r="BM255" s="179" t="s">
        <v>1043</v>
      </c>
    </row>
    <row r="256" spans="2:51" s="14" customFormat="1" ht="12">
      <c r="B256" s="190"/>
      <c r="D256" s="182" t="s">
        <v>189</v>
      </c>
      <c r="E256" s="191" t="s">
        <v>1</v>
      </c>
      <c r="F256" s="192" t="s">
        <v>1044</v>
      </c>
      <c r="H256" s="191" t="s">
        <v>1</v>
      </c>
      <c r="I256" s="193"/>
      <c r="L256" s="190"/>
      <c r="M256" s="194"/>
      <c r="N256" s="195"/>
      <c r="O256" s="195"/>
      <c r="P256" s="195"/>
      <c r="Q256" s="195"/>
      <c r="R256" s="195"/>
      <c r="S256" s="195"/>
      <c r="T256" s="196"/>
      <c r="AT256" s="191" t="s">
        <v>189</v>
      </c>
      <c r="AU256" s="191" t="s">
        <v>84</v>
      </c>
      <c r="AV256" s="14" t="s">
        <v>82</v>
      </c>
      <c r="AW256" s="14" t="s">
        <v>31</v>
      </c>
      <c r="AX256" s="14" t="s">
        <v>75</v>
      </c>
      <c r="AY256" s="191" t="s">
        <v>177</v>
      </c>
    </row>
    <row r="257" spans="2:51" s="13" customFormat="1" ht="12">
      <c r="B257" s="181"/>
      <c r="D257" s="182" t="s">
        <v>189</v>
      </c>
      <c r="E257" s="183" t="s">
        <v>1</v>
      </c>
      <c r="F257" s="184" t="s">
        <v>1045</v>
      </c>
      <c r="H257" s="185">
        <v>6</v>
      </c>
      <c r="I257" s="186"/>
      <c r="L257" s="181"/>
      <c r="M257" s="187"/>
      <c r="N257" s="188"/>
      <c r="O257" s="188"/>
      <c r="P257" s="188"/>
      <c r="Q257" s="188"/>
      <c r="R257" s="188"/>
      <c r="S257" s="188"/>
      <c r="T257" s="189"/>
      <c r="AT257" s="183" t="s">
        <v>189</v>
      </c>
      <c r="AU257" s="183" t="s">
        <v>84</v>
      </c>
      <c r="AV257" s="13" t="s">
        <v>84</v>
      </c>
      <c r="AW257" s="13" t="s">
        <v>31</v>
      </c>
      <c r="AX257" s="13" t="s">
        <v>82</v>
      </c>
      <c r="AY257" s="183" t="s">
        <v>177</v>
      </c>
    </row>
    <row r="258" spans="2:63" s="12" customFormat="1" ht="22.9" customHeight="1">
      <c r="B258" s="154"/>
      <c r="D258" s="155" t="s">
        <v>74</v>
      </c>
      <c r="E258" s="165" t="s">
        <v>222</v>
      </c>
      <c r="F258" s="165" t="s">
        <v>659</v>
      </c>
      <c r="I258" s="157"/>
      <c r="J258" s="166">
        <f>BK258</f>
        <v>0</v>
      </c>
      <c r="L258" s="154"/>
      <c r="M258" s="159"/>
      <c r="N258" s="160"/>
      <c r="O258" s="160"/>
      <c r="P258" s="161">
        <f>SUM(P259:P288)</f>
        <v>0</v>
      </c>
      <c r="Q258" s="160"/>
      <c r="R258" s="161">
        <f>SUM(R259:R288)</f>
        <v>65.27890242</v>
      </c>
      <c r="S258" s="160"/>
      <c r="T258" s="162">
        <f>SUM(T259:T288)</f>
        <v>7.281999999999999</v>
      </c>
      <c r="AR258" s="155" t="s">
        <v>82</v>
      </c>
      <c r="AT258" s="163" t="s">
        <v>74</v>
      </c>
      <c r="AU258" s="163" t="s">
        <v>82</v>
      </c>
      <c r="AY258" s="155" t="s">
        <v>177</v>
      </c>
      <c r="BK258" s="164">
        <f>SUM(BK259:BK288)</f>
        <v>0</v>
      </c>
    </row>
    <row r="259" spans="1:65" s="2" customFormat="1" ht="24" customHeight="1">
      <c r="A259" s="33"/>
      <c r="B259" s="167"/>
      <c r="C259" s="168" t="s">
        <v>391</v>
      </c>
      <c r="D259" s="168" t="s">
        <v>179</v>
      </c>
      <c r="E259" s="169" t="s">
        <v>1046</v>
      </c>
      <c r="F259" s="170" t="s">
        <v>1047</v>
      </c>
      <c r="G259" s="171" t="s">
        <v>182</v>
      </c>
      <c r="H259" s="172">
        <v>3.2</v>
      </c>
      <c r="I259" s="173"/>
      <c r="J259" s="174">
        <f>ROUND(I259*H259,2)</f>
        <v>0</v>
      </c>
      <c r="K259" s="170" t="s">
        <v>183</v>
      </c>
      <c r="L259" s="34"/>
      <c r="M259" s="175" t="s">
        <v>1</v>
      </c>
      <c r="N259" s="176" t="s">
        <v>40</v>
      </c>
      <c r="O259" s="59"/>
      <c r="P259" s="177">
        <f>O259*H259</f>
        <v>0</v>
      </c>
      <c r="Q259" s="177">
        <v>0.0026</v>
      </c>
      <c r="R259" s="177">
        <f>Q259*H259</f>
        <v>0.00832</v>
      </c>
      <c r="S259" s="177">
        <v>0</v>
      </c>
      <c r="T259" s="178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184</v>
      </c>
      <c r="AT259" s="179" t="s">
        <v>179</v>
      </c>
      <c r="AU259" s="179" t="s">
        <v>84</v>
      </c>
      <c r="AY259" s="18" t="s">
        <v>177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8" t="s">
        <v>82</v>
      </c>
      <c r="BK259" s="180">
        <f>ROUND(I259*H259,2)</f>
        <v>0</v>
      </c>
      <c r="BL259" s="18" t="s">
        <v>184</v>
      </c>
      <c r="BM259" s="179" t="s">
        <v>1048</v>
      </c>
    </row>
    <row r="260" spans="2:51" s="13" customFormat="1" ht="12">
      <c r="B260" s="181"/>
      <c r="D260" s="182" t="s">
        <v>189</v>
      </c>
      <c r="E260" s="183" t="s">
        <v>1</v>
      </c>
      <c r="F260" s="184" t="s">
        <v>1049</v>
      </c>
      <c r="H260" s="185">
        <v>3.2</v>
      </c>
      <c r="I260" s="186"/>
      <c r="L260" s="181"/>
      <c r="M260" s="187"/>
      <c r="N260" s="188"/>
      <c r="O260" s="188"/>
      <c r="P260" s="188"/>
      <c r="Q260" s="188"/>
      <c r="R260" s="188"/>
      <c r="S260" s="188"/>
      <c r="T260" s="189"/>
      <c r="AT260" s="183" t="s">
        <v>189</v>
      </c>
      <c r="AU260" s="183" t="s">
        <v>84</v>
      </c>
      <c r="AV260" s="13" t="s">
        <v>84</v>
      </c>
      <c r="AW260" s="13" t="s">
        <v>31</v>
      </c>
      <c r="AX260" s="13" t="s">
        <v>82</v>
      </c>
      <c r="AY260" s="183" t="s">
        <v>177</v>
      </c>
    </row>
    <row r="261" spans="1:65" s="2" customFormat="1" ht="16.5" customHeight="1">
      <c r="A261" s="33"/>
      <c r="B261" s="167"/>
      <c r="C261" s="168" t="s">
        <v>399</v>
      </c>
      <c r="D261" s="168" t="s">
        <v>179</v>
      </c>
      <c r="E261" s="169" t="s">
        <v>1050</v>
      </c>
      <c r="F261" s="170" t="s">
        <v>1051</v>
      </c>
      <c r="G261" s="171" t="s">
        <v>182</v>
      </c>
      <c r="H261" s="172">
        <v>3.2</v>
      </c>
      <c r="I261" s="173"/>
      <c r="J261" s="174">
        <f>ROUND(I261*H261,2)</f>
        <v>0</v>
      </c>
      <c r="K261" s="170" t="s">
        <v>183</v>
      </c>
      <c r="L261" s="34"/>
      <c r="M261" s="175" t="s">
        <v>1</v>
      </c>
      <c r="N261" s="176" t="s">
        <v>40</v>
      </c>
      <c r="O261" s="59"/>
      <c r="P261" s="177">
        <f>O261*H261</f>
        <v>0</v>
      </c>
      <c r="Q261" s="177">
        <v>1E-05</v>
      </c>
      <c r="R261" s="177">
        <f>Q261*H261</f>
        <v>3.2000000000000005E-05</v>
      </c>
      <c r="S261" s="177">
        <v>0</v>
      </c>
      <c r="T261" s="178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9" t="s">
        <v>184</v>
      </c>
      <c r="AT261" s="179" t="s">
        <v>179</v>
      </c>
      <c r="AU261" s="179" t="s">
        <v>84</v>
      </c>
      <c r="AY261" s="18" t="s">
        <v>177</v>
      </c>
      <c r="BE261" s="180">
        <f>IF(N261="základní",J261,0)</f>
        <v>0</v>
      </c>
      <c r="BF261" s="180">
        <f>IF(N261="snížená",J261,0)</f>
        <v>0</v>
      </c>
      <c r="BG261" s="180">
        <f>IF(N261="zákl. přenesená",J261,0)</f>
        <v>0</v>
      </c>
      <c r="BH261" s="180">
        <f>IF(N261="sníž. přenesená",J261,0)</f>
        <v>0</v>
      </c>
      <c r="BI261" s="180">
        <f>IF(N261="nulová",J261,0)</f>
        <v>0</v>
      </c>
      <c r="BJ261" s="18" t="s">
        <v>82</v>
      </c>
      <c r="BK261" s="180">
        <f>ROUND(I261*H261,2)</f>
        <v>0</v>
      </c>
      <c r="BL261" s="18" t="s">
        <v>184</v>
      </c>
      <c r="BM261" s="179" t="s">
        <v>1052</v>
      </c>
    </row>
    <row r="262" spans="1:65" s="2" customFormat="1" ht="24" customHeight="1">
      <c r="A262" s="33"/>
      <c r="B262" s="167"/>
      <c r="C262" s="168" t="s">
        <v>406</v>
      </c>
      <c r="D262" s="168" t="s">
        <v>179</v>
      </c>
      <c r="E262" s="169" t="s">
        <v>1053</v>
      </c>
      <c r="F262" s="170" t="s">
        <v>1054</v>
      </c>
      <c r="G262" s="171" t="s">
        <v>194</v>
      </c>
      <c r="H262" s="172">
        <v>22</v>
      </c>
      <c r="I262" s="173"/>
      <c r="J262" s="174">
        <f>ROUND(I262*H262,2)</f>
        <v>0</v>
      </c>
      <c r="K262" s="170" t="s">
        <v>183</v>
      </c>
      <c r="L262" s="34"/>
      <c r="M262" s="175" t="s">
        <v>1</v>
      </c>
      <c r="N262" s="176" t="s">
        <v>40</v>
      </c>
      <c r="O262" s="59"/>
      <c r="P262" s="177">
        <f>O262*H262</f>
        <v>0</v>
      </c>
      <c r="Q262" s="177">
        <v>0.1554</v>
      </c>
      <c r="R262" s="177">
        <f>Q262*H262</f>
        <v>3.4188</v>
      </c>
      <c r="S262" s="177">
        <v>0</v>
      </c>
      <c r="T262" s="17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184</v>
      </c>
      <c r="AT262" s="179" t="s">
        <v>179</v>
      </c>
      <c r="AU262" s="179" t="s">
        <v>84</v>
      </c>
      <c r="AY262" s="18" t="s">
        <v>177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8" t="s">
        <v>82</v>
      </c>
      <c r="BK262" s="180">
        <f>ROUND(I262*H262,2)</f>
        <v>0</v>
      </c>
      <c r="BL262" s="18" t="s">
        <v>184</v>
      </c>
      <c r="BM262" s="179" t="s">
        <v>1055</v>
      </c>
    </row>
    <row r="263" spans="2:51" s="13" customFormat="1" ht="12">
      <c r="B263" s="181"/>
      <c r="D263" s="182" t="s">
        <v>189</v>
      </c>
      <c r="E263" s="183" t="s">
        <v>1</v>
      </c>
      <c r="F263" s="184" t="s">
        <v>1056</v>
      </c>
      <c r="H263" s="185">
        <v>2</v>
      </c>
      <c r="I263" s="186"/>
      <c r="L263" s="181"/>
      <c r="M263" s="187"/>
      <c r="N263" s="188"/>
      <c r="O263" s="188"/>
      <c r="P263" s="188"/>
      <c r="Q263" s="188"/>
      <c r="R263" s="188"/>
      <c r="S263" s="188"/>
      <c r="T263" s="189"/>
      <c r="AT263" s="183" t="s">
        <v>189</v>
      </c>
      <c r="AU263" s="183" t="s">
        <v>84</v>
      </c>
      <c r="AV263" s="13" t="s">
        <v>84</v>
      </c>
      <c r="AW263" s="13" t="s">
        <v>31</v>
      </c>
      <c r="AX263" s="13" t="s">
        <v>75</v>
      </c>
      <c r="AY263" s="183" t="s">
        <v>177</v>
      </c>
    </row>
    <row r="264" spans="2:51" s="13" customFormat="1" ht="12">
      <c r="B264" s="181"/>
      <c r="D264" s="182" t="s">
        <v>189</v>
      </c>
      <c r="E264" s="183" t="s">
        <v>1</v>
      </c>
      <c r="F264" s="184" t="s">
        <v>1057</v>
      </c>
      <c r="H264" s="185">
        <v>19</v>
      </c>
      <c r="I264" s="186"/>
      <c r="L264" s="181"/>
      <c r="M264" s="187"/>
      <c r="N264" s="188"/>
      <c r="O264" s="188"/>
      <c r="P264" s="188"/>
      <c r="Q264" s="188"/>
      <c r="R264" s="188"/>
      <c r="S264" s="188"/>
      <c r="T264" s="189"/>
      <c r="AT264" s="183" t="s">
        <v>189</v>
      </c>
      <c r="AU264" s="183" t="s">
        <v>84</v>
      </c>
      <c r="AV264" s="13" t="s">
        <v>84</v>
      </c>
      <c r="AW264" s="13" t="s">
        <v>31</v>
      </c>
      <c r="AX264" s="13" t="s">
        <v>75</v>
      </c>
      <c r="AY264" s="183" t="s">
        <v>177</v>
      </c>
    </row>
    <row r="265" spans="2:51" s="13" customFormat="1" ht="12">
      <c r="B265" s="181"/>
      <c r="D265" s="182" t="s">
        <v>189</v>
      </c>
      <c r="E265" s="183" t="s">
        <v>1</v>
      </c>
      <c r="F265" s="184" t="s">
        <v>1058</v>
      </c>
      <c r="H265" s="185">
        <v>1</v>
      </c>
      <c r="I265" s="186"/>
      <c r="L265" s="181"/>
      <c r="M265" s="187"/>
      <c r="N265" s="188"/>
      <c r="O265" s="188"/>
      <c r="P265" s="188"/>
      <c r="Q265" s="188"/>
      <c r="R265" s="188"/>
      <c r="S265" s="188"/>
      <c r="T265" s="189"/>
      <c r="AT265" s="183" t="s">
        <v>189</v>
      </c>
      <c r="AU265" s="183" t="s">
        <v>84</v>
      </c>
      <c r="AV265" s="13" t="s">
        <v>84</v>
      </c>
      <c r="AW265" s="13" t="s">
        <v>31</v>
      </c>
      <c r="AX265" s="13" t="s">
        <v>75</v>
      </c>
      <c r="AY265" s="183" t="s">
        <v>177</v>
      </c>
    </row>
    <row r="266" spans="2:51" s="15" customFormat="1" ht="12">
      <c r="B266" s="197"/>
      <c r="D266" s="182" t="s">
        <v>189</v>
      </c>
      <c r="E266" s="198" t="s">
        <v>1</v>
      </c>
      <c r="F266" s="199" t="s">
        <v>202</v>
      </c>
      <c r="H266" s="200">
        <v>22</v>
      </c>
      <c r="I266" s="201"/>
      <c r="L266" s="197"/>
      <c r="M266" s="202"/>
      <c r="N266" s="203"/>
      <c r="O266" s="203"/>
      <c r="P266" s="203"/>
      <c r="Q266" s="203"/>
      <c r="R266" s="203"/>
      <c r="S266" s="203"/>
      <c r="T266" s="204"/>
      <c r="AT266" s="198" t="s">
        <v>189</v>
      </c>
      <c r="AU266" s="198" t="s">
        <v>84</v>
      </c>
      <c r="AV266" s="15" t="s">
        <v>184</v>
      </c>
      <c r="AW266" s="15" t="s">
        <v>31</v>
      </c>
      <c r="AX266" s="15" t="s">
        <v>82</v>
      </c>
      <c r="AY266" s="198" t="s">
        <v>177</v>
      </c>
    </row>
    <row r="267" spans="1:65" s="2" customFormat="1" ht="16.5" customHeight="1">
      <c r="A267" s="33"/>
      <c r="B267" s="167"/>
      <c r="C267" s="205" t="s">
        <v>410</v>
      </c>
      <c r="D267" s="205" t="s">
        <v>290</v>
      </c>
      <c r="E267" s="206" t="s">
        <v>1059</v>
      </c>
      <c r="F267" s="207" t="s">
        <v>1060</v>
      </c>
      <c r="G267" s="208" t="s">
        <v>194</v>
      </c>
      <c r="H267" s="209">
        <v>2</v>
      </c>
      <c r="I267" s="210"/>
      <c r="J267" s="211">
        <f>ROUND(I267*H267,2)</f>
        <v>0</v>
      </c>
      <c r="K267" s="207" t="s">
        <v>183</v>
      </c>
      <c r="L267" s="212"/>
      <c r="M267" s="213" t="s">
        <v>1</v>
      </c>
      <c r="N267" s="214" t="s">
        <v>40</v>
      </c>
      <c r="O267" s="59"/>
      <c r="P267" s="177">
        <f>O267*H267</f>
        <v>0</v>
      </c>
      <c r="Q267" s="177">
        <v>0.081</v>
      </c>
      <c r="R267" s="177">
        <f>Q267*H267</f>
        <v>0.162</v>
      </c>
      <c r="S267" s="177">
        <v>0</v>
      </c>
      <c r="T267" s="178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9" t="s">
        <v>217</v>
      </c>
      <c r="AT267" s="179" t="s">
        <v>290</v>
      </c>
      <c r="AU267" s="179" t="s">
        <v>84</v>
      </c>
      <c r="AY267" s="18" t="s">
        <v>177</v>
      </c>
      <c r="BE267" s="180">
        <f>IF(N267="základní",J267,0)</f>
        <v>0</v>
      </c>
      <c r="BF267" s="180">
        <f>IF(N267="snížená",J267,0)</f>
        <v>0</v>
      </c>
      <c r="BG267" s="180">
        <f>IF(N267="zákl. přenesená",J267,0)</f>
        <v>0</v>
      </c>
      <c r="BH267" s="180">
        <f>IF(N267="sníž. přenesená",J267,0)</f>
        <v>0</v>
      </c>
      <c r="BI267" s="180">
        <f>IF(N267="nulová",J267,0)</f>
        <v>0</v>
      </c>
      <c r="BJ267" s="18" t="s">
        <v>82</v>
      </c>
      <c r="BK267" s="180">
        <f>ROUND(I267*H267,2)</f>
        <v>0</v>
      </c>
      <c r="BL267" s="18" t="s">
        <v>184</v>
      </c>
      <c r="BM267" s="179" t="s">
        <v>1061</v>
      </c>
    </row>
    <row r="268" spans="1:65" s="2" customFormat="1" ht="24" customHeight="1">
      <c r="A268" s="33"/>
      <c r="B268" s="167"/>
      <c r="C268" s="205" t="s">
        <v>417</v>
      </c>
      <c r="D268" s="205" t="s">
        <v>290</v>
      </c>
      <c r="E268" s="206" t="s">
        <v>1062</v>
      </c>
      <c r="F268" s="207" t="s">
        <v>1063</v>
      </c>
      <c r="G268" s="208" t="s">
        <v>194</v>
      </c>
      <c r="H268" s="209">
        <v>19.95</v>
      </c>
      <c r="I268" s="210"/>
      <c r="J268" s="211">
        <f>ROUND(I268*H268,2)</f>
        <v>0</v>
      </c>
      <c r="K268" s="207" t="s">
        <v>183</v>
      </c>
      <c r="L268" s="212"/>
      <c r="M268" s="213" t="s">
        <v>1</v>
      </c>
      <c r="N268" s="214" t="s">
        <v>40</v>
      </c>
      <c r="O268" s="59"/>
      <c r="P268" s="177">
        <f>O268*H268</f>
        <v>0</v>
      </c>
      <c r="Q268" s="177">
        <v>0.0483</v>
      </c>
      <c r="R268" s="177">
        <f>Q268*H268</f>
        <v>0.963585</v>
      </c>
      <c r="S268" s="177">
        <v>0</v>
      </c>
      <c r="T268" s="178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9" t="s">
        <v>217</v>
      </c>
      <c r="AT268" s="179" t="s">
        <v>290</v>
      </c>
      <c r="AU268" s="179" t="s">
        <v>84</v>
      </c>
      <c r="AY268" s="18" t="s">
        <v>177</v>
      </c>
      <c r="BE268" s="180">
        <f>IF(N268="základní",J268,0)</f>
        <v>0</v>
      </c>
      <c r="BF268" s="180">
        <f>IF(N268="snížená",J268,0)</f>
        <v>0</v>
      </c>
      <c r="BG268" s="180">
        <f>IF(N268="zákl. přenesená",J268,0)</f>
        <v>0</v>
      </c>
      <c r="BH268" s="180">
        <f>IF(N268="sníž. přenesená",J268,0)</f>
        <v>0</v>
      </c>
      <c r="BI268" s="180">
        <f>IF(N268="nulová",J268,0)</f>
        <v>0</v>
      </c>
      <c r="BJ268" s="18" t="s">
        <v>82</v>
      </c>
      <c r="BK268" s="180">
        <f>ROUND(I268*H268,2)</f>
        <v>0</v>
      </c>
      <c r="BL268" s="18" t="s">
        <v>184</v>
      </c>
      <c r="BM268" s="179" t="s">
        <v>1064</v>
      </c>
    </row>
    <row r="269" spans="2:51" s="13" customFormat="1" ht="12">
      <c r="B269" s="181"/>
      <c r="D269" s="182" t="s">
        <v>189</v>
      </c>
      <c r="E269" s="183" t="s">
        <v>1</v>
      </c>
      <c r="F269" s="184" t="s">
        <v>1065</v>
      </c>
      <c r="H269" s="185">
        <v>19.95</v>
      </c>
      <c r="I269" s="186"/>
      <c r="L269" s="181"/>
      <c r="M269" s="187"/>
      <c r="N269" s="188"/>
      <c r="O269" s="188"/>
      <c r="P269" s="188"/>
      <c r="Q269" s="188"/>
      <c r="R269" s="188"/>
      <c r="S269" s="188"/>
      <c r="T269" s="189"/>
      <c r="AT269" s="183" t="s">
        <v>189</v>
      </c>
      <c r="AU269" s="183" t="s">
        <v>84</v>
      </c>
      <c r="AV269" s="13" t="s">
        <v>84</v>
      </c>
      <c r="AW269" s="13" t="s">
        <v>31</v>
      </c>
      <c r="AX269" s="13" t="s">
        <v>82</v>
      </c>
      <c r="AY269" s="183" t="s">
        <v>177</v>
      </c>
    </row>
    <row r="270" spans="1:65" s="2" customFormat="1" ht="24" customHeight="1">
      <c r="A270" s="33"/>
      <c r="B270" s="167"/>
      <c r="C270" s="205" t="s">
        <v>421</v>
      </c>
      <c r="D270" s="205" t="s">
        <v>290</v>
      </c>
      <c r="E270" s="206" t="s">
        <v>1066</v>
      </c>
      <c r="F270" s="207" t="s">
        <v>1067</v>
      </c>
      <c r="G270" s="208" t="s">
        <v>194</v>
      </c>
      <c r="H270" s="209">
        <v>1</v>
      </c>
      <c r="I270" s="210"/>
      <c r="J270" s="211">
        <f>ROUND(I270*H270,2)</f>
        <v>0</v>
      </c>
      <c r="K270" s="207" t="s">
        <v>183</v>
      </c>
      <c r="L270" s="212"/>
      <c r="M270" s="213" t="s">
        <v>1</v>
      </c>
      <c r="N270" s="214" t="s">
        <v>40</v>
      </c>
      <c r="O270" s="59"/>
      <c r="P270" s="177">
        <f>O270*H270</f>
        <v>0</v>
      </c>
      <c r="Q270" s="177">
        <v>0.064</v>
      </c>
      <c r="R270" s="177">
        <f>Q270*H270</f>
        <v>0.064</v>
      </c>
      <c r="S270" s="177">
        <v>0</v>
      </c>
      <c r="T270" s="17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217</v>
      </c>
      <c r="AT270" s="179" t="s">
        <v>290</v>
      </c>
      <c r="AU270" s="179" t="s">
        <v>84</v>
      </c>
      <c r="AY270" s="18" t="s">
        <v>177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82</v>
      </c>
      <c r="BK270" s="180">
        <f>ROUND(I270*H270,2)</f>
        <v>0</v>
      </c>
      <c r="BL270" s="18" t="s">
        <v>184</v>
      </c>
      <c r="BM270" s="179" t="s">
        <v>1068</v>
      </c>
    </row>
    <row r="271" spans="1:65" s="2" customFormat="1" ht="24" customHeight="1">
      <c r="A271" s="33"/>
      <c r="B271" s="167"/>
      <c r="C271" s="168" t="s">
        <v>425</v>
      </c>
      <c r="D271" s="168" t="s">
        <v>179</v>
      </c>
      <c r="E271" s="169" t="s">
        <v>682</v>
      </c>
      <c r="F271" s="170" t="s">
        <v>683</v>
      </c>
      <c r="G271" s="171" t="s">
        <v>194</v>
      </c>
      <c r="H271" s="172">
        <v>4</v>
      </c>
      <c r="I271" s="173"/>
      <c r="J271" s="174">
        <f>ROUND(I271*H271,2)</f>
        <v>0</v>
      </c>
      <c r="K271" s="170" t="s">
        <v>183</v>
      </c>
      <c r="L271" s="34"/>
      <c r="M271" s="175" t="s">
        <v>1</v>
      </c>
      <c r="N271" s="176" t="s">
        <v>40</v>
      </c>
      <c r="O271" s="59"/>
      <c r="P271" s="177">
        <f>O271*H271</f>
        <v>0</v>
      </c>
      <c r="Q271" s="177">
        <v>0.1295</v>
      </c>
      <c r="R271" s="177">
        <f>Q271*H271</f>
        <v>0.518</v>
      </c>
      <c r="S271" s="177">
        <v>0</v>
      </c>
      <c r="T271" s="17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9" t="s">
        <v>184</v>
      </c>
      <c r="AT271" s="179" t="s">
        <v>179</v>
      </c>
      <c r="AU271" s="179" t="s">
        <v>84</v>
      </c>
      <c r="AY271" s="18" t="s">
        <v>177</v>
      </c>
      <c r="BE271" s="180">
        <f>IF(N271="základní",J271,0)</f>
        <v>0</v>
      </c>
      <c r="BF271" s="180">
        <f>IF(N271="snížená",J271,0)</f>
        <v>0</v>
      </c>
      <c r="BG271" s="180">
        <f>IF(N271="zákl. přenesená",J271,0)</f>
        <v>0</v>
      </c>
      <c r="BH271" s="180">
        <f>IF(N271="sníž. přenesená",J271,0)</f>
        <v>0</v>
      </c>
      <c r="BI271" s="180">
        <f>IF(N271="nulová",J271,0)</f>
        <v>0</v>
      </c>
      <c r="BJ271" s="18" t="s">
        <v>82</v>
      </c>
      <c r="BK271" s="180">
        <f>ROUND(I271*H271,2)</f>
        <v>0</v>
      </c>
      <c r="BL271" s="18" t="s">
        <v>184</v>
      </c>
      <c r="BM271" s="179" t="s">
        <v>1069</v>
      </c>
    </row>
    <row r="272" spans="1:65" s="2" customFormat="1" ht="16.5" customHeight="1">
      <c r="A272" s="33"/>
      <c r="B272" s="167"/>
      <c r="C272" s="205" t="s">
        <v>434</v>
      </c>
      <c r="D272" s="205" t="s">
        <v>290</v>
      </c>
      <c r="E272" s="206" t="s">
        <v>686</v>
      </c>
      <c r="F272" s="207" t="s">
        <v>687</v>
      </c>
      <c r="G272" s="208" t="s">
        <v>194</v>
      </c>
      <c r="H272" s="209">
        <v>4.2</v>
      </c>
      <c r="I272" s="210"/>
      <c r="J272" s="211">
        <f>ROUND(I272*H272,2)</f>
        <v>0</v>
      </c>
      <c r="K272" s="207" t="s">
        <v>183</v>
      </c>
      <c r="L272" s="212"/>
      <c r="M272" s="213" t="s">
        <v>1</v>
      </c>
      <c r="N272" s="214" t="s">
        <v>40</v>
      </c>
      <c r="O272" s="59"/>
      <c r="P272" s="177">
        <f>O272*H272</f>
        <v>0</v>
      </c>
      <c r="Q272" s="177">
        <v>0.058</v>
      </c>
      <c r="R272" s="177">
        <f>Q272*H272</f>
        <v>0.2436</v>
      </c>
      <c r="S272" s="177">
        <v>0</v>
      </c>
      <c r="T272" s="17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9" t="s">
        <v>217</v>
      </c>
      <c r="AT272" s="179" t="s">
        <v>290</v>
      </c>
      <c r="AU272" s="179" t="s">
        <v>84</v>
      </c>
      <c r="AY272" s="18" t="s">
        <v>177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18" t="s">
        <v>82</v>
      </c>
      <c r="BK272" s="180">
        <f>ROUND(I272*H272,2)</f>
        <v>0</v>
      </c>
      <c r="BL272" s="18" t="s">
        <v>184</v>
      </c>
      <c r="BM272" s="179" t="s">
        <v>1070</v>
      </c>
    </row>
    <row r="273" spans="2:51" s="13" customFormat="1" ht="12">
      <c r="B273" s="181"/>
      <c r="D273" s="182" t="s">
        <v>189</v>
      </c>
      <c r="E273" s="183" t="s">
        <v>1</v>
      </c>
      <c r="F273" s="184" t="s">
        <v>1071</v>
      </c>
      <c r="H273" s="185">
        <v>4.2</v>
      </c>
      <c r="I273" s="186"/>
      <c r="L273" s="181"/>
      <c r="M273" s="187"/>
      <c r="N273" s="188"/>
      <c r="O273" s="188"/>
      <c r="P273" s="188"/>
      <c r="Q273" s="188"/>
      <c r="R273" s="188"/>
      <c r="S273" s="188"/>
      <c r="T273" s="189"/>
      <c r="AT273" s="183" t="s">
        <v>189</v>
      </c>
      <c r="AU273" s="183" t="s">
        <v>84</v>
      </c>
      <c r="AV273" s="13" t="s">
        <v>84</v>
      </c>
      <c r="AW273" s="13" t="s">
        <v>31</v>
      </c>
      <c r="AX273" s="13" t="s">
        <v>82</v>
      </c>
      <c r="AY273" s="183" t="s">
        <v>177</v>
      </c>
    </row>
    <row r="274" spans="1:65" s="2" customFormat="1" ht="24" customHeight="1">
      <c r="A274" s="33"/>
      <c r="B274" s="167"/>
      <c r="C274" s="168" t="s">
        <v>440</v>
      </c>
      <c r="D274" s="168" t="s">
        <v>179</v>
      </c>
      <c r="E274" s="169" t="s">
        <v>691</v>
      </c>
      <c r="F274" s="170" t="s">
        <v>692</v>
      </c>
      <c r="G274" s="171" t="s">
        <v>198</v>
      </c>
      <c r="H274" s="172">
        <v>1.463</v>
      </c>
      <c r="I274" s="173"/>
      <c r="J274" s="174">
        <f>ROUND(I274*H274,2)</f>
        <v>0</v>
      </c>
      <c r="K274" s="170" t="s">
        <v>183</v>
      </c>
      <c r="L274" s="34"/>
      <c r="M274" s="175" t="s">
        <v>1</v>
      </c>
      <c r="N274" s="176" t="s">
        <v>40</v>
      </c>
      <c r="O274" s="59"/>
      <c r="P274" s="177">
        <f>O274*H274</f>
        <v>0</v>
      </c>
      <c r="Q274" s="177">
        <v>2.25634</v>
      </c>
      <c r="R274" s="177">
        <f>Q274*H274</f>
        <v>3.3010254199999998</v>
      </c>
      <c r="S274" s="177">
        <v>0</v>
      </c>
      <c r="T274" s="178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9" t="s">
        <v>184</v>
      </c>
      <c r="AT274" s="179" t="s">
        <v>179</v>
      </c>
      <c r="AU274" s="179" t="s">
        <v>84</v>
      </c>
      <c r="AY274" s="18" t="s">
        <v>177</v>
      </c>
      <c r="BE274" s="180">
        <f>IF(N274="základní",J274,0)</f>
        <v>0</v>
      </c>
      <c r="BF274" s="180">
        <f>IF(N274="snížená",J274,0)</f>
        <v>0</v>
      </c>
      <c r="BG274" s="180">
        <f>IF(N274="zákl. přenesená",J274,0)</f>
        <v>0</v>
      </c>
      <c r="BH274" s="180">
        <f>IF(N274="sníž. přenesená",J274,0)</f>
        <v>0</v>
      </c>
      <c r="BI274" s="180">
        <f>IF(N274="nulová",J274,0)</f>
        <v>0</v>
      </c>
      <c r="BJ274" s="18" t="s">
        <v>82</v>
      </c>
      <c r="BK274" s="180">
        <f>ROUND(I274*H274,2)</f>
        <v>0</v>
      </c>
      <c r="BL274" s="18" t="s">
        <v>184</v>
      </c>
      <c r="BM274" s="179" t="s">
        <v>1072</v>
      </c>
    </row>
    <row r="275" spans="2:51" s="13" customFormat="1" ht="12">
      <c r="B275" s="181"/>
      <c r="D275" s="182" t="s">
        <v>189</v>
      </c>
      <c r="E275" s="183" t="s">
        <v>1</v>
      </c>
      <c r="F275" s="184" t="s">
        <v>915</v>
      </c>
      <c r="H275" s="185">
        <v>0.203</v>
      </c>
      <c r="I275" s="186"/>
      <c r="L275" s="181"/>
      <c r="M275" s="187"/>
      <c r="N275" s="188"/>
      <c r="O275" s="188"/>
      <c r="P275" s="188"/>
      <c r="Q275" s="188"/>
      <c r="R275" s="188"/>
      <c r="S275" s="188"/>
      <c r="T275" s="189"/>
      <c r="AT275" s="183" t="s">
        <v>189</v>
      </c>
      <c r="AU275" s="183" t="s">
        <v>84</v>
      </c>
      <c r="AV275" s="13" t="s">
        <v>84</v>
      </c>
      <c r="AW275" s="13" t="s">
        <v>31</v>
      </c>
      <c r="AX275" s="13" t="s">
        <v>75</v>
      </c>
      <c r="AY275" s="183" t="s">
        <v>177</v>
      </c>
    </row>
    <row r="276" spans="2:51" s="13" customFormat="1" ht="12">
      <c r="B276" s="181"/>
      <c r="D276" s="182" t="s">
        <v>189</v>
      </c>
      <c r="E276" s="183" t="s">
        <v>1</v>
      </c>
      <c r="F276" s="184" t="s">
        <v>916</v>
      </c>
      <c r="H276" s="185">
        <v>1.14</v>
      </c>
      <c r="I276" s="186"/>
      <c r="L276" s="181"/>
      <c r="M276" s="187"/>
      <c r="N276" s="188"/>
      <c r="O276" s="188"/>
      <c r="P276" s="188"/>
      <c r="Q276" s="188"/>
      <c r="R276" s="188"/>
      <c r="S276" s="188"/>
      <c r="T276" s="189"/>
      <c r="AT276" s="183" t="s">
        <v>189</v>
      </c>
      <c r="AU276" s="183" t="s">
        <v>84</v>
      </c>
      <c r="AV276" s="13" t="s">
        <v>84</v>
      </c>
      <c r="AW276" s="13" t="s">
        <v>31</v>
      </c>
      <c r="AX276" s="13" t="s">
        <v>75</v>
      </c>
      <c r="AY276" s="183" t="s">
        <v>177</v>
      </c>
    </row>
    <row r="277" spans="2:51" s="13" customFormat="1" ht="12">
      <c r="B277" s="181"/>
      <c r="D277" s="182" t="s">
        <v>189</v>
      </c>
      <c r="E277" s="183" t="s">
        <v>1</v>
      </c>
      <c r="F277" s="184" t="s">
        <v>917</v>
      </c>
      <c r="H277" s="185">
        <v>0.12</v>
      </c>
      <c r="I277" s="186"/>
      <c r="L277" s="181"/>
      <c r="M277" s="187"/>
      <c r="N277" s="188"/>
      <c r="O277" s="188"/>
      <c r="P277" s="188"/>
      <c r="Q277" s="188"/>
      <c r="R277" s="188"/>
      <c r="S277" s="188"/>
      <c r="T277" s="189"/>
      <c r="AT277" s="183" t="s">
        <v>189</v>
      </c>
      <c r="AU277" s="183" t="s">
        <v>84</v>
      </c>
      <c r="AV277" s="13" t="s">
        <v>84</v>
      </c>
      <c r="AW277" s="13" t="s">
        <v>31</v>
      </c>
      <c r="AX277" s="13" t="s">
        <v>75</v>
      </c>
      <c r="AY277" s="183" t="s">
        <v>177</v>
      </c>
    </row>
    <row r="278" spans="2:51" s="15" customFormat="1" ht="12">
      <c r="B278" s="197"/>
      <c r="D278" s="182" t="s">
        <v>189</v>
      </c>
      <c r="E278" s="198" t="s">
        <v>1</v>
      </c>
      <c r="F278" s="199" t="s">
        <v>202</v>
      </c>
      <c r="H278" s="200">
        <v>1.463</v>
      </c>
      <c r="I278" s="201"/>
      <c r="L278" s="197"/>
      <c r="M278" s="202"/>
      <c r="N278" s="203"/>
      <c r="O278" s="203"/>
      <c r="P278" s="203"/>
      <c r="Q278" s="203"/>
      <c r="R278" s="203"/>
      <c r="S278" s="203"/>
      <c r="T278" s="204"/>
      <c r="AT278" s="198" t="s">
        <v>189</v>
      </c>
      <c r="AU278" s="198" t="s">
        <v>84</v>
      </c>
      <c r="AV278" s="15" t="s">
        <v>184</v>
      </c>
      <c r="AW278" s="15" t="s">
        <v>31</v>
      </c>
      <c r="AX278" s="15" t="s">
        <v>82</v>
      </c>
      <c r="AY278" s="198" t="s">
        <v>177</v>
      </c>
    </row>
    <row r="279" spans="1:65" s="2" customFormat="1" ht="16.5" customHeight="1">
      <c r="A279" s="33"/>
      <c r="B279" s="167"/>
      <c r="C279" s="168" t="s">
        <v>636</v>
      </c>
      <c r="D279" s="168" t="s">
        <v>179</v>
      </c>
      <c r="E279" s="169" t="s">
        <v>1073</v>
      </c>
      <c r="F279" s="170" t="s">
        <v>1074</v>
      </c>
      <c r="G279" s="171" t="s">
        <v>194</v>
      </c>
      <c r="H279" s="172">
        <v>20</v>
      </c>
      <c r="I279" s="173"/>
      <c r="J279" s="174">
        <f aca="true" t="shared" si="0" ref="J279:J284">ROUND(I279*H279,2)</f>
        <v>0</v>
      </c>
      <c r="K279" s="170" t="s">
        <v>183</v>
      </c>
      <c r="L279" s="34"/>
      <c r="M279" s="175" t="s">
        <v>1</v>
      </c>
      <c r="N279" s="176" t="s">
        <v>40</v>
      </c>
      <c r="O279" s="59"/>
      <c r="P279" s="177">
        <f aca="true" t="shared" si="1" ref="P279:P284">O279*H279</f>
        <v>0</v>
      </c>
      <c r="Q279" s="177">
        <v>0</v>
      </c>
      <c r="R279" s="177">
        <f aca="true" t="shared" si="2" ref="R279:R284">Q279*H279</f>
        <v>0</v>
      </c>
      <c r="S279" s="177">
        <v>0</v>
      </c>
      <c r="T279" s="178">
        <f aca="true" t="shared" si="3" ref="T279:T284"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9" t="s">
        <v>184</v>
      </c>
      <c r="AT279" s="179" t="s">
        <v>179</v>
      </c>
      <c r="AU279" s="179" t="s">
        <v>84</v>
      </c>
      <c r="AY279" s="18" t="s">
        <v>177</v>
      </c>
      <c r="BE279" s="180">
        <f aca="true" t="shared" si="4" ref="BE279:BE284">IF(N279="základní",J279,0)</f>
        <v>0</v>
      </c>
      <c r="BF279" s="180">
        <f aca="true" t="shared" si="5" ref="BF279:BF284">IF(N279="snížená",J279,0)</f>
        <v>0</v>
      </c>
      <c r="BG279" s="180">
        <f aca="true" t="shared" si="6" ref="BG279:BG284">IF(N279="zákl. přenesená",J279,0)</f>
        <v>0</v>
      </c>
      <c r="BH279" s="180">
        <f aca="true" t="shared" si="7" ref="BH279:BH284">IF(N279="sníž. přenesená",J279,0)</f>
        <v>0</v>
      </c>
      <c r="BI279" s="180">
        <f aca="true" t="shared" si="8" ref="BI279:BI284">IF(N279="nulová",J279,0)</f>
        <v>0</v>
      </c>
      <c r="BJ279" s="18" t="s">
        <v>82</v>
      </c>
      <c r="BK279" s="180">
        <f aca="true" t="shared" si="9" ref="BK279:BK284">ROUND(I279*H279,2)</f>
        <v>0</v>
      </c>
      <c r="BL279" s="18" t="s">
        <v>184</v>
      </c>
      <c r="BM279" s="179" t="s">
        <v>1075</v>
      </c>
    </row>
    <row r="280" spans="1:65" s="2" customFormat="1" ht="24" customHeight="1">
      <c r="A280" s="33"/>
      <c r="B280" s="167"/>
      <c r="C280" s="168" t="s">
        <v>641</v>
      </c>
      <c r="D280" s="168" t="s">
        <v>179</v>
      </c>
      <c r="E280" s="169" t="s">
        <v>1076</v>
      </c>
      <c r="F280" s="170" t="s">
        <v>1077</v>
      </c>
      <c r="G280" s="171" t="s">
        <v>274</v>
      </c>
      <c r="H280" s="172">
        <v>1</v>
      </c>
      <c r="I280" s="173"/>
      <c r="J280" s="174">
        <f t="shared" si="0"/>
        <v>0</v>
      </c>
      <c r="K280" s="170" t="s">
        <v>1</v>
      </c>
      <c r="L280" s="34"/>
      <c r="M280" s="175" t="s">
        <v>1</v>
      </c>
      <c r="N280" s="176" t="s">
        <v>40</v>
      </c>
      <c r="O280" s="59"/>
      <c r="P280" s="177">
        <f t="shared" si="1"/>
        <v>0</v>
      </c>
      <c r="Q280" s="177">
        <v>8.0855</v>
      </c>
      <c r="R280" s="177">
        <f t="shared" si="2"/>
        <v>8.0855</v>
      </c>
      <c r="S280" s="177">
        <v>0</v>
      </c>
      <c r="T280" s="178">
        <f t="shared" si="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9" t="s">
        <v>184</v>
      </c>
      <c r="AT280" s="179" t="s">
        <v>179</v>
      </c>
      <c r="AU280" s="179" t="s">
        <v>84</v>
      </c>
      <c r="AY280" s="18" t="s">
        <v>177</v>
      </c>
      <c r="BE280" s="180">
        <f t="shared" si="4"/>
        <v>0</v>
      </c>
      <c r="BF280" s="180">
        <f t="shared" si="5"/>
        <v>0</v>
      </c>
      <c r="BG280" s="180">
        <f t="shared" si="6"/>
        <v>0</v>
      </c>
      <c r="BH280" s="180">
        <f t="shared" si="7"/>
        <v>0</v>
      </c>
      <c r="BI280" s="180">
        <f t="shared" si="8"/>
        <v>0</v>
      </c>
      <c r="BJ280" s="18" t="s">
        <v>82</v>
      </c>
      <c r="BK280" s="180">
        <f t="shared" si="9"/>
        <v>0</v>
      </c>
      <c r="BL280" s="18" t="s">
        <v>184</v>
      </c>
      <c r="BM280" s="179" t="s">
        <v>1078</v>
      </c>
    </row>
    <row r="281" spans="1:65" s="2" customFormat="1" ht="24" customHeight="1">
      <c r="A281" s="33"/>
      <c r="B281" s="167"/>
      <c r="C281" s="168" t="s">
        <v>645</v>
      </c>
      <c r="D281" s="168" t="s">
        <v>179</v>
      </c>
      <c r="E281" s="169" t="s">
        <v>1079</v>
      </c>
      <c r="F281" s="170" t="s">
        <v>1080</v>
      </c>
      <c r="G281" s="171" t="s">
        <v>274</v>
      </c>
      <c r="H281" s="172">
        <v>4</v>
      </c>
      <c r="I281" s="173"/>
      <c r="J281" s="174">
        <f t="shared" si="0"/>
        <v>0</v>
      </c>
      <c r="K281" s="170" t="s">
        <v>1</v>
      </c>
      <c r="L281" s="34"/>
      <c r="M281" s="175" t="s">
        <v>1</v>
      </c>
      <c r="N281" s="176" t="s">
        <v>40</v>
      </c>
      <c r="O281" s="59"/>
      <c r="P281" s="177">
        <f t="shared" si="1"/>
        <v>0</v>
      </c>
      <c r="Q281" s="177">
        <v>8.0855</v>
      </c>
      <c r="R281" s="177">
        <f t="shared" si="2"/>
        <v>32.342</v>
      </c>
      <c r="S281" s="177">
        <v>0</v>
      </c>
      <c r="T281" s="178">
        <f t="shared" si="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9" t="s">
        <v>184</v>
      </c>
      <c r="AT281" s="179" t="s">
        <v>179</v>
      </c>
      <c r="AU281" s="179" t="s">
        <v>84</v>
      </c>
      <c r="AY281" s="18" t="s">
        <v>177</v>
      </c>
      <c r="BE281" s="180">
        <f t="shared" si="4"/>
        <v>0</v>
      </c>
      <c r="BF281" s="180">
        <f t="shared" si="5"/>
        <v>0</v>
      </c>
      <c r="BG281" s="180">
        <f t="shared" si="6"/>
        <v>0</v>
      </c>
      <c r="BH281" s="180">
        <f t="shared" si="7"/>
        <v>0</v>
      </c>
      <c r="BI281" s="180">
        <f t="shared" si="8"/>
        <v>0</v>
      </c>
      <c r="BJ281" s="18" t="s">
        <v>82</v>
      </c>
      <c r="BK281" s="180">
        <f t="shared" si="9"/>
        <v>0</v>
      </c>
      <c r="BL281" s="18" t="s">
        <v>184</v>
      </c>
      <c r="BM281" s="179" t="s">
        <v>1081</v>
      </c>
    </row>
    <row r="282" spans="1:65" s="2" customFormat="1" ht="24" customHeight="1">
      <c r="A282" s="33"/>
      <c r="B282" s="167"/>
      <c r="C282" s="168" t="s">
        <v>650</v>
      </c>
      <c r="D282" s="168" t="s">
        <v>179</v>
      </c>
      <c r="E282" s="169" t="s">
        <v>1082</v>
      </c>
      <c r="F282" s="170" t="s">
        <v>1083</v>
      </c>
      <c r="G282" s="171" t="s">
        <v>274</v>
      </c>
      <c r="H282" s="172">
        <v>1</v>
      </c>
      <c r="I282" s="173"/>
      <c r="J282" s="174">
        <f t="shared" si="0"/>
        <v>0</v>
      </c>
      <c r="K282" s="170" t="s">
        <v>1</v>
      </c>
      <c r="L282" s="34"/>
      <c r="M282" s="175" t="s">
        <v>1</v>
      </c>
      <c r="N282" s="176" t="s">
        <v>40</v>
      </c>
      <c r="O282" s="59"/>
      <c r="P282" s="177">
        <f t="shared" si="1"/>
        <v>0</v>
      </c>
      <c r="Q282" s="177">
        <v>8.0855</v>
      </c>
      <c r="R282" s="177">
        <f t="shared" si="2"/>
        <v>8.0855</v>
      </c>
      <c r="S282" s="177">
        <v>0</v>
      </c>
      <c r="T282" s="178">
        <f t="shared" si="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9" t="s">
        <v>184</v>
      </c>
      <c r="AT282" s="179" t="s">
        <v>179</v>
      </c>
      <c r="AU282" s="179" t="s">
        <v>84</v>
      </c>
      <c r="AY282" s="18" t="s">
        <v>177</v>
      </c>
      <c r="BE282" s="180">
        <f t="shared" si="4"/>
        <v>0</v>
      </c>
      <c r="BF282" s="180">
        <f t="shared" si="5"/>
        <v>0</v>
      </c>
      <c r="BG282" s="180">
        <f t="shared" si="6"/>
        <v>0</v>
      </c>
      <c r="BH282" s="180">
        <f t="shared" si="7"/>
        <v>0</v>
      </c>
      <c r="BI282" s="180">
        <f t="shared" si="8"/>
        <v>0</v>
      </c>
      <c r="BJ282" s="18" t="s">
        <v>82</v>
      </c>
      <c r="BK282" s="180">
        <f t="shared" si="9"/>
        <v>0</v>
      </c>
      <c r="BL282" s="18" t="s">
        <v>184</v>
      </c>
      <c r="BM282" s="179" t="s">
        <v>1084</v>
      </c>
    </row>
    <row r="283" spans="1:65" s="2" customFormat="1" ht="24" customHeight="1">
      <c r="A283" s="33"/>
      <c r="B283" s="167"/>
      <c r="C283" s="168" t="s">
        <v>655</v>
      </c>
      <c r="D283" s="168" t="s">
        <v>179</v>
      </c>
      <c r="E283" s="169" t="s">
        <v>1085</v>
      </c>
      <c r="F283" s="170" t="s">
        <v>1086</v>
      </c>
      <c r="G283" s="171" t="s">
        <v>274</v>
      </c>
      <c r="H283" s="172">
        <v>1</v>
      </c>
      <c r="I283" s="173"/>
      <c r="J283" s="174">
        <f t="shared" si="0"/>
        <v>0</v>
      </c>
      <c r="K283" s="170" t="s">
        <v>1</v>
      </c>
      <c r="L283" s="34"/>
      <c r="M283" s="175" t="s">
        <v>1</v>
      </c>
      <c r="N283" s="176" t="s">
        <v>40</v>
      </c>
      <c r="O283" s="59"/>
      <c r="P283" s="177">
        <f t="shared" si="1"/>
        <v>0</v>
      </c>
      <c r="Q283" s="177">
        <v>8.0855</v>
      </c>
      <c r="R283" s="177">
        <f t="shared" si="2"/>
        <v>8.0855</v>
      </c>
      <c r="S283" s="177">
        <v>0</v>
      </c>
      <c r="T283" s="178">
        <f t="shared" si="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9" t="s">
        <v>184</v>
      </c>
      <c r="AT283" s="179" t="s">
        <v>179</v>
      </c>
      <c r="AU283" s="179" t="s">
        <v>84</v>
      </c>
      <c r="AY283" s="18" t="s">
        <v>177</v>
      </c>
      <c r="BE283" s="180">
        <f t="shared" si="4"/>
        <v>0</v>
      </c>
      <c r="BF283" s="180">
        <f t="shared" si="5"/>
        <v>0</v>
      </c>
      <c r="BG283" s="180">
        <f t="shared" si="6"/>
        <v>0</v>
      </c>
      <c r="BH283" s="180">
        <f t="shared" si="7"/>
        <v>0</v>
      </c>
      <c r="BI283" s="180">
        <f t="shared" si="8"/>
        <v>0</v>
      </c>
      <c r="BJ283" s="18" t="s">
        <v>82</v>
      </c>
      <c r="BK283" s="180">
        <f t="shared" si="9"/>
        <v>0</v>
      </c>
      <c r="BL283" s="18" t="s">
        <v>184</v>
      </c>
      <c r="BM283" s="179" t="s">
        <v>1087</v>
      </c>
    </row>
    <row r="284" spans="1:65" s="2" customFormat="1" ht="24" customHeight="1">
      <c r="A284" s="33"/>
      <c r="B284" s="167"/>
      <c r="C284" s="168" t="s">
        <v>660</v>
      </c>
      <c r="D284" s="168" t="s">
        <v>179</v>
      </c>
      <c r="E284" s="169" t="s">
        <v>744</v>
      </c>
      <c r="F284" s="170" t="s">
        <v>745</v>
      </c>
      <c r="G284" s="171" t="s">
        <v>274</v>
      </c>
      <c r="H284" s="172">
        <v>26</v>
      </c>
      <c r="I284" s="173"/>
      <c r="J284" s="174">
        <f t="shared" si="0"/>
        <v>0</v>
      </c>
      <c r="K284" s="170" t="s">
        <v>183</v>
      </c>
      <c r="L284" s="34"/>
      <c r="M284" s="175" t="s">
        <v>1</v>
      </c>
      <c r="N284" s="176" t="s">
        <v>40</v>
      </c>
      <c r="O284" s="59"/>
      <c r="P284" s="177">
        <f t="shared" si="1"/>
        <v>0</v>
      </c>
      <c r="Q284" s="177">
        <v>4E-05</v>
      </c>
      <c r="R284" s="177">
        <f t="shared" si="2"/>
        <v>0.0010400000000000001</v>
      </c>
      <c r="S284" s="177">
        <v>0</v>
      </c>
      <c r="T284" s="178">
        <f t="shared" si="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9" t="s">
        <v>184</v>
      </c>
      <c r="AT284" s="179" t="s">
        <v>179</v>
      </c>
      <c r="AU284" s="179" t="s">
        <v>84</v>
      </c>
      <c r="AY284" s="18" t="s">
        <v>177</v>
      </c>
      <c r="BE284" s="180">
        <f t="shared" si="4"/>
        <v>0</v>
      </c>
      <c r="BF284" s="180">
        <f t="shared" si="5"/>
        <v>0</v>
      </c>
      <c r="BG284" s="180">
        <f t="shared" si="6"/>
        <v>0</v>
      </c>
      <c r="BH284" s="180">
        <f t="shared" si="7"/>
        <v>0</v>
      </c>
      <c r="BI284" s="180">
        <f t="shared" si="8"/>
        <v>0</v>
      </c>
      <c r="BJ284" s="18" t="s">
        <v>82</v>
      </c>
      <c r="BK284" s="180">
        <f t="shared" si="9"/>
        <v>0</v>
      </c>
      <c r="BL284" s="18" t="s">
        <v>184</v>
      </c>
      <c r="BM284" s="179" t="s">
        <v>1088</v>
      </c>
    </row>
    <row r="285" spans="2:51" s="13" customFormat="1" ht="12">
      <c r="B285" s="181"/>
      <c r="D285" s="182" t="s">
        <v>189</v>
      </c>
      <c r="E285" s="183" t="s">
        <v>1</v>
      </c>
      <c r="F285" s="184" t="s">
        <v>1089</v>
      </c>
      <c r="H285" s="185">
        <v>26</v>
      </c>
      <c r="I285" s="186"/>
      <c r="L285" s="181"/>
      <c r="M285" s="187"/>
      <c r="N285" s="188"/>
      <c r="O285" s="188"/>
      <c r="P285" s="188"/>
      <c r="Q285" s="188"/>
      <c r="R285" s="188"/>
      <c r="S285" s="188"/>
      <c r="T285" s="189"/>
      <c r="AT285" s="183" t="s">
        <v>189</v>
      </c>
      <c r="AU285" s="183" t="s">
        <v>84</v>
      </c>
      <c r="AV285" s="13" t="s">
        <v>84</v>
      </c>
      <c r="AW285" s="13" t="s">
        <v>31</v>
      </c>
      <c r="AX285" s="13" t="s">
        <v>82</v>
      </c>
      <c r="AY285" s="183" t="s">
        <v>177</v>
      </c>
    </row>
    <row r="286" spans="1:65" s="2" customFormat="1" ht="16.5" customHeight="1">
      <c r="A286" s="33"/>
      <c r="B286" s="167"/>
      <c r="C286" s="168" t="s">
        <v>666</v>
      </c>
      <c r="D286" s="168" t="s">
        <v>179</v>
      </c>
      <c r="E286" s="169" t="s">
        <v>1090</v>
      </c>
      <c r="F286" s="170" t="s">
        <v>1091</v>
      </c>
      <c r="G286" s="171" t="s">
        <v>198</v>
      </c>
      <c r="H286" s="172">
        <v>3</v>
      </c>
      <c r="I286" s="173"/>
      <c r="J286" s="174">
        <f>ROUND(I286*H286,2)</f>
        <v>0</v>
      </c>
      <c r="K286" s="170" t="s">
        <v>183</v>
      </c>
      <c r="L286" s="34"/>
      <c r="M286" s="175" t="s">
        <v>1</v>
      </c>
      <c r="N286" s="176" t="s">
        <v>40</v>
      </c>
      <c r="O286" s="59"/>
      <c r="P286" s="177">
        <f>O286*H286</f>
        <v>0</v>
      </c>
      <c r="Q286" s="177">
        <v>0</v>
      </c>
      <c r="R286" s="177">
        <f>Q286*H286</f>
        <v>0</v>
      </c>
      <c r="S286" s="177">
        <v>2.4</v>
      </c>
      <c r="T286" s="178">
        <f>S286*H286</f>
        <v>7.199999999999999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9" t="s">
        <v>184</v>
      </c>
      <c r="AT286" s="179" t="s">
        <v>179</v>
      </c>
      <c r="AU286" s="179" t="s">
        <v>84</v>
      </c>
      <c r="AY286" s="18" t="s">
        <v>177</v>
      </c>
      <c r="BE286" s="180">
        <f>IF(N286="základní",J286,0)</f>
        <v>0</v>
      </c>
      <c r="BF286" s="180">
        <f>IF(N286="snížená",J286,0)</f>
        <v>0</v>
      </c>
      <c r="BG286" s="180">
        <f>IF(N286="zákl. přenesená",J286,0)</f>
        <v>0</v>
      </c>
      <c r="BH286" s="180">
        <f>IF(N286="sníž. přenesená",J286,0)</f>
        <v>0</v>
      </c>
      <c r="BI286" s="180">
        <f>IF(N286="nulová",J286,0)</f>
        <v>0</v>
      </c>
      <c r="BJ286" s="18" t="s">
        <v>82</v>
      </c>
      <c r="BK286" s="180">
        <f>ROUND(I286*H286,2)</f>
        <v>0</v>
      </c>
      <c r="BL286" s="18" t="s">
        <v>184</v>
      </c>
      <c r="BM286" s="179" t="s">
        <v>1092</v>
      </c>
    </row>
    <row r="287" spans="2:51" s="13" customFormat="1" ht="12">
      <c r="B287" s="181"/>
      <c r="D287" s="182" t="s">
        <v>189</v>
      </c>
      <c r="E287" s="183" t="s">
        <v>1</v>
      </c>
      <c r="F287" s="184" t="s">
        <v>1093</v>
      </c>
      <c r="H287" s="185">
        <v>3</v>
      </c>
      <c r="I287" s="186"/>
      <c r="L287" s="181"/>
      <c r="M287" s="187"/>
      <c r="N287" s="188"/>
      <c r="O287" s="188"/>
      <c r="P287" s="188"/>
      <c r="Q287" s="188"/>
      <c r="R287" s="188"/>
      <c r="S287" s="188"/>
      <c r="T287" s="189"/>
      <c r="AT287" s="183" t="s">
        <v>189</v>
      </c>
      <c r="AU287" s="183" t="s">
        <v>84</v>
      </c>
      <c r="AV287" s="13" t="s">
        <v>84</v>
      </c>
      <c r="AW287" s="13" t="s">
        <v>31</v>
      </c>
      <c r="AX287" s="13" t="s">
        <v>82</v>
      </c>
      <c r="AY287" s="183" t="s">
        <v>177</v>
      </c>
    </row>
    <row r="288" spans="1:65" s="2" customFormat="1" ht="24" customHeight="1">
      <c r="A288" s="33"/>
      <c r="B288" s="167"/>
      <c r="C288" s="168" t="s">
        <v>671</v>
      </c>
      <c r="D288" s="168" t="s">
        <v>179</v>
      </c>
      <c r="E288" s="169" t="s">
        <v>1094</v>
      </c>
      <c r="F288" s="170" t="s">
        <v>1095</v>
      </c>
      <c r="G288" s="171" t="s">
        <v>274</v>
      </c>
      <c r="H288" s="172">
        <v>1</v>
      </c>
      <c r="I288" s="173"/>
      <c r="J288" s="174">
        <f>ROUND(I288*H288,2)</f>
        <v>0</v>
      </c>
      <c r="K288" s="170" t="s">
        <v>183</v>
      </c>
      <c r="L288" s="34"/>
      <c r="M288" s="175" t="s">
        <v>1</v>
      </c>
      <c r="N288" s="176" t="s">
        <v>40</v>
      </c>
      <c r="O288" s="59"/>
      <c r="P288" s="177">
        <f>O288*H288</f>
        <v>0</v>
      </c>
      <c r="Q288" s="177">
        <v>0</v>
      </c>
      <c r="R288" s="177">
        <f>Q288*H288</f>
        <v>0</v>
      </c>
      <c r="S288" s="177">
        <v>0.082</v>
      </c>
      <c r="T288" s="178">
        <f>S288*H288</f>
        <v>0.082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9" t="s">
        <v>184</v>
      </c>
      <c r="AT288" s="179" t="s">
        <v>179</v>
      </c>
      <c r="AU288" s="179" t="s">
        <v>84</v>
      </c>
      <c r="AY288" s="18" t="s">
        <v>177</v>
      </c>
      <c r="BE288" s="180">
        <f>IF(N288="základní",J288,0)</f>
        <v>0</v>
      </c>
      <c r="BF288" s="180">
        <f>IF(N288="snížená",J288,0)</f>
        <v>0</v>
      </c>
      <c r="BG288" s="180">
        <f>IF(N288="zákl. přenesená",J288,0)</f>
        <v>0</v>
      </c>
      <c r="BH288" s="180">
        <f>IF(N288="sníž. přenesená",J288,0)</f>
        <v>0</v>
      </c>
      <c r="BI288" s="180">
        <f>IF(N288="nulová",J288,0)</f>
        <v>0</v>
      </c>
      <c r="BJ288" s="18" t="s">
        <v>82</v>
      </c>
      <c r="BK288" s="180">
        <f>ROUND(I288*H288,2)</f>
        <v>0</v>
      </c>
      <c r="BL288" s="18" t="s">
        <v>184</v>
      </c>
      <c r="BM288" s="179" t="s">
        <v>1096</v>
      </c>
    </row>
    <row r="289" spans="2:63" s="12" customFormat="1" ht="22.9" customHeight="1">
      <c r="B289" s="154"/>
      <c r="D289" s="155" t="s">
        <v>74</v>
      </c>
      <c r="E289" s="165" t="s">
        <v>346</v>
      </c>
      <c r="F289" s="165" t="s">
        <v>347</v>
      </c>
      <c r="I289" s="157"/>
      <c r="J289" s="166">
        <f>BK289</f>
        <v>0</v>
      </c>
      <c r="L289" s="154"/>
      <c r="M289" s="159"/>
      <c r="N289" s="160"/>
      <c r="O289" s="160"/>
      <c r="P289" s="161">
        <f>SUM(P290:P301)</f>
        <v>0</v>
      </c>
      <c r="Q289" s="160"/>
      <c r="R289" s="161">
        <f>SUM(R290:R301)</f>
        <v>0</v>
      </c>
      <c r="S289" s="160"/>
      <c r="T289" s="162">
        <f>SUM(T290:T301)</f>
        <v>0</v>
      </c>
      <c r="AR289" s="155" t="s">
        <v>82</v>
      </c>
      <c r="AT289" s="163" t="s">
        <v>74</v>
      </c>
      <c r="AU289" s="163" t="s">
        <v>82</v>
      </c>
      <c r="AY289" s="155" t="s">
        <v>177</v>
      </c>
      <c r="BK289" s="164">
        <f>SUM(BK290:BK301)</f>
        <v>0</v>
      </c>
    </row>
    <row r="290" spans="1:65" s="2" customFormat="1" ht="16.5" customHeight="1">
      <c r="A290" s="33"/>
      <c r="B290" s="167"/>
      <c r="C290" s="168" t="s">
        <v>676</v>
      </c>
      <c r="D290" s="168" t="s">
        <v>179</v>
      </c>
      <c r="E290" s="169" t="s">
        <v>353</v>
      </c>
      <c r="F290" s="170" t="s">
        <v>354</v>
      </c>
      <c r="G290" s="171" t="s">
        <v>234</v>
      </c>
      <c r="H290" s="172">
        <v>32.452</v>
      </c>
      <c r="I290" s="173"/>
      <c r="J290" s="174">
        <f>ROUND(I290*H290,2)</f>
        <v>0</v>
      </c>
      <c r="K290" s="170" t="s">
        <v>183</v>
      </c>
      <c r="L290" s="34"/>
      <c r="M290" s="175" t="s">
        <v>1</v>
      </c>
      <c r="N290" s="176" t="s">
        <v>40</v>
      </c>
      <c r="O290" s="59"/>
      <c r="P290" s="177">
        <f>O290*H290</f>
        <v>0</v>
      </c>
      <c r="Q290" s="177">
        <v>0</v>
      </c>
      <c r="R290" s="177">
        <f>Q290*H290</f>
        <v>0</v>
      </c>
      <c r="S290" s="177">
        <v>0</v>
      </c>
      <c r="T290" s="178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9" t="s">
        <v>184</v>
      </c>
      <c r="AT290" s="179" t="s">
        <v>179</v>
      </c>
      <c r="AU290" s="179" t="s">
        <v>84</v>
      </c>
      <c r="AY290" s="18" t="s">
        <v>177</v>
      </c>
      <c r="BE290" s="180">
        <f>IF(N290="základní",J290,0)</f>
        <v>0</v>
      </c>
      <c r="BF290" s="180">
        <f>IF(N290="snížená",J290,0)</f>
        <v>0</v>
      </c>
      <c r="BG290" s="180">
        <f>IF(N290="zákl. přenesená",J290,0)</f>
        <v>0</v>
      </c>
      <c r="BH290" s="180">
        <f>IF(N290="sníž. přenesená",J290,0)</f>
        <v>0</v>
      </c>
      <c r="BI290" s="180">
        <f>IF(N290="nulová",J290,0)</f>
        <v>0</v>
      </c>
      <c r="BJ290" s="18" t="s">
        <v>82</v>
      </c>
      <c r="BK290" s="180">
        <f>ROUND(I290*H290,2)</f>
        <v>0</v>
      </c>
      <c r="BL290" s="18" t="s">
        <v>184</v>
      </c>
      <c r="BM290" s="179" t="s">
        <v>1097</v>
      </c>
    </row>
    <row r="291" spans="2:51" s="13" customFormat="1" ht="12">
      <c r="B291" s="181"/>
      <c r="D291" s="182" t="s">
        <v>189</v>
      </c>
      <c r="E291" s="183" t="s">
        <v>137</v>
      </c>
      <c r="F291" s="184" t="s">
        <v>884</v>
      </c>
      <c r="H291" s="185">
        <v>32.452</v>
      </c>
      <c r="I291" s="186"/>
      <c r="L291" s="181"/>
      <c r="M291" s="187"/>
      <c r="N291" s="188"/>
      <c r="O291" s="188"/>
      <c r="P291" s="188"/>
      <c r="Q291" s="188"/>
      <c r="R291" s="188"/>
      <c r="S291" s="188"/>
      <c r="T291" s="189"/>
      <c r="AT291" s="183" t="s">
        <v>189</v>
      </c>
      <c r="AU291" s="183" t="s">
        <v>84</v>
      </c>
      <c r="AV291" s="13" t="s">
        <v>84</v>
      </c>
      <c r="AW291" s="13" t="s">
        <v>31</v>
      </c>
      <c r="AX291" s="13" t="s">
        <v>82</v>
      </c>
      <c r="AY291" s="183" t="s">
        <v>177</v>
      </c>
    </row>
    <row r="292" spans="1:65" s="2" customFormat="1" ht="24" customHeight="1">
      <c r="A292" s="33"/>
      <c r="B292" s="167"/>
      <c r="C292" s="168" t="s">
        <v>681</v>
      </c>
      <c r="D292" s="168" t="s">
        <v>179</v>
      </c>
      <c r="E292" s="169" t="s">
        <v>357</v>
      </c>
      <c r="F292" s="170" t="s">
        <v>358</v>
      </c>
      <c r="G292" s="171" t="s">
        <v>234</v>
      </c>
      <c r="H292" s="172">
        <v>454.328</v>
      </c>
      <c r="I292" s="173"/>
      <c r="J292" s="174">
        <f>ROUND(I292*H292,2)</f>
        <v>0</v>
      </c>
      <c r="K292" s="170" t="s">
        <v>183</v>
      </c>
      <c r="L292" s="34"/>
      <c r="M292" s="175" t="s">
        <v>1</v>
      </c>
      <c r="N292" s="176" t="s">
        <v>40</v>
      </c>
      <c r="O292" s="59"/>
      <c r="P292" s="177">
        <f>O292*H292</f>
        <v>0</v>
      </c>
      <c r="Q292" s="177">
        <v>0</v>
      </c>
      <c r="R292" s="177">
        <f>Q292*H292</f>
        <v>0</v>
      </c>
      <c r="S292" s="177">
        <v>0</v>
      </c>
      <c r="T292" s="178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9" t="s">
        <v>184</v>
      </c>
      <c r="AT292" s="179" t="s">
        <v>179</v>
      </c>
      <c r="AU292" s="179" t="s">
        <v>84</v>
      </c>
      <c r="AY292" s="18" t="s">
        <v>177</v>
      </c>
      <c r="BE292" s="180">
        <f>IF(N292="základní",J292,0)</f>
        <v>0</v>
      </c>
      <c r="BF292" s="180">
        <f>IF(N292="snížená",J292,0)</f>
        <v>0</v>
      </c>
      <c r="BG292" s="180">
        <f>IF(N292="zákl. přenesená",J292,0)</f>
        <v>0</v>
      </c>
      <c r="BH292" s="180">
        <f>IF(N292="sníž. přenesená",J292,0)</f>
        <v>0</v>
      </c>
      <c r="BI292" s="180">
        <f>IF(N292="nulová",J292,0)</f>
        <v>0</v>
      </c>
      <c r="BJ292" s="18" t="s">
        <v>82</v>
      </c>
      <c r="BK292" s="180">
        <f>ROUND(I292*H292,2)</f>
        <v>0</v>
      </c>
      <c r="BL292" s="18" t="s">
        <v>184</v>
      </c>
      <c r="BM292" s="179" t="s">
        <v>1098</v>
      </c>
    </row>
    <row r="293" spans="2:51" s="13" customFormat="1" ht="12">
      <c r="B293" s="181"/>
      <c r="D293" s="182" t="s">
        <v>189</v>
      </c>
      <c r="E293" s="183" t="s">
        <v>1</v>
      </c>
      <c r="F293" s="184" t="s">
        <v>360</v>
      </c>
      <c r="H293" s="185">
        <v>454.328</v>
      </c>
      <c r="I293" s="186"/>
      <c r="L293" s="181"/>
      <c r="M293" s="187"/>
      <c r="N293" s="188"/>
      <c r="O293" s="188"/>
      <c r="P293" s="188"/>
      <c r="Q293" s="188"/>
      <c r="R293" s="188"/>
      <c r="S293" s="188"/>
      <c r="T293" s="189"/>
      <c r="AT293" s="183" t="s">
        <v>189</v>
      </c>
      <c r="AU293" s="183" t="s">
        <v>84</v>
      </c>
      <c r="AV293" s="13" t="s">
        <v>84</v>
      </c>
      <c r="AW293" s="13" t="s">
        <v>31</v>
      </c>
      <c r="AX293" s="13" t="s">
        <v>82</v>
      </c>
      <c r="AY293" s="183" t="s">
        <v>177</v>
      </c>
    </row>
    <row r="294" spans="1:65" s="2" customFormat="1" ht="16.5" customHeight="1">
      <c r="A294" s="33"/>
      <c r="B294" s="167"/>
      <c r="C294" s="168" t="s">
        <v>685</v>
      </c>
      <c r="D294" s="168" t="s">
        <v>179</v>
      </c>
      <c r="E294" s="169" t="s">
        <v>362</v>
      </c>
      <c r="F294" s="170" t="s">
        <v>363</v>
      </c>
      <c r="G294" s="171" t="s">
        <v>234</v>
      </c>
      <c r="H294" s="172">
        <v>12.407</v>
      </c>
      <c r="I294" s="173"/>
      <c r="J294" s="174">
        <f>ROUND(I294*H294,2)</f>
        <v>0</v>
      </c>
      <c r="K294" s="170" t="s">
        <v>183</v>
      </c>
      <c r="L294" s="34"/>
      <c r="M294" s="175" t="s">
        <v>1</v>
      </c>
      <c r="N294" s="176" t="s">
        <v>40</v>
      </c>
      <c r="O294" s="59"/>
      <c r="P294" s="177">
        <f>O294*H294</f>
        <v>0</v>
      </c>
      <c r="Q294" s="177">
        <v>0</v>
      </c>
      <c r="R294" s="177">
        <f>Q294*H294</f>
        <v>0</v>
      </c>
      <c r="S294" s="177">
        <v>0</v>
      </c>
      <c r="T294" s="178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9" t="s">
        <v>184</v>
      </c>
      <c r="AT294" s="179" t="s">
        <v>179</v>
      </c>
      <c r="AU294" s="179" t="s">
        <v>84</v>
      </c>
      <c r="AY294" s="18" t="s">
        <v>177</v>
      </c>
      <c r="BE294" s="180">
        <f>IF(N294="základní",J294,0)</f>
        <v>0</v>
      </c>
      <c r="BF294" s="180">
        <f>IF(N294="snížená",J294,0)</f>
        <v>0</v>
      </c>
      <c r="BG294" s="180">
        <f>IF(N294="zákl. přenesená",J294,0)</f>
        <v>0</v>
      </c>
      <c r="BH294" s="180">
        <f>IF(N294="sníž. přenesená",J294,0)</f>
        <v>0</v>
      </c>
      <c r="BI294" s="180">
        <f>IF(N294="nulová",J294,0)</f>
        <v>0</v>
      </c>
      <c r="BJ294" s="18" t="s">
        <v>82</v>
      </c>
      <c r="BK294" s="180">
        <f>ROUND(I294*H294,2)</f>
        <v>0</v>
      </c>
      <c r="BL294" s="18" t="s">
        <v>184</v>
      </c>
      <c r="BM294" s="179" t="s">
        <v>1099</v>
      </c>
    </row>
    <row r="295" spans="2:51" s="13" customFormat="1" ht="12">
      <c r="B295" s="181"/>
      <c r="D295" s="182" t="s">
        <v>189</v>
      </c>
      <c r="E295" s="183" t="s">
        <v>139</v>
      </c>
      <c r="F295" s="184" t="s">
        <v>1100</v>
      </c>
      <c r="H295" s="185">
        <v>12.407</v>
      </c>
      <c r="I295" s="186"/>
      <c r="L295" s="181"/>
      <c r="M295" s="187"/>
      <c r="N295" s="188"/>
      <c r="O295" s="188"/>
      <c r="P295" s="188"/>
      <c r="Q295" s="188"/>
      <c r="R295" s="188"/>
      <c r="S295" s="188"/>
      <c r="T295" s="189"/>
      <c r="AT295" s="183" t="s">
        <v>189</v>
      </c>
      <c r="AU295" s="183" t="s">
        <v>84</v>
      </c>
      <c r="AV295" s="13" t="s">
        <v>84</v>
      </c>
      <c r="AW295" s="13" t="s">
        <v>31</v>
      </c>
      <c r="AX295" s="13" t="s">
        <v>82</v>
      </c>
      <c r="AY295" s="183" t="s">
        <v>177</v>
      </c>
    </row>
    <row r="296" spans="1:65" s="2" customFormat="1" ht="24" customHeight="1">
      <c r="A296" s="33"/>
      <c r="B296" s="167"/>
      <c r="C296" s="168" t="s">
        <v>690</v>
      </c>
      <c r="D296" s="168" t="s">
        <v>179</v>
      </c>
      <c r="E296" s="169" t="s">
        <v>367</v>
      </c>
      <c r="F296" s="170" t="s">
        <v>368</v>
      </c>
      <c r="G296" s="171" t="s">
        <v>234</v>
      </c>
      <c r="H296" s="172">
        <v>173.698</v>
      </c>
      <c r="I296" s="173"/>
      <c r="J296" s="174">
        <f>ROUND(I296*H296,2)</f>
        <v>0</v>
      </c>
      <c r="K296" s="170" t="s">
        <v>183</v>
      </c>
      <c r="L296" s="34"/>
      <c r="M296" s="175" t="s">
        <v>1</v>
      </c>
      <c r="N296" s="176" t="s">
        <v>40</v>
      </c>
      <c r="O296" s="59"/>
      <c r="P296" s="177">
        <f>O296*H296</f>
        <v>0</v>
      </c>
      <c r="Q296" s="177">
        <v>0</v>
      </c>
      <c r="R296" s="177">
        <f>Q296*H296</f>
        <v>0</v>
      </c>
      <c r="S296" s="177">
        <v>0</v>
      </c>
      <c r="T296" s="178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9" t="s">
        <v>184</v>
      </c>
      <c r="AT296" s="179" t="s">
        <v>179</v>
      </c>
      <c r="AU296" s="179" t="s">
        <v>84</v>
      </c>
      <c r="AY296" s="18" t="s">
        <v>177</v>
      </c>
      <c r="BE296" s="180">
        <f>IF(N296="základní",J296,0)</f>
        <v>0</v>
      </c>
      <c r="BF296" s="180">
        <f>IF(N296="snížená",J296,0)</f>
        <v>0</v>
      </c>
      <c r="BG296" s="180">
        <f>IF(N296="zákl. přenesená",J296,0)</f>
        <v>0</v>
      </c>
      <c r="BH296" s="180">
        <f>IF(N296="sníž. přenesená",J296,0)</f>
        <v>0</v>
      </c>
      <c r="BI296" s="180">
        <f>IF(N296="nulová",J296,0)</f>
        <v>0</v>
      </c>
      <c r="BJ296" s="18" t="s">
        <v>82</v>
      </c>
      <c r="BK296" s="180">
        <f>ROUND(I296*H296,2)</f>
        <v>0</v>
      </c>
      <c r="BL296" s="18" t="s">
        <v>184</v>
      </c>
      <c r="BM296" s="179" t="s">
        <v>1101</v>
      </c>
    </row>
    <row r="297" spans="2:51" s="13" customFormat="1" ht="12">
      <c r="B297" s="181"/>
      <c r="D297" s="182" t="s">
        <v>189</v>
      </c>
      <c r="E297" s="183" t="s">
        <v>1</v>
      </c>
      <c r="F297" s="184" t="s">
        <v>370</v>
      </c>
      <c r="H297" s="185">
        <v>173.698</v>
      </c>
      <c r="I297" s="186"/>
      <c r="L297" s="181"/>
      <c r="M297" s="187"/>
      <c r="N297" s="188"/>
      <c r="O297" s="188"/>
      <c r="P297" s="188"/>
      <c r="Q297" s="188"/>
      <c r="R297" s="188"/>
      <c r="S297" s="188"/>
      <c r="T297" s="189"/>
      <c r="AT297" s="183" t="s">
        <v>189</v>
      </c>
      <c r="AU297" s="183" t="s">
        <v>84</v>
      </c>
      <c r="AV297" s="13" t="s">
        <v>84</v>
      </c>
      <c r="AW297" s="13" t="s">
        <v>31</v>
      </c>
      <c r="AX297" s="13" t="s">
        <v>82</v>
      </c>
      <c r="AY297" s="183" t="s">
        <v>177</v>
      </c>
    </row>
    <row r="298" spans="1:65" s="2" customFormat="1" ht="24" customHeight="1">
      <c r="A298" s="33"/>
      <c r="B298" s="167"/>
      <c r="C298" s="168" t="s">
        <v>698</v>
      </c>
      <c r="D298" s="168" t="s">
        <v>179</v>
      </c>
      <c r="E298" s="169" t="s">
        <v>372</v>
      </c>
      <c r="F298" s="170" t="s">
        <v>373</v>
      </c>
      <c r="G298" s="171" t="s">
        <v>234</v>
      </c>
      <c r="H298" s="172">
        <v>44.859</v>
      </c>
      <c r="I298" s="173"/>
      <c r="J298" s="174">
        <f>ROUND(I298*H298,2)</f>
        <v>0</v>
      </c>
      <c r="K298" s="170" t="s">
        <v>183</v>
      </c>
      <c r="L298" s="34"/>
      <c r="M298" s="175" t="s">
        <v>1</v>
      </c>
      <c r="N298" s="176" t="s">
        <v>40</v>
      </c>
      <c r="O298" s="59"/>
      <c r="P298" s="177">
        <f>O298*H298</f>
        <v>0</v>
      </c>
      <c r="Q298" s="177">
        <v>0</v>
      </c>
      <c r="R298" s="177">
        <f>Q298*H298</f>
        <v>0</v>
      </c>
      <c r="S298" s="177">
        <v>0</v>
      </c>
      <c r="T298" s="178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9" t="s">
        <v>184</v>
      </c>
      <c r="AT298" s="179" t="s">
        <v>179</v>
      </c>
      <c r="AU298" s="179" t="s">
        <v>84</v>
      </c>
      <c r="AY298" s="18" t="s">
        <v>177</v>
      </c>
      <c r="BE298" s="180">
        <f>IF(N298="základní",J298,0)</f>
        <v>0</v>
      </c>
      <c r="BF298" s="180">
        <f>IF(N298="snížená",J298,0)</f>
        <v>0</v>
      </c>
      <c r="BG298" s="180">
        <f>IF(N298="zákl. přenesená",J298,0)</f>
        <v>0</v>
      </c>
      <c r="BH298" s="180">
        <f>IF(N298="sníž. přenesená",J298,0)</f>
        <v>0</v>
      </c>
      <c r="BI298" s="180">
        <f>IF(N298="nulová",J298,0)</f>
        <v>0</v>
      </c>
      <c r="BJ298" s="18" t="s">
        <v>82</v>
      </c>
      <c r="BK298" s="180">
        <f>ROUND(I298*H298,2)</f>
        <v>0</v>
      </c>
      <c r="BL298" s="18" t="s">
        <v>184</v>
      </c>
      <c r="BM298" s="179" t="s">
        <v>1102</v>
      </c>
    </row>
    <row r="299" spans="1:65" s="2" customFormat="1" ht="36" customHeight="1">
      <c r="A299" s="33"/>
      <c r="B299" s="167"/>
      <c r="C299" s="168" t="s">
        <v>703</v>
      </c>
      <c r="D299" s="168" t="s">
        <v>179</v>
      </c>
      <c r="E299" s="169" t="s">
        <v>768</v>
      </c>
      <c r="F299" s="170" t="s">
        <v>769</v>
      </c>
      <c r="G299" s="171" t="s">
        <v>234</v>
      </c>
      <c r="H299" s="172">
        <v>12.407</v>
      </c>
      <c r="I299" s="173"/>
      <c r="J299" s="174">
        <f>ROUND(I299*H299,2)</f>
        <v>0</v>
      </c>
      <c r="K299" s="170" t="s">
        <v>183</v>
      </c>
      <c r="L299" s="34"/>
      <c r="M299" s="175" t="s">
        <v>1</v>
      </c>
      <c r="N299" s="176" t="s">
        <v>40</v>
      </c>
      <c r="O299" s="59"/>
      <c r="P299" s="177">
        <f>O299*H299</f>
        <v>0</v>
      </c>
      <c r="Q299" s="177">
        <v>0</v>
      </c>
      <c r="R299" s="177">
        <f>Q299*H299</f>
        <v>0</v>
      </c>
      <c r="S299" s="177">
        <v>0</v>
      </c>
      <c r="T299" s="178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9" t="s">
        <v>184</v>
      </c>
      <c r="AT299" s="179" t="s">
        <v>179</v>
      </c>
      <c r="AU299" s="179" t="s">
        <v>84</v>
      </c>
      <c r="AY299" s="18" t="s">
        <v>177</v>
      </c>
      <c r="BE299" s="180">
        <f>IF(N299="základní",J299,0)</f>
        <v>0</v>
      </c>
      <c r="BF299" s="180">
        <f>IF(N299="snížená",J299,0)</f>
        <v>0</v>
      </c>
      <c r="BG299" s="180">
        <f>IF(N299="zákl. přenesená",J299,0)</f>
        <v>0</v>
      </c>
      <c r="BH299" s="180">
        <f>IF(N299="sníž. přenesená",J299,0)</f>
        <v>0</v>
      </c>
      <c r="BI299" s="180">
        <f>IF(N299="nulová",J299,0)</f>
        <v>0</v>
      </c>
      <c r="BJ299" s="18" t="s">
        <v>82</v>
      </c>
      <c r="BK299" s="180">
        <f>ROUND(I299*H299,2)</f>
        <v>0</v>
      </c>
      <c r="BL299" s="18" t="s">
        <v>184</v>
      </c>
      <c r="BM299" s="179" t="s">
        <v>1103</v>
      </c>
    </row>
    <row r="300" spans="1:65" s="2" customFormat="1" ht="24" customHeight="1">
      <c r="A300" s="33"/>
      <c r="B300" s="167"/>
      <c r="C300" s="168" t="s">
        <v>708</v>
      </c>
      <c r="D300" s="168" t="s">
        <v>179</v>
      </c>
      <c r="E300" s="169" t="s">
        <v>381</v>
      </c>
      <c r="F300" s="170" t="s">
        <v>382</v>
      </c>
      <c r="G300" s="171" t="s">
        <v>234</v>
      </c>
      <c r="H300" s="172">
        <v>19.252</v>
      </c>
      <c r="I300" s="173"/>
      <c r="J300" s="174">
        <f>ROUND(I300*H300,2)</f>
        <v>0</v>
      </c>
      <c r="K300" s="170" t="s">
        <v>183</v>
      </c>
      <c r="L300" s="34"/>
      <c r="M300" s="175" t="s">
        <v>1</v>
      </c>
      <c r="N300" s="176" t="s">
        <v>40</v>
      </c>
      <c r="O300" s="59"/>
      <c r="P300" s="177">
        <f>O300*H300</f>
        <v>0</v>
      </c>
      <c r="Q300" s="177">
        <v>0</v>
      </c>
      <c r="R300" s="177">
        <f>Q300*H300</f>
        <v>0</v>
      </c>
      <c r="S300" s="177">
        <v>0</v>
      </c>
      <c r="T300" s="17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9" t="s">
        <v>184</v>
      </c>
      <c r="AT300" s="179" t="s">
        <v>179</v>
      </c>
      <c r="AU300" s="179" t="s">
        <v>84</v>
      </c>
      <c r="AY300" s="18" t="s">
        <v>177</v>
      </c>
      <c r="BE300" s="180">
        <f>IF(N300="základní",J300,0)</f>
        <v>0</v>
      </c>
      <c r="BF300" s="180">
        <f>IF(N300="snížená",J300,0)</f>
        <v>0</v>
      </c>
      <c r="BG300" s="180">
        <f>IF(N300="zákl. přenesená",J300,0)</f>
        <v>0</v>
      </c>
      <c r="BH300" s="180">
        <f>IF(N300="sníž. přenesená",J300,0)</f>
        <v>0</v>
      </c>
      <c r="BI300" s="180">
        <f>IF(N300="nulová",J300,0)</f>
        <v>0</v>
      </c>
      <c r="BJ300" s="18" t="s">
        <v>82</v>
      </c>
      <c r="BK300" s="180">
        <f>ROUND(I300*H300,2)</f>
        <v>0</v>
      </c>
      <c r="BL300" s="18" t="s">
        <v>184</v>
      </c>
      <c r="BM300" s="179" t="s">
        <v>1104</v>
      </c>
    </row>
    <row r="301" spans="1:65" s="2" customFormat="1" ht="24" customHeight="1">
      <c r="A301" s="33"/>
      <c r="B301" s="167"/>
      <c r="C301" s="168" t="s">
        <v>713</v>
      </c>
      <c r="D301" s="168" t="s">
        <v>179</v>
      </c>
      <c r="E301" s="169" t="s">
        <v>385</v>
      </c>
      <c r="F301" s="170" t="s">
        <v>386</v>
      </c>
      <c r="G301" s="171" t="s">
        <v>234</v>
      </c>
      <c r="H301" s="172">
        <v>13.2</v>
      </c>
      <c r="I301" s="173"/>
      <c r="J301" s="174">
        <f>ROUND(I301*H301,2)</f>
        <v>0</v>
      </c>
      <c r="K301" s="170" t="s">
        <v>183</v>
      </c>
      <c r="L301" s="34"/>
      <c r="M301" s="175" t="s">
        <v>1</v>
      </c>
      <c r="N301" s="176" t="s">
        <v>40</v>
      </c>
      <c r="O301" s="59"/>
      <c r="P301" s="177">
        <f>O301*H301</f>
        <v>0</v>
      </c>
      <c r="Q301" s="177">
        <v>0</v>
      </c>
      <c r="R301" s="177">
        <f>Q301*H301</f>
        <v>0</v>
      </c>
      <c r="S301" s="177">
        <v>0</v>
      </c>
      <c r="T301" s="178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9" t="s">
        <v>184</v>
      </c>
      <c r="AT301" s="179" t="s">
        <v>179</v>
      </c>
      <c r="AU301" s="179" t="s">
        <v>84</v>
      </c>
      <c r="AY301" s="18" t="s">
        <v>177</v>
      </c>
      <c r="BE301" s="180">
        <f>IF(N301="základní",J301,0)</f>
        <v>0</v>
      </c>
      <c r="BF301" s="180">
        <f>IF(N301="snížená",J301,0)</f>
        <v>0</v>
      </c>
      <c r="BG301" s="180">
        <f>IF(N301="zákl. přenesená",J301,0)</f>
        <v>0</v>
      </c>
      <c r="BH301" s="180">
        <f>IF(N301="sníž. přenesená",J301,0)</f>
        <v>0</v>
      </c>
      <c r="BI301" s="180">
        <f>IF(N301="nulová",J301,0)</f>
        <v>0</v>
      </c>
      <c r="BJ301" s="18" t="s">
        <v>82</v>
      </c>
      <c r="BK301" s="180">
        <f>ROUND(I301*H301,2)</f>
        <v>0</v>
      </c>
      <c r="BL301" s="18" t="s">
        <v>184</v>
      </c>
      <c r="BM301" s="179" t="s">
        <v>1105</v>
      </c>
    </row>
    <row r="302" spans="2:63" s="12" customFormat="1" ht="22.9" customHeight="1">
      <c r="B302" s="154"/>
      <c r="D302" s="155" t="s">
        <v>74</v>
      </c>
      <c r="E302" s="165" t="s">
        <v>389</v>
      </c>
      <c r="F302" s="165" t="s">
        <v>390</v>
      </c>
      <c r="I302" s="157"/>
      <c r="J302" s="166">
        <f>BK302</f>
        <v>0</v>
      </c>
      <c r="L302" s="154"/>
      <c r="M302" s="159"/>
      <c r="N302" s="160"/>
      <c r="O302" s="160"/>
      <c r="P302" s="161">
        <f>P303</f>
        <v>0</v>
      </c>
      <c r="Q302" s="160"/>
      <c r="R302" s="161">
        <f>R303</f>
        <v>0</v>
      </c>
      <c r="S302" s="160"/>
      <c r="T302" s="162">
        <f>T303</f>
        <v>0</v>
      </c>
      <c r="AR302" s="155" t="s">
        <v>82</v>
      </c>
      <c r="AT302" s="163" t="s">
        <v>74</v>
      </c>
      <c r="AU302" s="163" t="s">
        <v>82</v>
      </c>
      <c r="AY302" s="155" t="s">
        <v>177</v>
      </c>
      <c r="BK302" s="164">
        <f>BK303</f>
        <v>0</v>
      </c>
    </row>
    <row r="303" spans="1:65" s="2" customFormat="1" ht="24" customHeight="1">
      <c r="A303" s="33"/>
      <c r="B303" s="167"/>
      <c r="C303" s="168" t="s">
        <v>717</v>
      </c>
      <c r="D303" s="168" t="s">
        <v>179</v>
      </c>
      <c r="E303" s="169" t="s">
        <v>1106</v>
      </c>
      <c r="F303" s="170" t="s">
        <v>1107</v>
      </c>
      <c r="G303" s="171" t="s">
        <v>234</v>
      </c>
      <c r="H303" s="172">
        <v>350.053</v>
      </c>
      <c r="I303" s="173"/>
      <c r="J303" s="174">
        <f>ROUND(I303*H303,2)</f>
        <v>0</v>
      </c>
      <c r="K303" s="170" t="s">
        <v>183</v>
      </c>
      <c r="L303" s="34"/>
      <c r="M303" s="175" t="s">
        <v>1</v>
      </c>
      <c r="N303" s="176" t="s">
        <v>40</v>
      </c>
      <c r="O303" s="59"/>
      <c r="P303" s="177">
        <f>O303*H303</f>
        <v>0</v>
      </c>
      <c r="Q303" s="177">
        <v>0</v>
      </c>
      <c r="R303" s="177">
        <f>Q303*H303</f>
        <v>0</v>
      </c>
      <c r="S303" s="177">
        <v>0</v>
      </c>
      <c r="T303" s="178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9" t="s">
        <v>184</v>
      </c>
      <c r="AT303" s="179" t="s">
        <v>179</v>
      </c>
      <c r="AU303" s="179" t="s">
        <v>84</v>
      </c>
      <c r="AY303" s="18" t="s">
        <v>177</v>
      </c>
      <c r="BE303" s="180">
        <f>IF(N303="základní",J303,0)</f>
        <v>0</v>
      </c>
      <c r="BF303" s="180">
        <f>IF(N303="snížená",J303,0)</f>
        <v>0</v>
      </c>
      <c r="BG303" s="180">
        <f>IF(N303="zákl. přenesená",J303,0)</f>
        <v>0</v>
      </c>
      <c r="BH303" s="180">
        <f>IF(N303="sníž. přenesená",J303,0)</f>
        <v>0</v>
      </c>
      <c r="BI303" s="180">
        <f>IF(N303="nulová",J303,0)</f>
        <v>0</v>
      </c>
      <c r="BJ303" s="18" t="s">
        <v>82</v>
      </c>
      <c r="BK303" s="180">
        <f>ROUND(I303*H303,2)</f>
        <v>0</v>
      </c>
      <c r="BL303" s="18" t="s">
        <v>184</v>
      </c>
      <c r="BM303" s="179" t="s">
        <v>1108</v>
      </c>
    </row>
    <row r="304" spans="2:63" s="12" customFormat="1" ht="25.9" customHeight="1">
      <c r="B304" s="154"/>
      <c r="D304" s="155" t="s">
        <v>74</v>
      </c>
      <c r="E304" s="156" t="s">
        <v>395</v>
      </c>
      <c r="F304" s="156" t="s">
        <v>396</v>
      </c>
      <c r="I304" s="157"/>
      <c r="J304" s="158">
        <f>BK304</f>
        <v>0</v>
      </c>
      <c r="L304" s="154"/>
      <c r="M304" s="159"/>
      <c r="N304" s="160"/>
      <c r="O304" s="160"/>
      <c r="P304" s="161">
        <f>P305</f>
        <v>0</v>
      </c>
      <c r="Q304" s="160"/>
      <c r="R304" s="161">
        <f>R305</f>
        <v>0.11502524000000001</v>
      </c>
      <c r="S304" s="160"/>
      <c r="T304" s="162">
        <f>T305</f>
        <v>0</v>
      </c>
      <c r="AR304" s="155" t="s">
        <v>84</v>
      </c>
      <c r="AT304" s="163" t="s">
        <v>74</v>
      </c>
      <c r="AU304" s="163" t="s">
        <v>75</v>
      </c>
      <c r="AY304" s="155" t="s">
        <v>177</v>
      </c>
      <c r="BK304" s="164">
        <f>BK305</f>
        <v>0</v>
      </c>
    </row>
    <row r="305" spans="2:63" s="12" customFormat="1" ht="22.9" customHeight="1">
      <c r="B305" s="154"/>
      <c r="D305" s="155" t="s">
        <v>74</v>
      </c>
      <c r="E305" s="165" t="s">
        <v>1109</v>
      </c>
      <c r="F305" s="165" t="s">
        <v>1110</v>
      </c>
      <c r="I305" s="157"/>
      <c r="J305" s="166">
        <f>BK305</f>
        <v>0</v>
      </c>
      <c r="L305" s="154"/>
      <c r="M305" s="159"/>
      <c r="N305" s="160"/>
      <c r="O305" s="160"/>
      <c r="P305" s="161">
        <f>SUM(P306:P318)</f>
        <v>0</v>
      </c>
      <c r="Q305" s="160"/>
      <c r="R305" s="161">
        <f>SUM(R306:R318)</f>
        <v>0.11502524000000001</v>
      </c>
      <c r="S305" s="160"/>
      <c r="T305" s="162">
        <f>SUM(T306:T318)</f>
        <v>0</v>
      </c>
      <c r="AR305" s="155" t="s">
        <v>84</v>
      </c>
      <c r="AT305" s="163" t="s">
        <v>74</v>
      </c>
      <c r="AU305" s="163" t="s">
        <v>82</v>
      </c>
      <c r="AY305" s="155" t="s">
        <v>177</v>
      </c>
      <c r="BK305" s="164">
        <f>SUM(BK306:BK318)</f>
        <v>0</v>
      </c>
    </row>
    <row r="306" spans="1:65" s="2" customFormat="1" ht="16.5" customHeight="1">
      <c r="A306" s="33"/>
      <c r="B306" s="167"/>
      <c r="C306" s="168" t="s">
        <v>721</v>
      </c>
      <c r="D306" s="168" t="s">
        <v>179</v>
      </c>
      <c r="E306" s="169" t="s">
        <v>1111</v>
      </c>
      <c r="F306" s="170" t="s">
        <v>1112</v>
      </c>
      <c r="G306" s="171" t="s">
        <v>182</v>
      </c>
      <c r="H306" s="172">
        <v>27.518</v>
      </c>
      <c r="I306" s="173"/>
      <c r="J306" s="174">
        <f>ROUND(I306*H306,2)</f>
        <v>0</v>
      </c>
      <c r="K306" s="170" t="s">
        <v>183</v>
      </c>
      <c r="L306" s="34"/>
      <c r="M306" s="175" t="s">
        <v>1</v>
      </c>
      <c r="N306" s="176" t="s">
        <v>40</v>
      </c>
      <c r="O306" s="59"/>
      <c r="P306" s="177">
        <f>O306*H306</f>
        <v>0</v>
      </c>
      <c r="Q306" s="177">
        <v>0.0035</v>
      </c>
      <c r="R306" s="177">
        <f>Q306*H306</f>
        <v>0.09631300000000001</v>
      </c>
      <c r="S306" s="177">
        <v>0</v>
      </c>
      <c r="T306" s="17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9" t="s">
        <v>254</v>
      </c>
      <c r="AT306" s="179" t="s">
        <v>179</v>
      </c>
      <c r="AU306" s="179" t="s">
        <v>84</v>
      </c>
      <c r="AY306" s="18" t="s">
        <v>177</v>
      </c>
      <c r="BE306" s="180">
        <f>IF(N306="základní",J306,0)</f>
        <v>0</v>
      </c>
      <c r="BF306" s="180">
        <f>IF(N306="snížená",J306,0)</f>
        <v>0</v>
      </c>
      <c r="BG306" s="180">
        <f>IF(N306="zákl. přenesená",J306,0)</f>
        <v>0</v>
      </c>
      <c r="BH306" s="180">
        <f>IF(N306="sníž. přenesená",J306,0)</f>
        <v>0</v>
      </c>
      <c r="BI306" s="180">
        <f>IF(N306="nulová",J306,0)</f>
        <v>0</v>
      </c>
      <c r="BJ306" s="18" t="s">
        <v>82</v>
      </c>
      <c r="BK306" s="180">
        <f>ROUND(I306*H306,2)</f>
        <v>0</v>
      </c>
      <c r="BL306" s="18" t="s">
        <v>254</v>
      </c>
      <c r="BM306" s="179" t="s">
        <v>1113</v>
      </c>
    </row>
    <row r="307" spans="2:51" s="14" customFormat="1" ht="12">
      <c r="B307" s="190"/>
      <c r="D307" s="182" t="s">
        <v>189</v>
      </c>
      <c r="E307" s="191" t="s">
        <v>1</v>
      </c>
      <c r="F307" s="192" t="s">
        <v>487</v>
      </c>
      <c r="H307" s="191" t="s">
        <v>1</v>
      </c>
      <c r="I307" s="193"/>
      <c r="L307" s="190"/>
      <c r="M307" s="194"/>
      <c r="N307" s="195"/>
      <c r="O307" s="195"/>
      <c r="P307" s="195"/>
      <c r="Q307" s="195"/>
      <c r="R307" s="195"/>
      <c r="S307" s="195"/>
      <c r="T307" s="196"/>
      <c r="AT307" s="191" t="s">
        <v>189</v>
      </c>
      <c r="AU307" s="191" t="s">
        <v>84</v>
      </c>
      <c r="AV307" s="14" t="s">
        <v>82</v>
      </c>
      <c r="AW307" s="14" t="s">
        <v>31</v>
      </c>
      <c r="AX307" s="14" t="s">
        <v>75</v>
      </c>
      <c r="AY307" s="191" t="s">
        <v>177</v>
      </c>
    </row>
    <row r="308" spans="2:51" s="13" customFormat="1" ht="12">
      <c r="B308" s="181"/>
      <c r="D308" s="182" t="s">
        <v>189</v>
      </c>
      <c r="E308" s="183" t="s">
        <v>1</v>
      </c>
      <c r="F308" s="184" t="s">
        <v>1114</v>
      </c>
      <c r="H308" s="185">
        <v>3.308</v>
      </c>
      <c r="I308" s="186"/>
      <c r="L308" s="181"/>
      <c r="M308" s="187"/>
      <c r="N308" s="188"/>
      <c r="O308" s="188"/>
      <c r="P308" s="188"/>
      <c r="Q308" s="188"/>
      <c r="R308" s="188"/>
      <c r="S308" s="188"/>
      <c r="T308" s="189"/>
      <c r="AT308" s="183" t="s">
        <v>189</v>
      </c>
      <c r="AU308" s="183" t="s">
        <v>84</v>
      </c>
      <c r="AV308" s="13" t="s">
        <v>84</v>
      </c>
      <c r="AW308" s="13" t="s">
        <v>31</v>
      </c>
      <c r="AX308" s="13" t="s">
        <v>75</v>
      </c>
      <c r="AY308" s="183" t="s">
        <v>177</v>
      </c>
    </row>
    <row r="309" spans="2:51" s="13" customFormat="1" ht="12">
      <c r="B309" s="181"/>
      <c r="D309" s="182" t="s">
        <v>189</v>
      </c>
      <c r="E309" s="183" t="s">
        <v>1</v>
      </c>
      <c r="F309" s="184" t="s">
        <v>1115</v>
      </c>
      <c r="H309" s="185">
        <v>6.325</v>
      </c>
      <c r="I309" s="186"/>
      <c r="L309" s="181"/>
      <c r="M309" s="187"/>
      <c r="N309" s="188"/>
      <c r="O309" s="188"/>
      <c r="P309" s="188"/>
      <c r="Q309" s="188"/>
      <c r="R309" s="188"/>
      <c r="S309" s="188"/>
      <c r="T309" s="189"/>
      <c r="AT309" s="183" t="s">
        <v>189</v>
      </c>
      <c r="AU309" s="183" t="s">
        <v>84</v>
      </c>
      <c r="AV309" s="13" t="s">
        <v>84</v>
      </c>
      <c r="AW309" s="13" t="s">
        <v>31</v>
      </c>
      <c r="AX309" s="13" t="s">
        <v>75</v>
      </c>
      <c r="AY309" s="183" t="s">
        <v>177</v>
      </c>
    </row>
    <row r="310" spans="2:51" s="13" customFormat="1" ht="12">
      <c r="B310" s="181"/>
      <c r="D310" s="182" t="s">
        <v>189</v>
      </c>
      <c r="E310" s="183" t="s">
        <v>1</v>
      </c>
      <c r="F310" s="184" t="s">
        <v>1116</v>
      </c>
      <c r="H310" s="185">
        <v>4.165</v>
      </c>
      <c r="I310" s="186"/>
      <c r="L310" s="181"/>
      <c r="M310" s="187"/>
      <c r="N310" s="188"/>
      <c r="O310" s="188"/>
      <c r="P310" s="188"/>
      <c r="Q310" s="188"/>
      <c r="R310" s="188"/>
      <c r="S310" s="188"/>
      <c r="T310" s="189"/>
      <c r="AT310" s="183" t="s">
        <v>189</v>
      </c>
      <c r="AU310" s="183" t="s">
        <v>84</v>
      </c>
      <c r="AV310" s="13" t="s">
        <v>84</v>
      </c>
      <c r="AW310" s="13" t="s">
        <v>31</v>
      </c>
      <c r="AX310" s="13" t="s">
        <v>75</v>
      </c>
      <c r="AY310" s="183" t="s">
        <v>177</v>
      </c>
    </row>
    <row r="311" spans="2:51" s="13" customFormat="1" ht="12">
      <c r="B311" s="181"/>
      <c r="D311" s="182" t="s">
        <v>189</v>
      </c>
      <c r="E311" s="183" t="s">
        <v>1</v>
      </c>
      <c r="F311" s="184" t="s">
        <v>1117</v>
      </c>
      <c r="H311" s="185">
        <v>5.202</v>
      </c>
      <c r="I311" s="186"/>
      <c r="L311" s="181"/>
      <c r="M311" s="187"/>
      <c r="N311" s="188"/>
      <c r="O311" s="188"/>
      <c r="P311" s="188"/>
      <c r="Q311" s="188"/>
      <c r="R311" s="188"/>
      <c r="S311" s="188"/>
      <c r="T311" s="189"/>
      <c r="AT311" s="183" t="s">
        <v>189</v>
      </c>
      <c r="AU311" s="183" t="s">
        <v>84</v>
      </c>
      <c r="AV311" s="13" t="s">
        <v>84</v>
      </c>
      <c r="AW311" s="13" t="s">
        <v>31</v>
      </c>
      <c r="AX311" s="13" t="s">
        <v>75</v>
      </c>
      <c r="AY311" s="183" t="s">
        <v>177</v>
      </c>
    </row>
    <row r="312" spans="2:51" s="13" customFormat="1" ht="12">
      <c r="B312" s="181"/>
      <c r="D312" s="182" t="s">
        <v>189</v>
      </c>
      <c r="E312" s="183" t="s">
        <v>1</v>
      </c>
      <c r="F312" s="184" t="s">
        <v>1118</v>
      </c>
      <c r="H312" s="185">
        <v>1.629</v>
      </c>
      <c r="I312" s="186"/>
      <c r="L312" s="181"/>
      <c r="M312" s="187"/>
      <c r="N312" s="188"/>
      <c r="O312" s="188"/>
      <c r="P312" s="188"/>
      <c r="Q312" s="188"/>
      <c r="R312" s="188"/>
      <c r="S312" s="188"/>
      <c r="T312" s="189"/>
      <c r="AT312" s="183" t="s">
        <v>189</v>
      </c>
      <c r="AU312" s="183" t="s">
        <v>84</v>
      </c>
      <c r="AV312" s="13" t="s">
        <v>84</v>
      </c>
      <c r="AW312" s="13" t="s">
        <v>31</v>
      </c>
      <c r="AX312" s="13" t="s">
        <v>75</v>
      </c>
      <c r="AY312" s="183" t="s">
        <v>177</v>
      </c>
    </row>
    <row r="313" spans="2:51" s="13" customFormat="1" ht="12">
      <c r="B313" s="181"/>
      <c r="D313" s="182" t="s">
        <v>189</v>
      </c>
      <c r="E313" s="183" t="s">
        <v>1</v>
      </c>
      <c r="F313" s="184" t="s">
        <v>1119</v>
      </c>
      <c r="H313" s="185">
        <v>2.049</v>
      </c>
      <c r="I313" s="186"/>
      <c r="L313" s="181"/>
      <c r="M313" s="187"/>
      <c r="N313" s="188"/>
      <c r="O313" s="188"/>
      <c r="P313" s="188"/>
      <c r="Q313" s="188"/>
      <c r="R313" s="188"/>
      <c r="S313" s="188"/>
      <c r="T313" s="189"/>
      <c r="AT313" s="183" t="s">
        <v>189</v>
      </c>
      <c r="AU313" s="183" t="s">
        <v>84</v>
      </c>
      <c r="AV313" s="13" t="s">
        <v>84</v>
      </c>
      <c r="AW313" s="13" t="s">
        <v>31</v>
      </c>
      <c r="AX313" s="13" t="s">
        <v>75</v>
      </c>
      <c r="AY313" s="183" t="s">
        <v>177</v>
      </c>
    </row>
    <row r="314" spans="2:51" s="13" customFormat="1" ht="12">
      <c r="B314" s="181"/>
      <c r="D314" s="182" t="s">
        <v>189</v>
      </c>
      <c r="E314" s="183" t="s">
        <v>1</v>
      </c>
      <c r="F314" s="184" t="s">
        <v>1120</v>
      </c>
      <c r="H314" s="185">
        <v>3.012</v>
      </c>
      <c r="I314" s="186"/>
      <c r="L314" s="181"/>
      <c r="M314" s="187"/>
      <c r="N314" s="188"/>
      <c r="O314" s="188"/>
      <c r="P314" s="188"/>
      <c r="Q314" s="188"/>
      <c r="R314" s="188"/>
      <c r="S314" s="188"/>
      <c r="T314" s="189"/>
      <c r="AT314" s="183" t="s">
        <v>189</v>
      </c>
      <c r="AU314" s="183" t="s">
        <v>84</v>
      </c>
      <c r="AV314" s="13" t="s">
        <v>84</v>
      </c>
      <c r="AW314" s="13" t="s">
        <v>31</v>
      </c>
      <c r="AX314" s="13" t="s">
        <v>75</v>
      </c>
      <c r="AY314" s="183" t="s">
        <v>177</v>
      </c>
    </row>
    <row r="315" spans="2:51" s="13" customFormat="1" ht="12">
      <c r="B315" s="181"/>
      <c r="D315" s="182" t="s">
        <v>189</v>
      </c>
      <c r="E315" s="183" t="s">
        <v>1</v>
      </c>
      <c r="F315" s="184" t="s">
        <v>1121</v>
      </c>
      <c r="H315" s="185">
        <v>1.828</v>
      </c>
      <c r="I315" s="186"/>
      <c r="L315" s="181"/>
      <c r="M315" s="187"/>
      <c r="N315" s="188"/>
      <c r="O315" s="188"/>
      <c r="P315" s="188"/>
      <c r="Q315" s="188"/>
      <c r="R315" s="188"/>
      <c r="S315" s="188"/>
      <c r="T315" s="189"/>
      <c r="AT315" s="183" t="s">
        <v>189</v>
      </c>
      <c r="AU315" s="183" t="s">
        <v>84</v>
      </c>
      <c r="AV315" s="13" t="s">
        <v>84</v>
      </c>
      <c r="AW315" s="13" t="s">
        <v>31</v>
      </c>
      <c r="AX315" s="13" t="s">
        <v>75</v>
      </c>
      <c r="AY315" s="183" t="s">
        <v>177</v>
      </c>
    </row>
    <row r="316" spans="2:51" s="15" customFormat="1" ht="12">
      <c r="B316" s="197"/>
      <c r="D316" s="182" t="s">
        <v>189</v>
      </c>
      <c r="E316" s="198" t="s">
        <v>1</v>
      </c>
      <c r="F316" s="199" t="s">
        <v>202</v>
      </c>
      <c r="H316" s="200">
        <v>27.518</v>
      </c>
      <c r="I316" s="201"/>
      <c r="L316" s="197"/>
      <c r="M316" s="202"/>
      <c r="N316" s="203"/>
      <c r="O316" s="203"/>
      <c r="P316" s="203"/>
      <c r="Q316" s="203"/>
      <c r="R316" s="203"/>
      <c r="S316" s="203"/>
      <c r="T316" s="204"/>
      <c r="AT316" s="198" t="s">
        <v>189</v>
      </c>
      <c r="AU316" s="198" t="s">
        <v>84</v>
      </c>
      <c r="AV316" s="15" t="s">
        <v>184</v>
      </c>
      <c r="AW316" s="15" t="s">
        <v>31</v>
      </c>
      <c r="AX316" s="15" t="s">
        <v>82</v>
      </c>
      <c r="AY316" s="198" t="s">
        <v>177</v>
      </c>
    </row>
    <row r="317" spans="1:65" s="2" customFormat="1" ht="16.5" customHeight="1">
      <c r="A317" s="33"/>
      <c r="B317" s="167"/>
      <c r="C317" s="168" t="s">
        <v>725</v>
      </c>
      <c r="D317" s="168" t="s">
        <v>179</v>
      </c>
      <c r="E317" s="169" t="s">
        <v>1122</v>
      </c>
      <c r="F317" s="170" t="s">
        <v>1123</v>
      </c>
      <c r="G317" s="171" t="s">
        <v>182</v>
      </c>
      <c r="H317" s="172">
        <v>27.518</v>
      </c>
      <c r="I317" s="173"/>
      <c r="J317" s="174">
        <f>ROUND(I317*H317,2)</f>
        <v>0</v>
      </c>
      <c r="K317" s="170" t="s">
        <v>183</v>
      </c>
      <c r="L317" s="34"/>
      <c r="M317" s="175" t="s">
        <v>1</v>
      </c>
      <c r="N317" s="176" t="s">
        <v>40</v>
      </c>
      <c r="O317" s="59"/>
      <c r="P317" s="177">
        <f>O317*H317</f>
        <v>0</v>
      </c>
      <c r="Q317" s="177">
        <v>0.00068</v>
      </c>
      <c r="R317" s="177">
        <f>Q317*H317</f>
        <v>0.01871224</v>
      </c>
      <c r="S317" s="177">
        <v>0</v>
      </c>
      <c r="T317" s="178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9" t="s">
        <v>254</v>
      </c>
      <c r="AT317" s="179" t="s">
        <v>179</v>
      </c>
      <c r="AU317" s="179" t="s">
        <v>84</v>
      </c>
      <c r="AY317" s="18" t="s">
        <v>177</v>
      </c>
      <c r="BE317" s="180">
        <f>IF(N317="základní",J317,0)</f>
        <v>0</v>
      </c>
      <c r="BF317" s="180">
        <f>IF(N317="snížená",J317,0)</f>
        <v>0</v>
      </c>
      <c r="BG317" s="180">
        <f>IF(N317="zákl. přenesená",J317,0)</f>
        <v>0</v>
      </c>
      <c r="BH317" s="180">
        <f>IF(N317="sníž. přenesená",J317,0)</f>
        <v>0</v>
      </c>
      <c r="BI317" s="180">
        <f>IF(N317="nulová",J317,0)</f>
        <v>0</v>
      </c>
      <c r="BJ317" s="18" t="s">
        <v>82</v>
      </c>
      <c r="BK317" s="180">
        <f>ROUND(I317*H317,2)</f>
        <v>0</v>
      </c>
      <c r="BL317" s="18" t="s">
        <v>254</v>
      </c>
      <c r="BM317" s="179" t="s">
        <v>1124</v>
      </c>
    </row>
    <row r="318" spans="1:65" s="2" customFormat="1" ht="24" customHeight="1">
      <c r="A318" s="33"/>
      <c r="B318" s="167"/>
      <c r="C318" s="168" t="s">
        <v>729</v>
      </c>
      <c r="D318" s="168" t="s">
        <v>179</v>
      </c>
      <c r="E318" s="169" t="s">
        <v>1125</v>
      </c>
      <c r="F318" s="170" t="s">
        <v>1126</v>
      </c>
      <c r="G318" s="171" t="s">
        <v>413</v>
      </c>
      <c r="H318" s="215"/>
      <c r="I318" s="173"/>
      <c r="J318" s="174">
        <f>ROUND(I318*H318,2)</f>
        <v>0</v>
      </c>
      <c r="K318" s="170" t="s">
        <v>183</v>
      </c>
      <c r="L318" s="34"/>
      <c r="M318" s="175" t="s">
        <v>1</v>
      </c>
      <c r="N318" s="176" t="s">
        <v>40</v>
      </c>
      <c r="O318" s="59"/>
      <c r="P318" s="177">
        <f>O318*H318</f>
        <v>0</v>
      </c>
      <c r="Q318" s="177">
        <v>0</v>
      </c>
      <c r="R318" s="177">
        <f>Q318*H318</f>
        <v>0</v>
      </c>
      <c r="S318" s="177">
        <v>0</v>
      </c>
      <c r="T318" s="178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9" t="s">
        <v>254</v>
      </c>
      <c r="AT318" s="179" t="s">
        <v>179</v>
      </c>
      <c r="AU318" s="179" t="s">
        <v>84</v>
      </c>
      <c r="AY318" s="18" t="s">
        <v>177</v>
      </c>
      <c r="BE318" s="180">
        <f>IF(N318="základní",J318,0)</f>
        <v>0</v>
      </c>
      <c r="BF318" s="180">
        <f>IF(N318="snížená",J318,0)</f>
        <v>0</v>
      </c>
      <c r="BG318" s="180">
        <f>IF(N318="zákl. přenesená",J318,0)</f>
        <v>0</v>
      </c>
      <c r="BH318" s="180">
        <f>IF(N318="sníž. přenesená",J318,0)</f>
        <v>0</v>
      </c>
      <c r="BI318" s="180">
        <f>IF(N318="nulová",J318,0)</f>
        <v>0</v>
      </c>
      <c r="BJ318" s="18" t="s">
        <v>82</v>
      </c>
      <c r="BK318" s="180">
        <f>ROUND(I318*H318,2)</f>
        <v>0</v>
      </c>
      <c r="BL318" s="18" t="s">
        <v>254</v>
      </c>
      <c r="BM318" s="179" t="s">
        <v>1127</v>
      </c>
    </row>
    <row r="319" spans="2:63" s="12" customFormat="1" ht="25.9" customHeight="1">
      <c r="B319" s="154"/>
      <c r="D319" s="155" t="s">
        <v>74</v>
      </c>
      <c r="E319" s="156" t="s">
        <v>431</v>
      </c>
      <c r="F319" s="156" t="s">
        <v>129</v>
      </c>
      <c r="I319" s="157"/>
      <c r="J319" s="158">
        <f>BK319</f>
        <v>0</v>
      </c>
      <c r="L319" s="154"/>
      <c r="M319" s="159"/>
      <c r="N319" s="160"/>
      <c r="O319" s="160"/>
      <c r="P319" s="161">
        <f>P320</f>
        <v>0</v>
      </c>
      <c r="Q319" s="160"/>
      <c r="R319" s="161">
        <f>R320</f>
        <v>0</v>
      </c>
      <c r="S319" s="160"/>
      <c r="T319" s="162">
        <f>T320</f>
        <v>0</v>
      </c>
      <c r="AR319" s="155" t="s">
        <v>203</v>
      </c>
      <c r="AT319" s="163" t="s">
        <v>74</v>
      </c>
      <c r="AU319" s="163" t="s">
        <v>75</v>
      </c>
      <c r="AY319" s="155" t="s">
        <v>177</v>
      </c>
      <c r="BK319" s="164">
        <f>BK320</f>
        <v>0</v>
      </c>
    </row>
    <row r="320" spans="2:63" s="12" customFormat="1" ht="22.9" customHeight="1">
      <c r="B320" s="154"/>
      <c r="D320" s="155" t="s">
        <v>74</v>
      </c>
      <c r="E320" s="165" t="s">
        <v>432</v>
      </c>
      <c r="F320" s="165" t="s">
        <v>433</v>
      </c>
      <c r="I320" s="157"/>
      <c r="J320" s="166">
        <f>BK320</f>
        <v>0</v>
      </c>
      <c r="L320" s="154"/>
      <c r="M320" s="159"/>
      <c r="N320" s="160"/>
      <c r="O320" s="160"/>
      <c r="P320" s="161">
        <f>SUM(P321:P322)</f>
        <v>0</v>
      </c>
      <c r="Q320" s="160"/>
      <c r="R320" s="161">
        <f>SUM(R321:R322)</f>
        <v>0</v>
      </c>
      <c r="S320" s="160"/>
      <c r="T320" s="162">
        <f>SUM(T321:T322)</f>
        <v>0</v>
      </c>
      <c r="AR320" s="155" t="s">
        <v>203</v>
      </c>
      <c r="AT320" s="163" t="s">
        <v>74</v>
      </c>
      <c r="AU320" s="163" t="s">
        <v>82</v>
      </c>
      <c r="AY320" s="155" t="s">
        <v>177</v>
      </c>
      <c r="BK320" s="164">
        <f>SUM(BK321:BK322)</f>
        <v>0</v>
      </c>
    </row>
    <row r="321" spans="1:65" s="2" customFormat="1" ht="16.5" customHeight="1">
      <c r="A321" s="33"/>
      <c r="B321" s="167"/>
      <c r="C321" s="168" t="s">
        <v>734</v>
      </c>
      <c r="D321" s="168" t="s">
        <v>179</v>
      </c>
      <c r="E321" s="169" t="s">
        <v>435</v>
      </c>
      <c r="F321" s="170" t="s">
        <v>436</v>
      </c>
      <c r="G321" s="171" t="s">
        <v>437</v>
      </c>
      <c r="H321" s="172">
        <v>1</v>
      </c>
      <c r="I321" s="173"/>
      <c r="J321" s="174">
        <f>ROUND(I321*H321,2)</f>
        <v>0</v>
      </c>
      <c r="K321" s="170" t="s">
        <v>183</v>
      </c>
      <c r="L321" s="34"/>
      <c r="M321" s="175" t="s">
        <v>1</v>
      </c>
      <c r="N321" s="176" t="s">
        <v>40</v>
      </c>
      <c r="O321" s="59"/>
      <c r="P321" s="177">
        <f>O321*H321</f>
        <v>0</v>
      </c>
      <c r="Q321" s="177">
        <v>0</v>
      </c>
      <c r="R321" s="177">
        <f>Q321*H321</f>
        <v>0</v>
      </c>
      <c r="S321" s="177">
        <v>0</v>
      </c>
      <c r="T321" s="178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9" t="s">
        <v>438</v>
      </c>
      <c r="AT321" s="179" t="s">
        <v>179</v>
      </c>
      <c r="AU321" s="179" t="s">
        <v>84</v>
      </c>
      <c r="AY321" s="18" t="s">
        <v>177</v>
      </c>
      <c r="BE321" s="180">
        <f>IF(N321="základní",J321,0)</f>
        <v>0</v>
      </c>
      <c r="BF321" s="180">
        <f>IF(N321="snížená",J321,0)</f>
        <v>0</v>
      </c>
      <c r="BG321" s="180">
        <f>IF(N321="zákl. přenesená",J321,0)</f>
        <v>0</v>
      </c>
      <c r="BH321" s="180">
        <f>IF(N321="sníž. přenesená",J321,0)</f>
        <v>0</v>
      </c>
      <c r="BI321" s="180">
        <f>IF(N321="nulová",J321,0)</f>
        <v>0</v>
      </c>
      <c r="BJ321" s="18" t="s">
        <v>82</v>
      </c>
      <c r="BK321" s="180">
        <f>ROUND(I321*H321,2)</f>
        <v>0</v>
      </c>
      <c r="BL321" s="18" t="s">
        <v>438</v>
      </c>
      <c r="BM321" s="179" t="s">
        <v>1128</v>
      </c>
    </row>
    <row r="322" spans="1:65" s="2" customFormat="1" ht="16.5" customHeight="1">
      <c r="A322" s="33"/>
      <c r="B322" s="167"/>
      <c r="C322" s="168" t="s">
        <v>739</v>
      </c>
      <c r="D322" s="168" t="s">
        <v>179</v>
      </c>
      <c r="E322" s="169" t="s">
        <v>441</v>
      </c>
      <c r="F322" s="170" t="s">
        <v>442</v>
      </c>
      <c r="G322" s="171" t="s">
        <v>437</v>
      </c>
      <c r="H322" s="172">
        <v>1</v>
      </c>
      <c r="I322" s="173"/>
      <c r="J322" s="174">
        <f>ROUND(I322*H322,2)</f>
        <v>0</v>
      </c>
      <c r="K322" s="170" t="s">
        <v>183</v>
      </c>
      <c r="L322" s="34"/>
      <c r="M322" s="216" t="s">
        <v>1</v>
      </c>
      <c r="N322" s="217" t="s">
        <v>40</v>
      </c>
      <c r="O322" s="218"/>
      <c r="P322" s="219">
        <f>O322*H322</f>
        <v>0</v>
      </c>
      <c r="Q322" s="219">
        <v>0</v>
      </c>
      <c r="R322" s="219">
        <f>Q322*H322</f>
        <v>0</v>
      </c>
      <c r="S322" s="219">
        <v>0</v>
      </c>
      <c r="T322" s="220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9" t="s">
        <v>438</v>
      </c>
      <c r="AT322" s="179" t="s">
        <v>179</v>
      </c>
      <c r="AU322" s="179" t="s">
        <v>84</v>
      </c>
      <c r="AY322" s="18" t="s">
        <v>177</v>
      </c>
      <c r="BE322" s="180">
        <f>IF(N322="základní",J322,0)</f>
        <v>0</v>
      </c>
      <c r="BF322" s="180">
        <f>IF(N322="snížená",J322,0)</f>
        <v>0</v>
      </c>
      <c r="BG322" s="180">
        <f>IF(N322="zákl. přenesená",J322,0)</f>
        <v>0</v>
      </c>
      <c r="BH322" s="180">
        <f>IF(N322="sníž. přenesená",J322,0)</f>
        <v>0</v>
      </c>
      <c r="BI322" s="180">
        <f>IF(N322="nulová",J322,0)</f>
        <v>0</v>
      </c>
      <c r="BJ322" s="18" t="s">
        <v>82</v>
      </c>
      <c r="BK322" s="180">
        <f>ROUND(I322*H322,2)</f>
        <v>0</v>
      </c>
      <c r="BL322" s="18" t="s">
        <v>438</v>
      </c>
      <c r="BM322" s="179" t="s">
        <v>1129</v>
      </c>
    </row>
    <row r="323" spans="1:31" s="2" customFormat="1" ht="6.95" customHeight="1">
      <c r="A323" s="33"/>
      <c r="B323" s="48"/>
      <c r="C323" s="49"/>
      <c r="D323" s="49"/>
      <c r="E323" s="49"/>
      <c r="F323" s="49"/>
      <c r="G323" s="49"/>
      <c r="H323" s="49"/>
      <c r="I323" s="127"/>
      <c r="J323" s="49"/>
      <c r="K323" s="49"/>
      <c r="L323" s="34"/>
      <c r="M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</row>
  </sheetData>
  <autoFilter ref="C132:K322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105</v>
      </c>
      <c r="AZ2" s="100" t="s">
        <v>878</v>
      </c>
      <c r="BA2" s="100" t="s">
        <v>1</v>
      </c>
      <c r="BB2" s="100" t="s">
        <v>1</v>
      </c>
      <c r="BC2" s="100" t="s">
        <v>399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444</v>
      </c>
      <c r="BA3" s="100" t="s">
        <v>1</v>
      </c>
      <c r="BB3" s="100" t="s">
        <v>1</v>
      </c>
      <c r="BC3" s="100" t="s">
        <v>1130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880</v>
      </c>
      <c r="BA4" s="100" t="s">
        <v>1</v>
      </c>
      <c r="BB4" s="100" t="s">
        <v>1</v>
      </c>
      <c r="BC4" s="100" t="s">
        <v>743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131</v>
      </c>
      <c r="BA5" s="100" t="s">
        <v>1</v>
      </c>
      <c r="BB5" s="100" t="s">
        <v>1</v>
      </c>
      <c r="BC5" s="100" t="s">
        <v>1131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447</v>
      </c>
      <c r="BA6" s="100" t="s">
        <v>1</v>
      </c>
      <c r="BB6" s="100" t="s">
        <v>1</v>
      </c>
      <c r="BC6" s="100" t="s">
        <v>1132</v>
      </c>
      <c r="BD6" s="100" t="s">
        <v>84</v>
      </c>
    </row>
    <row r="7" spans="2:56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  <c r="AZ7" s="100" t="s">
        <v>133</v>
      </c>
      <c r="BA7" s="100" t="s">
        <v>1</v>
      </c>
      <c r="BB7" s="100" t="s">
        <v>1</v>
      </c>
      <c r="BC7" s="100" t="s">
        <v>279</v>
      </c>
      <c r="BD7" s="100" t="s">
        <v>84</v>
      </c>
    </row>
    <row r="8" spans="2:56" s="1" customFormat="1" ht="12" customHeight="1">
      <c r="B8" s="21"/>
      <c r="D8" s="28" t="s">
        <v>141</v>
      </c>
      <c r="I8" s="99"/>
      <c r="L8" s="21"/>
      <c r="AZ8" s="100" t="s">
        <v>449</v>
      </c>
      <c r="BA8" s="100" t="s">
        <v>1</v>
      </c>
      <c r="BB8" s="100" t="s">
        <v>1</v>
      </c>
      <c r="BC8" s="100" t="s">
        <v>1133</v>
      </c>
      <c r="BD8" s="100" t="s">
        <v>84</v>
      </c>
    </row>
    <row r="9" spans="1:56" s="2" customFormat="1" ht="16.5" customHeight="1">
      <c r="A9" s="33"/>
      <c r="B9" s="34"/>
      <c r="C9" s="33"/>
      <c r="D9" s="33"/>
      <c r="E9" s="276" t="s">
        <v>883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137</v>
      </c>
      <c r="BA9" s="100" t="s">
        <v>1</v>
      </c>
      <c r="BB9" s="100" t="s">
        <v>1</v>
      </c>
      <c r="BC9" s="100" t="s">
        <v>1134</v>
      </c>
      <c r="BD9" s="100" t="s">
        <v>84</v>
      </c>
    </row>
    <row r="10" spans="1:56" s="2" customFormat="1" ht="12" customHeight="1">
      <c r="A10" s="33"/>
      <c r="B10" s="34"/>
      <c r="C10" s="33"/>
      <c r="D10" s="28" t="s">
        <v>143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139</v>
      </c>
      <c r="BA10" s="100" t="s">
        <v>1</v>
      </c>
      <c r="BB10" s="100" t="s">
        <v>1</v>
      </c>
      <c r="BC10" s="100" t="s">
        <v>1135</v>
      </c>
      <c r="BD10" s="100" t="s">
        <v>84</v>
      </c>
    </row>
    <row r="11" spans="1:56" s="2" customFormat="1" ht="16.5" customHeight="1">
      <c r="A11" s="33"/>
      <c r="B11" s="34"/>
      <c r="C11" s="33"/>
      <c r="D11" s="33"/>
      <c r="E11" s="258" t="s">
        <v>1136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887</v>
      </c>
      <c r="BA11" s="100" t="s">
        <v>1</v>
      </c>
      <c r="BB11" s="100" t="s">
        <v>1</v>
      </c>
      <c r="BC11" s="100" t="s">
        <v>1137</v>
      </c>
      <c r="BD11" s="100" t="s">
        <v>84</v>
      </c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16. 1. 2019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104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35</v>
      </c>
      <c r="E32" s="33"/>
      <c r="F32" s="33"/>
      <c r="G32" s="33"/>
      <c r="H32" s="33"/>
      <c r="I32" s="103"/>
      <c r="J32" s="72">
        <f>ROUND(J133,2)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111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39</v>
      </c>
      <c r="E35" s="28" t="s">
        <v>40</v>
      </c>
      <c r="F35" s="113">
        <f>ROUND((SUM(BE133:BE296)),2)</f>
        <v>0</v>
      </c>
      <c r="G35" s="33"/>
      <c r="H35" s="33"/>
      <c r="I35" s="114">
        <v>0.21</v>
      </c>
      <c r="J35" s="113">
        <f>ROUND(((SUM(BE133:BE296))*I35),2)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13">
        <f>ROUND((SUM(BF133:BF296)),2)</f>
        <v>0</v>
      </c>
      <c r="G36" s="33"/>
      <c r="H36" s="33"/>
      <c r="I36" s="114">
        <v>0.15</v>
      </c>
      <c r="J36" s="113">
        <f>ROUND(((SUM(BF133:BF296))*I36),2)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3">
        <f>ROUND((SUM(BG133:BG296)),2)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13">
        <f>ROUND((SUM(BH133:BH296)),2)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13">
        <f>ROUND((SUM(BI133:BI296)),2)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45</v>
      </c>
      <c r="E41" s="61"/>
      <c r="F41" s="61"/>
      <c r="G41" s="117" t="s">
        <v>46</v>
      </c>
      <c r="H41" s="118" t="s">
        <v>47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141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883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143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02 - Kontejnerové stanoviště B.4.4-2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16. 1. 2019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32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146</v>
      </c>
      <c r="D96" s="115"/>
      <c r="E96" s="115"/>
      <c r="F96" s="115"/>
      <c r="G96" s="115"/>
      <c r="H96" s="115"/>
      <c r="I96" s="130"/>
      <c r="J96" s="131" t="s">
        <v>147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148</v>
      </c>
      <c r="D98" s="33"/>
      <c r="E98" s="33"/>
      <c r="F98" s="33"/>
      <c r="G98" s="33"/>
      <c r="H98" s="33"/>
      <c r="I98" s="103"/>
      <c r="J98" s="72">
        <f>J133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149</v>
      </c>
    </row>
    <row r="99" spans="2:12" s="9" customFormat="1" ht="24.95" customHeight="1">
      <c r="B99" s="133"/>
      <c r="D99" s="134" t="s">
        <v>150</v>
      </c>
      <c r="E99" s="135"/>
      <c r="F99" s="135"/>
      <c r="G99" s="135"/>
      <c r="H99" s="135"/>
      <c r="I99" s="136"/>
      <c r="J99" s="137">
        <f>J134</f>
        <v>0</v>
      </c>
      <c r="L99" s="133"/>
    </row>
    <row r="100" spans="2:12" s="10" customFormat="1" ht="19.9" customHeight="1">
      <c r="B100" s="138"/>
      <c r="D100" s="139" t="s">
        <v>151</v>
      </c>
      <c r="E100" s="140"/>
      <c r="F100" s="140"/>
      <c r="G100" s="140"/>
      <c r="H100" s="140"/>
      <c r="I100" s="141"/>
      <c r="J100" s="142">
        <f>J135</f>
        <v>0</v>
      </c>
      <c r="L100" s="138"/>
    </row>
    <row r="101" spans="2:12" s="10" customFormat="1" ht="19.9" customHeight="1">
      <c r="B101" s="138"/>
      <c r="D101" s="139" t="s">
        <v>152</v>
      </c>
      <c r="E101" s="140"/>
      <c r="F101" s="140"/>
      <c r="G101" s="140"/>
      <c r="H101" s="140"/>
      <c r="I101" s="141"/>
      <c r="J101" s="142">
        <f>J196</f>
        <v>0</v>
      </c>
      <c r="L101" s="138"/>
    </row>
    <row r="102" spans="2:12" s="10" customFormat="1" ht="19.9" customHeight="1">
      <c r="B102" s="138"/>
      <c r="D102" s="139" t="s">
        <v>153</v>
      </c>
      <c r="E102" s="140"/>
      <c r="F102" s="140"/>
      <c r="G102" s="140"/>
      <c r="H102" s="140"/>
      <c r="I102" s="141"/>
      <c r="J102" s="142">
        <f>J199</f>
        <v>0</v>
      </c>
      <c r="L102" s="138"/>
    </row>
    <row r="103" spans="2:12" s="10" customFormat="1" ht="19.9" customHeight="1">
      <c r="B103" s="138"/>
      <c r="D103" s="139" t="s">
        <v>456</v>
      </c>
      <c r="E103" s="140"/>
      <c r="F103" s="140"/>
      <c r="G103" s="140"/>
      <c r="H103" s="140"/>
      <c r="I103" s="141"/>
      <c r="J103" s="142">
        <f>J219</f>
        <v>0</v>
      </c>
      <c r="L103" s="138"/>
    </row>
    <row r="104" spans="2:12" s="10" customFormat="1" ht="19.9" customHeight="1">
      <c r="B104" s="138"/>
      <c r="D104" s="139" t="s">
        <v>457</v>
      </c>
      <c r="E104" s="140"/>
      <c r="F104" s="140"/>
      <c r="G104" s="140"/>
      <c r="H104" s="140"/>
      <c r="I104" s="141"/>
      <c r="J104" s="142">
        <f>J238</f>
        <v>0</v>
      </c>
      <c r="L104" s="138"/>
    </row>
    <row r="105" spans="2:12" s="10" customFormat="1" ht="19.9" customHeight="1">
      <c r="B105" s="138"/>
      <c r="D105" s="139" t="s">
        <v>459</v>
      </c>
      <c r="E105" s="140"/>
      <c r="F105" s="140"/>
      <c r="G105" s="140"/>
      <c r="H105" s="140"/>
      <c r="I105" s="141"/>
      <c r="J105" s="142">
        <f>J242</f>
        <v>0</v>
      </c>
      <c r="L105" s="138"/>
    </row>
    <row r="106" spans="2:12" s="10" customFormat="1" ht="19.9" customHeight="1">
      <c r="B106" s="138"/>
      <c r="D106" s="139" t="s">
        <v>155</v>
      </c>
      <c r="E106" s="140"/>
      <c r="F106" s="140"/>
      <c r="G106" s="140"/>
      <c r="H106" s="140"/>
      <c r="I106" s="141"/>
      <c r="J106" s="142">
        <f>J269</f>
        <v>0</v>
      </c>
      <c r="L106" s="138"/>
    </row>
    <row r="107" spans="2:12" s="10" customFormat="1" ht="19.9" customHeight="1">
      <c r="B107" s="138"/>
      <c r="D107" s="139" t="s">
        <v>156</v>
      </c>
      <c r="E107" s="140"/>
      <c r="F107" s="140"/>
      <c r="G107" s="140"/>
      <c r="H107" s="140"/>
      <c r="I107" s="141"/>
      <c r="J107" s="142">
        <f>J283</f>
        <v>0</v>
      </c>
      <c r="L107" s="138"/>
    </row>
    <row r="108" spans="2:12" s="9" customFormat="1" ht="24.95" customHeight="1">
      <c r="B108" s="133"/>
      <c r="D108" s="134" t="s">
        <v>157</v>
      </c>
      <c r="E108" s="135"/>
      <c r="F108" s="135"/>
      <c r="G108" s="135"/>
      <c r="H108" s="135"/>
      <c r="I108" s="136"/>
      <c r="J108" s="137">
        <f>J285</f>
        <v>0</v>
      </c>
      <c r="L108" s="133"/>
    </row>
    <row r="109" spans="2:12" s="10" customFormat="1" ht="19.9" customHeight="1">
      <c r="B109" s="138"/>
      <c r="D109" s="139" t="s">
        <v>889</v>
      </c>
      <c r="E109" s="140"/>
      <c r="F109" s="140"/>
      <c r="G109" s="140"/>
      <c r="H109" s="140"/>
      <c r="I109" s="141"/>
      <c r="J109" s="142">
        <f>J286</f>
        <v>0</v>
      </c>
      <c r="L109" s="138"/>
    </row>
    <row r="110" spans="2:12" s="9" customFormat="1" ht="24.95" customHeight="1">
      <c r="B110" s="133"/>
      <c r="D110" s="134" t="s">
        <v>160</v>
      </c>
      <c r="E110" s="135"/>
      <c r="F110" s="135"/>
      <c r="G110" s="135"/>
      <c r="H110" s="135"/>
      <c r="I110" s="136"/>
      <c r="J110" s="137">
        <f>J293</f>
        <v>0</v>
      </c>
      <c r="L110" s="133"/>
    </row>
    <row r="111" spans="2:12" s="10" customFormat="1" ht="19.9" customHeight="1">
      <c r="B111" s="138"/>
      <c r="D111" s="139" t="s">
        <v>161</v>
      </c>
      <c r="E111" s="140"/>
      <c r="F111" s="140"/>
      <c r="G111" s="140"/>
      <c r="H111" s="140"/>
      <c r="I111" s="141"/>
      <c r="J111" s="142">
        <f>J294</f>
        <v>0</v>
      </c>
      <c r="L111" s="138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27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28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162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15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5" customHeight="1">
      <c r="A121" s="33"/>
      <c r="B121" s="34"/>
      <c r="C121" s="33"/>
      <c r="D121" s="33"/>
      <c r="E121" s="276" t="str">
        <f>E7</f>
        <v>Regenerace panelového sídliště Vyhlídka-V.etapa lokalita ulic Havlíčkova a Zd.Fibicha</v>
      </c>
      <c r="F121" s="277"/>
      <c r="G121" s="277"/>
      <c r="H121" s="277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2:12" s="1" customFormat="1" ht="12" customHeight="1">
      <c r="B122" s="21"/>
      <c r="C122" s="28" t="s">
        <v>141</v>
      </c>
      <c r="I122" s="99"/>
      <c r="L122" s="21"/>
    </row>
    <row r="123" spans="1:31" s="2" customFormat="1" ht="16.5" customHeight="1">
      <c r="A123" s="33"/>
      <c r="B123" s="34"/>
      <c r="C123" s="33"/>
      <c r="D123" s="33"/>
      <c r="E123" s="276" t="s">
        <v>883</v>
      </c>
      <c r="F123" s="275"/>
      <c r="G123" s="275"/>
      <c r="H123" s="275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143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58" t="str">
        <f>E11</f>
        <v>02 - Kontejnerové stanoviště B.4.4-2</v>
      </c>
      <c r="F125" s="275"/>
      <c r="G125" s="275"/>
      <c r="H125" s="275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F14</f>
        <v>Valašské Meziříčí</v>
      </c>
      <c r="G127" s="33"/>
      <c r="H127" s="33"/>
      <c r="I127" s="104" t="s">
        <v>21</v>
      </c>
      <c r="J127" s="56" t="str">
        <f>IF(J14="","",J14)</f>
        <v>16. 1. 2019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7.95" customHeight="1">
      <c r="A129" s="33"/>
      <c r="B129" s="34"/>
      <c r="C129" s="28" t="s">
        <v>23</v>
      </c>
      <c r="D129" s="33"/>
      <c r="E129" s="33"/>
      <c r="F129" s="26" t="str">
        <f>E17</f>
        <v>Město Valašské Meziříčí</v>
      </c>
      <c r="G129" s="33"/>
      <c r="H129" s="33"/>
      <c r="I129" s="104" t="s">
        <v>29</v>
      </c>
      <c r="J129" s="31" t="str">
        <f>E23</f>
        <v>LZ-PROJEKT plus s.r.o.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27</v>
      </c>
      <c r="D130" s="33"/>
      <c r="E130" s="33"/>
      <c r="F130" s="26" t="str">
        <f>IF(E20="","",E20)</f>
        <v>Vyplň údaj</v>
      </c>
      <c r="G130" s="33"/>
      <c r="H130" s="33"/>
      <c r="I130" s="104" t="s">
        <v>32</v>
      </c>
      <c r="J130" s="31" t="str">
        <f>E26</f>
        <v>Fajfrová Irena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43"/>
      <c r="B132" s="144"/>
      <c r="C132" s="145" t="s">
        <v>163</v>
      </c>
      <c r="D132" s="146" t="s">
        <v>60</v>
      </c>
      <c r="E132" s="146" t="s">
        <v>56</v>
      </c>
      <c r="F132" s="146" t="s">
        <v>57</v>
      </c>
      <c r="G132" s="146" t="s">
        <v>164</v>
      </c>
      <c r="H132" s="146" t="s">
        <v>165</v>
      </c>
      <c r="I132" s="147" t="s">
        <v>166</v>
      </c>
      <c r="J132" s="146" t="s">
        <v>147</v>
      </c>
      <c r="K132" s="148" t="s">
        <v>167</v>
      </c>
      <c r="L132" s="149"/>
      <c r="M132" s="63" t="s">
        <v>1</v>
      </c>
      <c r="N132" s="64" t="s">
        <v>39</v>
      </c>
      <c r="O132" s="64" t="s">
        <v>168</v>
      </c>
      <c r="P132" s="64" t="s">
        <v>169</v>
      </c>
      <c r="Q132" s="64" t="s">
        <v>170</v>
      </c>
      <c r="R132" s="64" t="s">
        <v>171</v>
      </c>
      <c r="S132" s="64" t="s">
        <v>172</v>
      </c>
      <c r="T132" s="65" t="s">
        <v>173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3" s="2" customFormat="1" ht="22.9" customHeight="1">
      <c r="A133" s="33"/>
      <c r="B133" s="34"/>
      <c r="C133" s="70" t="s">
        <v>174</v>
      </c>
      <c r="D133" s="33"/>
      <c r="E133" s="33"/>
      <c r="F133" s="33"/>
      <c r="G133" s="33"/>
      <c r="H133" s="33"/>
      <c r="I133" s="103"/>
      <c r="J133" s="150">
        <f>BK133</f>
        <v>0</v>
      </c>
      <c r="K133" s="33"/>
      <c r="L133" s="34"/>
      <c r="M133" s="66"/>
      <c r="N133" s="57"/>
      <c r="O133" s="67"/>
      <c r="P133" s="151">
        <f>P134+P285+P293</f>
        <v>0</v>
      </c>
      <c r="Q133" s="67"/>
      <c r="R133" s="151">
        <f>R134+R285+R293</f>
        <v>304.14849076999997</v>
      </c>
      <c r="S133" s="67"/>
      <c r="T133" s="152">
        <f>T134+T285+T293</f>
        <v>38.645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74</v>
      </c>
      <c r="AU133" s="18" t="s">
        <v>149</v>
      </c>
      <c r="BK133" s="153">
        <f>BK134+BK285+BK293</f>
        <v>0</v>
      </c>
    </row>
    <row r="134" spans="2:63" s="12" customFormat="1" ht="25.9" customHeight="1">
      <c r="B134" s="154"/>
      <c r="D134" s="155" t="s">
        <v>74</v>
      </c>
      <c r="E134" s="156" t="s">
        <v>175</v>
      </c>
      <c r="F134" s="156" t="s">
        <v>176</v>
      </c>
      <c r="I134" s="157"/>
      <c r="J134" s="158">
        <f>BK134</f>
        <v>0</v>
      </c>
      <c r="L134" s="154"/>
      <c r="M134" s="159"/>
      <c r="N134" s="160"/>
      <c r="O134" s="160"/>
      <c r="P134" s="161">
        <f>P135+P196+P199+P219+P238+P242+P269+P283</f>
        <v>0</v>
      </c>
      <c r="Q134" s="160"/>
      <c r="R134" s="161">
        <f>R135+R196+R199+R219+R238+R242+R269+R283</f>
        <v>304.08150627</v>
      </c>
      <c r="S134" s="160"/>
      <c r="T134" s="162">
        <f>T135+T196+T199+T219+T238+T242+T269+T283</f>
        <v>38.645</v>
      </c>
      <c r="AR134" s="155" t="s">
        <v>82</v>
      </c>
      <c r="AT134" s="163" t="s">
        <v>74</v>
      </c>
      <c r="AU134" s="163" t="s">
        <v>75</v>
      </c>
      <c r="AY134" s="155" t="s">
        <v>177</v>
      </c>
      <c r="BK134" s="164">
        <f>BK135+BK196+BK199+BK219+BK238+BK242+BK269+BK283</f>
        <v>0</v>
      </c>
    </row>
    <row r="135" spans="2:63" s="12" customFormat="1" ht="22.9" customHeight="1">
      <c r="B135" s="154"/>
      <c r="D135" s="155" t="s">
        <v>74</v>
      </c>
      <c r="E135" s="165" t="s">
        <v>82</v>
      </c>
      <c r="F135" s="165" t="s">
        <v>178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SUM(P136:P195)</f>
        <v>0</v>
      </c>
      <c r="Q135" s="160"/>
      <c r="R135" s="161">
        <f>SUM(R136:R195)</f>
        <v>127.21260000000001</v>
      </c>
      <c r="S135" s="160"/>
      <c r="T135" s="162">
        <f>SUM(T136:T195)</f>
        <v>38.645</v>
      </c>
      <c r="AR135" s="155" t="s">
        <v>82</v>
      </c>
      <c r="AT135" s="163" t="s">
        <v>74</v>
      </c>
      <c r="AU135" s="163" t="s">
        <v>82</v>
      </c>
      <c r="AY135" s="155" t="s">
        <v>177</v>
      </c>
      <c r="BK135" s="164">
        <f>SUM(BK136:BK195)</f>
        <v>0</v>
      </c>
    </row>
    <row r="136" spans="1:65" s="2" customFormat="1" ht="24" customHeight="1">
      <c r="A136" s="33"/>
      <c r="B136" s="167"/>
      <c r="C136" s="168" t="s">
        <v>82</v>
      </c>
      <c r="D136" s="168" t="s">
        <v>179</v>
      </c>
      <c r="E136" s="169" t="s">
        <v>1138</v>
      </c>
      <c r="F136" s="170" t="s">
        <v>1139</v>
      </c>
      <c r="G136" s="171" t="s">
        <v>182</v>
      </c>
      <c r="H136" s="172">
        <v>15</v>
      </c>
      <c r="I136" s="173"/>
      <c r="J136" s="174">
        <f>ROUND(I136*H136,2)</f>
        <v>0</v>
      </c>
      <c r="K136" s="170" t="s">
        <v>183</v>
      </c>
      <c r="L136" s="34"/>
      <c r="M136" s="175" t="s">
        <v>1</v>
      </c>
      <c r="N136" s="176" t="s">
        <v>40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0.255</v>
      </c>
      <c r="T136" s="178">
        <f>S136*H136</f>
        <v>3.825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184</v>
      </c>
      <c r="AT136" s="179" t="s">
        <v>179</v>
      </c>
      <c r="AU136" s="179" t="s">
        <v>84</v>
      </c>
      <c r="AY136" s="18" t="s">
        <v>177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82</v>
      </c>
      <c r="BK136" s="180">
        <f>ROUND(I136*H136,2)</f>
        <v>0</v>
      </c>
      <c r="BL136" s="18" t="s">
        <v>184</v>
      </c>
      <c r="BM136" s="179" t="s">
        <v>1140</v>
      </c>
    </row>
    <row r="137" spans="2:51" s="13" customFormat="1" ht="12">
      <c r="B137" s="181"/>
      <c r="D137" s="182" t="s">
        <v>189</v>
      </c>
      <c r="E137" s="183" t="s">
        <v>1</v>
      </c>
      <c r="F137" s="184" t="s">
        <v>1141</v>
      </c>
      <c r="H137" s="185">
        <v>15</v>
      </c>
      <c r="I137" s="186"/>
      <c r="L137" s="181"/>
      <c r="M137" s="187"/>
      <c r="N137" s="188"/>
      <c r="O137" s="188"/>
      <c r="P137" s="188"/>
      <c r="Q137" s="188"/>
      <c r="R137" s="188"/>
      <c r="S137" s="188"/>
      <c r="T137" s="189"/>
      <c r="AT137" s="183" t="s">
        <v>189</v>
      </c>
      <c r="AU137" s="183" t="s">
        <v>84</v>
      </c>
      <c r="AV137" s="13" t="s">
        <v>84</v>
      </c>
      <c r="AW137" s="13" t="s">
        <v>31</v>
      </c>
      <c r="AX137" s="13" t="s">
        <v>82</v>
      </c>
      <c r="AY137" s="183" t="s">
        <v>177</v>
      </c>
    </row>
    <row r="138" spans="1:65" s="2" customFormat="1" ht="24" customHeight="1">
      <c r="A138" s="33"/>
      <c r="B138" s="167"/>
      <c r="C138" s="168" t="s">
        <v>84</v>
      </c>
      <c r="D138" s="168" t="s">
        <v>179</v>
      </c>
      <c r="E138" s="169" t="s">
        <v>1142</v>
      </c>
      <c r="F138" s="170" t="s">
        <v>1143</v>
      </c>
      <c r="G138" s="171" t="s">
        <v>182</v>
      </c>
      <c r="H138" s="172">
        <v>28</v>
      </c>
      <c r="I138" s="173"/>
      <c r="J138" s="174">
        <f>ROUND(I138*H138,2)</f>
        <v>0</v>
      </c>
      <c r="K138" s="170" t="s">
        <v>183</v>
      </c>
      <c r="L138" s="34"/>
      <c r="M138" s="175" t="s">
        <v>1</v>
      </c>
      <c r="N138" s="176" t="s">
        <v>40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0.17</v>
      </c>
      <c r="T138" s="178">
        <f>S138*H138</f>
        <v>4.760000000000001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184</v>
      </c>
      <c r="AT138" s="179" t="s">
        <v>179</v>
      </c>
      <c r="AU138" s="179" t="s">
        <v>84</v>
      </c>
      <c r="AY138" s="18" t="s">
        <v>177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82</v>
      </c>
      <c r="BK138" s="180">
        <f>ROUND(I138*H138,2)</f>
        <v>0</v>
      </c>
      <c r="BL138" s="18" t="s">
        <v>184</v>
      </c>
      <c r="BM138" s="179" t="s">
        <v>1144</v>
      </c>
    </row>
    <row r="139" spans="1:65" s="2" customFormat="1" ht="24" customHeight="1">
      <c r="A139" s="33"/>
      <c r="B139" s="167"/>
      <c r="C139" s="168" t="s">
        <v>191</v>
      </c>
      <c r="D139" s="168" t="s">
        <v>179</v>
      </c>
      <c r="E139" s="169" t="s">
        <v>848</v>
      </c>
      <c r="F139" s="170" t="s">
        <v>849</v>
      </c>
      <c r="G139" s="171" t="s">
        <v>182</v>
      </c>
      <c r="H139" s="172">
        <v>15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0.29</v>
      </c>
      <c r="T139" s="178">
        <f>S139*H139</f>
        <v>4.35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1145</v>
      </c>
    </row>
    <row r="140" spans="1:65" s="2" customFormat="1" ht="24" customHeight="1">
      <c r="A140" s="33"/>
      <c r="B140" s="167"/>
      <c r="C140" s="168" t="s">
        <v>184</v>
      </c>
      <c r="D140" s="168" t="s">
        <v>179</v>
      </c>
      <c r="E140" s="169" t="s">
        <v>1146</v>
      </c>
      <c r="F140" s="170" t="s">
        <v>1147</v>
      </c>
      <c r="G140" s="171" t="s">
        <v>182</v>
      </c>
      <c r="H140" s="172">
        <v>28</v>
      </c>
      <c r="I140" s="173"/>
      <c r="J140" s="174">
        <f>ROUND(I140*H140,2)</f>
        <v>0</v>
      </c>
      <c r="K140" s="170" t="s">
        <v>183</v>
      </c>
      <c r="L140" s="34"/>
      <c r="M140" s="175" t="s">
        <v>1</v>
      </c>
      <c r="N140" s="176" t="s">
        <v>40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0.63</v>
      </c>
      <c r="T140" s="178">
        <f>S140*H140</f>
        <v>17.64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184</v>
      </c>
      <c r="AT140" s="179" t="s">
        <v>179</v>
      </c>
      <c r="AU140" s="179" t="s">
        <v>84</v>
      </c>
      <c r="AY140" s="18" t="s">
        <v>177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82</v>
      </c>
      <c r="BK140" s="180">
        <f>ROUND(I140*H140,2)</f>
        <v>0</v>
      </c>
      <c r="BL140" s="18" t="s">
        <v>184</v>
      </c>
      <c r="BM140" s="179" t="s">
        <v>1148</v>
      </c>
    </row>
    <row r="141" spans="1:65" s="2" customFormat="1" ht="24" customHeight="1">
      <c r="A141" s="33"/>
      <c r="B141" s="167"/>
      <c r="C141" s="168" t="s">
        <v>203</v>
      </c>
      <c r="D141" s="168" t="s">
        <v>179</v>
      </c>
      <c r="E141" s="169" t="s">
        <v>897</v>
      </c>
      <c r="F141" s="170" t="s">
        <v>898</v>
      </c>
      <c r="G141" s="171" t="s">
        <v>182</v>
      </c>
      <c r="H141" s="172">
        <v>15</v>
      </c>
      <c r="I141" s="173"/>
      <c r="J141" s="174">
        <f>ROUND(I141*H141,2)</f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4E-05</v>
      </c>
      <c r="R141" s="177">
        <f>Q141*H141</f>
        <v>0.0006000000000000001</v>
      </c>
      <c r="S141" s="177">
        <v>0.128</v>
      </c>
      <c r="T141" s="178">
        <f>S141*H141</f>
        <v>1.92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899</v>
      </c>
    </row>
    <row r="142" spans="2:51" s="13" customFormat="1" ht="12">
      <c r="B142" s="181"/>
      <c r="D142" s="182" t="s">
        <v>189</v>
      </c>
      <c r="E142" s="183" t="s">
        <v>1</v>
      </c>
      <c r="F142" s="184" t="s">
        <v>1149</v>
      </c>
      <c r="H142" s="185">
        <v>15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189</v>
      </c>
      <c r="AU142" s="183" t="s">
        <v>84</v>
      </c>
      <c r="AV142" s="13" t="s">
        <v>84</v>
      </c>
      <c r="AW142" s="13" t="s">
        <v>31</v>
      </c>
      <c r="AX142" s="13" t="s">
        <v>82</v>
      </c>
      <c r="AY142" s="183" t="s">
        <v>177</v>
      </c>
    </row>
    <row r="143" spans="1:65" s="2" customFormat="1" ht="16.5" customHeight="1">
      <c r="A143" s="33"/>
      <c r="B143" s="167"/>
      <c r="C143" s="168" t="s">
        <v>208</v>
      </c>
      <c r="D143" s="168" t="s">
        <v>179</v>
      </c>
      <c r="E143" s="169" t="s">
        <v>192</v>
      </c>
      <c r="F143" s="170" t="s">
        <v>193</v>
      </c>
      <c r="G143" s="171" t="s">
        <v>194</v>
      </c>
      <c r="H143" s="172">
        <v>30</v>
      </c>
      <c r="I143" s="173"/>
      <c r="J143" s="174">
        <f>ROUND(I143*H143,2)</f>
        <v>0</v>
      </c>
      <c r="K143" s="170" t="s">
        <v>183</v>
      </c>
      <c r="L143" s="34"/>
      <c r="M143" s="175" t="s">
        <v>1</v>
      </c>
      <c r="N143" s="176" t="s">
        <v>40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0.205</v>
      </c>
      <c r="T143" s="178">
        <f>S143*H143</f>
        <v>6.1499999999999995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184</v>
      </c>
      <c r="AT143" s="179" t="s">
        <v>179</v>
      </c>
      <c r="AU143" s="179" t="s">
        <v>84</v>
      </c>
      <c r="AY143" s="18" t="s">
        <v>177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82</v>
      </c>
      <c r="BK143" s="180">
        <f>ROUND(I143*H143,2)</f>
        <v>0</v>
      </c>
      <c r="BL143" s="18" t="s">
        <v>184</v>
      </c>
      <c r="BM143" s="179" t="s">
        <v>901</v>
      </c>
    </row>
    <row r="144" spans="1:65" s="2" customFormat="1" ht="16.5" customHeight="1">
      <c r="A144" s="33"/>
      <c r="B144" s="167"/>
      <c r="C144" s="168" t="s">
        <v>213</v>
      </c>
      <c r="D144" s="168" t="s">
        <v>179</v>
      </c>
      <c r="E144" s="169" t="s">
        <v>468</v>
      </c>
      <c r="F144" s="170" t="s">
        <v>469</v>
      </c>
      <c r="G144" s="171" t="s">
        <v>198</v>
      </c>
      <c r="H144" s="172">
        <v>5.25</v>
      </c>
      <c r="I144" s="173"/>
      <c r="J144" s="174">
        <f>ROUND(I144*H144,2)</f>
        <v>0</v>
      </c>
      <c r="K144" s="170" t="s">
        <v>183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902</v>
      </c>
    </row>
    <row r="145" spans="2:51" s="13" customFormat="1" ht="12">
      <c r="B145" s="181"/>
      <c r="D145" s="182" t="s">
        <v>189</v>
      </c>
      <c r="E145" s="183" t="s">
        <v>447</v>
      </c>
      <c r="F145" s="184" t="s">
        <v>1150</v>
      </c>
      <c r="H145" s="185">
        <v>5.25</v>
      </c>
      <c r="I145" s="186"/>
      <c r="L145" s="181"/>
      <c r="M145" s="187"/>
      <c r="N145" s="188"/>
      <c r="O145" s="188"/>
      <c r="P145" s="188"/>
      <c r="Q145" s="188"/>
      <c r="R145" s="188"/>
      <c r="S145" s="188"/>
      <c r="T145" s="189"/>
      <c r="AT145" s="183" t="s">
        <v>189</v>
      </c>
      <c r="AU145" s="183" t="s">
        <v>84</v>
      </c>
      <c r="AV145" s="13" t="s">
        <v>84</v>
      </c>
      <c r="AW145" s="13" t="s">
        <v>31</v>
      </c>
      <c r="AX145" s="13" t="s">
        <v>82</v>
      </c>
      <c r="AY145" s="183" t="s">
        <v>177</v>
      </c>
    </row>
    <row r="146" spans="1:65" s="2" customFormat="1" ht="24" customHeight="1">
      <c r="A146" s="33"/>
      <c r="B146" s="167"/>
      <c r="C146" s="168" t="s">
        <v>217</v>
      </c>
      <c r="D146" s="168" t="s">
        <v>179</v>
      </c>
      <c r="E146" s="169" t="s">
        <v>810</v>
      </c>
      <c r="F146" s="170" t="s">
        <v>811</v>
      </c>
      <c r="G146" s="171" t="s">
        <v>198</v>
      </c>
      <c r="H146" s="172">
        <v>77.584</v>
      </c>
      <c r="I146" s="173"/>
      <c r="J146" s="174">
        <f>ROUND(I146*H146,2)</f>
        <v>0</v>
      </c>
      <c r="K146" s="170" t="s">
        <v>589</v>
      </c>
      <c r="L146" s="34"/>
      <c r="M146" s="175" t="s">
        <v>1</v>
      </c>
      <c r="N146" s="176" t="s">
        <v>40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184</v>
      </c>
      <c r="AT146" s="179" t="s">
        <v>179</v>
      </c>
      <c r="AU146" s="179" t="s">
        <v>84</v>
      </c>
      <c r="AY146" s="18" t="s">
        <v>177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82</v>
      </c>
      <c r="BK146" s="180">
        <f>ROUND(I146*H146,2)</f>
        <v>0</v>
      </c>
      <c r="BL146" s="18" t="s">
        <v>184</v>
      </c>
      <c r="BM146" s="179" t="s">
        <v>904</v>
      </c>
    </row>
    <row r="147" spans="2:51" s="14" customFormat="1" ht="12">
      <c r="B147" s="190"/>
      <c r="D147" s="182" t="s">
        <v>189</v>
      </c>
      <c r="E147" s="191" t="s">
        <v>1</v>
      </c>
      <c r="F147" s="192" t="s">
        <v>905</v>
      </c>
      <c r="H147" s="191" t="s">
        <v>1</v>
      </c>
      <c r="I147" s="193"/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189</v>
      </c>
      <c r="AU147" s="191" t="s">
        <v>84</v>
      </c>
      <c r="AV147" s="14" t="s">
        <v>82</v>
      </c>
      <c r="AW147" s="14" t="s">
        <v>31</v>
      </c>
      <c r="AX147" s="14" t="s">
        <v>75</v>
      </c>
      <c r="AY147" s="191" t="s">
        <v>177</v>
      </c>
    </row>
    <row r="148" spans="2:51" s="13" customFormat="1" ht="12">
      <c r="B148" s="181"/>
      <c r="D148" s="182" t="s">
        <v>189</v>
      </c>
      <c r="E148" s="183" t="s">
        <v>880</v>
      </c>
      <c r="F148" s="184" t="s">
        <v>1151</v>
      </c>
      <c r="H148" s="185">
        <v>74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75</v>
      </c>
      <c r="AY148" s="183" t="s">
        <v>177</v>
      </c>
    </row>
    <row r="149" spans="2:51" s="14" customFormat="1" ht="12">
      <c r="B149" s="190"/>
      <c r="D149" s="182" t="s">
        <v>189</v>
      </c>
      <c r="E149" s="191" t="s">
        <v>1</v>
      </c>
      <c r="F149" s="192" t="s">
        <v>907</v>
      </c>
      <c r="H149" s="191" t="s">
        <v>1</v>
      </c>
      <c r="I149" s="193"/>
      <c r="L149" s="190"/>
      <c r="M149" s="194"/>
      <c r="N149" s="195"/>
      <c r="O149" s="195"/>
      <c r="P149" s="195"/>
      <c r="Q149" s="195"/>
      <c r="R149" s="195"/>
      <c r="S149" s="195"/>
      <c r="T149" s="196"/>
      <c r="AT149" s="191" t="s">
        <v>189</v>
      </c>
      <c r="AU149" s="191" t="s">
        <v>84</v>
      </c>
      <c r="AV149" s="14" t="s">
        <v>82</v>
      </c>
      <c r="AW149" s="14" t="s">
        <v>31</v>
      </c>
      <c r="AX149" s="14" t="s">
        <v>75</v>
      </c>
      <c r="AY149" s="191" t="s">
        <v>177</v>
      </c>
    </row>
    <row r="150" spans="2:51" s="13" customFormat="1" ht="12">
      <c r="B150" s="181"/>
      <c r="D150" s="182" t="s">
        <v>189</v>
      </c>
      <c r="E150" s="183" t="s">
        <v>1</v>
      </c>
      <c r="F150" s="184" t="s">
        <v>908</v>
      </c>
      <c r="H150" s="185">
        <v>2.646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189</v>
      </c>
      <c r="AU150" s="183" t="s">
        <v>84</v>
      </c>
      <c r="AV150" s="13" t="s">
        <v>84</v>
      </c>
      <c r="AW150" s="13" t="s">
        <v>31</v>
      </c>
      <c r="AX150" s="13" t="s">
        <v>75</v>
      </c>
      <c r="AY150" s="183" t="s">
        <v>177</v>
      </c>
    </row>
    <row r="151" spans="2:51" s="13" customFormat="1" ht="12">
      <c r="B151" s="181"/>
      <c r="D151" s="182" t="s">
        <v>189</v>
      </c>
      <c r="E151" s="183" t="s">
        <v>1</v>
      </c>
      <c r="F151" s="184" t="s">
        <v>909</v>
      </c>
      <c r="H151" s="185">
        <v>0.938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83" t="s">
        <v>189</v>
      </c>
      <c r="AU151" s="183" t="s">
        <v>84</v>
      </c>
      <c r="AV151" s="13" t="s">
        <v>84</v>
      </c>
      <c r="AW151" s="13" t="s">
        <v>31</v>
      </c>
      <c r="AX151" s="13" t="s">
        <v>75</v>
      </c>
      <c r="AY151" s="183" t="s">
        <v>177</v>
      </c>
    </row>
    <row r="152" spans="2:51" s="15" customFormat="1" ht="12">
      <c r="B152" s="197"/>
      <c r="D152" s="182" t="s">
        <v>189</v>
      </c>
      <c r="E152" s="198" t="s">
        <v>444</v>
      </c>
      <c r="F152" s="199" t="s">
        <v>202</v>
      </c>
      <c r="H152" s="200">
        <v>77.584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189</v>
      </c>
      <c r="AU152" s="198" t="s">
        <v>84</v>
      </c>
      <c r="AV152" s="15" t="s">
        <v>184</v>
      </c>
      <c r="AW152" s="15" t="s">
        <v>31</v>
      </c>
      <c r="AX152" s="15" t="s">
        <v>82</v>
      </c>
      <c r="AY152" s="198" t="s">
        <v>177</v>
      </c>
    </row>
    <row r="153" spans="1:65" s="2" customFormat="1" ht="24" customHeight="1">
      <c r="A153" s="33"/>
      <c r="B153" s="167"/>
      <c r="C153" s="168" t="s">
        <v>222</v>
      </c>
      <c r="D153" s="168" t="s">
        <v>179</v>
      </c>
      <c r="E153" s="169" t="s">
        <v>480</v>
      </c>
      <c r="F153" s="170" t="s">
        <v>481</v>
      </c>
      <c r="G153" s="171" t="s">
        <v>198</v>
      </c>
      <c r="H153" s="172">
        <v>20.875</v>
      </c>
      <c r="I153" s="173"/>
      <c r="J153" s="174">
        <f>ROUND(I153*H153,2)</f>
        <v>0</v>
      </c>
      <c r="K153" s="170" t="s">
        <v>183</v>
      </c>
      <c r="L153" s="34"/>
      <c r="M153" s="175" t="s">
        <v>1</v>
      </c>
      <c r="N153" s="176" t="s">
        <v>40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184</v>
      </c>
      <c r="AT153" s="179" t="s">
        <v>179</v>
      </c>
      <c r="AU153" s="179" t="s">
        <v>84</v>
      </c>
      <c r="AY153" s="18" t="s">
        <v>177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82</v>
      </c>
      <c r="BK153" s="180">
        <f>ROUND(I153*H153,2)</f>
        <v>0</v>
      </c>
      <c r="BL153" s="18" t="s">
        <v>184</v>
      </c>
      <c r="BM153" s="179" t="s">
        <v>910</v>
      </c>
    </row>
    <row r="154" spans="2:51" s="14" customFormat="1" ht="12">
      <c r="B154" s="190"/>
      <c r="D154" s="182" t="s">
        <v>189</v>
      </c>
      <c r="E154" s="191" t="s">
        <v>1</v>
      </c>
      <c r="F154" s="192" t="s">
        <v>911</v>
      </c>
      <c r="H154" s="191" t="s">
        <v>1</v>
      </c>
      <c r="I154" s="193"/>
      <c r="L154" s="190"/>
      <c r="M154" s="194"/>
      <c r="N154" s="195"/>
      <c r="O154" s="195"/>
      <c r="P154" s="195"/>
      <c r="Q154" s="195"/>
      <c r="R154" s="195"/>
      <c r="S154" s="195"/>
      <c r="T154" s="196"/>
      <c r="AT154" s="191" t="s">
        <v>189</v>
      </c>
      <c r="AU154" s="191" t="s">
        <v>84</v>
      </c>
      <c r="AV154" s="14" t="s">
        <v>82</v>
      </c>
      <c r="AW154" s="14" t="s">
        <v>31</v>
      </c>
      <c r="AX154" s="14" t="s">
        <v>75</v>
      </c>
      <c r="AY154" s="191" t="s">
        <v>177</v>
      </c>
    </row>
    <row r="155" spans="2:51" s="13" customFormat="1" ht="12">
      <c r="B155" s="181"/>
      <c r="D155" s="182" t="s">
        <v>189</v>
      </c>
      <c r="E155" s="183" t="s">
        <v>1</v>
      </c>
      <c r="F155" s="184" t="s">
        <v>1152</v>
      </c>
      <c r="H155" s="185">
        <v>13.6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189</v>
      </c>
      <c r="AU155" s="183" t="s">
        <v>84</v>
      </c>
      <c r="AV155" s="13" t="s">
        <v>84</v>
      </c>
      <c r="AW155" s="13" t="s">
        <v>31</v>
      </c>
      <c r="AX155" s="13" t="s">
        <v>75</v>
      </c>
      <c r="AY155" s="183" t="s">
        <v>177</v>
      </c>
    </row>
    <row r="156" spans="2:51" s="13" customFormat="1" ht="12">
      <c r="B156" s="181"/>
      <c r="D156" s="182" t="s">
        <v>189</v>
      </c>
      <c r="E156" s="183" t="s">
        <v>1</v>
      </c>
      <c r="F156" s="184" t="s">
        <v>1153</v>
      </c>
      <c r="H156" s="185">
        <v>5.76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189</v>
      </c>
      <c r="AU156" s="183" t="s">
        <v>84</v>
      </c>
      <c r="AV156" s="13" t="s">
        <v>84</v>
      </c>
      <c r="AW156" s="13" t="s">
        <v>31</v>
      </c>
      <c r="AX156" s="13" t="s">
        <v>75</v>
      </c>
      <c r="AY156" s="183" t="s">
        <v>177</v>
      </c>
    </row>
    <row r="157" spans="2:51" s="14" customFormat="1" ht="12">
      <c r="B157" s="190"/>
      <c r="D157" s="182" t="s">
        <v>189</v>
      </c>
      <c r="E157" s="191" t="s">
        <v>1</v>
      </c>
      <c r="F157" s="192" t="s">
        <v>914</v>
      </c>
      <c r="H157" s="191" t="s">
        <v>1</v>
      </c>
      <c r="I157" s="193"/>
      <c r="L157" s="190"/>
      <c r="M157" s="194"/>
      <c r="N157" s="195"/>
      <c r="O157" s="195"/>
      <c r="P157" s="195"/>
      <c r="Q157" s="195"/>
      <c r="R157" s="195"/>
      <c r="S157" s="195"/>
      <c r="T157" s="196"/>
      <c r="AT157" s="191" t="s">
        <v>189</v>
      </c>
      <c r="AU157" s="191" t="s">
        <v>84</v>
      </c>
      <c r="AV157" s="14" t="s">
        <v>82</v>
      </c>
      <c r="AW157" s="14" t="s">
        <v>31</v>
      </c>
      <c r="AX157" s="14" t="s">
        <v>75</v>
      </c>
      <c r="AY157" s="191" t="s">
        <v>177</v>
      </c>
    </row>
    <row r="158" spans="2:51" s="13" customFormat="1" ht="12">
      <c r="B158" s="181"/>
      <c r="D158" s="182" t="s">
        <v>189</v>
      </c>
      <c r="E158" s="183" t="s">
        <v>1</v>
      </c>
      <c r="F158" s="184" t="s">
        <v>1154</v>
      </c>
      <c r="H158" s="185">
        <v>1.215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189</v>
      </c>
      <c r="AU158" s="183" t="s">
        <v>84</v>
      </c>
      <c r="AV158" s="13" t="s">
        <v>84</v>
      </c>
      <c r="AW158" s="13" t="s">
        <v>31</v>
      </c>
      <c r="AX158" s="13" t="s">
        <v>75</v>
      </c>
      <c r="AY158" s="183" t="s">
        <v>177</v>
      </c>
    </row>
    <row r="159" spans="2:51" s="13" customFormat="1" ht="12">
      <c r="B159" s="181"/>
      <c r="D159" s="182" t="s">
        <v>189</v>
      </c>
      <c r="E159" s="183" t="s">
        <v>1</v>
      </c>
      <c r="F159" s="184" t="s">
        <v>1155</v>
      </c>
      <c r="H159" s="185">
        <v>0.24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189</v>
      </c>
      <c r="AU159" s="183" t="s">
        <v>84</v>
      </c>
      <c r="AV159" s="13" t="s">
        <v>84</v>
      </c>
      <c r="AW159" s="13" t="s">
        <v>31</v>
      </c>
      <c r="AX159" s="13" t="s">
        <v>75</v>
      </c>
      <c r="AY159" s="183" t="s">
        <v>177</v>
      </c>
    </row>
    <row r="160" spans="2:51" s="13" customFormat="1" ht="12">
      <c r="B160" s="181"/>
      <c r="D160" s="182" t="s">
        <v>189</v>
      </c>
      <c r="E160" s="183" t="s">
        <v>1</v>
      </c>
      <c r="F160" s="184" t="s">
        <v>1156</v>
      </c>
      <c r="H160" s="185">
        <v>0.06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75</v>
      </c>
      <c r="AY160" s="183" t="s">
        <v>177</v>
      </c>
    </row>
    <row r="161" spans="2:51" s="15" customFormat="1" ht="12">
      <c r="B161" s="197"/>
      <c r="D161" s="182" t="s">
        <v>189</v>
      </c>
      <c r="E161" s="198" t="s">
        <v>449</v>
      </c>
      <c r="F161" s="199" t="s">
        <v>202</v>
      </c>
      <c r="H161" s="200">
        <v>20.875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189</v>
      </c>
      <c r="AU161" s="198" t="s">
        <v>84</v>
      </c>
      <c r="AV161" s="15" t="s">
        <v>184</v>
      </c>
      <c r="AW161" s="15" t="s">
        <v>31</v>
      </c>
      <c r="AX161" s="15" t="s">
        <v>82</v>
      </c>
      <c r="AY161" s="198" t="s">
        <v>177</v>
      </c>
    </row>
    <row r="162" spans="1:65" s="2" customFormat="1" ht="24" customHeight="1">
      <c r="A162" s="33"/>
      <c r="B162" s="167"/>
      <c r="C162" s="168" t="s">
        <v>227</v>
      </c>
      <c r="D162" s="168" t="s">
        <v>179</v>
      </c>
      <c r="E162" s="169" t="s">
        <v>489</v>
      </c>
      <c r="F162" s="170" t="s">
        <v>490</v>
      </c>
      <c r="G162" s="171" t="s">
        <v>198</v>
      </c>
      <c r="H162" s="172">
        <v>6.263</v>
      </c>
      <c r="I162" s="173"/>
      <c r="J162" s="174">
        <f>ROUND(I162*H162,2)</f>
        <v>0</v>
      </c>
      <c r="K162" s="170" t="s">
        <v>183</v>
      </c>
      <c r="L162" s="34"/>
      <c r="M162" s="175" t="s">
        <v>1</v>
      </c>
      <c r="N162" s="176" t="s">
        <v>40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184</v>
      </c>
      <c r="AT162" s="179" t="s">
        <v>179</v>
      </c>
      <c r="AU162" s="179" t="s">
        <v>84</v>
      </c>
      <c r="AY162" s="18" t="s">
        <v>177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82</v>
      </c>
      <c r="BK162" s="180">
        <f>ROUND(I162*H162,2)</f>
        <v>0</v>
      </c>
      <c r="BL162" s="18" t="s">
        <v>184</v>
      </c>
      <c r="BM162" s="179" t="s">
        <v>918</v>
      </c>
    </row>
    <row r="163" spans="2:51" s="13" customFormat="1" ht="12">
      <c r="B163" s="181"/>
      <c r="D163" s="182" t="s">
        <v>189</v>
      </c>
      <c r="E163" s="183" t="s">
        <v>1</v>
      </c>
      <c r="F163" s="184" t="s">
        <v>492</v>
      </c>
      <c r="H163" s="185">
        <v>6.263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189</v>
      </c>
      <c r="AU163" s="183" t="s">
        <v>84</v>
      </c>
      <c r="AV163" s="13" t="s">
        <v>84</v>
      </c>
      <c r="AW163" s="13" t="s">
        <v>31</v>
      </c>
      <c r="AX163" s="13" t="s">
        <v>82</v>
      </c>
      <c r="AY163" s="183" t="s">
        <v>177</v>
      </c>
    </row>
    <row r="164" spans="1:65" s="2" customFormat="1" ht="24" customHeight="1">
      <c r="A164" s="33"/>
      <c r="B164" s="167"/>
      <c r="C164" s="168" t="s">
        <v>231</v>
      </c>
      <c r="D164" s="168" t="s">
        <v>179</v>
      </c>
      <c r="E164" s="169" t="s">
        <v>209</v>
      </c>
      <c r="F164" s="170" t="s">
        <v>210</v>
      </c>
      <c r="G164" s="171" t="s">
        <v>198</v>
      </c>
      <c r="H164" s="172">
        <v>8.25</v>
      </c>
      <c r="I164" s="173"/>
      <c r="J164" s="174">
        <f>ROUND(I164*H164,2)</f>
        <v>0</v>
      </c>
      <c r="K164" s="170" t="s">
        <v>183</v>
      </c>
      <c r="L164" s="34"/>
      <c r="M164" s="175" t="s">
        <v>1</v>
      </c>
      <c r="N164" s="176" t="s">
        <v>40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184</v>
      </c>
      <c r="AT164" s="179" t="s">
        <v>179</v>
      </c>
      <c r="AU164" s="179" t="s">
        <v>84</v>
      </c>
      <c r="AY164" s="18" t="s">
        <v>177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82</v>
      </c>
      <c r="BK164" s="180">
        <f>ROUND(I164*H164,2)</f>
        <v>0</v>
      </c>
      <c r="BL164" s="18" t="s">
        <v>184</v>
      </c>
      <c r="BM164" s="179" t="s">
        <v>919</v>
      </c>
    </row>
    <row r="165" spans="2:51" s="13" customFormat="1" ht="12">
      <c r="B165" s="181"/>
      <c r="D165" s="182" t="s">
        <v>189</v>
      </c>
      <c r="E165" s="183" t="s">
        <v>1</v>
      </c>
      <c r="F165" s="184" t="s">
        <v>920</v>
      </c>
      <c r="H165" s="185">
        <v>5.25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189</v>
      </c>
      <c r="AU165" s="183" t="s">
        <v>84</v>
      </c>
      <c r="AV165" s="13" t="s">
        <v>84</v>
      </c>
      <c r="AW165" s="13" t="s">
        <v>31</v>
      </c>
      <c r="AX165" s="13" t="s">
        <v>75</v>
      </c>
      <c r="AY165" s="183" t="s">
        <v>177</v>
      </c>
    </row>
    <row r="166" spans="2:51" s="13" customFormat="1" ht="12">
      <c r="B166" s="181"/>
      <c r="D166" s="182" t="s">
        <v>189</v>
      </c>
      <c r="E166" s="183" t="s">
        <v>1</v>
      </c>
      <c r="F166" s="184" t="s">
        <v>921</v>
      </c>
      <c r="H166" s="185">
        <v>3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189</v>
      </c>
      <c r="AU166" s="183" t="s">
        <v>84</v>
      </c>
      <c r="AV166" s="13" t="s">
        <v>84</v>
      </c>
      <c r="AW166" s="13" t="s">
        <v>31</v>
      </c>
      <c r="AX166" s="13" t="s">
        <v>75</v>
      </c>
      <c r="AY166" s="183" t="s">
        <v>177</v>
      </c>
    </row>
    <row r="167" spans="2:51" s="15" customFormat="1" ht="12">
      <c r="B167" s="197"/>
      <c r="D167" s="182" t="s">
        <v>189</v>
      </c>
      <c r="E167" s="198" t="s">
        <v>1</v>
      </c>
      <c r="F167" s="199" t="s">
        <v>202</v>
      </c>
      <c r="H167" s="200">
        <v>8.25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189</v>
      </c>
      <c r="AU167" s="198" t="s">
        <v>84</v>
      </c>
      <c r="AV167" s="15" t="s">
        <v>184</v>
      </c>
      <c r="AW167" s="15" t="s">
        <v>31</v>
      </c>
      <c r="AX167" s="15" t="s">
        <v>82</v>
      </c>
      <c r="AY167" s="198" t="s">
        <v>177</v>
      </c>
    </row>
    <row r="168" spans="1:65" s="2" customFormat="1" ht="24" customHeight="1">
      <c r="A168" s="33"/>
      <c r="B168" s="167"/>
      <c r="C168" s="168" t="s">
        <v>237</v>
      </c>
      <c r="D168" s="168" t="s">
        <v>179</v>
      </c>
      <c r="E168" s="169" t="s">
        <v>214</v>
      </c>
      <c r="F168" s="170" t="s">
        <v>215</v>
      </c>
      <c r="G168" s="171" t="s">
        <v>198</v>
      </c>
      <c r="H168" s="172">
        <v>98.459</v>
      </c>
      <c r="I168" s="173"/>
      <c r="J168" s="174">
        <f>ROUND(I168*H168,2)</f>
        <v>0</v>
      </c>
      <c r="K168" s="170" t="s">
        <v>183</v>
      </c>
      <c r="L168" s="34"/>
      <c r="M168" s="175" t="s">
        <v>1</v>
      </c>
      <c r="N168" s="176" t="s">
        <v>40</v>
      </c>
      <c r="O168" s="59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184</v>
      </c>
      <c r="AT168" s="179" t="s">
        <v>179</v>
      </c>
      <c r="AU168" s="179" t="s">
        <v>84</v>
      </c>
      <c r="AY168" s="18" t="s">
        <v>177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82</v>
      </c>
      <c r="BK168" s="180">
        <f>ROUND(I168*H168,2)</f>
        <v>0</v>
      </c>
      <c r="BL168" s="18" t="s">
        <v>184</v>
      </c>
      <c r="BM168" s="179" t="s">
        <v>922</v>
      </c>
    </row>
    <row r="169" spans="2:51" s="14" customFormat="1" ht="12">
      <c r="B169" s="190"/>
      <c r="D169" s="182" t="s">
        <v>189</v>
      </c>
      <c r="E169" s="191" t="s">
        <v>1</v>
      </c>
      <c r="F169" s="192" t="s">
        <v>923</v>
      </c>
      <c r="H169" s="191" t="s">
        <v>1</v>
      </c>
      <c r="I169" s="193"/>
      <c r="L169" s="190"/>
      <c r="M169" s="194"/>
      <c r="N169" s="195"/>
      <c r="O169" s="195"/>
      <c r="P169" s="195"/>
      <c r="Q169" s="195"/>
      <c r="R169" s="195"/>
      <c r="S169" s="195"/>
      <c r="T169" s="196"/>
      <c r="AT169" s="191" t="s">
        <v>189</v>
      </c>
      <c r="AU169" s="191" t="s">
        <v>84</v>
      </c>
      <c r="AV169" s="14" t="s">
        <v>82</v>
      </c>
      <c r="AW169" s="14" t="s">
        <v>31</v>
      </c>
      <c r="AX169" s="14" t="s">
        <v>75</v>
      </c>
      <c r="AY169" s="191" t="s">
        <v>177</v>
      </c>
    </row>
    <row r="170" spans="2:51" s="13" customFormat="1" ht="12">
      <c r="B170" s="181"/>
      <c r="D170" s="182" t="s">
        <v>189</v>
      </c>
      <c r="E170" s="183" t="s">
        <v>1</v>
      </c>
      <c r="F170" s="184" t="s">
        <v>924</v>
      </c>
      <c r="H170" s="185">
        <v>98.459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189</v>
      </c>
      <c r="AU170" s="183" t="s">
        <v>84</v>
      </c>
      <c r="AV170" s="13" t="s">
        <v>84</v>
      </c>
      <c r="AW170" s="13" t="s">
        <v>31</v>
      </c>
      <c r="AX170" s="13" t="s">
        <v>75</v>
      </c>
      <c r="AY170" s="183" t="s">
        <v>177</v>
      </c>
    </row>
    <row r="171" spans="2:51" s="15" customFormat="1" ht="12">
      <c r="B171" s="197"/>
      <c r="D171" s="182" t="s">
        <v>189</v>
      </c>
      <c r="E171" s="198" t="s">
        <v>131</v>
      </c>
      <c r="F171" s="199" t="s">
        <v>202</v>
      </c>
      <c r="H171" s="200">
        <v>98.459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189</v>
      </c>
      <c r="AU171" s="198" t="s">
        <v>84</v>
      </c>
      <c r="AV171" s="15" t="s">
        <v>184</v>
      </c>
      <c r="AW171" s="15" t="s">
        <v>31</v>
      </c>
      <c r="AX171" s="15" t="s">
        <v>82</v>
      </c>
      <c r="AY171" s="198" t="s">
        <v>177</v>
      </c>
    </row>
    <row r="172" spans="1:65" s="2" customFormat="1" ht="24" customHeight="1">
      <c r="A172" s="33"/>
      <c r="B172" s="167"/>
      <c r="C172" s="168" t="s">
        <v>242</v>
      </c>
      <c r="D172" s="168" t="s">
        <v>179</v>
      </c>
      <c r="E172" s="169" t="s">
        <v>218</v>
      </c>
      <c r="F172" s="170" t="s">
        <v>219</v>
      </c>
      <c r="G172" s="171" t="s">
        <v>198</v>
      </c>
      <c r="H172" s="172">
        <v>492.295</v>
      </c>
      <c r="I172" s="173"/>
      <c r="J172" s="174">
        <f>ROUND(I172*H172,2)</f>
        <v>0</v>
      </c>
      <c r="K172" s="170" t="s">
        <v>183</v>
      </c>
      <c r="L172" s="34"/>
      <c r="M172" s="175" t="s">
        <v>1</v>
      </c>
      <c r="N172" s="176" t="s">
        <v>40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184</v>
      </c>
      <c r="AT172" s="179" t="s">
        <v>179</v>
      </c>
      <c r="AU172" s="179" t="s">
        <v>84</v>
      </c>
      <c r="AY172" s="18" t="s">
        <v>177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82</v>
      </c>
      <c r="BK172" s="180">
        <f>ROUND(I172*H172,2)</f>
        <v>0</v>
      </c>
      <c r="BL172" s="18" t="s">
        <v>184</v>
      </c>
      <c r="BM172" s="179" t="s">
        <v>925</v>
      </c>
    </row>
    <row r="173" spans="2:51" s="13" customFormat="1" ht="12">
      <c r="B173" s="181"/>
      <c r="D173" s="182" t="s">
        <v>189</v>
      </c>
      <c r="E173" s="183" t="s">
        <v>1</v>
      </c>
      <c r="F173" s="184" t="s">
        <v>221</v>
      </c>
      <c r="H173" s="185">
        <v>492.295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189</v>
      </c>
      <c r="AU173" s="183" t="s">
        <v>84</v>
      </c>
      <c r="AV173" s="13" t="s">
        <v>84</v>
      </c>
      <c r="AW173" s="13" t="s">
        <v>31</v>
      </c>
      <c r="AX173" s="13" t="s">
        <v>82</v>
      </c>
      <c r="AY173" s="183" t="s">
        <v>177</v>
      </c>
    </row>
    <row r="174" spans="1:65" s="2" customFormat="1" ht="16.5" customHeight="1">
      <c r="A174" s="33"/>
      <c r="B174" s="167"/>
      <c r="C174" s="168" t="s">
        <v>247</v>
      </c>
      <c r="D174" s="168" t="s">
        <v>179</v>
      </c>
      <c r="E174" s="169" t="s">
        <v>223</v>
      </c>
      <c r="F174" s="170" t="s">
        <v>224</v>
      </c>
      <c r="G174" s="171" t="s">
        <v>198</v>
      </c>
      <c r="H174" s="172">
        <v>3</v>
      </c>
      <c r="I174" s="173"/>
      <c r="J174" s="174">
        <f>ROUND(I174*H174,2)</f>
        <v>0</v>
      </c>
      <c r="K174" s="170" t="s">
        <v>183</v>
      </c>
      <c r="L174" s="34"/>
      <c r="M174" s="175" t="s">
        <v>1</v>
      </c>
      <c r="N174" s="176" t="s">
        <v>40</v>
      </c>
      <c r="O174" s="59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184</v>
      </c>
      <c r="AT174" s="179" t="s">
        <v>179</v>
      </c>
      <c r="AU174" s="179" t="s">
        <v>84</v>
      </c>
      <c r="AY174" s="18" t="s">
        <v>177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82</v>
      </c>
      <c r="BK174" s="180">
        <f>ROUND(I174*H174,2)</f>
        <v>0</v>
      </c>
      <c r="BL174" s="18" t="s">
        <v>184</v>
      </c>
      <c r="BM174" s="179" t="s">
        <v>926</v>
      </c>
    </row>
    <row r="175" spans="2:51" s="13" customFormat="1" ht="12">
      <c r="B175" s="181"/>
      <c r="D175" s="182" t="s">
        <v>189</v>
      </c>
      <c r="E175" s="183" t="s">
        <v>1</v>
      </c>
      <c r="F175" s="184" t="s">
        <v>927</v>
      </c>
      <c r="H175" s="185">
        <v>3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189</v>
      </c>
      <c r="AU175" s="183" t="s">
        <v>84</v>
      </c>
      <c r="AV175" s="13" t="s">
        <v>84</v>
      </c>
      <c r="AW175" s="13" t="s">
        <v>31</v>
      </c>
      <c r="AX175" s="13" t="s">
        <v>82</v>
      </c>
      <c r="AY175" s="183" t="s">
        <v>177</v>
      </c>
    </row>
    <row r="176" spans="1:65" s="2" customFormat="1" ht="16.5" customHeight="1">
      <c r="A176" s="33"/>
      <c r="B176" s="167"/>
      <c r="C176" s="168" t="s">
        <v>8</v>
      </c>
      <c r="D176" s="168" t="s">
        <v>179</v>
      </c>
      <c r="E176" s="169" t="s">
        <v>228</v>
      </c>
      <c r="F176" s="170" t="s">
        <v>229</v>
      </c>
      <c r="G176" s="171" t="s">
        <v>198</v>
      </c>
      <c r="H176" s="172">
        <v>98.459</v>
      </c>
      <c r="I176" s="173"/>
      <c r="J176" s="174">
        <f>ROUND(I176*H176,2)</f>
        <v>0</v>
      </c>
      <c r="K176" s="170" t="s">
        <v>183</v>
      </c>
      <c r="L176" s="34"/>
      <c r="M176" s="175" t="s">
        <v>1</v>
      </c>
      <c r="N176" s="176" t="s">
        <v>40</v>
      </c>
      <c r="O176" s="59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184</v>
      </c>
      <c r="AT176" s="179" t="s">
        <v>179</v>
      </c>
      <c r="AU176" s="179" t="s">
        <v>84</v>
      </c>
      <c r="AY176" s="18" t="s">
        <v>177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82</v>
      </c>
      <c r="BK176" s="180">
        <f>ROUND(I176*H176,2)</f>
        <v>0</v>
      </c>
      <c r="BL176" s="18" t="s">
        <v>184</v>
      </c>
      <c r="BM176" s="179" t="s">
        <v>928</v>
      </c>
    </row>
    <row r="177" spans="2:51" s="13" customFormat="1" ht="12">
      <c r="B177" s="181"/>
      <c r="D177" s="182" t="s">
        <v>189</v>
      </c>
      <c r="E177" s="183" t="s">
        <v>1</v>
      </c>
      <c r="F177" s="184" t="s">
        <v>131</v>
      </c>
      <c r="H177" s="185">
        <v>98.459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189</v>
      </c>
      <c r="AU177" s="183" t="s">
        <v>84</v>
      </c>
      <c r="AV177" s="13" t="s">
        <v>84</v>
      </c>
      <c r="AW177" s="13" t="s">
        <v>31</v>
      </c>
      <c r="AX177" s="13" t="s">
        <v>82</v>
      </c>
      <c r="AY177" s="183" t="s">
        <v>177</v>
      </c>
    </row>
    <row r="178" spans="1:65" s="2" customFormat="1" ht="24" customHeight="1">
      <c r="A178" s="33"/>
      <c r="B178" s="167"/>
      <c r="C178" s="168" t="s">
        <v>254</v>
      </c>
      <c r="D178" s="168" t="s">
        <v>179</v>
      </c>
      <c r="E178" s="169" t="s">
        <v>232</v>
      </c>
      <c r="F178" s="170" t="s">
        <v>233</v>
      </c>
      <c r="G178" s="171" t="s">
        <v>234</v>
      </c>
      <c r="H178" s="172">
        <v>164.427</v>
      </c>
      <c r="I178" s="173"/>
      <c r="J178" s="174">
        <f>ROUND(I178*H178,2)</f>
        <v>0</v>
      </c>
      <c r="K178" s="170" t="s">
        <v>183</v>
      </c>
      <c r="L178" s="34"/>
      <c r="M178" s="175" t="s">
        <v>1</v>
      </c>
      <c r="N178" s="176" t="s">
        <v>40</v>
      </c>
      <c r="O178" s="59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184</v>
      </c>
      <c r="AT178" s="179" t="s">
        <v>179</v>
      </c>
      <c r="AU178" s="179" t="s">
        <v>84</v>
      </c>
      <c r="AY178" s="18" t="s">
        <v>177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82</v>
      </c>
      <c r="BK178" s="180">
        <f>ROUND(I178*H178,2)</f>
        <v>0</v>
      </c>
      <c r="BL178" s="18" t="s">
        <v>184</v>
      </c>
      <c r="BM178" s="179" t="s">
        <v>929</v>
      </c>
    </row>
    <row r="179" spans="2:51" s="13" customFormat="1" ht="12">
      <c r="B179" s="181"/>
      <c r="D179" s="182" t="s">
        <v>189</v>
      </c>
      <c r="E179" s="183" t="s">
        <v>1</v>
      </c>
      <c r="F179" s="184" t="s">
        <v>236</v>
      </c>
      <c r="H179" s="185">
        <v>164.427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189</v>
      </c>
      <c r="AU179" s="183" t="s">
        <v>84</v>
      </c>
      <c r="AV179" s="13" t="s">
        <v>84</v>
      </c>
      <c r="AW179" s="13" t="s">
        <v>31</v>
      </c>
      <c r="AX179" s="13" t="s">
        <v>82</v>
      </c>
      <c r="AY179" s="183" t="s">
        <v>177</v>
      </c>
    </row>
    <row r="180" spans="1:65" s="2" customFormat="1" ht="24" customHeight="1">
      <c r="A180" s="33"/>
      <c r="B180" s="167"/>
      <c r="C180" s="168" t="s">
        <v>259</v>
      </c>
      <c r="D180" s="168" t="s">
        <v>179</v>
      </c>
      <c r="E180" s="169" t="s">
        <v>930</v>
      </c>
      <c r="F180" s="170" t="s">
        <v>931</v>
      </c>
      <c r="G180" s="171" t="s">
        <v>198</v>
      </c>
      <c r="H180" s="172">
        <v>63.606</v>
      </c>
      <c r="I180" s="173"/>
      <c r="J180" s="174">
        <f>ROUND(I180*H180,2)</f>
        <v>0</v>
      </c>
      <c r="K180" s="170" t="s">
        <v>589</v>
      </c>
      <c r="L180" s="34"/>
      <c r="M180" s="175" t="s">
        <v>1</v>
      </c>
      <c r="N180" s="176" t="s">
        <v>40</v>
      </c>
      <c r="O180" s="59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184</v>
      </c>
      <c r="AT180" s="179" t="s">
        <v>179</v>
      </c>
      <c r="AU180" s="179" t="s">
        <v>84</v>
      </c>
      <c r="AY180" s="18" t="s">
        <v>177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82</v>
      </c>
      <c r="BK180" s="180">
        <f>ROUND(I180*H180,2)</f>
        <v>0</v>
      </c>
      <c r="BL180" s="18" t="s">
        <v>184</v>
      </c>
      <c r="BM180" s="179" t="s">
        <v>932</v>
      </c>
    </row>
    <row r="181" spans="2:51" s="14" customFormat="1" ht="12">
      <c r="B181" s="190"/>
      <c r="D181" s="182" t="s">
        <v>189</v>
      </c>
      <c r="E181" s="191" t="s">
        <v>1</v>
      </c>
      <c r="F181" s="192" t="s">
        <v>933</v>
      </c>
      <c r="H181" s="191" t="s">
        <v>1</v>
      </c>
      <c r="I181" s="193"/>
      <c r="L181" s="190"/>
      <c r="M181" s="194"/>
      <c r="N181" s="195"/>
      <c r="O181" s="195"/>
      <c r="P181" s="195"/>
      <c r="Q181" s="195"/>
      <c r="R181" s="195"/>
      <c r="S181" s="195"/>
      <c r="T181" s="196"/>
      <c r="AT181" s="191" t="s">
        <v>189</v>
      </c>
      <c r="AU181" s="191" t="s">
        <v>84</v>
      </c>
      <c r="AV181" s="14" t="s">
        <v>82</v>
      </c>
      <c r="AW181" s="14" t="s">
        <v>31</v>
      </c>
      <c r="AX181" s="14" t="s">
        <v>75</v>
      </c>
      <c r="AY181" s="191" t="s">
        <v>177</v>
      </c>
    </row>
    <row r="182" spans="2:51" s="13" customFormat="1" ht="12">
      <c r="B182" s="181"/>
      <c r="D182" s="182" t="s">
        <v>189</v>
      </c>
      <c r="E182" s="183" t="s">
        <v>1</v>
      </c>
      <c r="F182" s="184" t="s">
        <v>880</v>
      </c>
      <c r="H182" s="185">
        <v>74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189</v>
      </c>
      <c r="AU182" s="183" t="s">
        <v>84</v>
      </c>
      <c r="AV182" s="13" t="s">
        <v>84</v>
      </c>
      <c r="AW182" s="13" t="s">
        <v>31</v>
      </c>
      <c r="AX182" s="13" t="s">
        <v>75</v>
      </c>
      <c r="AY182" s="183" t="s">
        <v>177</v>
      </c>
    </row>
    <row r="183" spans="2:51" s="13" customFormat="1" ht="12">
      <c r="B183" s="181"/>
      <c r="D183" s="182" t="s">
        <v>189</v>
      </c>
      <c r="E183" s="183" t="s">
        <v>1</v>
      </c>
      <c r="F183" s="184" t="s">
        <v>934</v>
      </c>
      <c r="H183" s="185">
        <v>-7.418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189</v>
      </c>
      <c r="AU183" s="183" t="s">
        <v>84</v>
      </c>
      <c r="AV183" s="13" t="s">
        <v>84</v>
      </c>
      <c r="AW183" s="13" t="s">
        <v>31</v>
      </c>
      <c r="AX183" s="13" t="s">
        <v>75</v>
      </c>
      <c r="AY183" s="183" t="s">
        <v>177</v>
      </c>
    </row>
    <row r="184" spans="2:51" s="13" customFormat="1" ht="12">
      <c r="B184" s="181"/>
      <c r="D184" s="182" t="s">
        <v>189</v>
      </c>
      <c r="E184" s="183" t="s">
        <v>1</v>
      </c>
      <c r="F184" s="184" t="s">
        <v>935</v>
      </c>
      <c r="H184" s="185">
        <v>-2.976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189</v>
      </c>
      <c r="AU184" s="183" t="s">
        <v>84</v>
      </c>
      <c r="AV184" s="13" t="s">
        <v>84</v>
      </c>
      <c r="AW184" s="13" t="s">
        <v>31</v>
      </c>
      <c r="AX184" s="13" t="s">
        <v>75</v>
      </c>
      <c r="AY184" s="183" t="s">
        <v>177</v>
      </c>
    </row>
    <row r="185" spans="2:51" s="15" customFormat="1" ht="12">
      <c r="B185" s="197"/>
      <c r="D185" s="182" t="s">
        <v>189</v>
      </c>
      <c r="E185" s="198" t="s">
        <v>887</v>
      </c>
      <c r="F185" s="199" t="s">
        <v>202</v>
      </c>
      <c r="H185" s="200">
        <v>63.606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189</v>
      </c>
      <c r="AU185" s="198" t="s">
        <v>84</v>
      </c>
      <c r="AV185" s="15" t="s">
        <v>184</v>
      </c>
      <c r="AW185" s="15" t="s">
        <v>31</v>
      </c>
      <c r="AX185" s="15" t="s">
        <v>82</v>
      </c>
      <c r="AY185" s="198" t="s">
        <v>177</v>
      </c>
    </row>
    <row r="186" spans="1:65" s="2" customFormat="1" ht="16.5" customHeight="1">
      <c r="A186" s="33"/>
      <c r="B186" s="167"/>
      <c r="C186" s="205" t="s">
        <v>265</v>
      </c>
      <c r="D186" s="205" t="s">
        <v>290</v>
      </c>
      <c r="E186" s="206" t="s">
        <v>936</v>
      </c>
      <c r="F186" s="207" t="s">
        <v>937</v>
      </c>
      <c r="G186" s="208" t="s">
        <v>234</v>
      </c>
      <c r="H186" s="209">
        <v>127.212</v>
      </c>
      <c r="I186" s="210"/>
      <c r="J186" s="211">
        <f>ROUND(I186*H186,2)</f>
        <v>0</v>
      </c>
      <c r="K186" s="207" t="s">
        <v>183</v>
      </c>
      <c r="L186" s="212"/>
      <c r="M186" s="213" t="s">
        <v>1</v>
      </c>
      <c r="N186" s="214" t="s">
        <v>40</v>
      </c>
      <c r="O186" s="59"/>
      <c r="P186" s="177">
        <f>O186*H186</f>
        <v>0</v>
      </c>
      <c r="Q186" s="177">
        <v>1</v>
      </c>
      <c r="R186" s="177">
        <f>Q186*H186</f>
        <v>127.212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217</v>
      </c>
      <c r="AT186" s="179" t="s">
        <v>290</v>
      </c>
      <c r="AU186" s="179" t="s">
        <v>84</v>
      </c>
      <c r="AY186" s="18" t="s">
        <v>177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82</v>
      </c>
      <c r="BK186" s="180">
        <f>ROUND(I186*H186,2)</f>
        <v>0</v>
      </c>
      <c r="BL186" s="18" t="s">
        <v>184</v>
      </c>
      <c r="BM186" s="179" t="s">
        <v>938</v>
      </c>
    </row>
    <row r="187" spans="1:65" s="2" customFormat="1" ht="16.5" customHeight="1">
      <c r="A187" s="33"/>
      <c r="B187" s="167"/>
      <c r="C187" s="168" t="s">
        <v>271</v>
      </c>
      <c r="D187" s="168" t="s">
        <v>179</v>
      </c>
      <c r="E187" s="169" t="s">
        <v>238</v>
      </c>
      <c r="F187" s="170" t="s">
        <v>239</v>
      </c>
      <c r="G187" s="171" t="s">
        <v>198</v>
      </c>
      <c r="H187" s="172">
        <v>3</v>
      </c>
      <c r="I187" s="173"/>
      <c r="J187" s="174">
        <f>ROUND(I187*H187,2)</f>
        <v>0</v>
      </c>
      <c r="K187" s="170" t="s">
        <v>1</v>
      </c>
      <c r="L187" s="34"/>
      <c r="M187" s="175" t="s">
        <v>1</v>
      </c>
      <c r="N187" s="176" t="s">
        <v>40</v>
      </c>
      <c r="O187" s="59"/>
      <c r="P187" s="177">
        <f>O187*H187</f>
        <v>0</v>
      </c>
      <c r="Q187" s="177">
        <v>0</v>
      </c>
      <c r="R187" s="177">
        <f>Q187*H187</f>
        <v>0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184</v>
      </c>
      <c r="AT187" s="179" t="s">
        <v>179</v>
      </c>
      <c r="AU187" s="179" t="s">
        <v>84</v>
      </c>
      <c r="AY187" s="18" t="s">
        <v>177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82</v>
      </c>
      <c r="BK187" s="180">
        <f>ROUND(I187*H187,2)</f>
        <v>0</v>
      </c>
      <c r="BL187" s="18" t="s">
        <v>184</v>
      </c>
      <c r="BM187" s="179" t="s">
        <v>940</v>
      </c>
    </row>
    <row r="188" spans="2:51" s="13" customFormat="1" ht="12">
      <c r="B188" s="181"/>
      <c r="D188" s="182" t="s">
        <v>189</v>
      </c>
      <c r="E188" s="183" t="s">
        <v>1</v>
      </c>
      <c r="F188" s="184" t="s">
        <v>241</v>
      </c>
      <c r="H188" s="185">
        <v>3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189</v>
      </c>
      <c r="AU188" s="183" t="s">
        <v>84</v>
      </c>
      <c r="AV188" s="13" t="s">
        <v>84</v>
      </c>
      <c r="AW188" s="13" t="s">
        <v>31</v>
      </c>
      <c r="AX188" s="13" t="s">
        <v>82</v>
      </c>
      <c r="AY188" s="183" t="s">
        <v>177</v>
      </c>
    </row>
    <row r="189" spans="1:65" s="2" customFormat="1" ht="24" customHeight="1">
      <c r="A189" s="33"/>
      <c r="B189" s="167"/>
      <c r="C189" s="168" t="s">
        <v>279</v>
      </c>
      <c r="D189" s="168" t="s">
        <v>179</v>
      </c>
      <c r="E189" s="169" t="s">
        <v>941</v>
      </c>
      <c r="F189" s="170" t="s">
        <v>942</v>
      </c>
      <c r="G189" s="171" t="s">
        <v>182</v>
      </c>
      <c r="H189" s="172">
        <v>20</v>
      </c>
      <c r="I189" s="173"/>
      <c r="J189" s="174">
        <f>ROUND(I189*H189,2)</f>
        <v>0</v>
      </c>
      <c r="K189" s="170" t="s">
        <v>183</v>
      </c>
      <c r="L189" s="34"/>
      <c r="M189" s="175" t="s">
        <v>1</v>
      </c>
      <c r="N189" s="176" t="s">
        <v>40</v>
      </c>
      <c r="O189" s="59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184</v>
      </c>
      <c r="AT189" s="179" t="s">
        <v>179</v>
      </c>
      <c r="AU189" s="179" t="s">
        <v>84</v>
      </c>
      <c r="AY189" s="18" t="s">
        <v>177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82</v>
      </c>
      <c r="BK189" s="180">
        <f>ROUND(I189*H189,2)</f>
        <v>0</v>
      </c>
      <c r="BL189" s="18" t="s">
        <v>184</v>
      </c>
      <c r="BM189" s="179" t="s">
        <v>943</v>
      </c>
    </row>
    <row r="190" spans="2:51" s="13" customFormat="1" ht="12">
      <c r="B190" s="181"/>
      <c r="D190" s="182" t="s">
        <v>189</v>
      </c>
      <c r="E190" s="183" t="s">
        <v>133</v>
      </c>
      <c r="F190" s="184" t="s">
        <v>1157</v>
      </c>
      <c r="H190" s="185">
        <v>20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189</v>
      </c>
      <c r="AU190" s="183" t="s">
        <v>84</v>
      </c>
      <c r="AV190" s="13" t="s">
        <v>84</v>
      </c>
      <c r="AW190" s="13" t="s">
        <v>31</v>
      </c>
      <c r="AX190" s="13" t="s">
        <v>82</v>
      </c>
      <c r="AY190" s="183" t="s">
        <v>177</v>
      </c>
    </row>
    <row r="191" spans="1:65" s="2" customFormat="1" ht="16.5" customHeight="1">
      <c r="A191" s="33"/>
      <c r="B191" s="167"/>
      <c r="C191" s="168" t="s">
        <v>7</v>
      </c>
      <c r="D191" s="168" t="s">
        <v>179</v>
      </c>
      <c r="E191" s="169" t="s">
        <v>248</v>
      </c>
      <c r="F191" s="170" t="s">
        <v>249</v>
      </c>
      <c r="G191" s="171" t="s">
        <v>182</v>
      </c>
      <c r="H191" s="172">
        <v>50</v>
      </c>
      <c r="I191" s="173"/>
      <c r="J191" s="174">
        <f>ROUND(I191*H191,2)</f>
        <v>0</v>
      </c>
      <c r="K191" s="170" t="s">
        <v>183</v>
      </c>
      <c r="L191" s="34"/>
      <c r="M191" s="175" t="s">
        <v>1</v>
      </c>
      <c r="N191" s="176" t="s">
        <v>40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184</v>
      </c>
      <c r="AT191" s="179" t="s">
        <v>179</v>
      </c>
      <c r="AU191" s="179" t="s">
        <v>84</v>
      </c>
      <c r="AY191" s="18" t="s">
        <v>177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82</v>
      </c>
      <c r="BK191" s="180">
        <f>ROUND(I191*H191,2)</f>
        <v>0</v>
      </c>
      <c r="BL191" s="18" t="s">
        <v>184</v>
      </c>
      <c r="BM191" s="179" t="s">
        <v>945</v>
      </c>
    </row>
    <row r="192" spans="1:65" s="2" customFormat="1" ht="16.5" customHeight="1">
      <c r="A192" s="33"/>
      <c r="B192" s="167"/>
      <c r="C192" s="168" t="s">
        <v>289</v>
      </c>
      <c r="D192" s="168" t="s">
        <v>179</v>
      </c>
      <c r="E192" s="169" t="s">
        <v>251</v>
      </c>
      <c r="F192" s="170" t="s">
        <v>252</v>
      </c>
      <c r="G192" s="171" t="s">
        <v>182</v>
      </c>
      <c r="H192" s="172">
        <v>20</v>
      </c>
      <c r="I192" s="173"/>
      <c r="J192" s="174">
        <f>ROUND(I192*H192,2)</f>
        <v>0</v>
      </c>
      <c r="K192" s="170" t="s">
        <v>183</v>
      </c>
      <c r="L192" s="34"/>
      <c r="M192" s="175" t="s">
        <v>1</v>
      </c>
      <c r="N192" s="176" t="s">
        <v>40</v>
      </c>
      <c r="O192" s="59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184</v>
      </c>
      <c r="AT192" s="179" t="s">
        <v>179</v>
      </c>
      <c r="AU192" s="179" t="s">
        <v>84</v>
      </c>
      <c r="AY192" s="18" t="s">
        <v>177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8" t="s">
        <v>82</v>
      </c>
      <c r="BK192" s="180">
        <f>ROUND(I192*H192,2)</f>
        <v>0</v>
      </c>
      <c r="BL192" s="18" t="s">
        <v>184</v>
      </c>
      <c r="BM192" s="179" t="s">
        <v>946</v>
      </c>
    </row>
    <row r="193" spans="2:51" s="13" customFormat="1" ht="12">
      <c r="B193" s="181"/>
      <c r="D193" s="182" t="s">
        <v>189</v>
      </c>
      <c r="E193" s="183" t="s">
        <v>1</v>
      </c>
      <c r="F193" s="184" t="s">
        <v>133</v>
      </c>
      <c r="H193" s="185">
        <v>20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189</v>
      </c>
      <c r="AU193" s="183" t="s">
        <v>84</v>
      </c>
      <c r="AV193" s="13" t="s">
        <v>84</v>
      </c>
      <c r="AW193" s="13" t="s">
        <v>31</v>
      </c>
      <c r="AX193" s="13" t="s">
        <v>82</v>
      </c>
      <c r="AY193" s="183" t="s">
        <v>177</v>
      </c>
    </row>
    <row r="194" spans="1:65" s="2" customFormat="1" ht="16.5" customHeight="1">
      <c r="A194" s="33"/>
      <c r="B194" s="167"/>
      <c r="C194" s="168" t="s">
        <v>295</v>
      </c>
      <c r="D194" s="168" t="s">
        <v>179</v>
      </c>
      <c r="E194" s="169" t="s">
        <v>255</v>
      </c>
      <c r="F194" s="170" t="s">
        <v>256</v>
      </c>
      <c r="G194" s="171" t="s">
        <v>182</v>
      </c>
      <c r="H194" s="172">
        <v>20</v>
      </c>
      <c r="I194" s="173"/>
      <c r="J194" s="174">
        <f>ROUND(I194*H194,2)</f>
        <v>0</v>
      </c>
      <c r="K194" s="170" t="s">
        <v>1</v>
      </c>
      <c r="L194" s="34"/>
      <c r="M194" s="175" t="s">
        <v>1</v>
      </c>
      <c r="N194" s="176" t="s">
        <v>40</v>
      </c>
      <c r="O194" s="59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184</v>
      </c>
      <c r="AT194" s="179" t="s">
        <v>179</v>
      </c>
      <c r="AU194" s="179" t="s">
        <v>84</v>
      </c>
      <c r="AY194" s="18" t="s">
        <v>177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82</v>
      </c>
      <c r="BK194" s="180">
        <f>ROUND(I194*H194,2)</f>
        <v>0</v>
      </c>
      <c r="BL194" s="18" t="s">
        <v>184</v>
      </c>
      <c r="BM194" s="179" t="s">
        <v>947</v>
      </c>
    </row>
    <row r="195" spans="2:51" s="13" customFormat="1" ht="12">
      <c r="B195" s="181"/>
      <c r="D195" s="182" t="s">
        <v>189</v>
      </c>
      <c r="E195" s="183" t="s">
        <v>1</v>
      </c>
      <c r="F195" s="184" t="s">
        <v>133</v>
      </c>
      <c r="H195" s="185">
        <v>20</v>
      </c>
      <c r="I195" s="186"/>
      <c r="L195" s="181"/>
      <c r="M195" s="187"/>
      <c r="N195" s="188"/>
      <c r="O195" s="188"/>
      <c r="P195" s="188"/>
      <c r="Q195" s="188"/>
      <c r="R195" s="188"/>
      <c r="S195" s="188"/>
      <c r="T195" s="189"/>
      <c r="AT195" s="183" t="s">
        <v>189</v>
      </c>
      <c r="AU195" s="183" t="s">
        <v>84</v>
      </c>
      <c r="AV195" s="13" t="s">
        <v>84</v>
      </c>
      <c r="AW195" s="13" t="s">
        <v>31</v>
      </c>
      <c r="AX195" s="13" t="s">
        <v>82</v>
      </c>
      <c r="AY195" s="183" t="s">
        <v>177</v>
      </c>
    </row>
    <row r="196" spans="2:63" s="12" customFormat="1" ht="22.9" customHeight="1">
      <c r="B196" s="154"/>
      <c r="D196" s="155" t="s">
        <v>74</v>
      </c>
      <c r="E196" s="165" t="s">
        <v>84</v>
      </c>
      <c r="F196" s="165" t="s">
        <v>258</v>
      </c>
      <c r="I196" s="157"/>
      <c r="J196" s="166">
        <f>BK196</f>
        <v>0</v>
      </c>
      <c r="L196" s="154"/>
      <c r="M196" s="159"/>
      <c r="N196" s="160"/>
      <c r="O196" s="160"/>
      <c r="P196" s="161">
        <f>SUM(P197:P198)</f>
        <v>0</v>
      </c>
      <c r="Q196" s="160"/>
      <c r="R196" s="161">
        <f>SUM(R197:R198)</f>
        <v>0.02112</v>
      </c>
      <c r="S196" s="160"/>
      <c r="T196" s="162">
        <f>SUM(T197:T198)</f>
        <v>0</v>
      </c>
      <c r="AR196" s="155" t="s">
        <v>82</v>
      </c>
      <c r="AT196" s="163" t="s">
        <v>74</v>
      </c>
      <c r="AU196" s="163" t="s">
        <v>82</v>
      </c>
      <c r="AY196" s="155" t="s">
        <v>177</v>
      </c>
      <c r="BK196" s="164">
        <f>SUM(BK197:BK198)</f>
        <v>0</v>
      </c>
    </row>
    <row r="197" spans="1:65" s="2" customFormat="1" ht="24" customHeight="1">
      <c r="A197" s="33"/>
      <c r="B197" s="167"/>
      <c r="C197" s="168" t="s">
        <v>299</v>
      </c>
      <c r="D197" s="168" t="s">
        <v>179</v>
      </c>
      <c r="E197" s="169" t="s">
        <v>948</v>
      </c>
      <c r="F197" s="170" t="s">
        <v>949</v>
      </c>
      <c r="G197" s="171" t="s">
        <v>194</v>
      </c>
      <c r="H197" s="172">
        <v>16</v>
      </c>
      <c r="I197" s="173"/>
      <c r="J197" s="174">
        <f>ROUND(I197*H197,2)</f>
        <v>0</v>
      </c>
      <c r="K197" s="170" t="s">
        <v>183</v>
      </c>
      <c r="L197" s="34"/>
      <c r="M197" s="175" t="s">
        <v>1</v>
      </c>
      <c r="N197" s="176" t="s">
        <v>40</v>
      </c>
      <c r="O197" s="59"/>
      <c r="P197" s="177">
        <f>O197*H197</f>
        <v>0</v>
      </c>
      <c r="Q197" s="177">
        <v>0.00116</v>
      </c>
      <c r="R197" s="177">
        <f>Q197*H197</f>
        <v>0.01856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184</v>
      </c>
      <c r="AT197" s="179" t="s">
        <v>179</v>
      </c>
      <c r="AU197" s="179" t="s">
        <v>84</v>
      </c>
      <c r="AY197" s="18" t="s">
        <v>177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82</v>
      </c>
      <c r="BK197" s="180">
        <f>ROUND(I197*H197,2)</f>
        <v>0</v>
      </c>
      <c r="BL197" s="18" t="s">
        <v>184</v>
      </c>
      <c r="BM197" s="179" t="s">
        <v>950</v>
      </c>
    </row>
    <row r="198" spans="1:65" s="2" customFormat="1" ht="16.5" customHeight="1">
      <c r="A198" s="33"/>
      <c r="B198" s="167"/>
      <c r="C198" s="168" t="s">
        <v>304</v>
      </c>
      <c r="D198" s="168" t="s">
        <v>179</v>
      </c>
      <c r="E198" s="169" t="s">
        <v>951</v>
      </c>
      <c r="F198" s="170" t="s">
        <v>952</v>
      </c>
      <c r="G198" s="171" t="s">
        <v>194</v>
      </c>
      <c r="H198" s="172">
        <v>16</v>
      </c>
      <c r="I198" s="173"/>
      <c r="J198" s="174">
        <f>ROUND(I198*H198,2)</f>
        <v>0</v>
      </c>
      <c r="K198" s="170" t="s">
        <v>183</v>
      </c>
      <c r="L198" s="34"/>
      <c r="M198" s="175" t="s">
        <v>1</v>
      </c>
      <c r="N198" s="176" t="s">
        <v>40</v>
      </c>
      <c r="O198" s="59"/>
      <c r="P198" s="177">
        <f>O198*H198</f>
        <v>0</v>
      </c>
      <c r="Q198" s="177">
        <v>0.00016</v>
      </c>
      <c r="R198" s="177">
        <f>Q198*H198</f>
        <v>0.00256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184</v>
      </c>
      <c r="AT198" s="179" t="s">
        <v>179</v>
      </c>
      <c r="AU198" s="179" t="s">
        <v>84</v>
      </c>
      <c r="AY198" s="18" t="s">
        <v>177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8" t="s">
        <v>82</v>
      </c>
      <c r="BK198" s="180">
        <f>ROUND(I198*H198,2)</f>
        <v>0</v>
      </c>
      <c r="BL198" s="18" t="s">
        <v>184</v>
      </c>
      <c r="BM198" s="179" t="s">
        <v>953</v>
      </c>
    </row>
    <row r="199" spans="2:63" s="12" customFormat="1" ht="22.9" customHeight="1">
      <c r="B199" s="154"/>
      <c r="D199" s="155" t="s">
        <v>74</v>
      </c>
      <c r="E199" s="165" t="s">
        <v>191</v>
      </c>
      <c r="F199" s="165" t="s">
        <v>270</v>
      </c>
      <c r="I199" s="157"/>
      <c r="J199" s="166">
        <f>BK199</f>
        <v>0</v>
      </c>
      <c r="L199" s="154"/>
      <c r="M199" s="159"/>
      <c r="N199" s="160"/>
      <c r="O199" s="160"/>
      <c r="P199" s="161">
        <f>SUM(P200:P218)</f>
        <v>0</v>
      </c>
      <c r="Q199" s="160"/>
      <c r="R199" s="161">
        <f>SUM(R200:R218)</f>
        <v>52.53147516999999</v>
      </c>
      <c r="S199" s="160"/>
      <c r="T199" s="162">
        <f>SUM(T200:T218)</f>
        <v>0</v>
      </c>
      <c r="AR199" s="155" t="s">
        <v>82</v>
      </c>
      <c r="AT199" s="163" t="s">
        <v>74</v>
      </c>
      <c r="AU199" s="163" t="s">
        <v>82</v>
      </c>
      <c r="AY199" s="155" t="s">
        <v>177</v>
      </c>
      <c r="BK199" s="164">
        <f>SUM(BK200:BK218)</f>
        <v>0</v>
      </c>
    </row>
    <row r="200" spans="1:65" s="2" customFormat="1" ht="16.5" customHeight="1">
      <c r="A200" s="33"/>
      <c r="B200" s="167"/>
      <c r="C200" s="168" t="s">
        <v>278</v>
      </c>
      <c r="D200" s="168" t="s">
        <v>179</v>
      </c>
      <c r="E200" s="169" t="s">
        <v>954</v>
      </c>
      <c r="F200" s="170" t="s">
        <v>955</v>
      </c>
      <c r="G200" s="171" t="s">
        <v>198</v>
      </c>
      <c r="H200" s="172">
        <v>5.616</v>
      </c>
      <c r="I200" s="173"/>
      <c r="J200" s="174">
        <f>ROUND(I200*H200,2)</f>
        <v>0</v>
      </c>
      <c r="K200" s="170" t="s">
        <v>183</v>
      </c>
      <c r="L200" s="34"/>
      <c r="M200" s="175" t="s">
        <v>1</v>
      </c>
      <c r="N200" s="176" t="s">
        <v>40</v>
      </c>
      <c r="O200" s="59"/>
      <c r="P200" s="177">
        <f>O200*H200</f>
        <v>0</v>
      </c>
      <c r="Q200" s="177">
        <v>2.45329</v>
      </c>
      <c r="R200" s="177">
        <f>Q200*H200</f>
        <v>13.77767664</v>
      </c>
      <c r="S200" s="177">
        <v>0</v>
      </c>
      <c r="T200" s="178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184</v>
      </c>
      <c r="AT200" s="179" t="s">
        <v>179</v>
      </c>
      <c r="AU200" s="179" t="s">
        <v>84</v>
      </c>
      <c r="AY200" s="18" t="s">
        <v>177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8" t="s">
        <v>82</v>
      </c>
      <c r="BK200" s="180">
        <f>ROUND(I200*H200,2)</f>
        <v>0</v>
      </c>
      <c r="BL200" s="18" t="s">
        <v>184</v>
      </c>
      <c r="BM200" s="179" t="s">
        <v>956</v>
      </c>
    </row>
    <row r="201" spans="2:51" s="14" customFormat="1" ht="12">
      <c r="B201" s="190"/>
      <c r="D201" s="182" t="s">
        <v>189</v>
      </c>
      <c r="E201" s="191" t="s">
        <v>1</v>
      </c>
      <c r="F201" s="192" t="s">
        <v>1158</v>
      </c>
      <c r="H201" s="191" t="s">
        <v>1</v>
      </c>
      <c r="I201" s="193"/>
      <c r="L201" s="190"/>
      <c r="M201" s="194"/>
      <c r="N201" s="195"/>
      <c r="O201" s="195"/>
      <c r="P201" s="195"/>
      <c r="Q201" s="195"/>
      <c r="R201" s="195"/>
      <c r="S201" s="195"/>
      <c r="T201" s="196"/>
      <c r="AT201" s="191" t="s">
        <v>189</v>
      </c>
      <c r="AU201" s="191" t="s">
        <v>84</v>
      </c>
      <c r="AV201" s="14" t="s">
        <v>82</v>
      </c>
      <c r="AW201" s="14" t="s">
        <v>31</v>
      </c>
      <c r="AX201" s="14" t="s">
        <v>75</v>
      </c>
      <c r="AY201" s="191" t="s">
        <v>177</v>
      </c>
    </row>
    <row r="202" spans="2:51" s="13" customFormat="1" ht="12">
      <c r="B202" s="181"/>
      <c r="D202" s="182" t="s">
        <v>189</v>
      </c>
      <c r="E202" s="183" t="s">
        <v>1</v>
      </c>
      <c r="F202" s="184" t="s">
        <v>1159</v>
      </c>
      <c r="H202" s="185">
        <v>5.616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189</v>
      </c>
      <c r="AU202" s="183" t="s">
        <v>84</v>
      </c>
      <c r="AV202" s="13" t="s">
        <v>84</v>
      </c>
      <c r="AW202" s="13" t="s">
        <v>31</v>
      </c>
      <c r="AX202" s="13" t="s">
        <v>82</v>
      </c>
      <c r="AY202" s="183" t="s">
        <v>177</v>
      </c>
    </row>
    <row r="203" spans="1:65" s="2" customFormat="1" ht="16.5" customHeight="1">
      <c r="A203" s="33"/>
      <c r="B203" s="167"/>
      <c r="C203" s="168" t="s">
        <v>315</v>
      </c>
      <c r="D203" s="168" t="s">
        <v>179</v>
      </c>
      <c r="E203" s="169" t="s">
        <v>960</v>
      </c>
      <c r="F203" s="170" t="s">
        <v>961</v>
      </c>
      <c r="G203" s="171" t="s">
        <v>198</v>
      </c>
      <c r="H203" s="172">
        <v>4.007</v>
      </c>
      <c r="I203" s="173"/>
      <c r="J203" s="174">
        <f>ROUND(I203*H203,2)</f>
        <v>0</v>
      </c>
      <c r="K203" s="170" t="s">
        <v>1</v>
      </c>
      <c r="L203" s="34"/>
      <c r="M203" s="175" t="s">
        <v>1</v>
      </c>
      <c r="N203" s="176" t="s">
        <v>40</v>
      </c>
      <c r="O203" s="59"/>
      <c r="P203" s="177">
        <f>O203*H203</f>
        <v>0</v>
      </c>
      <c r="Q203" s="177">
        <v>2.45329</v>
      </c>
      <c r="R203" s="177">
        <f>Q203*H203</f>
        <v>9.830333029999998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184</v>
      </c>
      <c r="AT203" s="179" t="s">
        <v>179</v>
      </c>
      <c r="AU203" s="179" t="s">
        <v>84</v>
      </c>
      <c r="AY203" s="18" t="s">
        <v>177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82</v>
      </c>
      <c r="BK203" s="180">
        <f>ROUND(I203*H203,2)</f>
        <v>0</v>
      </c>
      <c r="BL203" s="18" t="s">
        <v>184</v>
      </c>
      <c r="BM203" s="179" t="s">
        <v>962</v>
      </c>
    </row>
    <row r="204" spans="2:51" s="13" customFormat="1" ht="12">
      <c r="B204" s="181"/>
      <c r="D204" s="182" t="s">
        <v>189</v>
      </c>
      <c r="E204" s="183" t="s">
        <v>1</v>
      </c>
      <c r="F204" s="184" t="s">
        <v>1160</v>
      </c>
      <c r="H204" s="185">
        <v>3.369</v>
      </c>
      <c r="I204" s="186"/>
      <c r="L204" s="181"/>
      <c r="M204" s="187"/>
      <c r="N204" s="188"/>
      <c r="O204" s="188"/>
      <c r="P204" s="188"/>
      <c r="Q204" s="188"/>
      <c r="R204" s="188"/>
      <c r="S204" s="188"/>
      <c r="T204" s="189"/>
      <c r="AT204" s="183" t="s">
        <v>189</v>
      </c>
      <c r="AU204" s="183" t="s">
        <v>84</v>
      </c>
      <c r="AV204" s="13" t="s">
        <v>84</v>
      </c>
      <c r="AW204" s="13" t="s">
        <v>31</v>
      </c>
      <c r="AX204" s="13" t="s">
        <v>75</v>
      </c>
      <c r="AY204" s="183" t="s">
        <v>177</v>
      </c>
    </row>
    <row r="205" spans="2:51" s="13" customFormat="1" ht="12">
      <c r="B205" s="181"/>
      <c r="D205" s="182" t="s">
        <v>189</v>
      </c>
      <c r="E205" s="183" t="s">
        <v>1</v>
      </c>
      <c r="F205" s="184" t="s">
        <v>1161</v>
      </c>
      <c r="H205" s="185">
        <v>0.638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189</v>
      </c>
      <c r="AU205" s="183" t="s">
        <v>84</v>
      </c>
      <c r="AV205" s="13" t="s">
        <v>84</v>
      </c>
      <c r="AW205" s="13" t="s">
        <v>31</v>
      </c>
      <c r="AX205" s="13" t="s">
        <v>75</v>
      </c>
      <c r="AY205" s="183" t="s">
        <v>177</v>
      </c>
    </row>
    <row r="206" spans="2:51" s="15" customFormat="1" ht="12">
      <c r="B206" s="197"/>
      <c r="D206" s="182" t="s">
        <v>189</v>
      </c>
      <c r="E206" s="198" t="s">
        <v>1</v>
      </c>
      <c r="F206" s="199" t="s">
        <v>202</v>
      </c>
      <c r="H206" s="200">
        <v>4.007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189</v>
      </c>
      <c r="AU206" s="198" t="s">
        <v>84</v>
      </c>
      <c r="AV206" s="15" t="s">
        <v>184</v>
      </c>
      <c r="AW206" s="15" t="s">
        <v>31</v>
      </c>
      <c r="AX206" s="15" t="s">
        <v>82</v>
      </c>
      <c r="AY206" s="198" t="s">
        <v>177</v>
      </c>
    </row>
    <row r="207" spans="1:65" s="2" customFormat="1" ht="24" customHeight="1">
      <c r="A207" s="33"/>
      <c r="B207" s="167"/>
      <c r="C207" s="168" t="s">
        <v>319</v>
      </c>
      <c r="D207" s="168" t="s">
        <v>179</v>
      </c>
      <c r="E207" s="169" t="s">
        <v>970</v>
      </c>
      <c r="F207" s="170" t="s">
        <v>971</v>
      </c>
      <c r="G207" s="171" t="s">
        <v>182</v>
      </c>
      <c r="H207" s="172">
        <v>52.51</v>
      </c>
      <c r="I207" s="173"/>
      <c r="J207" s="174">
        <f>ROUND(I207*H207,2)</f>
        <v>0</v>
      </c>
      <c r="K207" s="170" t="s">
        <v>183</v>
      </c>
      <c r="L207" s="34"/>
      <c r="M207" s="175" t="s">
        <v>1</v>
      </c>
      <c r="N207" s="176" t="s">
        <v>40</v>
      </c>
      <c r="O207" s="59"/>
      <c r="P207" s="177">
        <f>O207*H207</f>
        <v>0</v>
      </c>
      <c r="Q207" s="177">
        <v>0.00237</v>
      </c>
      <c r="R207" s="177">
        <f>Q207*H207</f>
        <v>0.12444870000000001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184</v>
      </c>
      <c r="AT207" s="179" t="s">
        <v>179</v>
      </c>
      <c r="AU207" s="179" t="s">
        <v>84</v>
      </c>
      <c r="AY207" s="18" t="s">
        <v>177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82</v>
      </c>
      <c r="BK207" s="180">
        <f>ROUND(I207*H207,2)</f>
        <v>0</v>
      </c>
      <c r="BL207" s="18" t="s">
        <v>184</v>
      </c>
      <c r="BM207" s="179" t="s">
        <v>972</v>
      </c>
    </row>
    <row r="208" spans="2:51" s="13" customFormat="1" ht="12">
      <c r="B208" s="181"/>
      <c r="D208" s="182" t="s">
        <v>189</v>
      </c>
      <c r="E208" s="183" t="s">
        <v>1</v>
      </c>
      <c r="F208" s="184" t="s">
        <v>1162</v>
      </c>
      <c r="H208" s="185">
        <v>26.95</v>
      </c>
      <c r="I208" s="186"/>
      <c r="L208" s="181"/>
      <c r="M208" s="187"/>
      <c r="N208" s="188"/>
      <c r="O208" s="188"/>
      <c r="P208" s="188"/>
      <c r="Q208" s="188"/>
      <c r="R208" s="188"/>
      <c r="S208" s="188"/>
      <c r="T208" s="189"/>
      <c r="AT208" s="183" t="s">
        <v>189</v>
      </c>
      <c r="AU208" s="183" t="s">
        <v>84</v>
      </c>
      <c r="AV208" s="13" t="s">
        <v>84</v>
      </c>
      <c r="AW208" s="13" t="s">
        <v>31</v>
      </c>
      <c r="AX208" s="13" t="s">
        <v>75</v>
      </c>
      <c r="AY208" s="183" t="s">
        <v>177</v>
      </c>
    </row>
    <row r="209" spans="2:51" s="13" customFormat="1" ht="12">
      <c r="B209" s="181"/>
      <c r="D209" s="182" t="s">
        <v>189</v>
      </c>
      <c r="E209" s="183" t="s">
        <v>1</v>
      </c>
      <c r="F209" s="184" t="s">
        <v>1163</v>
      </c>
      <c r="H209" s="185">
        <v>5.1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189</v>
      </c>
      <c r="AU209" s="183" t="s">
        <v>84</v>
      </c>
      <c r="AV209" s="13" t="s">
        <v>84</v>
      </c>
      <c r="AW209" s="13" t="s">
        <v>31</v>
      </c>
      <c r="AX209" s="13" t="s">
        <v>75</v>
      </c>
      <c r="AY209" s="183" t="s">
        <v>177</v>
      </c>
    </row>
    <row r="210" spans="2:51" s="13" customFormat="1" ht="12">
      <c r="B210" s="181"/>
      <c r="D210" s="182" t="s">
        <v>189</v>
      </c>
      <c r="E210" s="183" t="s">
        <v>1</v>
      </c>
      <c r="F210" s="184" t="s">
        <v>980</v>
      </c>
      <c r="H210" s="185">
        <v>0.3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189</v>
      </c>
      <c r="AU210" s="183" t="s">
        <v>84</v>
      </c>
      <c r="AV210" s="13" t="s">
        <v>84</v>
      </c>
      <c r="AW210" s="13" t="s">
        <v>31</v>
      </c>
      <c r="AX210" s="13" t="s">
        <v>75</v>
      </c>
      <c r="AY210" s="183" t="s">
        <v>177</v>
      </c>
    </row>
    <row r="211" spans="2:51" s="13" customFormat="1" ht="12">
      <c r="B211" s="181"/>
      <c r="D211" s="182" t="s">
        <v>189</v>
      </c>
      <c r="E211" s="183" t="s">
        <v>1</v>
      </c>
      <c r="F211" s="184" t="s">
        <v>1164</v>
      </c>
      <c r="H211" s="185">
        <v>18.72</v>
      </c>
      <c r="I211" s="186"/>
      <c r="L211" s="181"/>
      <c r="M211" s="187"/>
      <c r="N211" s="188"/>
      <c r="O211" s="188"/>
      <c r="P211" s="188"/>
      <c r="Q211" s="188"/>
      <c r="R211" s="188"/>
      <c r="S211" s="188"/>
      <c r="T211" s="189"/>
      <c r="AT211" s="183" t="s">
        <v>189</v>
      </c>
      <c r="AU211" s="183" t="s">
        <v>84</v>
      </c>
      <c r="AV211" s="13" t="s">
        <v>84</v>
      </c>
      <c r="AW211" s="13" t="s">
        <v>31</v>
      </c>
      <c r="AX211" s="13" t="s">
        <v>75</v>
      </c>
      <c r="AY211" s="183" t="s">
        <v>177</v>
      </c>
    </row>
    <row r="212" spans="2:51" s="13" customFormat="1" ht="12">
      <c r="B212" s="181"/>
      <c r="D212" s="182" t="s">
        <v>189</v>
      </c>
      <c r="E212" s="183" t="s">
        <v>1</v>
      </c>
      <c r="F212" s="184" t="s">
        <v>983</v>
      </c>
      <c r="H212" s="185">
        <v>1.44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189</v>
      </c>
      <c r="AU212" s="183" t="s">
        <v>84</v>
      </c>
      <c r="AV212" s="13" t="s">
        <v>84</v>
      </c>
      <c r="AW212" s="13" t="s">
        <v>31</v>
      </c>
      <c r="AX212" s="13" t="s">
        <v>75</v>
      </c>
      <c r="AY212" s="183" t="s">
        <v>177</v>
      </c>
    </row>
    <row r="213" spans="2:51" s="15" customFormat="1" ht="12">
      <c r="B213" s="197"/>
      <c r="D213" s="182" t="s">
        <v>189</v>
      </c>
      <c r="E213" s="198" t="s">
        <v>1</v>
      </c>
      <c r="F213" s="199" t="s">
        <v>202</v>
      </c>
      <c r="H213" s="200">
        <v>52.51</v>
      </c>
      <c r="I213" s="201"/>
      <c r="L213" s="197"/>
      <c r="M213" s="202"/>
      <c r="N213" s="203"/>
      <c r="O213" s="203"/>
      <c r="P213" s="203"/>
      <c r="Q213" s="203"/>
      <c r="R213" s="203"/>
      <c r="S213" s="203"/>
      <c r="T213" s="204"/>
      <c r="AT213" s="198" t="s">
        <v>189</v>
      </c>
      <c r="AU213" s="198" t="s">
        <v>84</v>
      </c>
      <c r="AV213" s="15" t="s">
        <v>184</v>
      </c>
      <c r="AW213" s="15" t="s">
        <v>31</v>
      </c>
      <c r="AX213" s="15" t="s">
        <v>82</v>
      </c>
      <c r="AY213" s="198" t="s">
        <v>177</v>
      </c>
    </row>
    <row r="214" spans="1:65" s="2" customFormat="1" ht="24" customHeight="1">
      <c r="A214" s="33"/>
      <c r="B214" s="167"/>
      <c r="C214" s="168" t="s">
        <v>323</v>
      </c>
      <c r="D214" s="168" t="s">
        <v>179</v>
      </c>
      <c r="E214" s="169" t="s">
        <v>984</v>
      </c>
      <c r="F214" s="170" t="s">
        <v>985</v>
      </c>
      <c r="G214" s="171" t="s">
        <v>182</v>
      </c>
      <c r="H214" s="172">
        <v>52.51</v>
      </c>
      <c r="I214" s="173"/>
      <c r="J214" s="174">
        <f>ROUND(I214*H214,2)</f>
        <v>0</v>
      </c>
      <c r="K214" s="170" t="s">
        <v>183</v>
      </c>
      <c r="L214" s="34"/>
      <c r="M214" s="175" t="s">
        <v>1</v>
      </c>
      <c r="N214" s="176" t="s">
        <v>40</v>
      </c>
      <c r="O214" s="5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184</v>
      </c>
      <c r="AT214" s="179" t="s">
        <v>179</v>
      </c>
      <c r="AU214" s="179" t="s">
        <v>84</v>
      </c>
      <c r="AY214" s="18" t="s">
        <v>177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82</v>
      </c>
      <c r="BK214" s="180">
        <f>ROUND(I214*H214,2)</f>
        <v>0</v>
      </c>
      <c r="BL214" s="18" t="s">
        <v>184</v>
      </c>
      <c r="BM214" s="179" t="s">
        <v>986</v>
      </c>
    </row>
    <row r="215" spans="1:65" s="2" customFormat="1" ht="16.5" customHeight="1">
      <c r="A215" s="33"/>
      <c r="B215" s="167"/>
      <c r="C215" s="168" t="s">
        <v>328</v>
      </c>
      <c r="D215" s="168" t="s">
        <v>179</v>
      </c>
      <c r="E215" s="169" t="s">
        <v>987</v>
      </c>
      <c r="F215" s="170" t="s">
        <v>988</v>
      </c>
      <c r="G215" s="171" t="s">
        <v>234</v>
      </c>
      <c r="H215" s="172">
        <v>0.38</v>
      </c>
      <c r="I215" s="173"/>
      <c r="J215" s="174">
        <f>ROUND(I215*H215,2)</f>
        <v>0</v>
      </c>
      <c r="K215" s="170" t="s">
        <v>183</v>
      </c>
      <c r="L215" s="34"/>
      <c r="M215" s="175" t="s">
        <v>1</v>
      </c>
      <c r="N215" s="176" t="s">
        <v>40</v>
      </c>
      <c r="O215" s="59"/>
      <c r="P215" s="177">
        <f>O215*H215</f>
        <v>0</v>
      </c>
      <c r="Q215" s="177">
        <v>1.07636</v>
      </c>
      <c r="R215" s="177">
        <f>Q215*H215</f>
        <v>0.4090168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184</v>
      </c>
      <c r="AT215" s="179" t="s">
        <v>179</v>
      </c>
      <c r="AU215" s="179" t="s">
        <v>84</v>
      </c>
      <c r="AY215" s="18" t="s">
        <v>177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82</v>
      </c>
      <c r="BK215" s="180">
        <f>ROUND(I215*H215,2)</f>
        <v>0</v>
      </c>
      <c r="BL215" s="18" t="s">
        <v>184</v>
      </c>
      <c r="BM215" s="179" t="s">
        <v>989</v>
      </c>
    </row>
    <row r="216" spans="2:51" s="13" customFormat="1" ht="12">
      <c r="B216" s="181"/>
      <c r="D216" s="182" t="s">
        <v>189</v>
      </c>
      <c r="E216" s="183" t="s">
        <v>1</v>
      </c>
      <c r="F216" s="184" t="s">
        <v>1165</v>
      </c>
      <c r="H216" s="185">
        <v>0.38</v>
      </c>
      <c r="I216" s="186"/>
      <c r="L216" s="181"/>
      <c r="M216" s="187"/>
      <c r="N216" s="188"/>
      <c r="O216" s="188"/>
      <c r="P216" s="188"/>
      <c r="Q216" s="188"/>
      <c r="R216" s="188"/>
      <c r="S216" s="188"/>
      <c r="T216" s="189"/>
      <c r="AT216" s="183" t="s">
        <v>189</v>
      </c>
      <c r="AU216" s="183" t="s">
        <v>84</v>
      </c>
      <c r="AV216" s="13" t="s">
        <v>84</v>
      </c>
      <c r="AW216" s="13" t="s">
        <v>31</v>
      </c>
      <c r="AX216" s="13" t="s">
        <v>82</v>
      </c>
      <c r="AY216" s="183" t="s">
        <v>177</v>
      </c>
    </row>
    <row r="217" spans="1:65" s="2" customFormat="1" ht="24" customHeight="1">
      <c r="A217" s="33"/>
      <c r="B217" s="167"/>
      <c r="C217" s="168" t="s">
        <v>332</v>
      </c>
      <c r="D217" s="168" t="s">
        <v>179</v>
      </c>
      <c r="E217" s="169" t="s">
        <v>991</v>
      </c>
      <c r="F217" s="170" t="s">
        <v>992</v>
      </c>
      <c r="G217" s="171" t="s">
        <v>198</v>
      </c>
      <c r="H217" s="172">
        <v>13.6</v>
      </c>
      <c r="I217" s="173"/>
      <c r="J217" s="174">
        <f>ROUND(I217*H217,2)</f>
        <v>0</v>
      </c>
      <c r="K217" s="170" t="s">
        <v>183</v>
      </c>
      <c r="L217" s="34"/>
      <c r="M217" s="175" t="s">
        <v>1</v>
      </c>
      <c r="N217" s="176" t="s">
        <v>40</v>
      </c>
      <c r="O217" s="59"/>
      <c r="P217" s="177">
        <f>O217*H217</f>
        <v>0</v>
      </c>
      <c r="Q217" s="177">
        <v>2.0875</v>
      </c>
      <c r="R217" s="177">
        <f>Q217*H217</f>
        <v>28.389999999999997</v>
      </c>
      <c r="S217" s="177">
        <v>0</v>
      </c>
      <c r="T217" s="17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184</v>
      </c>
      <c r="AT217" s="179" t="s">
        <v>179</v>
      </c>
      <c r="AU217" s="179" t="s">
        <v>84</v>
      </c>
      <c r="AY217" s="18" t="s">
        <v>177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82</v>
      </c>
      <c r="BK217" s="180">
        <f>ROUND(I217*H217,2)</f>
        <v>0</v>
      </c>
      <c r="BL217" s="18" t="s">
        <v>184</v>
      </c>
      <c r="BM217" s="179" t="s">
        <v>993</v>
      </c>
    </row>
    <row r="218" spans="2:51" s="13" customFormat="1" ht="12">
      <c r="B218" s="181"/>
      <c r="D218" s="182" t="s">
        <v>189</v>
      </c>
      <c r="E218" s="183" t="s">
        <v>994</v>
      </c>
      <c r="F218" s="184" t="s">
        <v>1166</v>
      </c>
      <c r="H218" s="185">
        <v>13.6</v>
      </c>
      <c r="I218" s="186"/>
      <c r="L218" s="181"/>
      <c r="M218" s="187"/>
      <c r="N218" s="188"/>
      <c r="O218" s="188"/>
      <c r="P218" s="188"/>
      <c r="Q218" s="188"/>
      <c r="R218" s="188"/>
      <c r="S218" s="188"/>
      <c r="T218" s="189"/>
      <c r="AT218" s="183" t="s">
        <v>189</v>
      </c>
      <c r="AU218" s="183" t="s">
        <v>84</v>
      </c>
      <c r="AV218" s="13" t="s">
        <v>84</v>
      </c>
      <c r="AW218" s="13" t="s">
        <v>31</v>
      </c>
      <c r="AX218" s="13" t="s">
        <v>82</v>
      </c>
      <c r="AY218" s="183" t="s">
        <v>177</v>
      </c>
    </row>
    <row r="219" spans="2:63" s="12" customFormat="1" ht="22.9" customHeight="1">
      <c r="B219" s="154"/>
      <c r="D219" s="155" t="s">
        <v>74</v>
      </c>
      <c r="E219" s="165" t="s">
        <v>203</v>
      </c>
      <c r="F219" s="165" t="s">
        <v>603</v>
      </c>
      <c r="I219" s="157"/>
      <c r="J219" s="166">
        <f>BK219</f>
        <v>0</v>
      </c>
      <c r="L219" s="154"/>
      <c r="M219" s="159"/>
      <c r="N219" s="160"/>
      <c r="O219" s="160"/>
      <c r="P219" s="161">
        <f>SUM(P220:P237)</f>
        <v>0</v>
      </c>
      <c r="Q219" s="160"/>
      <c r="R219" s="161">
        <f>SUM(R220:R237)</f>
        <v>46.98687</v>
      </c>
      <c r="S219" s="160"/>
      <c r="T219" s="162">
        <f>SUM(T220:T237)</f>
        <v>0</v>
      </c>
      <c r="AR219" s="155" t="s">
        <v>82</v>
      </c>
      <c r="AT219" s="163" t="s">
        <v>74</v>
      </c>
      <c r="AU219" s="163" t="s">
        <v>82</v>
      </c>
      <c r="AY219" s="155" t="s">
        <v>177</v>
      </c>
      <c r="BK219" s="164">
        <f>SUM(BK220:BK237)</f>
        <v>0</v>
      </c>
    </row>
    <row r="220" spans="1:65" s="2" customFormat="1" ht="24" customHeight="1">
      <c r="A220" s="33"/>
      <c r="B220" s="167"/>
      <c r="C220" s="168" t="s">
        <v>337</v>
      </c>
      <c r="D220" s="168" t="s">
        <v>179</v>
      </c>
      <c r="E220" s="169" t="s">
        <v>1004</v>
      </c>
      <c r="F220" s="170" t="s">
        <v>1005</v>
      </c>
      <c r="G220" s="171" t="s">
        <v>182</v>
      </c>
      <c r="H220" s="172">
        <v>44</v>
      </c>
      <c r="I220" s="173"/>
      <c r="J220" s="174">
        <f>ROUND(I220*H220,2)</f>
        <v>0</v>
      </c>
      <c r="K220" s="170" t="s">
        <v>183</v>
      </c>
      <c r="L220" s="34"/>
      <c r="M220" s="175" t="s">
        <v>1</v>
      </c>
      <c r="N220" s="176" t="s">
        <v>40</v>
      </c>
      <c r="O220" s="59"/>
      <c r="P220" s="177">
        <f>O220*H220</f>
        <v>0</v>
      </c>
      <c r="Q220" s="177">
        <v>0.61984</v>
      </c>
      <c r="R220" s="177">
        <f>Q220*H220</f>
        <v>27.272959999999998</v>
      </c>
      <c r="S220" s="177">
        <v>0</v>
      </c>
      <c r="T220" s="17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184</v>
      </c>
      <c r="AT220" s="179" t="s">
        <v>179</v>
      </c>
      <c r="AU220" s="179" t="s">
        <v>84</v>
      </c>
      <c r="AY220" s="18" t="s">
        <v>177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8" t="s">
        <v>82</v>
      </c>
      <c r="BK220" s="180">
        <f>ROUND(I220*H220,2)</f>
        <v>0</v>
      </c>
      <c r="BL220" s="18" t="s">
        <v>184</v>
      </c>
      <c r="BM220" s="179" t="s">
        <v>1006</v>
      </c>
    </row>
    <row r="221" spans="2:51" s="13" customFormat="1" ht="12">
      <c r="B221" s="181"/>
      <c r="D221" s="182" t="s">
        <v>189</v>
      </c>
      <c r="E221" s="183" t="s">
        <v>1</v>
      </c>
      <c r="F221" s="184" t="s">
        <v>878</v>
      </c>
      <c r="H221" s="185">
        <v>44</v>
      </c>
      <c r="I221" s="186"/>
      <c r="L221" s="181"/>
      <c r="M221" s="187"/>
      <c r="N221" s="188"/>
      <c r="O221" s="188"/>
      <c r="P221" s="188"/>
      <c r="Q221" s="188"/>
      <c r="R221" s="188"/>
      <c r="S221" s="188"/>
      <c r="T221" s="189"/>
      <c r="AT221" s="183" t="s">
        <v>189</v>
      </c>
      <c r="AU221" s="183" t="s">
        <v>84</v>
      </c>
      <c r="AV221" s="13" t="s">
        <v>84</v>
      </c>
      <c r="AW221" s="13" t="s">
        <v>31</v>
      </c>
      <c r="AX221" s="13" t="s">
        <v>82</v>
      </c>
      <c r="AY221" s="183" t="s">
        <v>177</v>
      </c>
    </row>
    <row r="222" spans="1:65" s="2" customFormat="1" ht="24" customHeight="1">
      <c r="A222" s="33"/>
      <c r="B222" s="167"/>
      <c r="C222" s="168" t="s">
        <v>342</v>
      </c>
      <c r="D222" s="168" t="s">
        <v>179</v>
      </c>
      <c r="E222" s="169" t="s">
        <v>1007</v>
      </c>
      <c r="F222" s="170" t="s">
        <v>1008</v>
      </c>
      <c r="G222" s="171" t="s">
        <v>182</v>
      </c>
      <c r="H222" s="172">
        <v>50</v>
      </c>
      <c r="I222" s="173"/>
      <c r="J222" s="174">
        <f>ROUND(I222*H222,2)</f>
        <v>0</v>
      </c>
      <c r="K222" s="170" t="s">
        <v>183</v>
      </c>
      <c r="L222" s="34"/>
      <c r="M222" s="175" t="s">
        <v>1</v>
      </c>
      <c r="N222" s="176" t="s">
        <v>40</v>
      </c>
      <c r="O222" s="59"/>
      <c r="P222" s="177">
        <f>O222*H222</f>
        <v>0</v>
      </c>
      <c r="Q222" s="177">
        <v>0.00071</v>
      </c>
      <c r="R222" s="177">
        <f>Q222*H222</f>
        <v>0.035500000000000004</v>
      </c>
      <c r="S222" s="177">
        <v>0</v>
      </c>
      <c r="T222" s="17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184</v>
      </c>
      <c r="AT222" s="179" t="s">
        <v>179</v>
      </c>
      <c r="AU222" s="179" t="s">
        <v>84</v>
      </c>
      <c r="AY222" s="18" t="s">
        <v>177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18" t="s">
        <v>82</v>
      </c>
      <c r="BK222" s="180">
        <f>ROUND(I222*H222,2)</f>
        <v>0</v>
      </c>
      <c r="BL222" s="18" t="s">
        <v>184</v>
      </c>
      <c r="BM222" s="179" t="s">
        <v>1009</v>
      </c>
    </row>
    <row r="223" spans="2:51" s="13" customFormat="1" ht="12">
      <c r="B223" s="181"/>
      <c r="D223" s="182" t="s">
        <v>189</v>
      </c>
      <c r="E223" s="183" t="s">
        <v>1</v>
      </c>
      <c r="F223" s="184" t="s">
        <v>1167</v>
      </c>
      <c r="H223" s="185">
        <v>50</v>
      </c>
      <c r="I223" s="186"/>
      <c r="L223" s="181"/>
      <c r="M223" s="187"/>
      <c r="N223" s="188"/>
      <c r="O223" s="188"/>
      <c r="P223" s="188"/>
      <c r="Q223" s="188"/>
      <c r="R223" s="188"/>
      <c r="S223" s="188"/>
      <c r="T223" s="189"/>
      <c r="AT223" s="183" t="s">
        <v>189</v>
      </c>
      <c r="AU223" s="183" t="s">
        <v>84</v>
      </c>
      <c r="AV223" s="13" t="s">
        <v>84</v>
      </c>
      <c r="AW223" s="13" t="s">
        <v>31</v>
      </c>
      <c r="AX223" s="13" t="s">
        <v>82</v>
      </c>
      <c r="AY223" s="183" t="s">
        <v>177</v>
      </c>
    </row>
    <row r="224" spans="1:65" s="2" customFormat="1" ht="24" customHeight="1">
      <c r="A224" s="33"/>
      <c r="B224" s="167"/>
      <c r="C224" s="168" t="s">
        <v>348</v>
      </c>
      <c r="D224" s="168" t="s">
        <v>179</v>
      </c>
      <c r="E224" s="169" t="s">
        <v>1011</v>
      </c>
      <c r="F224" s="170" t="s">
        <v>1012</v>
      </c>
      <c r="G224" s="171" t="s">
        <v>182</v>
      </c>
      <c r="H224" s="172">
        <v>25</v>
      </c>
      <c r="I224" s="173"/>
      <c r="J224" s="174">
        <f>ROUND(I224*H224,2)</f>
        <v>0</v>
      </c>
      <c r="K224" s="170" t="s">
        <v>183</v>
      </c>
      <c r="L224" s="34"/>
      <c r="M224" s="175" t="s">
        <v>1</v>
      </c>
      <c r="N224" s="176" t="s">
        <v>40</v>
      </c>
      <c r="O224" s="59"/>
      <c r="P224" s="177">
        <f>O224*H224</f>
        <v>0</v>
      </c>
      <c r="Q224" s="177">
        <v>0.10373</v>
      </c>
      <c r="R224" s="177">
        <f>Q224*H224</f>
        <v>2.5932500000000003</v>
      </c>
      <c r="S224" s="177">
        <v>0</v>
      </c>
      <c r="T224" s="178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184</v>
      </c>
      <c r="AT224" s="179" t="s">
        <v>179</v>
      </c>
      <c r="AU224" s="179" t="s">
        <v>84</v>
      </c>
      <c r="AY224" s="18" t="s">
        <v>177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18" t="s">
        <v>82</v>
      </c>
      <c r="BK224" s="180">
        <f>ROUND(I224*H224,2)</f>
        <v>0</v>
      </c>
      <c r="BL224" s="18" t="s">
        <v>184</v>
      </c>
      <c r="BM224" s="179" t="s">
        <v>1013</v>
      </c>
    </row>
    <row r="225" spans="2:51" s="13" customFormat="1" ht="12">
      <c r="B225" s="181"/>
      <c r="D225" s="182" t="s">
        <v>189</v>
      </c>
      <c r="E225" s="183" t="s">
        <v>1</v>
      </c>
      <c r="F225" s="184" t="s">
        <v>1168</v>
      </c>
      <c r="H225" s="185">
        <v>25</v>
      </c>
      <c r="I225" s="186"/>
      <c r="L225" s="181"/>
      <c r="M225" s="187"/>
      <c r="N225" s="188"/>
      <c r="O225" s="188"/>
      <c r="P225" s="188"/>
      <c r="Q225" s="188"/>
      <c r="R225" s="188"/>
      <c r="S225" s="188"/>
      <c r="T225" s="189"/>
      <c r="AT225" s="183" t="s">
        <v>189</v>
      </c>
      <c r="AU225" s="183" t="s">
        <v>84</v>
      </c>
      <c r="AV225" s="13" t="s">
        <v>84</v>
      </c>
      <c r="AW225" s="13" t="s">
        <v>31</v>
      </c>
      <c r="AX225" s="13" t="s">
        <v>82</v>
      </c>
      <c r="AY225" s="183" t="s">
        <v>177</v>
      </c>
    </row>
    <row r="226" spans="1:65" s="2" customFormat="1" ht="24" customHeight="1">
      <c r="A226" s="33"/>
      <c r="B226" s="167"/>
      <c r="C226" s="168" t="s">
        <v>352</v>
      </c>
      <c r="D226" s="168" t="s">
        <v>179</v>
      </c>
      <c r="E226" s="169" t="s">
        <v>1015</v>
      </c>
      <c r="F226" s="170" t="s">
        <v>1016</v>
      </c>
      <c r="G226" s="171" t="s">
        <v>182</v>
      </c>
      <c r="H226" s="172">
        <v>25</v>
      </c>
      <c r="I226" s="173"/>
      <c r="J226" s="174">
        <f>ROUND(I226*H226,2)</f>
        <v>0</v>
      </c>
      <c r="K226" s="170" t="s">
        <v>183</v>
      </c>
      <c r="L226" s="34"/>
      <c r="M226" s="175" t="s">
        <v>1</v>
      </c>
      <c r="N226" s="176" t="s">
        <v>40</v>
      </c>
      <c r="O226" s="59"/>
      <c r="P226" s="177">
        <f>O226*H226</f>
        <v>0</v>
      </c>
      <c r="Q226" s="177">
        <v>0.15559</v>
      </c>
      <c r="R226" s="177">
        <f>Q226*H226</f>
        <v>3.8897500000000003</v>
      </c>
      <c r="S226" s="177">
        <v>0</v>
      </c>
      <c r="T226" s="17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184</v>
      </c>
      <c r="AT226" s="179" t="s">
        <v>179</v>
      </c>
      <c r="AU226" s="179" t="s">
        <v>84</v>
      </c>
      <c r="AY226" s="18" t="s">
        <v>177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18" t="s">
        <v>82</v>
      </c>
      <c r="BK226" s="180">
        <f>ROUND(I226*H226,2)</f>
        <v>0</v>
      </c>
      <c r="BL226" s="18" t="s">
        <v>184</v>
      </c>
      <c r="BM226" s="179" t="s">
        <v>1017</v>
      </c>
    </row>
    <row r="227" spans="1:65" s="2" customFormat="1" ht="72" customHeight="1">
      <c r="A227" s="33"/>
      <c r="B227" s="167"/>
      <c r="C227" s="168" t="s">
        <v>356</v>
      </c>
      <c r="D227" s="168" t="s">
        <v>179</v>
      </c>
      <c r="E227" s="169" t="s">
        <v>1018</v>
      </c>
      <c r="F227" s="170" t="s">
        <v>1019</v>
      </c>
      <c r="G227" s="171" t="s">
        <v>182</v>
      </c>
      <c r="H227" s="172">
        <v>44</v>
      </c>
      <c r="I227" s="173"/>
      <c r="J227" s="174">
        <f>ROUND(I227*H227,2)</f>
        <v>0</v>
      </c>
      <c r="K227" s="170" t="s">
        <v>183</v>
      </c>
      <c r="L227" s="34"/>
      <c r="M227" s="175" t="s">
        <v>1</v>
      </c>
      <c r="N227" s="176" t="s">
        <v>40</v>
      </c>
      <c r="O227" s="59"/>
      <c r="P227" s="177">
        <f>O227*H227</f>
        <v>0</v>
      </c>
      <c r="Q227" s="177">
        <v>0.10362</v>
      </c>
      <c r="R227" s="177">
        <f>Q227*H227</f>
        <v>4.55928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184</v>
      </c>
      <c r="AT227" s="179" t="s">
        <v>179</v>
      </c>
      <c r="AU227" s="179" t="s">
        <v>84</v>
      </c>
      <c r="AY227" s="18" t="s">
        <v>177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82</v>
      </c>
      <c r="BK227" s="180">
        <f>ROUND(I227*H227,2)</f>
        <v>0</v>
      </c>
      <c r="BL227" s="18" t="s">
        <v>184</v>
      </c>
      <c r="BM227" s="179" t="s">
        <v>1020</v>
      </c>
    </row>
    <row r="228" spans="2:51" s="13" customFormat="1" ht="12">
      <c r="B228" s="181"/>
      <c r="D228" s="182" t="s">
        <v>189</v>
      </c>
      <c r="E228" s="183" t="s">
        <v>878</v>
      </c>
      <c r="F228" s="184" t="s">
        <v>1169</v>
      </c>
      <c r="H228" s="185">
        <v>44</v>
      </c>
      <c r="I228" s="186"/>
      <c r="L228" s="181"/>
      <c r="M228" s="187"/>
      <c r="N228" s="188"/>
      <c r="O228" s="188"/>
      <c r="P228" s="188"/>
      <c r="Q228" s="188"/>
      <c r="R228" s="188"/>
      <c r="S228" s="188"/>
      <c r="T228" s="189"/>
      <c r="AT228" s="183" t="s">
        <v>189</v>
      </c>
      <c r="AU228" s="183" t="s">
        <v>84</v>
      </c>
      <c r="AV228" s="13" t="s">
        <v>84</v>
      </c>
      <c r="AW228" s="13" t="s">
        <v>31</v>
      </c>
      <c r="AX228" s="13" t="s">
        <v>82</v>
      </c>
      <c r="AY228" s="183" t="s">
        <v>177</v>
      </c>
    </row>
    <row r="229" spans="1:65" s="2" customFormat="1" ht="16.5" customHeight="1">
      <c r="A229" s="33"/>
      <c r="B229" s="167"/>
      <c r="C229" s="205" t="s">
        <v>361</v>
      </c>
      <c r="D229" s="205" t="s">
        <v>290</v>
      </c>
      <c r="E229" s="206" t="s">
        <v>1022</v>
      </c>
      <c r="F229" s="207" t="s">
        <v>1023</v>
      </c>
      <c r="G229" s="208" t="s">
        <v>182</v>
      </c>
      <c r="H229" s="209">
        <v>44.1</v>
      </c>
      <c r="I229" s="210"/>
      <c r="J229" s="211">
        <f>ROUND(I229*H229,2)</f>
        <v>0</v>
      </c>
      <c r="K229" s="207" t="s">
        <v>183</v>
      </c>
      <c r="L229" s="212"/>
      <c r="M229" s="213" t="s">
        <v>1</v>
      </c>
      <c r="N229" s="214" t="s">
        <v>40</v>
      </c>
      <c r="O229" s="59"/>
      <c r="P229" s="177">
        <f>O229*H229</f>
        <v>0</v>
      </c>
      <c r="Q229" s="177">
        <v>0.176</v>
      </c>
      <c r="R229" s="177">
        <f>Q229*H229</f>
        <v>7.7616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217</v>
      </c>
      <c r="AT229" s="179" t="s">
        <v>290</v>
      </c>
      <c r="AU229" s="179" t="s">
        <v>84</v>
      </c>
      <c r="AY229" s="18" t="s">
        <v>177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82</v>
      </c>
      <c r="BK229" s="180">
        <f>ROUND(I229*H229,2)</f>
        <v>0</v>
      </c>
      <c r="BL229" s="18" t="s">
        <v>184</v>
      </c>
      <c r="BM229" s="179" t="s">
        <v>1024</v>
      </c>
    </row>
    <row r="230" spans="2:51" s="13" customFormat="1" ht="12">
      <c r="B230" s="181"/>
      <c r="D230" s="182" t="s">
        <v>189</v>
      </c>
      <c r="E230" s="183" t="s">
        <v>1</v>
      </c>
      <c r="F230" s="184" t="s">
        <v>1170</v>
      </c>
      <c r="H230" s="185">
        <v>44.1</v>
      </c>
      <c r="I230" s="186"/>
      <c r="L230" s="181"/>
      <c r="M230" s="187"/>
      <c r="N230" s="188"/>
      <c r="O230" s="188"/>
      <c r="P230" s="188"/>
      <c r="Q230" s="188"/>
      <c r="R230" s="188"/>
      <c r="S230" s="188"/>
      <c r="T230" s="189"/>
      <c r="AT230" s="183" t="s">
        <v>189</v>
      </c>
      <c r="AU230" s="183" t="s">
        <v>84</v>
      </c>
      <c r="AV230" s="13" t="s">
        <v>84</v>
      </c>
      <c r="AW230" s="13" t="s">
        <v>31</v>
      </c>
      <c r="AX230" s="13" t="s">
        <v>82</v>
      </c>
      <c r="AY230" s="183" t="s">
        <v>177</v>
      </c>
    </row>
    <row r="231" spans="1:65" s="2" customFormat="1" ht="16.5" customHeight="1">
      <c r="A231" s="33"/>
      <c r="B231" s="167"/>
      <c r="C231" s="205" t="s">
        <v>366</v>
      </c>
      <c r="D231" s="205" t="s">
        <v>290</v>
      </c>
      <c r="E231" s="206" t="s">
        <v>1026</v>
      </c>
      <c r="F231" s="207" t="s">
        <v>1027</v>
      </c>
      <c r="G231" s="208" t="s">
        <v>182</v>
      </c>
      <c r="H231" s="209">
        <v>1.05</v>
      </c>
      <c r="I231" s="210"/>
      <c r="J231" s="211">
        <f>ROUND(I231*H231,2)</f>
        <v>0</v>
      </c>
      <c r="K231" s="207" t="s">
        <v>1</v>
      </c>
      <c r="L231" s="212"/>
      <c r="M231" s="213" t="s">
        <v>1</v>
      </c>
      <c r="N231" s="214" t="s">
        <v>40</v>
      </c>
      <c r="O231" s="59"/>
      <c r="P231" s="177">
        <f>O231*H231</f>
        <v>0</v>
      </c>
      <c r="Q231" s="177">
        <v>0.131</v>
      </c>
      <c r="R231" s="177">
        <f>Q231*H231</f>
        <v>0.13755</v>
      </c>
      <c r="S231" s="177">
        <v>0</v>
      </c>
      <c r="T231" s="17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217</v>
      </c>
      <c r="AT231" s="179" t="s">
        <v>290</v>
      </c>
      <c r="AU231" s="179" t="s">
        <v>84</v>
      </c>
      <c r="AY231" s="18" t="s">
        <v>177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8" t="s">
        <v>82</v>
      </c>
      <c r="BK231" s="180">
        <f>ROUND(I231*H231,2)</f>
        <v>0</v>
      </c>
      <c r="BL231" s="18" t="s">
        <v>184</v>
      </c>
      <c r="BM231" s="179" t="s">
        <v>1028</v>
      </c>
    </row>
    <row r="232" spans="2:51" s="13" customFormat="1" ht="12">
      <c r="B232" s="181"/>
      <c r="D232" s="182" t="s">
        <v>189</v>
      </c>
      <c r="E232" s="183" t="s">
        <v>1</v>
      </c>
      <c r="F232" s="184" t="s">
        <v>1171</v>
      </c>
      <c r="H232" s="185">
        <v>1.05</v>
      </c>
      <c r="I232" s="186"/>
      <c r="L232" s="181"/>
      <c r="M232" s="187"/>
      <c r="N232" s="188"/>
      <c r="O232" s="188"/>
      <c r="P232" s="188"/>
      <c r="Q232" s="188"/>
      <c r="R232" s="188"/>
      <c r="S232" s="188"/>
      <c r="T232" s="189"/>
      <c r="AT232" s="183" t="s">
        <v>189</v>
      </c>
      <c r="AU232" s="183" t="s">
        <v>84</v>
      </c>
      <c r="AV232" s="13" t="s">
        <v>84</v>
      </c>
      <c r="AW232" s="13" t="s">
        <v>31</v>
      </c>
      <c r="AX232" s="13" t="s">
        <v>82</v>
      </c>
      <c r="AY232" s="183" t="s">
        <v>177</v>
      </c>
    </row>
    <row r="233" spans="1:65" s="2" customFormat="1" ht="24" customHeight="1">
      <c r="A233" s="33"/>
      <c r="B233" s="167"/>
      <c r="C233" s="205" t="s">
        <v>371</v>
      </c>
      <c r="D233" s="205" t="s">
        <v>290</v>
      </c>
      <c r="E233" s="206" t="s">
        <v>1030</v>
      </c>
      <c r="F233" s="207" t="s">
        <v>1031</v>
      </c>
      <c r="G233" s="208" t="s">
        <v>182</v>
      </c>
      <c r="H233" s="209">
        <v>1.05</v>
      </c>
      <c r="I233" s="210"/>
      <c r="J233" s="211">
        <f>ROUND(I233*H233,2)</f>
        <v>0</v>
      </c>
      <c r="K233" s="207" t="s">
        <v>1</v>
      </c>
      <c r="L233" s="212"/>
      <c r="M233" s="213" t="s">
        <v>1</v>
      </c>
      <c r="N233" s="214" t="s">
        <v>40</v>
      </c>
      <c r="O233" s="59"/>
      <c r="P233" s="177">
        <f>O233*H233</f>
        <v>0</v>
      </c>
      <c r="Q233" s="177">
        <v>0.176</v>
      </c>
      <c r="R233" s="177">
        <f>Q233*H233</f>
        <v>0.1848</v>
      </c>
      <c r="S233" s="177">
        <v>0</v>
      </c>
      <c r="T233" s="17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217</v>
      </c>
      <c r="AT233" s="179" t="s">
        <v>290</v>
      </c>
      <c r="AU233" s="179" t="s">
        <v>84</v>
      </c>
      <c r="AY233" s="18" t="s">
        <v>177</v>
      </c>
      <c r="BE233" s="180">
        <f>IF(N233="základní",J233,0)</f>
        <v>0</v>
      </c>
      <c r="BF233" s="180">
        <f>IF(N233="snížená",J233,0)</f>
        <v>0</v>
      </c>
      <c r="BG233" s="180">
        <f>IF(N233="zákl. přenesená",J233,0)</f>
        <v>0</v>
      </c>
      <c r="BH233" s="180">
        <f>IF(N233="sníž. přenesená",J233,0)</f>
        <v>0</v>
      </c>
      <c r="BI233" s="180">
        <f>IF(N233="nulová",J233,0)</f>
        <v>0</v>
      </c>
      <c r="BJ233" s="18" t="s">
        <v>82</v>
      </c>
      <c r="BK233" s="180">
        <f>ROUND(I233*H233,2)</f>
        <v>0</v>
      </c>
      <c r="BL233" s="18" t="s">
        <v>184</v>
      </c>
      <c r="BM233" s="179" t="s">
        <v>1032</v>
      </c>
    </row>
    <row r="234" spans="2:51" s="13" customFormat="1" ht="12">
      <c r="B234" s="181"/>
      <c r="D234" s="182" t="s">
        <v>189</v>
      </c>
      <c r="E234" s="183" t="s">
        <v>1</v>
      </c>
      <c r="F234" s="184" t="s">
        <v>1172</v>
      </c>
      <c r="H234" s="185">
        <v>1.05</v>
      </c>
      <c r="I234" s="186"/>
      <c r="L234" s="181"/>
      <c r="M234" s="187"/>
      <c r="N234" s="188"/>
      <c r="O234" s="188"/>
      <c r="P234" s="188"/>
      <c r="Q234" s="188"/>
      <c r="R234" s="188"/>
      <c r="S234" s="188"/>
      <c r="T234" s="189"/>
      <c r="AT234" s="183" t="s">
        <v>189</v>
      </c>
      <c r="AU234" s="183" t="s">
        <v>84</v>
      </c>
      <c r="AV234" s="13" t="s">
        <v>84</v>
      </c>
      <c r="AW234" s="13" t="s">
        <v>31</v>
      </c>
      <c r="AX234" s="13" t="s">
        <v>82</v>
      </c>
      <c r="AY234" s="183" t="s">
        <v>177</v>
      </c>
    </row>
    <row r="235" spans="1:65" s="2" customFormat="1" ht="24" customHeight="1">
      <c r="A235" s="33"/>
      <c r="B235" s="167"/>
      <c r="C235" s="168" t="s">
        <v>375</v>
      </c>
      <c r="D235" s="168" t="s">
        <v>179</v>
      </c>
      <c r="E235" s="169" t="s">
        <v>1034</v>
      </c>
      <c r="F235" s="170" t="s">
        <v>1035</v>
      </c>
      <c r="G235" s="171" t="s">
        <v>182</v>
      </c>
      <c r="H235" s="172">
        <v>2</v>
      </c>
      <c r="I235" s="173"/>
      <c r="J235" s="174">
        <f>ROUND(I235*H235,2)</f>
        <v>0</v>
      </c>
      <c r="K235" s="170" t="s">
        <v>183</v>
      </c>
      <c r="L235" s="34"/>
      <c r="M235" s="175" t="s">
        <v>1</v>
      </c>
      <c r="N235" s="176" t="s">
        <v>40</v>
      </c>
      <c r="O235" s="59"/>
      <c r="P235" s="177">
        <f>O235*H235</f>
        <v>0</v>
      </c>
      <c r="Q235" s="177">
        <v>0</v>
      </c>
      <c r="R235" s="177">
        <f>Q235*H235</f>
        <v>0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184</v>
      </c>
      <c r="AT235" s="179" t="s">
        <v>179</v>
      </c>
      <c r="AU235" s="179" t="s">
        <v>84</v>
      </c>
      <c r="AY235" s="18" t="s">
        <v>177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82</v>
      </c>
      <c r="BK235" s="180">
        <f>ROUND(I235*H235,2)</f>
        <v>0</v>
      </c>
      <c r="BL235" s="18" t="s">
        <v>184</v>
      </c>
      <c r="BM235" s="179" t="s">
        <v>1173</v>
      </c>
    </row>
    <row r="236" spans="1:65" s="2" customFormat="1" ht="24" customHeight="1">
      <c r="A236" s="33"/>
      <c r="B236" s="167"/>
      <c r="C236" s="168" t="s">
        <v>380</v>
      </c>
      <c r="D236" s="168" t="s">
        <v>179</v>
      </c>
      <c r="E236" s="169" t="s">
        <v>1174</v>
      </c>
      <c r="F236" s="170" t="s">
        <v>1175</v>
      </c>
      <c r="G236" s="171" t="s">
        <v>182</v>
      </c>
      <c r="H236" s="172">
        <v>6</v>
      </c>
      <c r="I236" s="173"/>
      <c r="J236" s="174">
        <f>ROUND(I236*H236,2)</f>
        <v>0</v>
      </c>
      <c r="K236" s="170" t="s">
        <v>1</v>
      </c>
      <c r="L236" s="34"/>
      <c r="M236" s="175" t="s">
        <v>1</v>
      </c>
      <c r="N236" s="176" t="s">
        <v>40</v>
      </c>
      <c r="O236" s="59"/>
      <c r="P236" s="177">
        <f>O236*H236</f>
        <v>0</v>
      </c>
      <c r="Q236" s="177">
        <v>0.08003</v>
      </c>
      <c r="R236" s="177">
        <f>Q236*H236</f>
        <v>0.48018000000000005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184</v>
      </c>
      <c r="AT236" s="179" t="s">
        <v>179</v>
      </c>
      <c r="AU236" s="179" t="s">
        <v>84</v>
      </c>
      <c r="AY236" s="18" t="s">
        <v>177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82</v>
      </c>
      <c r="BK236" s="180">
        <f>ROUND(I236*H236,2)</f>
        <v>0</v>
      </c>
      <c r="BL236" s="18" t="s">
        <v>184</v>
      </c>
      <c r="BM236" s="179" t="s">
        <v>1176</v>
      </c>
    </row>
    <row r="237" spans="1:65" s="2" customFormat="1" ht="16.5" customHeight="1">
      <c r="A237" s="33"/>
      <c r="B237" s="167"/>
      <c r="C237" s="168" t="s">
        <v>384</v>
      </c>
      <c r="D237" s="168" t="s">
        <v>179</v>
      </c>
      <c r="E237" s="169" t="s">
        <v>1038</v>
      </c>
      <c r="F237" s="170" t="s">
        <v>1039</v>
      </c>
      <c r="G237" s="171" t="s">
        <v>194</v>
      </c>
      <c r="H237" s="172">
        <v>20</v>
      </c>
      <c r="I237" s="173"/>
      <c r="J237" s="174">
        <f>ROUND(I237*H237,2)</f>
        <v>0</v>
      </c>
      <c r="K237" s="170" t="s">
        <v>183</v>
      </c>
      <c r="L237" s="34"/>
      <c r="M237" s="175" t="s">
        <v>1</v>
      </c>
      <c r="N237" s="176" t="s">
        <v>40</v>
      </c>
      <c r="O237" s="59"/>
      <c r="P237" s="177">
        <f>O237*H237</f>
        <v>0</v>
      </c>
      <c r="Q237" s="177">
        <v>0.0036</v>
      </c>
      <c r="R237" s="177">
        <f>Q237*H237</f>
        <v>0.072</v>
      </c>
      <c r="S237" s="177">
        <v>0</v>
      </c>
      <c r="T237" s="17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184</v>
      </c>
      <c r="AT237" s="179" t="s">
        <v>179</v>
      </c>
      <c r="AU237" s="179" t="s">
        <v>84</v>
      </c>
      <c r="AY237" s="18" t="s">
        <v>177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8" t="s">
        <v>82</v>
      </c>
      <c r="BK237" s="180">
        <f>ROUND(I237*H237,2)</f>
        <v>0</v>
      </c>
      <c r="BL237" s="18" t="s">
        <v>184</v>
      </c>
      <c r="BM237" s="179" t="s">
        <v>1040</v>
      </c>
    </row>
    <row r="238" spans="2:63" s="12" customFormat="1" ht="22.9" customHeight="1">
      <c r="B238" s="154"/>
      <c r="D238" s="155" t="s">
        <v>74</v>
      </c>
      <c r="E238" s="165" t="s">
        <v>208</v>
      </c>
      <c r="F238" s="165" t="s">
        <v>626</v>
      </c>
      <c r="I238" s="157"/>
      <c r="J238" s="166">
        <f>BK238</f>
        <v>0</v>
      </c>
      <c r="L238" s="154"/>
      <c r="M238" s="159"/>
      <c r="N238" s="160"/>
      <c r="O238" s="160"/>
      <c r="P238" s="161">
        <f>SUM(P239:P241)</f>
        <v>0</v>
      </c>
      <c r="Q238" s="160"/>
      <c r="R238" s="161">
        <f>SUM(R239:R241)</f>
        <v>11.879999999999999</v>
      </c>
      <c r="S238" s="160"/>
      <c r="T238" s="162">
        <f>SUM(T239:T241)</f>
        <v>0</v>
      </c>
      <c r="AR238" s="155" t="s">
        <v>82</v>
      </c>
      <c r="AT238" s="163" t="s">
        <v>74</v>
      </c>
      <c r="AU238" s="163" t="s">
        <v>82</v>
      </c>
      <c r="AY238" s="155" t="s">
        <v>177</v>
      </c>
      <c r="BK238" s="164">
        <f>SUM(BK239:BK241)</f>
        <v>0</v>
      </c>
    </row>
    <row r="239" spans="1:65" s="2" customFormat="1" ht="16.5" customHeight="1">
      <c r="A239" s="33"/>
      <c r="B239" s="167"/>
      <c r="C239" s="168" t="s">
        <v>391</v>
      </c>
      <c r="D239" s="168" t="s">
        <v>179</v>
      </c>
      <c r="E239" s="169" t="s">
        <v>1041</v>
      </c>
      <c r="F239" s="170" t="s">
        <v>1042</v>
      </c>
      <c r="G239" s="171" t="s">
        <v>198</v>
      </c>
      <c r="H239" s="172">
        <v>6</v>
      </c>
      <c r="I239" s="173"/>
      <c r="J239" s="174">
        <f>ROUND(I239*H239,2)</f>
        <v>0</v>
      </c>
      <c r="K239" s="170" t="s">
        <v>183</v>
      </c>
      <c r="L239" s="34"/>
      <c r="M239" s="175" t="s">
        <v>1</v>
      </c>
      <c r="N239" s="176" t="s">
        <v>40</v>
      </c>
      <c r="O239" s="59"/>
      <c r="P239" s="177">
        <f>O239*H239</f>
        <v>0</v>
      </c>
      <c r="Q239" s="177">
        <v>1.98</v>
      </c>
      <c r="R239" s="177">
        <f>Q239*H239</f>
        <v>11.879999999999999</v>
      </c>
      <c r="S239" s="177">
        <v>0</v>
      </c>
      <c r="T239" s="178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184</v>
      </c>
      <c r="AT239" s="179" t="s">
        <v>179</v>
      </c>
      <c r="AU239" s="179" t="s">
        <v>84</v>
      </c>
      <c r="AY239" s="18" t="s">
        <v>177</v>
      </c>
      <c r="BE239" s="180">
        <f>IF(N239="základní",J239,0)</f>
        <v>0</v>
      </c>
      <c r="BF239" s="180">
        <f>IF(N239="snížená",J239,0)</f>
        <v>0</v>
      </c>
      <c r="BG239" s="180">
        <f>IF(N239="zákl. přenesená",J239,0)</f>
        <v>0</v>
      </c>
      <c r="BH239" s="180">
        <f>IF(N239="sníž. přenesená",J239,0)</f>
        <v>0</v>
      </c>
      <c r="BI239" s="180">
        <f>IF(N239="nulová",J239,0)</f>
        <v>0</v>
      </c>
      <c r="BJ239" s="18" t="s">
        <v>82</v>
      </c>
      <c r="BK239" s="180">
        <f>ROUND(I239*H239,2)</f>
        <v>0</v>
      </c>
      <c r="BL239" s="18" t="s">
        <v>184</v>
      </c>
      <c r="BM239" s="179" t="s">
        <v>1043</v>
      </c>
    </row>
    <row r="240" spans="2:51" s="14" customFormat="1" ht="12">
      <c r="B240" s="190"/>
      <c r="D240" s="182" t="s">
        <v>189</v>
      </c>
      <c r="E240" s="191" t="s">
        <v>1</v>
      </c>
      <c r="F240" s="192" t="s">
        <v>1044</v>
      </c>
      <c r="H240" s="191" t="s">
        <v>1</v>
      </c>
      <c r="I240" s="193"/>
      <c r="L240" s="190"/>
      <c r="M240" s="194"/>
      <c r="N240" s="195"/>
      <c r="O240" s="195"/>
      <c r="P240" s="195"/>
      <c r="Q240" s="195"/>
      <c r="R240" s="195"/>
      <c r="S240" s="195"/>
      <c r="T240" s="196"/>
      <c r="AT240" s="191" t="s">
        <v>189</v>
      </c>
      <c r="AU240" s="191" t="s">
        <v>84</v>
      </c>
      <c r="AV240" s="14" t="s">
        <v>82</v>
      </c>
      <c r="AW240" s="14" t="s">
        <v>31</v>
      </c>
      <c r="AX240" s="14" t="s">
        <v>75</v>
      </c>
      <c r="AY240" s="191" t="s">
        <v>177</v>
      </c>
    </row>
    <row r="241" spans="2:51" s="13" customFormat="1" ht="12">
      <c r="B241" s="181"/>
      <c r="D241" s="182" t="s">
        <v>189</v>
      </c>
      <c r="E241" s="183" t="s">
        <v>1</v>
      </c>
      <c r="F241" s="184" t="s">
        <v>1045</v>
      </c>
      <c r="H241" s="185">
        <v>6</v>
      </c>
      <c r="I241" s="186"/>
      <c r="L241" s="181"/>
      <c r="M241" s="187"/>
      <c r="N241" s="188"/>
      <c r="O241" s="188"/>
      <c r="P241" s="188"/>
      <c r="Q241" s="188"/>
      <c r="R241" s="188"/>
      <c r="S241" s="188"/>
      <c r="T241" s="189"/>
      <c r="AT241" s="183" t="s">
        <v>189</v>
      </c>
      <c r="AU241" s="183" t="s">
        <v>84</v>
      </c>
      <c r="AV241" s="13" t="s">
        <v>84</v>
      </c>
      <c r="AW241" s="13" t="s">
        <v>31</v>
      </c>
      <c r="AX241" s="13" t="s">
        <v>82</v>
      </c>
      <c r="AY241" s="183" t="s">
        <v>177</v>
      </c>
    </row>
    <row r="242" spans="2:63" s="12" customFormat="1" ht="22.9" customHeight="1">
      <c r="B242" s="154"/>
      <c r="D242" s="155" t="s">
        <v>74</v>
      </c>
      <c r="E242" s="165" t="s">
        <v>222</v>
      </c>
      <c r="F242" s="165" t="s">
        <v>659</v>
      </c>
      <c r="I242" s="157"/>
      <c r="J242" s="166">
        <f>BK242</f>
        <v>0</v>
      </c>
      <c r="L242" s="154"/>
      <c r="M242" s="159"/>
      <c r="N242" s="160"/>
      <c r="O242" s="160"/>
      <c r="P242" s="161">
        <f>SUM(P243:P268)</f>
        <v>0</v>
      </c>
      <c r="Q242" s="160"/>
      <c r="R242" s="161">
        <f>SUM(R243:R268)</f>
        <v>65.44944109999999</v>
      </c>
      <c r="S242" s="160"/>
      <c r="T242" s="162">
        <f>SUM(T243:T268)</f>
        <v>0</v>
      </c>
      <c r="AR242" s="155" t="s">
        <v>82</v>
      </c>
      <c r="AT242" s="163" t="s">
        <v>74</v>
      </c>
      <c r="AU242" s="163" t="s">
        <v>82</v>
      </c>
      <c r="AY242" s="155" t="s">
        <v>177</v>
      </c>
      <c r="BK242" s="164">
        <f>SUM(BK243:BK268)</f>
        <v>0</v>
      </c>
    </row>
    <row r="243" spans="1:65" s="2" customFormat="1" ht="24" customHeight="1">
      <c r="A243" s="33"/>
      <c r="B243" s="167"/>
      <c r="C243" s="168" t="s">
        <v>399</v>
      </c>
      <c r="D243" s="168" t="s">
        <v>179</v>
      </c>
      <c r="E243" s="169" t="s">
        <v>1046</v>
      </c>
      <c r="F243" s="170" t="s">
        <v>1047</v>
      </c>
      <c r="G243" s="171" t="s">
        <v>182</v>
      </c>
      <c r="H243" s="172">
        <v>2.6</v>
      </c>
      <c r="I243" s="173"/>
      <c r="J243" s="174">
        <f>ROUND(I243*H243,2)</f>
        <v>0</v>
      </c>
      <c r="K243" s="170" t="s">
        <v>183</v>
      </c>
      <c r="L243" s="34"/>
      <c r="M243" s="175" t="s">
        <v>1</v>
      </c>
      <c r="N243" s="176" t="s">
        <v>40</v>
      </c>
      <c r="O243" s="59"/>
      <c r="P243" s="177">
        <f>O243*H243</f>
        <v>0</v>
      </c>
      <c r="Q243" s="177">
        <v>0.0026</v>
      </c>
      <c r="R243" s="177">
        <f>Q243*H243</f>
        <v>0.0067599999999999995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184</v>
      </c>
      <c r="AT243" s="179" t="s">
        <v>179</v>
      </c>
      <c r="AU243" s="179" t="s">
        <v>84</v>
      </c>
      <c r="AY243" s="18" t="s">
        <v>177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82</v>
      </c>
      <c r="BK243" s="180">
        <f>ROUND(I243*H243,2)</f>
        <v>0</v>
      </c>
      <c r="BL243" s="18" t="s">
        <v>184</v>
      </c>
      <c r="BM243" s="179" t="s">
        <v>1048</v>
      </c>
    </row>
    <row r="244" spans="2:51" s="13" customFormat="1" ht="12">
      <c r="B244" s="181"/>
      <c r="D244" s="182" t="s">
        <v>189</v>
      </c>
      <c r="E244" s="183" t="s">
        <v>1</v>
      </c>
      <c r="F244" s="184" t="s">
        <v>1177</v>
      </c>
      <c r="H244" s="185">
        <v>2.6</v>
      </c>
      <c r="I244" s="186"/>
      <c r="L244" s="181"/>
      <c r="M244" s="187"/>
      <c r="N244" s="188"/>
      <c r="O244" s="188"/>
      <c r="P244" s="188"/>
      <c r="Q244" s="188"/>
      <c r="R244" s="188"/>
      <c r="S244" s="188"/>
      <c r="T244" s="189"/>
      <c r="AT244" s="183" t="s">
        <v>189</v>
      </c>
      <c r="AU244" s="183" t="s">
        <v>84</v>
      </c>
      <c r="AV244" s="13" t="s">
        <v>84</v>
      </c>
      <c r="AW244" s="13" t="s">
        <v>31</v>
      </c>
      <c r="AX244" s="13" t="s">
        <v>82</v>
      </c>
      <c r="AY244" s="183" t="s">
        <v>177</v>
      </c>
    </row>
    <row r="245" spans="1:65" s="2" customFormat="1" ht="16.5" customHeight="1">
      <c r="A245" s="33"/>
      <c r="B245" s="167"/>
      <c r="C245" s="168" t="s">
        <v>406</v>
      </c>
      <c r="D245" s="168" t="s">
        <v>179</v>
      </c>
      <c r="E245" s="169" t="s">
        <v>1050</v>
      </c>
      <c r="F245" s="170" t="s">
        <v>1051</v>
      </c>
      <c r="G245" s="171" t="s">
        <v>182</v>
      </c>
      <c r="H245" s="172">
        <v>2.6</v>
      </c>
      <c r="I245" s="173"/>
      <c r="J245" s="174">
        <f>ROUND(I245*H245,2)</f>
        <v>0</v>
      </c>
      <c r="K245" s="170" t="s">
        <v>183</v>
      </c>
      <c r="L245" s="34"/>
      <c r="M245" s="175" t="s">
        <v>1</v>
      </c>
      <c r="N245" s="176" t="s">
        <v>40</v>
      </c>
      <c r="O245" s="59"/>
      <c r="P245" s="177">
        <f>O245*H245</f>
        <v>0</v>
      </c>
      <c r="Q245" s="177">
        <v>1E-05</v>
      </c>
      <c r="R245" s="177">
        <f>Q245*H245</f>
        <v>2.6000000000000002E-05</v>
      </c>
      <c r="S245" s="177">
        <v>0</v>
      </c>
      <c r="T245" s="17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184</v>
      </c>
      <c r="AT245" s="179" t="s">
        <v>179</v>
      </c>
      <c r="AU245" s="179" t="s">
        <v>84</v>
      </c>
      <c r="AY245" s="18" t="s">
        <v>177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8" t="s">
        <v>82</v>
      </c>
      <c r="BK245" s="180">
        <f>ROUND(I245*H245,2)</f>
        <v>0</v>
      </c>
      <c r="BL245" s="18" t="s">
        <v>184</v>
      </c>
      <c r="BM245" s="179" t="s">
        <v>1052</v>
      </c>
    </row>
    <row r="246" spans="1:65" s="2" customFormat="1" ht="24" customHeight="1">
      <c r="A246" s="33"/>
      <c r="B246" s="167"/>
      <c r="C246" s="168" t="s">
        <v>410</v>
      </c>
      <c r="D246" s="168" t="s">
        <v>179</v>
      </c>
      <c r="E246" s="169" t="s">
        <v>1053</v>
      </c>
      <c r="F246" s="170" t="s">
        <v>1054</v>
      </c>
      <c r="G246" s="171" t="s">
        <v>194</v>
      </c>
      <c r="H246" s="172">
        <v>22</v>
      </c>
      <c r="I246" s="173"/>
      <c r="J246" s="174">
        <f>ROUND(I246*H246,2)</f>
        <v>0</v>
      </c>
      <c r="K246" s="170" t="s">
        <v>183</v>
      </c>
      <c r="L246" s="34"/>
      <c r="M246" s="175" t="s">
        <v>1</v>
      </c>
      <c r="N246" s="176" t="s">
        <v>40</v>
      </c>
      <c r="O246" s="59"/>
      <c r="P246" s="177">
        <f>O246*H246</f>
        <v>0</v>
      </c>
      <c r="Q246" s="177">
        <v>0.1554</v>
      </c>
      <c r="R246" s="177">
        <f>Q246*H246</f>
        <v>3.4188</v>
      </c>
      <c r="S246" s="177">
        <v>0</v>
      </c>
      <c r="T246" s="17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184</v>
      </c>
      <c r="AT246" s="179" t="s">
        <v>179</v>
      </c>
      <c r="AU246" s="179" t="s">
        <v>84</v>
      </c>
      <c r="AY246" s="18" t="s">
        <v>177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8" t="s">
        <v>82</v>
      </c>
      <c r="BK246" s="180">
        <f>ROUND(I246*H246,2)</f>
        <v>0</v>
      </c>
      <c r="BL246" s="18" t="s">
        <v>184</v>
      </c>
      <c r="BM246" s="179" t="s">
        <v>1055</v>
      </c>
    </row>
    <row r="247" spans="2:51" s="13" customFormat="1" ht="12">
      <c r="B247" s="181"/>
      <c r="D247" s="182" t="s">
        <v>189</v>
      </c>
      <c r="E247" s="183" t="s">
        <v>1</v>
      </c>
      <c r="F247" s="184" t="s">
        <v>1178</v>
      </c>
      <c r="H247" s="185">
        <v>12</v>
      </c>
      <c r="I247" s="186"/>
      <c r="L247" s="181"/>
      <c r="M247" s="187"/>
      <c r="N247" s="188"/>
      <c r="O247" s="188"/>
      <c r="P247" s="188"/>
      <c r="Q247" s="188"/>
      <c r="R247" s="188"/>
      <c r="S247" s="188"/>
      <c r="T247" s="189"/>
      <c r="AT247" s="183" t="s">
        <v>189</v>
      </c>
      <c r="AU247" s="183" t="s">
        <v>84</v>
      </c>
      <c r="AV247" s="13" t="s">
        <v>84</v>
      </c>
      <c r="AW247" s="13" t="s">
        <v>31</v>
      </c>
      <c r="AX247" s="13" t="s">
        <v>75</v>
      </c>
      <c r="AY247" s="183" t="s">
        <v>177</v>
      </c>
    </row>
    <row r="248" spans="2:51" s="13" customFormat="1" ht="12">
      <c r="B248" s="181"/>
      <c r="D248" s="182" t="s">
        <v>189</v>
      </c>
      <c r="E248" s="183" t="s">
        <v>1</v>
      </c>
      <c r="F248" s="184" t="s">
        <v>1179</v>
      </c>
      <c r="H248" s="185">
        <v>4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189</v>
      </c>
      <c r="AU248" s="183" t="s">
        <v>84</v>
      </c>
      <c r="AV248" s="13" t="s">
        <v>84</v>
      </c>
      <c r="AW248" s="13" t="s">
        <v>31</v>
      </c>
      <c r="AX248" s="13" t="s">
        <v>75</v>
      </c>
      <c r="AY248" s="183" t="s">
        <v>177</v>
      </c>
    </row>
    <row r="249" spans="2:51" s="13" customFormat="1" ht="12">
      <c r="B249" s="181"/>
      <c r="D249" s="182" t="s">
        <v>189</v>
      </c>
      <c r="E249" s="183" t="s">
        <v>1</v>
      </c>
      <c r="F249" s="184" t="s">
        <v>1180</v>
      </c>
      <c r="H249" s="185">
        <v>4</v>
      </c>
      <c r="I249" s="186"/>
      <c r="L249" s="181"/>
      <c r="M249" s="187"/>
      <c r="N249" s="188"/>
      <c r="O249" s="188"/>
      <c r="P249" s="188"/>
      <c r="Q249" s="188"/>
      <c r="R249" s="188"/>
      <c r="S249" s="188"/>
      <c r="T249" s="189"/>
      <c r="AT249" s="183" t="s">
        <v>189</v>
      </c>
      <c r="AU249" s="183" t="s">
        <v>84</v>
      </c>
      <c r="AV249" s="13" t="s">
        <v>84</v>
      </c>
      <c r="AW249" s="13" t="s">
        <v>31</v>
      </c>
      <c r="AX249" s="13" t="s">
        <v>75</v>
      </c>
      <c r="AY249" s="183" t="s">
        <v>177</v>
      </c>
    </row>
    <row r="250" spans="2:51" s="13" customFormat="1" ht="12">
      <c r="B250" s="181"/>
      <c r="D250" s="182" t="s">
        <v>189</v>
      </c>
      <c r="E250" s="183" t="s">
        <v>1</v>
      </c>
      <c r="F250" s="184" t="s">
        <v>1181</v>
      </c>
      <c r="H250" s="185">
        <v>2</v>
      </c>
      <c r="I250" s="186"/>
      <c r="L250" s="181"/>
      <c r="M250" s="187"/>
      <c r="N250" s="188"/>
      <c r="O250" s="188"/>
      <c r="P250" s="188"/>
      <c r="Q250" s="188"/>
      <c r="R250" s="188"/>
      <c r="S250" s="188"/>
      <c r="T250" s="189"/>
      <c r="AT250" s="183" t="s">
        <v>189</v>
      </c>
      <c r="AU250" s="183" t="s">
        <v>84</v>
      </c>
      <c r="AV250" s="13" t="s">
        <v>84</v>
      </c>
      <c r="AW250" s="13" t="s">
        <v>31</v>
      </c>
      <c r="AX250" s="13" t="s">
        <v>75</v>
      </c>
      <c r="AY250" s="183" t="s">
        <v>177</v>
      </c>
    </row>
    <row r="251" spans="2:51" s="15" customFormat="1" ht="12">
      <c r="B251" s="197"/>
      <c r="D251" s="182" t="s">
        <v>189</v>
      </c>
      <c r="E251" s="198" t="s">
        <v>1</v>
      </c>
      <c r="F251" s="199" t="s">
        <v>202</v>
      </c>
      <c r="H251" s="200">
        <v>22</v>
      </c>
      <c r="I251" s="201"/>
      <c r="L251" s="197"/>
      <c r="M251" s="202"/>
      <c r="N251" s="203"/>
      <c r="O251" s="203"/>
      <c r="P251" s="203"/>
      <c r="Q251" s="203"/>
      <c r="R251" s="203"/>
      <c r="S251" s="203"/>
      <c r="T251" s="204"/>
      <c r="AT251" s="198" t="s">
        <v>189</v>
      </c>
      <c r="AU251" s="198" t="s">
        <v>84</v>
      </c>
      <c r="AV251" s="15" t="s">
        <v>184</v>
      </c>
      <c r="AW251" s="15" t="s">
        <v>31</v>
      </c>
      <c r="AX251" s="15" t="s">
        <v>82</v>
      </c>
      <c r="AY251" s="198" t="s">
        <v>177</v>
      </c>
    </row>
    <row r="252" spans="1:65" s="2" customFormat="1" ht="16.5" customHeight="1">
      <c r="A252" s="33"/>
      <c r="B252" s="167"/>
      <c r="C252" s="205" t="s">
        <v>417</v>
      </c>
      <c r="D252" s="205" t="s">
        <v>290</v>
      </c>
      <c r="E252" s="206" t="s">
        <v>1059</v>
      </c>
      <c r="F252" s="207" t="s">
        <v>1060</v>
      </c>
      <c r="G252" s="208" t="s">
        <v>194</v>
      </c>
      <c r="H252" s="209">
        <v>12.6</v>
      </c>
      <c r="I252" s="210"/>
      <c r="J252" s="211">
        <f>ROUND(I252*H252,2)</f>
        <v>0</v>
      </c>
      <c r="K252" s="207" t="s">
        <v>183</v>
      </c>
      <c r="L252" s="212"/>
      <c r="M252" s="213" t="s">
        <v>1</v>
      </c>
      <c r="N252" s="214" t="s">
        <v>40</v>
      </c>
      <c r="O252" s="59"/>
      <c r="P252" s="177">
        <f>O252*H252</f>
        <v>0</v>
      </c>
      <c r="Q252" s="177">
        <v>0.081</v>
      </c>
      <c r="R252" s="177">
        <f>Q252*H252</f>
        <v>1.0206</v>
      </c>
      <c r="S252" s="177">
        <v>0</v>
      </c>
      <c r="T252" s="17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217</v>
      </c>
      <c r="AT252" s="179" t="s">
        <v>290</v>
      </c>
      <c r="AU252" s="179" t="s">
        <v>84</v>
      </c>
      <c r="AY252" s="18" t="s">
        <v>177</v>
      </c>
      <c r="BE252" s="180">
        <f>IF(N252="základní",J252,0)</f>
        <v>0</v>
      </c>
      <c r="BF252" s="180">
        <f>IF(N252="snížená",J252,0)</f>
        <v>0</v>
      </c>
      <c r="BG252" s="180">
        <f>IF(N252="zákl. přenesená",J252,0)</f>
        <v>0</v>
      </c>
      <c r="BH252" s="180">
        <f>IF(N252="sníž. přenesená",J252,0)</f>
        <v>0</v>
      </c>
      <c r="BI252" s="180">
        <f>IF(N252="nulová",J252,0)</f>
        <v>0</v>
      </c>
      <c r="BJ252" s="18" t="s">
        <v>82</v>
      </c>
      <c r="BK252" s="180">
        <f>ROUND(I252*H252,2)</f>
        <v>0</v>
      </c>
      <c r="BL252" s="18" t="s">
        <v>184</v>
      </c>
      <c r="BM252" s="179" t="s">
        <v>1061</v>
      </c>
    </row>
    <row r="253" spans="2:51" s="13" customFormat="1" ht="12">
      <c r="B253" s="181"/>
      <c r="D253" s="182" t="s">
        <v>189</v>
      </c>
      <c r="E253" s="183" t="s">
        <v>1</v>
      </c>
      <c r="F253" s="184" t="s">
        <v>1182</v>
      </c>
      <c r="H253" s="185">
        <v>12.6</v>
      </c>
      <c r="I253" s="186"/>
      <c r="L253" s="181"/>
      <c r="M253" s="187"/>
      <c r="N253" s="188"/>
      <c r="O253" s="188"/>
      <c r="P253" s="188"/>
      <c r="Q253" s="188"/>
      <c r="R253" s="188"/>
      <c r="S253" s="188"/>
      <c r="T253" s="189"/>
      <c r="AT253" s="183" t="s">
        <v>189</v>
      </c>
      <c r="AU253" s="183" t="s">
        <v>84</v>
      </c>
      <c r="AV253" s="13" t="s">
        <v>84</v>
      </c>
      <c r="AW253" s="13" t="s">
        <v>31</v>
      </c>
      <c r="AX253" s="13" t="s">
        <v>82</v>
      </c>
      <c r="AY253" s="183" t="s">
        <v>177</v>
      </c>
    </row>
    <row r="254" spans="1:65" s="2" customFormat="1" ht="24" customHeight="1">
      <c r="A254" s="33"/>
      <c r="B254" s="167"/>
      <c r="C254" s="205" t="s">
        <v>421</v>
      </c>
      <c r="D254" s="205" t="s">
        <v>290</v>
      </c>
      <c r="E254" s="206" t="s">
        <v>1062</v>
      </c>
      <c r="F254" s="207" t="s">
        <v>1063</v>
      </c>
      <c r="G254" s="208" t="s">
        <v>194</v>
      </c>
      <c r="H254" s="209">
        <v>4</v>
      </c>
      <c r="I254" s="210"/>
      <c r="J254" s="211">
        <f aca="true" t="shared" si="0" ref="J254:J259">ROUND(I254*H254,2)</f>
        <v>0</v>
      </c>
      <c r="K254" s="207" t="s">
        <v>183</v>
      </c>
      <c r="L254" s="212"/>
      <c r="M254" s="213" t="s">
        <v>1</v>
      </c>
      <c r="N254" s="214" t="s">
        <v>40</v>
      </c>
      <c r="O254" s="59"/>
      <c r="P254" s="177">
        <f aca="true" t="shared" si="1" ref="P254:P259">O254*H254</f>
        <v>0</v>
      </c>
      <c r="Q254" s="177">
        <v>0.0483</v>
      </c>
      <c r="R254" s="177">
        <f aca="true" t="shared" si="2" ref="R254:R259">Q254*H254</f>
        <v>0.1932</v>
      </c>
      <c r="S254" s="177">
        <v>0</v>
      </c>
      <c r="T254" s="178">
        <f aca="true" t="shared" si="3" ref="T254:T259"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9" t="s">
        <v>217</v>
      </c>
      <c r="AT254" s="179" t="s">
        <v>290</v>
      </c>
      <c r="AU254" s="179" t="s">
        <v>84</v>
      </c>
      <c r="AY254" s="18" t="s">
        <v>177</v>
      </c>
      <c r="BE254" s="180">
        <f aca="true" t="shared" si="4" ref="BE254:BE259">IF(N254="základní",J254,0)</f>
        <v>0</v>
      </c>
      <c r="BF254" s="180">
        <f aca="true" t="shared" si="5" ref="BF254:BF259">IF(N254="snížená",J254,0)</f>
        <v>0</v>
      </c>
      <c r="BG254" s="180">
        <f aca="true" t="shared" si="6" ref="BG254:BG259">IF(N254="zákl. přenesená",J254,0)</f>
        <v>0</v>
      </c>
      <c r="BH254" s="180">
        <f aca="true" t="shared" si="7" ref="BH254:BH259">IF(N254="sníž. přenesená",J254,0)</f>
        <v>0</v>
      </c>
      <c r="BI254" s="180">
        <f aca="true" t="shared" si="8" ref="BI254:BI259">IF(N254="nulová",J254,0)</f>
        <v>0</v>
      </c>
      <c r="BJ254" s="18" t="s">
        <v>82</v>
      </c>
      <c r="BK254" s="180">
        <f aca="true" t="shared" si="9" ref="BK254:BK259">ROUND(I254*H254,2)</f>
        <v>0</v>
      </c>
      <c r="BL254" s="18" t="s">
        <v>184</v>
      </c>
      <c r="BM254" s="179" t="s">
        <v>1064</v>
      </c>
    </row>
    <row r="255" spans="1:65" s="2" customFormat="1" ht="24" customHeight="1">
      <c r="A255" s="33"/>
      <c r="B255" s="167"/>
      <c r="C255" s="205" t="s">
        <v>425</v>
      </c>
      <c r="D255" s="205" t="s">
        <v>290</v>
      </c>
      <c r="E255" s="206" t="s">
        <v>1066</v>
      </c>
      <c r="F255" s="207" t="s">
        <v>1067</v>
      </c>
      <c r="G255" s="208" t="s">
        <v>194</v>
      </c>
      <c r="H255" s="209">
        <v>4</v>
      </c>
      <c r="I255" s="210"/>
      <c r="J255" s="211">
        <f t="shared" si="0"/>
        <v>0</v>
      </c>
      <c r="K255" s="207" t="s">
        <v>183</v>
      </c>
      <c r="L255" s="212"/>
      <c r="M255" s="213" t="s">
        <v>1</v>
      </c>
      <c r="N255" s="214" t="s">
        <v>40</v>
      </c>
      <c r="O255" s="59"/>
      <c r="P255" s="177">
        <f t="shared" si="1"/>
        <v>0</v>
      </c>
      <c r="Q255" s="177">
        <v>0.064</v>
      </c>
      <c r="R255" s="177">
        <f t="shared" si="2"/>
        <v>0.256</v>
      </c>
      <c r="S255" s="177">
        <v>0</v>
      </c>
      <c r="T255" s="178">
        <f t="shared" si="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9" t="s">
        <v>217</v>
      </c>
      <c r="AT255" s="179" t="s">
        <v>290</v>
      </c>
      <c r="AU255" s="179" t="s">
        <v>84</v>
      </c>
      <c r="AY255" s="18" t="s">
        <v>177</v>
      </c>
      <c r="BE255" s="180">
        <f t="shared" si="4"/>
        <v>0</v>
      </c>
      <c r="BF255" s="180">
        <f t="shared" si="5"/>
        <v>0</v>
      </c>
      <c r="BG255" s="180">
        <f t="shared" si="6"/>
        <v>0</v>
      </c>
      <c r="BH255" s="180">
        <f t="shared" si="7"/>
        <v>0</v>
      </c>
      <c r="BI255" s="180">
        <f t="shared" si="8"/>
        <v>0</v>
      </c>
      <c r="BJ255" s="18" t="s">
        <v>82</v>
      </c>
      <c r="BK255" s="180">
        <f t="shared" si="9"/>
        <v>0</v>
      </c>
      <c r="BL255" s="18" t="s">
        <v>184</v>
      </c>
      <c r="BM255" s="179" t="s">
        <v>1068</v>
      </c>
    </row>
    <row r="256" spans="1:65" s="2" customFormat="1" ht="16.5" customHeight="1">
      <c r="A256" s="33"/>
      <c r="B256" s="167"/>
      <c r="C256" s="205" t="s">
        <v>434</v>
      </c>
      <c r="D256" s="205" t="s">
        <v>290</v>
      </c>
      <c r="E256" s="206" t="s">
        <v>1183</v>
      </c>
      <c r="F256" s="207" t="s">
        <v>1184</v>
      </c>
      <c r="G256" s="208" t="s">
        <v>194</v>
      </c>
      <c r="H256" s="209">
        <v>2</v>
      </c>
      <c r="I256" s="210"/>
      <c r="J256" s="211">
        <f t="shared" si="0"/>
        <v>0</v>
      </c>
      <c r="K256" s="207" t="s">
        <v>183</v>
      </c>
      <c r="L256" s="212"/>
      <c r="M256" s="213" t="s">
        <v>1</v>
      </c>
      <c r="N256" s="214" t="s">
        <v>40</v>
      </c>
      <c r="O256" s="59"/>
      <c r="P256" s="177">
        <f t="shared" si="1"/>
        <v>0</v>
      </c>
      <c r="Q256" s="177">
        <v>0.0782</v>
      </c>
      <c r="R256" s="177">
        <f t="shared" si="2"/>
        <v>0.1564</v>
      </c>
      <c r="S256" s="177">
        <v>0</v>
      </c>
      <c r="T256" s="178">
        <f t="shared" si="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217</v>
      </c>
      <c r="AT256" s="179" t="s">
        <v>290</v>
      </c>
      <c r="AU256" s="179" t="s">
        <v>84</v>
      </c>
      <c r="AY256" s="18" t="s">
        <v>177</v>
      </c>
      <c r="BE256" s="180">
        <f t="shared" si="4"/>
        <v>0</v>
      </c>
      <c r="BF256" s="180">
        <f t="shared" si="5"/>
        <v>0</v>
      </c>
      <c r="BG256" s="180">
        <f t="shared" si="6"/>
        <v>0</v>
      </c>
      <c r="BH256" s="180">
        <f t="shared" si="7"/>
        <v>0</v>
      </c>
      <c r="BI256" s="180">
        <f t="shared" si="8"/>
        <v>0</v>
      </c>
      <c r="BJ256" s="18" t="s">
        <v>82</v>
      </c>
      <c r="BK256" s="180">
        <f t="shared" si="9"/>
        <v>0</v>
      </c>
      <c r="BL256" s="18" t="s">
        <v>184</v>
      </c>
      <c r="BM256" s="179" t="s">
        <v>1185</v>
      </c>
    </row>
    <row r="257" spans="1:65" s="2" customFormat="1" ht="24" customHeight="1">
      <c r="A257" s="33"/>
      <c r="B257" s="167"/>
      <c r="C257" s="168" t="s">
        <v>440</v>
      </c>
      <c r="D257" s="168" t="s">
        <v>179</v>
      </c>
      <c r="E257" s="169" t="s">
        <v>682</v>
      </c>
      <c r="F257" s="170" t="s">
        <v>683</v>
      </c>
      <c r="G257" s="171" t="s">
        <v>194</v>
      </c>
      <c r="H257" s="172">
        <v>2</v>
      </c>
      <c r="I257" s="173"/>
      <c r="J257" s="174">
        <f t="shared" si="0"/>
        <v>0</v>
      </c>
      <c r="K257" s="170" t="s">
        <v>183</v>
      </c>
      <c r="L257" s="34"/>
      <c r="M257" s="175" t="s">
        <v>1</v>
      </c>
      <c r="N257" s="176" t="s">
        <v>40</v>
      </c>
      <c r="O257" s="59"/>
      <c r="P257" s="177">
        <f t="shared" si="1"/>
        <v>0</v>
      </c>
      <c r="Q257" s="177">
        <v>0.1295</v>
      </c>
      <c r="R257" s="177">
        <f t="shared" si="2"/>
        <v>0.259</v>
      </c>
      <c r="S257" s="177">
        <v>0</v>
      </c>
      <c r="T257" s="178">
        <f t="shared" si="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184</v>
      </c>
      <c r="AT257" s="179" t="s">
        <v>179</v>
      </c>
      <c r="AU257" s="179" t="s">
        <v>84</v>
      </c>
      <c r="AY257" s="18" t="s">
        <v>177</v>
      </c>
      <c r="BE257" s="180">
        <f t="shared" si="4"/>
        <v>0</v>
      </c>
      <c r="BF257" s="180">
        <f t="shared" si="5"/>
        <v>0</v>
      </c>
      <c r="BG257" s="180">
        <f t="shared" si="6"/>
        <v>0</v>
      </c>
      <c r="BH257" s="180">
        <f t="shared" si="7"/>
        <v>0</v>
      </c>
      <c r="BI257" s="180">
        <f t="shared" si="8"/>
        <v>0</v>
      </c>
      <c r="BJ257" s="18" t="s">
        <v>82</v>
      </c>
      <c r="BK257" s="180">
        <f t="shared" si="9"/>
        <v>0</v>
      </c>
      <c r="BL257" s="18" t="s">
        <v>184</v>
      </c>
      <c r="BM257" s="179" t="s">
        <v>1069</v>
      </c>
    </row>
    <row r="258" spans="1:65" s="2" customFormat="1" ht="16.5" customHeight="1">
      <c r="A258" s="33"/>
      <c r="B258" s="167"/>
      <c r="C258" s="205" t="s">
        <v>636</v>
      </c>
      <c r="D258" s="205" t="s">
        <v>290</v>
      </c>
      <c r="E258" s="206" t="s">
        <v>686</v>
      </c>
      <c r="F258" s="207" t="s">
        <v>687</v>
      </c>
      <c r="G258" s="208" t="s">
        <v>194</v>
      </c>
      <c r="H258" s="209">
        <v>2.1</v>
      </c>
      <c r="I258" s="210"/>
      <c r="J258" s="211">
        <f t="shared" si="0"/>
        <v>0</v>
      </c>
      <c r="K258" s="207" t="s">
        <v>183</v>
      </c>
      <c r="L258" s="212"/>
      <c r="M258" s="213" t="s">
        <v>1</v>
      </c>
      <c r="N258" s="214" t="s">
        <v>40</v>
      </c>
      <c r="O258" s="59"/>
      <c r="P258" s="177">
        <f t="shared" si="1"/>
        <v>0</v>
      </c>
      <c r="Q258" s="177">
        <v>0.058</v>
      </c>
      <c r="R258" s="177">
        <f t="shared" si="2"/>
        <v>0.1218</v>
      </c>
      <c r="S258" s="177">
        <v>0</v>
      </c>
      <c r="T258" s="178">
        <f t="shared" si="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9" t="s">
        <v>217</v>
      </c>
      <c r="AT258" s="179" t="s">
        <v>290</v>
      </c>
      <c r="AU258" s="179" t="s">
        <v>84</v>
      </c>
      <c r="AY258" s="18" t="s">
        <v>177</v>
      </c>
      <c r="BE258" s="180">
        <f t="shared" si="4"/>
        <v>0</v>
      </c>
      <c r="BF258" s="180">
        <f t="shared" si="5"/>
        <v>0</v>
      </c>
      <c r="BG258" s="180">
        <f t="shared" si="6"/>
        <v>0</v>
      </c>
      <c r="BH258" s="180">
        <f t="shared" si="7"/>
        <v>0</v>
      </c>
      <c r="BI258" s="180">
        <f t="shared" si="8"/>
        <v>0</v>
      </c>
      <c r="BJ258" s="18" t="s">
        <v>82</v>
      </c>
      <c r="BK258" s="180">
        <f t="shared" si="9"/>
        <v>0</v>
      </c>
      <c r="BL258" s="18" t="s">
        <v>184</v>
      </c>
      <c r="BM258" s="179" t="s">
        <v>1070</v>
      </c>
    </row>
    <row r="259" spans="1:65" s="2" customFormat="1" ht="24" customHeight="1">
      <c r="A259" s="33"/>
      <c r="B259" s="167"/>
      <c r="C259" s="168" t="s">
        <v>641</v>
      </c>
      <c r="D259" s="168" t="s">
        <v>179</v>
      </c>
      <c r="E259" s="169" t="s">
        <v>691</v>
      </c>
      <c r="F259" s="170" t="s">
        <v>692</v>
      </c>
      <c r="G259" s="171" t="s">
        <v>198</v>
      </c>
      <c r="H259" s="172">
        <v>1.515</v>
      </c>
      <c r="I259" s="173"/>
      <c r="J259" s="174">
        <f t="shared" si="0"/>
        <v>0</v>
      </c>
      <c r="K259" s="170" t="s">
        <v>183</v>
      </c>
      <c r="L259" s="34"/>
      <c r="M259" s="175" t="s">
        <v>1</v>
      </c>
      <c r="N259" s="176" t="s">
        <v>40</v>
      </c>
      <c r="O259" s="59"/>
      <c r="P259" s="177">
        <f t="shared" si="1"/>
        <v>0</v>
      </c>
      <c r="Q259" s="177">
        <v>2.25634</v>
      </c>
      <c r="R259" s="177">
        <f t="shared" si="2"/>
        <v>3.4183550999999994</v>
      </c>
      <c r="S259" s="177">
        <v>0</v>
      </c>
      <c r="T259" s="178">
        <f t="shared" si="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184</v>
      </c>
      <c r="AT259" s="179" t="s">
        <v>179</v>
      </c>
      <c r="AU259" s="179" t="s">
        <v>84</v>
      </c>
      <c r="AY259" s="18" t="s">
        <v>177</v>
      </c>
      <c r="BE259" s="180">
        <f t="shared" si="4"/>
        <v>0</v>
      </c>
      <c r="BF259" s="180">
        <f t="shared" si="5"/>
        <v>0</v>
      </c>
      <c r="BG259" s="180">
        <f t="shared" si="6"/>
        <v>0</v>
      </c>
      <c r="BH259" s="180">
        <f t="shared" si="7"/>
        <v>0</v>
      </c>
      <c r="BI259" s="180">
        <f t="shared" si="8"/>
        <v>0</v>
      </c>
      <c r="BJ259" s="18" t="s">
        <v>82</v>
      </c>
      <c r="BK259" s="180">
        <f t="shared" si="9"/>
        <v>0</v>
      </c>
      <c r="BL259" s="18" t="s">
        <v>184</v>
      </c>
      <c r="BM259" s="179" t="s">
        <v>1072</v>
      </c>
    </row>
    <row r="260" spans="2:51" s="13" customFormat="1" ht="12">
      <c r="B260" s="181"/>
      <c r="D260" s="182" t="s">
        <v>189</v>
      </c>
      <c r="E260" s="183" t="s">
        <v>1</v>
      </c>
      <c r="F260" s="184" t="s">
        <v>1154</v>
      </c>
      <c r="H260" s="185">
        <v>1.215</v>
      </c>
      <c r="I260" s="186"/>
      <c r="L260" s="181"/>
      <c r="M260" s="187"/>
      <c r="N260" s="188"/>
      <c r="O260" s="188"/>
      <c r="P260" s="188"/>
      <c r="Q260" s="188"/>
      <c r="R260" s="188"/>
      <c r="S260" s="188"/>
      <c r="T260" s="189"/>
      <c r="AT260" s="183" t="s">
        <v>189</v>
      </c>
      <c r="AU260" s="183" t="s">
        <v>84</v>
      </c>
      <c r="AV260" s="13" t="s">
        <v>84</v>
      </c>
      <c r="AW260" s="13" t="s">
        <v>31</v>
      </c>
      <c r="AX260" s="13" t="s">
        <v>75</v>
      </c>
      <c r="AY260" s="183" t="s">
        <v>177</v>
      </c>
    </row>
    <row r="261" spans="2:51" s="13" customFormat="1" ht="12">
      <c r="B261" s="181"/>
      <c r="D261" s="182" t="s">
        <v>189</v>
      </c>
      <c r="E261" s="183" t="s">
        <v>1</v>
      </c>
      <c r="F261" s="184" t="s">
        <v>1155</v>
      </c>
      <c r="H261" s="185">
        <v>0.24</v>
      </c>
      <c r="I261" s="186"/>
      <c r="L261" s="181"/>
      <c r="M261" s="187"/>
      <c r="N261" s="188"/>
      <c r="O261" s="188"/>
      <c r="P261" s="188"/>
      <c r="Q261" s="188"/>
      <c r="R261" s="188"/>
      <c r="S261" s="188"/>
      <c r="T261" s="189"/>
      <c r="AT261" s="183" t="s">
        <v>189</v>
      </c>
      <c r="AU261" s="183" t="s">
        <v>84</v>
      </c>
      <c r="AV261" s="13" t="s">
        <v>84</v>
      </c>
      <c r="AW261" s="13" t="s">
        <v>31</v>
      </c>
      <c r="AX261" s="13" t="s">
        <v>75</v>
      </c>
      <c r="AY261" s="183" t="s">
        <v>177</v>
      </c>
    </row>
    <row r="262" spans="2:51" s="13" customFormat="1" ht="12">
      <c r="B262" s="181"/>
      <c r="D262" s="182" t="s">
        <v>189</v>
      </c>
      <c r="E262" s="183" t="s">
        <v>1</v>
      </c>
      <c r="F262" s="184" t="s">
        <v>1156</v>
      </c>
      <c r="H262" s="185">
        <v>0.06</v>
      </c>
      <c r="I262" s="186"/>
      <c r="L262" s="181"/>
      <c r="M262" s="187"/>
      <c r="N262" s="188"/>
      <c r="O262" s="188"/>
      <c r="P262" s="188"/>
      <c r="Q262" s="188"/>
      <c r="R262" s="188"/>
      <c r="S262" s="188"/>
      <c r="T262" s="189"/>
      <c r="AT262" s="183" t="s">
        <v>189</v>
      </c>
      <c r="AU262" s="183" t="s">
        <v>84</v>
      </c>
      <c r="AV262" s="13" t="s">
        <v>84</v>
      </c>
      <c r="AW262" s="13" t="s">
        <v>31</v>
      </c>
      <c r="AX262" s="13" t="s">
        <v>75</v>
      </c>
      <c r="AY262" s="183" t="s">
        <v>177</v>
      </c>
    </row>
    <row r="263" spans="2:51" s="15" customFormat="1" ht="12">
      <c r="B263" s="197"/>
      <c r="D263" s="182" t="s">
        <v>189</v>
      </c>
      <c r="E263" s="198" t="s">
        <v>1</v>
      </c>
      <c r="F263" s="199" t="s">
        <v>202</v>
      </c>
      <c r="H263" s="200">
        <v>1.515</v>
      </c>
      <c r="I263" s="201"/>
      <c r="L263" s="197"/>
      <c r="M263" s="202"/>
      <c r="N263" s="203"/>
      <c r="O263" s="203"/>
      <c r="P263" s="203"/>
      <c r="Q263" s="203"/>
      <c r="R263" s="203"/>
      <c r="S263" s="203"/>
      <c r="T263" s="204"/>
      <c r="AT263" s="198" t="s">
        <v>189</v>
      </c>
      <c r="AU263" s="198" t="s">
        <v>84</v>
      </c>
      <c r="AV263" s="15" t="s">
        <v>184</v>
      </c>
      <c r="AW263" s="15" t="s">
        <v>31</v>
      </c>
      <c r="AX263" s="15" t="s">
        <v>82</v>
      </c>
      <c r="AY263" s="198" t="s">
        <v>177</v>
      </c>
    </row>
    <row r="264" spans="1:65" s="2" customFormat="1" ht="16.5" customHeight="1">
      <c r="A264" s="33"/>
      <c r="B264" s="167"/>
      <c r="C264" s="168" t="s">
        <v>645</v>
      </c>
      <c r="D264" s="168" t="s">
        <v>179</v>
      </c>
      <c r="E264" s="169" t="s">
        <v>1073</v>
      </c>
      <c r="F264" s="170" t="s">
        <v>1074</v>
      </c>
      <c r="G264" s="171" t="s">
        <v>194</v>
      </c>
      <c r="H264" s="172">
        <v>20</v>
      </c>
      <c r="I264" s="173"/>
      <c r="J264" s="174">
        <f>ROUND(I264*H264,2)</f>
        <v>0</v>
      </c>
      <c r="K264" s="170" t="s">
        <v>183</v>
      </c>
      <c r="L264" s="34"/>
      <c r="M264" s="175" t="s">
        <v>1</v>
      </c>
      <c r="N264" s="176" t="s">
        <v>40</v>
      </c>
      <c r="O264" s="59"/>
      <c r="P264" s="177">
        <f>O264*H264</f>
        <v>0</v>
      </c>
      <c r="Q264" s="177">
        <v>0</v>
      </c>
      <c r="R264" s="177">
        <f>Q264*H264</f>
        <v>0</v>
      </c>
      <c r="S264" s="177">
        <v>0</v>
      </c>
      <c r="T264" s="178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184</v>
      </c>
      <c r="AT264" s="179" t="s">
        <v>179</v>
      </c>
      <c r="AU264" s="179" t="s">
        <v>84</v>
      </c>
      <c r="AY264" s="18" t="s">
        <v>177</v>
      </c>
      <c r="BE264" s="180">
        <f>IF(N264="základní",J264,0)</f>
        <v>0</v>
      </c>
      <c r="BF264" s="180">
        <f>IF(N264="snížená",J264,0)</f>
        <v>0</v>
      </c>
      <c r="BG264" s="180">
        <f>IF(N264="zákl. přenesená",J264,0)</f>
        <v>0</v>
      </c>
      <c r="BH264" s="180">
        <f>IF(N264="sníž. přenesená",J264,0)</f>
        <v>0</v>
      </c>
      <c r="BI264" s="180">
        <f>IF(N264="nulová",J264,0)</f>
        <v>0</v>
      </c>
      <c r="BJ264" s="18" t="s">
        <v>82</v>
      </c>
      <c r="BK264" s="180">
        <f>ROUND(I264*H264,2)</f>
        <v>0</v>
      </c>
      <c r="BL264" s="18" t="s">
        <v>184</v>
      </c>
      <c r="BM264" s="179" t="s">
        <v>1075</v>
      </c>
    </row>
    <row r="265" spans="1:65" s="2" customFormat="1" ht="24" customHeight="1">
      <c r="A265" s="33"/>
      <c r="B265" s="167"/>
      <c r="C265" s="168" t="s">
        <v>650</v>
      </c>
      <c r="D265" s="168" t="s">
        <v>179</v>
      </c>
      <c r="E265" s="169" t="s">
        <v>1076</v>
      </c>
      <c r="F265" s="170" t="s">
        <v>1077</v>
      </c>
      <c r="G265" s="171" t="s">
        <v>274</v>
      </c>
      <c r="H265" s="172">
        <v>1</v>
      </c>
      <c r="I265" s="173"/>
      <c r="J265" s="174">
        <f>ROUND(I265*H265,2)</f>
        <v>0</v>
      </c>
      <c r="K265" s="170" t="s">
        <v>1</v>
      </c>
      <c r="L265" s="34"/>
      <c r="M265" s="175" t="s">
        <v>1</v>
      </c>
      <c r="N265" s="176" t="s">
        <v>40</v>
      </c>
      <c r="O265" s="59"/>
      <c r="P265" s="177">
        <f>O265*H265</f>
        <v>0</v>
      </c>
      <c r="Q265" s="177">
        <v>8.0855</v>
      </c>
      <c r="R265" s="177">
        <f>Q265*H265</f>
        <v>8.0855</v>
      </c>
      <c r="S265" s="177">
        <v>0</v>
      </c>
      <c r="T265" s="178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184</v>
      </c>
      <c r="AT265" s="179" t="s">
        <v>179</v>
      </c>
      <c r="AU265" s="179" t="s">
        <v>84</v>
      </c>
      <c r="AY265" s="18" t="s">
        <v>177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8" t="s">
        <v>82</v>
      </c>
      <c r="BK265" s="180">
        <f>ROUND(I265*H265,2)</f>
        <v>0</v>
      </c>
      <c r="BL265" s="18" t="s">
        <v>184</v>
      </c>
      <c r="BM265" s="179" t="s">
        <v>1078</v>
      </c>
    </row>
    <row r="266" spans="1:65" s="2" customFormat="1" ht="24" customHeight="1">
      <c r="A266" s="33"/>
      <c r="B266" s="167"/>
      <c r="C266" s="168" t="s">
        <v>655</v>
      </c>
      <c r="D266" s="168" t="s">
        <v>179</v>
      </c>
      <c r="E266" s="169" t="s">
        <v>1079</v>
      </c>
      <c r="F266" s="170" t="s">
        <v>1080</v>
      </c>
      <c r="G266" s="171" t="s">
        <v>274</v>
      </c>
      <c r="H266" s="172">
        <v>4</v>
      </c>
      <c r="I266" s="173"/>
      <c r="J266" s="174">
        <f>ROUND(I266*H266,2)</f>
        <v>0</v>
      </c>
      <c r="K266" s="170" t="s">
        <v>1</v>
      </c>
      <c r="L266" s="34"/>
      <c r="M266" s="175" t="s">
        <v>1</v>
      </c>
      <c r="N266" s="176" t="s">
        <v>40</v>
      </c>
      <c r="O266" s="59"/>
      <c r="P266" s="177">
        <f>O266*H266</f>
        <v>0</v>
      </c>
      <c r="Q266" s="177">
        <v>8.0855</v>
      </c>
      <c r="R266" s="177">
        <f>Q266*H266</f>
        <v>32.342</v>
      </c>
      <c r="S266" s="177">
        <v>0</v>
      </c>
      <c r="T266" s="17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9" t="s">
        <v>184</v>
      </c>
      <c r="AT266" s="179" t="s">
        <v>179</v>
      </c>
      <c r="AU266" s="179" t="s">
        <v>84</v>
      </c>
      <c r="AY266" s="18" t="s">
        <v>177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8" t="s">
        <v>82</v>
      </c>
      <c r="BK266" s="180">
        <f>ROUND(I266*H266,2)</f>
        <v>0</v>
      </c>
      <c r="BL266" s="18" t="s">
        <v>184</v>
      </c>
      <c r="BM266" s="179" t="s">
        <v>1081</v>
      </c>
    </row>
    <row r="267" spans="1:65" s="2" customFormat="1" ht="24" customHeight="1">
      <c r="A267" s="33"/>
      <c r="B267" s="167"/>
      <c r="C267" s="168" t="s">
        <v>660</v>
      </c>
      <c r="D267" s="168" t="s">
        <v>179</v>
      </c>
      <c r="E267" s="169" t="s">
        <v>1082</v>
      </c>
      <c r="F267" s="170" t="s">
        <v>1083</v>
      </c>
      <c r="G267" s="171" t="s">
        <v>274</v>
      </c>
      <c r="H267" s="172">
        <v>1</v>
      </c>
      <c r="I267" s="173"/>
      <c r="J267" s="174">
        <f>ROUND(I267*H267,2)</f>
        <v>0</v>
      </c>
      <c r="K267" s="170" t="s">
        <v>1</v>
      </c>
      <c r="L267" s="34"/>
      <c r="M267" s="175" t="s">
        <v>1</v>
      </c>
      <c r="N267" s="176" t="s">
        <v>40</v>
      </c>
      <c r="O267" s="59"/>
      <c r="P267" s="177">
        <f>O267*H267</f>
        <v>0</v>
      </c>
      <c r="Q267" s="177">
        <v>8.0855</v>
      </c>
      <c r="R267" s="177">
        <f>Q267*H267</f>
        <v>8.0855</v>
      </c>
      <c r="S267" s="177">
        <v>0</v>
      </c>
      <c r="T267" s="178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9" t="s">
        <v>184</v>
      </c>
      <c r="AT267" s="179" t="s">
        <v>179</v>
      </c>
      <c r="AU267" s="179" t="s">
        <v>84</v>
      </c>
      <c r="AY267" s="18" t="s">
        <v>177</v>
      </c>
      <c r="BE267" s="180">
        <f>IF(N267="základní",J267,0)</f>
        <v>0</v>
      </c>
      <c r="BF267" s="180">
        <f>IF(N267="snížená",J267,0)</f>
        <v>0</v>
      </c>
      <c r="BG267" s="180">
        <f>IF(N267="zákl. přenesená",J267,0)</f>
        <v>0</v>
      </c>
      <c r="BH267" s="180">
        <f>IF(N267="sníž. přenesená",J267,0)</f>
        <v>0</v>
      </c>
      <c r="BI267" s="180">
        <f>IF(N267="nulová",J267,0)</f>
        <v>0</v>
      </c>
      <c r="BJ267" s="18" t="s">
        <v>82</v>
      </c>
      <c r="BK267" s="180">
        <f>ROUND(I267*H267,2)</f>
        <v>0</v>
      </c>
      <c r="BL267" s="18" t="s">
        <v>184</v>
      </c>
      <c r="BM267" s="179" t="s">
        <v>1084</v>
      </c>
    </row>
    <row r="268" spans="1:65" s="2" customFormat="1" ht="24" customHeight="1">
      <c r="A268" s="33"/>
      <c r="B268" s="167"/>
      <c r="C268" s="168" t="s">
        <v>666</v>
      </c>
      <c r="D268" s="168" t="s">
        <v>179</v>
      </c>
      <c r="E268" s="169" t="s">
        <v>1085</v>
      </c>
      <c r="F268" s="170" t="s">
        <v>1086</v>
      </c>
      <c r="G268" s="171" t="s">
        <v>274</v>
      </c>
      <c r="H268" s="172">
        <v>1</v>
      </c>
      <c r="I268" s="173"/>
      <c r="J268" s="174">
        <f>ROUND(I268*H268,2)</f>
        <v>0</v>
      </c>
      <c r="K268" s="170" t="s">
        <v>1</v>
      </c>
      <c r="L268" s="34"/>
      <c r="M268" s="175" t="s">
        <v>1</v>
      </c>
      <c r="N268" s="176" t="s">
        <v>40</v>
      </c>
      <c r="O268" s="59"/>
      <c r="P268" s="177">
        <f>O268*H268</f>
        <v>0</v>
      </c>
      <c r="Q268" s="177">
        <v>8.0855</v>
      </c>
      <c r="R268" s="177">
        <f>Q268*H268</f>
        <v>8.0855</v>
      </c>
      <c r="S268" s="177">
        <v>0</v>
      </c>
      <c r="T268" s="178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9" t="s">
        <v>184</v>
      </c>
      <c r="AT268" s="179" t="s">
        <v>179</v>
      </c>
      <c r="AU268" s="179" t="s">
        <v>84</v>
      </c>
      <c r="AY268" s="18" t="s">
        <v>177</v>
      </c>
      <c r="BE268" s="180">
        <f>IF(N268="základní",J268,0)</f>
        <v>0</v>
      </c>
      <c r="BF268" s="180">
        <f>IF(N268="snížená",J268,0)</f>
        <v>0</v>
      </c>
      <c r="BG268" s="180">
        <f>IF(N268="zákl. přenesená",J268,0)</f>
        <v>0</v>
      </c>
      <c r="BH268" s="180">
        <f>IF(N268="sníž. přenesená",J268,0)</f>
        <v>0</v>
      </c>
      <c r="BI268" s="180">
        <f>IF(N268="nulová",J268,0)</f>
        <v>0</v>
      </c>
      <c r="BJ268" s="18" t="s">
        <v>82</v>
      </c>
      <c r="BK268" s="180">
        <f>ROUND(I268*H268,2)</f>
        <v>0</v>
      </c>
      <c r="BL268" s="18" t="s">
        <v>184</v>
      </c>
      <c r="BM268" s="179" t="s">
        <v>1087</v>
      </c>
    </row>
    <row r="269" spans="2:63" s="12" customFormat="1" ht="22.9" customHeight="1">
      <c r="B269" s="154"/>
      <c r="D269" s="155" t="s">
        <v>74</v>
      </c>
      <c r="E269" s="165" t="s">
        <v>346</v>
      </c>
      <c r="F269" s="165" t="s">
        <v>347</v>
      </c>
      <c r="I269" s="157"/>
      <c r="J269" s="166">
        <f>BK269</f>
        <v>0</v>
      </c>
      <c r="L269" s="154"/>
      <c r="M269" s="159"/>
      <c r="N269" s="160"/>
      <c r="O269" s="160"/>
      <c r="P269" s="161">
        <f>SUM(P270:P282)</f>
        <v>0</v>
      </c>
      <c r="Q269" s="160"/>
      <c r="R269" s="161">
        <f>SUM(R270:R282)</f>
        <v>0</v>
      </c>
      <c r="S269" s="160"/>
      <c r="T269" s="162">
        <f>SUM(T270:T282)</f>
        <v>0</v>
      </c>
      <c r="AR269" s="155" t="s">
        <v>82</v>
      </c>
      <c r="AT269" s="163" t="s">
        <v>74</v>
      </c>
      <c r="AU269" s="163" t="s">
        <v>82</v>
      </c>
      <c r="AY269" s="155" t="s">
        <v>177</v>
      </c>
      <c r="BK269" s="164">
        <f>SUM(BK270:BK282)</f>
        <v>0</v>
      </c>
    </row>
    <row r="270" spans="1:65" s="2" customFormat="1" ht="16.5" customHeight="1">
      <c r="A270" s="33"/>
      <c r="B270" s="167"/>
      <c r="C270" s="168" t="s">
        <v>671</v>
      </c>
      <c r="D270" s="168" t="s">
        <v>179</v>
      </c>
      <c r="E270" s="169" t="s">
        <v>353</v>
      </c>
      <c r="F270" s="170" t="s">
        <v>354</v>
      </c>
      <c r="G270" s="171" t="s">
        <v>234</v>
      </c>
      <c r="H270" s="172">
        <v>11.03</v>
      </c>
      <c r="I270" s="173"/>
      <c r="J270" s="174">
        <f>ROUND(I270*H270,2)</f>
        <v>0</v>
      </c>
      <c r="K270" s="170" t="s">
        <v>183</v>
      </c>
      <c r="L270" s="34"/>
      <c r="M270" s="175" t="s">
        <v>1</v>
      </c>
      <c r="N270" s="176" t="s">
        <v>40</v>
      </c>
      <c r="O270" s="59"/>
      <c r="P270" s="177">
        <f>O270*H270</f>
        <v>0</v>
      </c>
      <c r="Q270" s="177">
        <v>0</v>
      </c>
      <c r="R270" s="177">
        <f>Q270*H270</f>
        <v>0</v>
      </c>
      <c r="S270" s="177">
        <v>0</v>
      </c>
      <c r="T270" s="17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184</v>
      </c>
      <c r="AT270" s="179" t="s">
        <v>179</v>
      </c>
      <c r="AU270" s="179" t="s">
        <v>84</v>
      </c>
      <c r="AY270" s="18" t="s">
        <v>177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82</v>
      </c>
      <c r="BK270" s="180">
        <f>ROUND(I270*H270,2)</f>
        <v>0</v>
      </c>
      <c r="BL270" s="18" t="s">
        <v>184</v>
      </c>
      <c r="BM270" s="179" t="s">
        <v>1097</v>
      </c>
    </row>
    <row r="271" spans="2:51" s="13" customFormat="1" ht="12">
      <c r="B271" s="181"/>
      <c r="D271" s="182" t="s">
        <v>189</v>
      </c>
      <c r="E271" s="183" t="s">
        <v>137</v>
      </c>
      <c r="F271" s="184" t="s">
        <v>1134</v>
      </c>
      <c r="H271" s="185">
        <v>11.03</v>
      </c>
      <c r="I271" s="186"/>
      <c r="L271" s="181"/>
      <c r="M271" s="187"/>
      <c r="N271" s="188"/>
      <c r="O271" s="188"/>
      <c r="P271" s="188"/>
      <c r="Q271" s="188"/>
      <c r="R271" s="188"/>
      <c r="S271" s="188"/>
      <c r="T271" s="189"/>
      <c r="AT271" s="183" t="s">
        <v>189</v>
      </c>
      <c r="AU271" s="183" t="s">
        <v>84</v>
      </c>
      <c r="AV271" s="13" t="s">
        <v>84</v>
      </c>
      <c r="AW271" s="13" t="s">
        <v>31</v>
      </c>
      <c r="AX271" s="13" t="s">
        <v>82</v>
      </c>
      <c r="AY271" s="183" t="s">
        <v>177</v>
      </c>
    </row>
    <row r="272" spans="1:65" s="2" customFormat="1" ht="24" customHeight="1">
      <c r="A272" s="33"/>
      <c r="B272" s="167"/>
      <c r="C272" s="168" t="s">
        <v>676</v>
      </c>
      <c r="D272" s="168" t="s">
        <v>179</v>
      </c>
      <c r="E272" s="169" t="s">
        <v>357</v>
      </c>
      <c r="F272" s="170" t="s">
        <v>358</v>
      </c>
      <c r="G272" s="171" t="s">
        <v>234</v>
      </c>
      <c r="H272" s="172">
        <v>154.42</v>
      </c>
      <c r="I272" s="173"/>
      <c r="J272" s="174">
        <f>ROUND(I272*H272,2)</f>
        <v>0</v>
      </c>
      <c r="K272" s="170" t="s">
        <v>183</v>
      </c>
      <c r="L272" s="34"/>
      <c r="M272" s="175" t="s">
        <v>1</v>
      </c>
      <c r="N272" s="176" t="s">
        <v>40</v>
      </c>
      <c r="O272" s="59"/>
      <c r="P272" s="177">
        <f>O272*H272</f>
        <v>0</v>
      </c>
      <c r="Q272" s="177">
        <v>0</v>
      </c>
      <c r="R272" s="177">
        <f>Q272*H272</f>
        <v>0</v>
      </c>
      <c r="S272" s="177">
        <v>0</v>
      </c>
      <c r="T272" s="17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9" t="s">
        <v>184</v>
      </c>
      <c r="AT272" s="179" t="s">
        <v>179</v>
      </c>
      <c r="AU272" s="179" t="s">
        <v>84</v>
      </c>
      <c r="AY272" s="18" t="s">
        <v>177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18" t="s">
        <v>82</v>
      </c>
      <c r="BK272" s="180">
        <f>ROUND(I272*H272,2)</f>
        <v>0</v>
      </c>
      <c r="BL272" s="18" t="s">
        <v>184</v>
      </c>
      <c r="BM272" s="179" t="s">
        <v>1098</v>
      </c>
    </row>
    <row r="273" spans="2:51" s="13" customFormat="1" ht="12">
      <c r="B273" s="181"/>
      <c r="D273" s="182" t="s">
        <v>189</v>
      </c>
      <c r="E273" s="183" t="s">
        <v>1</v>
      </c>
      <c r="F273" s="184" t="s">
        <v>360</v>
      </c>
      <c r="H273" s="185">
        <v>154.42</v>
      </c>
      <c r="I273" s="186"/>
      <c r="L273" s="181"/>
      <c r="M273" s="187"/>
      <c r="N273" s="188"/>
      <c r="O273" s="188"/>
      <c r="P273" s="188"/>
      <c r="Q273" s="188"/>
      <c r="R273" s="188"/>
      <c r="S273" s="188"/>
      <c r="T273" s="189"/>
      <c r="AT273" s="183" t="s">
        <v>189</v>
      </c>
      <c r="AU273" s="183" t="s">
        <v>84</v>
      </c>
      <c r="AV273" s="13" t="s">
        <v>84</v>
      </c>
      <c r="AW273" s="13" t="s">
        <v>31</v>
      </c>
      <c r="AX273" s="13" t="s">
        <v>82</v>
      </c>
      <c r="AY273" s="183" t="s">
        <v>177</v>
      </c>
    </row>
    <row r="274" spans="1:65" s="2" customFormat="1" ht="16.5" customHeight="1">
      <c r="A274" s="33"/>
      <c r="B274" s="167"/>
      <c r="C274" s="168" t="s">
        <v>681</v>
      </c>
      <c r="D274" s="168" t="s">
        <v>179</v>
      </c>
      <c r="E274" s="169" t="s">
        <v>362</v>
      </c>
      <c r="F274" s="170" t="s">
        <v>363</v>
      </c>
      <c r="G274" s="171" t="s">
        <v>234</v>
      </c>
      <c r="H274" s="172">
        <v>27.615</v>
      </c>
      <c r="I274" s="173"/>
      <c r="J274" s="174">
        <f>ROUND(I274*H274,2)</f>
        <v>0</v>
      </c>
      <c r="K274" s="170" t="s">
        <v>183</v>
      </c>
      <c r="L274" s="34"/>
      <c r="M274" s="175" t="s">
        <v>1</v>
      </c>
      <c r="N274" s="176" t="s">
        <v>40</v>
      </c>
      <c r="O274" s="59"/>
      <c r="P274" s="177">
        <f>O274*H274</f>
        <v>0</v>
      </c>
      <c r="Q274" s="177">
        <v>0</v>
      </c>
      <c r="R274" s="177">
        <f>Q274*H274</f>
        <v>0</v>
      </c>
      <c r="S274" s="177">
        <v>0</v>
      </c>
      <c r="T274" s="178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9" t="s">
        <v>184</v>
      </c>
      <c r="AT274" s="179" t="s">
        <v>179</v>
      </c>
      <c r="AU274" s="179" t="s">
        <v>84</v>
      </c>
      <c r="AY274" s="18" t="s">
        <v>177</v>
      </c>
      <c r="BE274" s="180">
        <f>IF(N274="základní",J274,0)</f>
        <v>0</v>
      </c>
      <c r="BF274" s="180">
        <f>IF(N274="snížená",J274,0)</f>
        <v>0</v>
      </c>
      <c r="BG274" s="180">
        <f>IF(N274="zákl. přenesená",J274,0)</f>
        <v>0</v>
      </c>
      <c r="BH274" s="180">
        <f>IF(N274="sníž. přenesená",J274,0)</f>
        <v>0</v>
      </c>
      <c r="BI274" s="180">
        <f>IF(N274="nulová",J274,0)</f>
        <v>0</v>
      </c>
      <c r="BJ274" s="18" t="s">
        <v>82</v>
      </c>
      <c r="BK274" s="180">
        <f>ROUND(I274*H274,2)</f>
        <v>0</v>
      </c>
      <c r="BL274" s="18" t="s">
        <v>184</v>
      </c>
      <c r="BM274" s="179" t="s">
        <v>1099</v>
      </c>
    </row>
    <row r="275" spans="2:51" s="13" customFormat="1" ht="12">
      <c r="B275" s="181"/>
      <c r="D275" s="182" t="s">
        <v>189</v>
      </c>
      <c r="E275" s="183" t="s">
        <v>139</v>
      </c>
      <c r="F275" s="184" t="s">
        <v>1186</v>
      </c>
      <c r="H275" s="185">
        <v>27.615</v>
      </c>
      <c r="I275" s="186"/>
      <c r="L275" s="181"/>
      <c r="M275" s="187"/>
      <c r="N275" s="188"/>
      <c r="O275" s="188"/>
      <c r="P275" s="188"/>
      <c r="Q275" s="188"/>
      <c r="R275" s="188"/>
      <c r="S275" s="188"/>
      <c r="T275" s="189"/>
      <c r="AT275" s="183" t="s">
        <v>189</v>
      </c>
      <c r="AU275" s="183" t="s">
        <v>84</v>
      </c>
      <c r="AV275" s="13" t="s">
        <v>84</v>
      </c>
      <c r="AW275" s="13" t="s">
        <v>31</v>
      </c>
      <c r="AX275" s="13" t="s">
        <v>82</v>
      </c>
      <c r="AY275" s="183" t="s">
        <v>177</v>
      </c>
    </row>
    <row r="276" spans="1:65" s="2" customFormat="1" ht="24" customHeight="1">
      <c r="A276" s="33"/>
      <c r="B276" s="167"/>
      <c r="C276" s="168" t="s">
        <v>685</v>
      </c>
      <c r="D276" s="168" t="s">
        <v>179</v>
      </c>
      <c r="E276" s="169" t="s">
        <v>367</v>
      </c>
      <c r="F276" s="170" t="s">
        <v>368</v>
      </c>
      <c r="G276" s="171" t="s">
        <v>234</v>
      </c>
      <c r="H276" s="172">
        <v>386.61</v>
      </c>
      <c r="I276" s="173"/>
      <c r="J276" s="174">
        <f>ROUND(I276*H276,2)</f>
        <v>0</v>
      </c>
      <c r="K276" s="170" t="s">
        <v>183</v>
      </c>
      <c r="L276" s="34"/>
      <c r="M276" s="175" t="s">
        <v>1</v>
      </c>
      <c r="N276" s="176" t="s">
        <v>40</v>
      </c>
      <c r="O276" s="59"/>
      <c r="P276" s="177">
        <f>O276*H276</f>
        <v>0</v>
      </c>
      <c r="Q276" s="177">
        <v>0</v>
      </c>
      <c r="R276" s="177">
        <f>Q276*H276</f>
        <v>0</v>
      </c>
      <c r="S276" s="177">
        <v>0</v>
      </c>
      <c r="T276" s="17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9" t="s">
        <v>184</v>
      </c>
      <c r="AT276" s="179" t="s">
        <v>179</v>
      </c>
      <c r="AU276" s="179" t="s">
        <v>84</v>
      </c>
      <c r="AY276" s="18" t="s">
        <v>177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8" t="s">
        <v>82</v>
      </c>
      <c r="BK276" s="180">
        <f>ROUND(I276*H276,2)</f>
        <v>0</v>
      </c>
      <c r="BL276" s="18" t="s">
        <v>184</v>
      </c>
      <c r="BM276" s="179" t="s">
        <v>1101</v>
      </c>
    </row>
    <row r="277" spans="2:51" s="13" customFormat="1" ht="12">
      <c r="B277" s="181"/>
      <c r="D277" s="182" t="s">
        <v>189</v>
      </c>
      <c r="E277" s="183" t="s">
        <v>1</v>
      </c>
      <c r="F277" s="184" t="s">
        <v>370</v>
      </c>
      <c r="H277" s="185">
        <v>386.61</v>
      </c>
      <c r="I277" s="186"/>
      <c r="L277" s="181"/>
      <c r="M277" s="187"/>
      <c r="N277" s="188"/>
      <c r="O277" s="188"/>
      <c r="P277" s="188"/>
      <c r="Q277" s="188"/>
      <c r="R277" s="188"/>
      <c r="S277" s="188"/>
      <c r="T277" s="189"/>
      <c r="AT277" s="183" t="s">
        <v>189</v>
      </c>
      <c r="AU277" s="183" t="s">
        <v>84</v>
      </c>
      <c r="AV277" s="13" t="s">
        <v>84</v>
      </c>
      <c r="AW277" s="13" t="s">
        <v>31</v>
      </c>
      <c r="AX277" s="13" t="s">
        <v>82</v>
      </c>
      <c r="AY277" s="183" t="s">
        <v>177</v>
      </c>
    </row>
    <row r="278" spans="1:65" s="2" customFormat="1" ht="24" customHeight="1">
      <c r="A278" s="33"/>
      <c r="B278" s="167"/>
      <c r="C278" s="168" t="s">
        <v>690</v>
      </c>
      <c r="D278" s="168" t="s">
        <v>179</v>
      </c>
      <c r="E278" s="169" t="s">
        <v>372</v>
      </c>
      <c r="F278" s="170" t="s">
        <v>373</v>
      </c>
      <c r="G278" s="171" t="s">
        <v>234</v>
      </c>
      <c r="H278" s="172">
        <v>38.645</v>
      </c>
      <c r="I278" s="173"/>
      <c r="J278" s="174">
        <f>ROUND(I278*H278,2)</f>
        <v>0</v>
      </c>
      <c r="K278" s="170" t="s">
        <v>183</v>
      </c>
      <c r="L278" s="34"/>
      <c r="M278" s="175" t="s">
        <v>1</v>
      </c>
      <c r="N278" s="176" t="s">
        <v>40</v>
      </c>
      <c r="O278" s="59"/>
      <c r="P278" s="177">
        <f>O278*H278</f>
        <v>0</v>
      </c>
      <c r="Q278" s="177">
        <v>0</v>
      </c>
      <c r="R278" s="177">
        <f>Q278*H278</f>
        <v>0</v>
      </c>
      <c r="S278" s="177">
        <v>0</v>
      </c>
      <c r="T278" s="17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9" t="s">
        <v>184</v>
      </c>
      <c r="AT278" s="179" t="s">
        <v>179</v>
      </c>
      <c r="AU278" s="179" t="s">
        <v>84</v>
      </c>
      <c r="AY278" s="18" t="s">
        <v>177</v>
      </c>
      <c r="BE278" s="180">
        <f>IF(N278="základní",J278,0)</f>
        <v>0</v>
      </c>
      <c r="BF278" s="180">
        <f>IF(N278="snížená",J278,0)</f>
        <v>0</v>
      </c>
      <c r="BG278" s="180">
        <f>IF(N278="zákl. přenesená",J278,0)</f>
        <v>0</v>
      </c>
      <c r="BH278" s="180">
        <f>IF(N278="sníž. přenesená",J278,0)</f>
        <v>0</v>
      </c>
      <c r="BI278" s="180">
        <f>IF(N278="nulová",J278,0)</f>
        <v>0</v>
      </c>
      <c r="BJ278" s="18" t="s">
        <v>82</v>
      </c>
      <c r="BK278" s="180">
        <f>ROUND(I278*H278,2)</f>
        <v>0</v>
      </c>
      <c r="BL278" s="18" t="s">
        <v>184</v>
      </c>
      <c r="BM278" s="179" t="s">
        <v>1187</v>
      </c>
    </row>
    <row r="279" spans="1:65" s="2" customFormat="1" ht="36" customHeight="1">
      <c r="A279" s="33"/>
      <c r="B279" s="167"/>
      <c r="C279" s="168" t="s">
        <v>698</v>
      </c>
      <c r="D279" s="168" t="s">
        <v>179</v>
      </c>
      <c r="E279" s="169" t="s">
        <v>768</v>
      </c>
      <c r="F279" s="170" t="s">
        <v>769</v>
      </c>
      <c r="G279" s="171" t="s">
        <v>234</v>
      </c>
      <c r="H279" s="172">
        <v>27.615</v>
      </c>
      <c r="I279" s="173"/>
      <c r="J279" s="174">
        <f>ROUND(I279*H279,2)</f>
        <v>0</v>
      </c>
      <c r="K279" s="170" t="s">
        <v>183</v>
      </c>
      <c r="L279" s="34"/>
      <c r="M279" s="175" t="s">
        <v>1</v>
      </c>
      <c r="N279" s="176" t="s">
        <v>40</v>
      </c>
      <c r="O279" s="59"/>
      <c r="P279" s="177">
        <f>O279*H279</f>
        <v>0</v>
      </c>
      <c r="Q279" s="177">
        <v>0</v>
      </c>
      <c r="R279" s="177">
        <f>Q279*H279</f>
        <v>0</v>
      </c>
      <c r="S279" s="177">
        <v>0</v>
      </c>
      <c r="T279" s="178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9" t="s">
        <v>184</v>
      </c>
      <c r="AT279" s="179" t="s">
        <v>179</v>
      </c>
      <c r="AU279" s="179" t="s">
        <v>84</v>
      </c>
      <c r="AY279" s="18" t="s">
        <v>177</v>
      </c>
      <c r="BE279" s="180">
        <f>IF(N279="základní",J279,0)</f>
        <v>0</v>
      </c>
      <c r="BF279" s="180">
        <f>IF(N279="snížená",J279,0)</f>
        <v>0</v>
      </c>
      <c r="BG279" s="180">
        <f>IF(N279="zákl. přenesená",J279,0)</f>
        <v>0</v>
      </c>
      <c r="BH279" s="180">
        <f>IF(N279="sníž. přenesená",J279,0)</f>
        <v>0</v>
      </c>
      <c r="BI279" s="180">
        <f>IF(N279="nulová",J279,0)</f>
        <v>0</v>
      </c>
      <c r="BJ279" s="18" t="s">
        <v>82</v>
      </c>
      <c r="BK279" s="180">
        <f>ROUND(I279*H279,2)</f>
        <v>0</v>
      </c>
      <c r="BL279" s="18" t="s">
        <v>184</v>
      </c>
      <c r="BM279" s="179" t="s">
        <v>1103</v>
      </c>
    </row>
    <row r="280" spans="1:65" s="2" customFormat="1" ht="24" customHeight="1">
      <c r="A280" s="33"/>
      <c r="B280" s="167"/>
      <c r="C280" s="168" t="s">
        <v>703</v>
      </c>
      <c r="D280" s="168" t="s">
        <v>179</v>
      </c>
      <c r="E280" s="169" t="s">
        <v>381</v>
      </c>
      <c r="F280" s="170" t="s">
        <v>382</v>
      </c>
      <c r="G280" s="171" t="s">
        <v>234</v>
      </c>
      <c r="H280" s="172">
        <v>1.92</v>
      </c>
      <c r="I280" s="173"/>
      <c r="J280" s="174">
        <f>ROUND(I280*H280,2)</f>
        <v>0</v>
      </c>
      <c r="K280" s="170" t="s">
        <v>183</v>
      </c>
      <c r="L280" s="34"/>
      <c r="M280" s="175" t="s">
        <v>1</v>
      </c>
      <c r="N280" s="176" t="s">
        <v>40</v>
      </c>
      <c r="O280" s="59"/>
      <c r="P280" s="177">
        <f>O280*H280</f>
        <v>0</v>
      </c>
      <c r="Q280" s="177">
        <v>0</v>
      </c>
      <c r="R280" s="177">
        <f>Q280*H280</f>
        <v>0</v>
      </c>
      <c r="S280" s="177">
        <v>0</v>
      </c>
      <c r="T280" s="178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9" t="s">
        <v>184</v>
      </c>
      <c r="AT280" s="179" t="s">
        <v>179</v>
      </c>
      <c r="AU280" s="179" t="s">
        <v>84</v>
      </c>
      <c r="AY280" s="18" t="s">
        <v>177</v>
      </c>
      <c r="BE280" s="180">
        <f>IF(N280="základní",J280,0)</f>
        <v>0</v>
      </c>
      <c r="BF280" s="180">
        <f>IF(N280="snížená",J280,0)</f>
        <v>0</v>
      </c>
      <c r="BG280" s="180">
        <f>IF(N280="zákl. přenesená",J280,0)</f>
        <v>0</v>
      </c>
      <c r="BH280" s="180">
        <f>IF(N280="sníž. přenesená",J280,0)</f>
        <v>0</v>
      </c>
      <c r="BI280" s="180">
        <f>IF(N280="nulová",J280,0)</f>
        <v>0</v>
      </c>
      <c r="BJ280" s="18" t="s">
        <v>82</v>
      </c>
      <c r="BK280" s="180">
        <f>ROUND(I280*H280,2)</f>
        <v>0</v>
      </c>
      <c r="BL280" s="18" t="s">
        <v>184</v>
      </c>
      <c r="BM280" s="179" t="s">
        <v>1104</v>
      </c>
    </row>
    <row r="281" spans="1:65" s="2" customFormat="1" ht="24" customHeight="1">
      <c r="A281" s="33"/>
      <c r="B281" s="167"/>
      <c r="C281" s="168" t="s">
        <v>708</v>
      </c>
      <c r="D281" s="168" t="s">
        <v>179</v>
      </c>
      <c r="E281" s="169" t="s">
        <v>385</v>
      </c>
      <c r="F281" s="170" t="s">
        <v>386</v>
      </c>
      <c r="G281" s="171" t="s">
        <v>234</v>
      </c>
      <c r="H281" s="172">
        <v>9.11</v>
      </c>
      <c r="I281" s="173"/>
      <c r="J281" s="174">
        <f>ROUND(I281*H281,2)</f>
        <v>0</v>
      </c>
      <c r="K281" s="170" t="s">
        <v>183</v>
      </c>
      <c r="L281" s="34"/>
      <c r="M281" s="175" t="s">
        <v>1</v>
      </c>
      <c r="N281" s="176" t="s">
        <v>40</v>
      </c>
      <c r="O281" s="59"/>
      <c r="P281" s="177">
        <f>O281*H281</f>
        <v>0</v>
      </c>
      <c r="Q281" s="177">
        <v>0</v>
      </c>
      <c r="R281" s="177">
        <f>Q281*H281</f>
        <v>0</v>
      </c>
      <c r="S281" s="177">
        <v>0</v>
      </c>
      <c r="T281" s="17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9" t="s">
        <v>184</v>
      </c>
      <c r="AT281" s="179" t="s">
        <v>179</v>
      </c>
      <c r="AU281" s="179" t="s">
        <v>84</v>
      </c>
      <c r="AY281" s="18" t="s">
        <v>177</v>
      </c>
      <c r="BE281" s="180">
        <f>IF(N281="základní",J281,0)</f>
        <v>0</v>
      </c>
      <c r="BF281" s="180">
        <f>IF(N281="snížená",J281,0)</f>
        <v>0</v>
      </c>
      <c r="BG281" s="180">
        <f>IF(N281="zákl. přenesená",J281,0)</f>
        <v>0</v>
      </c>
      <c r="BH281" s="180">
        <f>IF(N281="sníž. přenesená",J281,0)</f>
        <v>0</v>
      </c>
      <c r="BI281" s="180">
        <f>IF(N281="nulová",J281,0)</f>
        <v>0</v>
      </c>
      <c r="BJ281" s="18" t="s">
        <v>82</v>
      </c>
      <c r="BK281" s="180">
        <f>ROUND(I281*H281,2)</f>
        <v>0</v>
      </c>
      <c r="BL281" s="18" t="s">
        <v>184</v>
      </c>
      <c r="BM281" s="179" t="s">
        <v>1105</v>
      </c>
    </row>
    <row r="282" spans="2:51" s="13" customFormat="1" ht="12">
      <c r="B282" s="181"/>
      <c r="D282" s="182" t="s">
        <v>189</v>
      </c>
      <c r="E282" s="183" t="s">
        <v>1</v>
      </c>
      <c r="F282" s="184" t="s">
        <v>1188</v>
      </c>
      <c r="H282" s="185">
        <v>9.11</v>
      </c>
      <c r="I282" s="186"/>
      <c r="L282" s="181"/>
      <c r="M282" s="187"/>
      <c r="N282" s="188"/>
      <c r="O282" s="188"/>
      <c r="P282" s="188"/>
      <c r="Q282" s="188"/>
      <c r="R282" s="188"/>
      <c r="S282" s="188"/>
      <c r="T282" s="189"/>
      <c r="AT282" s="183" t="s">
        <v>189</v>
      </c>
      <c r="AU282" s="183" t="s">
        <v>84</v>
      </c>
      <c r="AV282" s="13" t="s">
        <v>84</v>
      </c>
      <c r="AW282" s="13" t="s">
        <v>31</v>
      </c>
      <c r="AX282" s="13" t="s">
        <v>82</v>
      </c>
      <c r="AY282" s="183" t="s">
        <v>177</v>
      </c>
    </row>
    <row r="283" spans="2:63" s="12" customFormat="1" ht="22.9" customHeight="1">
      <c r="B283" s="154"/>
      <c r="D283" s="155" t="s">
        <v>74</v>
      </c>
      <c r="E283" s="165" t="s">
        <v>389</v>
      </c>
      <c r="F283" s="165" t="s">
        <v>390</v>
      </c>
      <c r="I283" s="157"/>
      <c r="J283" s="166">
        <f>BK283</f>
        <v>0</v>
      </c>
      <c r="L283" s="154"/>
      <c r="M283" s="159"/>
      <c r="N283" s="160"/>
      <c r="O283" s="160"/>
      <c r="P283" s="161">
        <f>P284</f>
        <v>0</v>
      </c>
      <c r="Q283" s="160"/>
      <c r="R283" s="161">
        <f>R284</f>
        <v>0</v>
      </c>
      <c r="S283" s="160"/>
      <c r="T283" s="162">
        <f>T284</f>
        <v>0</v>
      </c>
      <c r="AR283" s="155" t="s">
        <v>82</v>
      </c>
      <c r="AT283" s="163" t="s">
        <v>74</v>
      </c>
      <c r="AU283" s="163" t="s">
        <v>82</v>
      </c>
      <c r="AY283" s="155" t="s">
        <v>177</v>
      </c>
      <c r="BK283" s="164">
        <f>BK284</f>
        <v>0</v>
      </c>
    </row>
    <row r="284" spans="1:65" s="2" customFormat="1" ht="24" customHeight="1">
      <c r="A284" s="33"/>
      <c r="B284" s="167"/>
      <c r="C284" s="168" t="s">
        <v>713</v>
      </c>
      <c r="D284" s="168" t="s">
        <v>179</v>
      </c>
      <c r="E284" s="169" t="s">
        <v>1106</v>
      </c>
      <c r="F284" s="170" t="s">
        <v>1107</v>
      </c>
      <c r="G284" s="171" t="s">
        <v>234</v>
      </c>
      <c r="H284" s="172">
        <v>304.082</v>
      </c>
      <c r="I284" s="173"/>
      <c r="J284" s="174">
        <f>ROUND(I284*H284,2)</f>
        <v>0</v>
      </c>
      <c r="K284" s="170" t="s">
        <v>183</v>
      </c>
      <c r="L284" s="34"/>
      <c r="M284" s="175" t="s">
        <v>1</v>
      </c>
      <c r="N284" s="176" t="s">
        <v>40</v>
      </c>
      <c r="O284" s="59"/>
      <c r="P284" s="177">
        <f>O284*H284</f>
        <v>0</v>
      </c>
      <c r="Q284" s="177">
        <v>0</v>
      </c>
      <c r="R284" s="177">
        <f>Q284*H284</f>
        <v>0</v>
      </c>
      <c r="S284" s="177">
        <v>0</v>
      </c>
      <c r="T284" s="178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9" t="s">
        <v>184</v>
      </c>
      <c r="AT284" s="179" t="s">
        <v>179</v>
      </c>
      <c r="AU284" s="179" t="s">
        <v>84</v>
      </c>
      <c r="AY284" s="18" t="s">
        <v>177</v>
      </c>
      <c r="BE284" s="180">
        <f>IF(N284="základní",J284,0)</f>
        <v>0</v>
      </c>
      <c r="BF284" s="180">
        <f>IF(N284="snížená",J284,0)</f>
        <v>0</v>
      </c>
      <c r="BG284" s="180">
        <f>IF(N284="zákl. přenesená",J284,0)</f>
        <v>0</v>
      </c>
      <c r="BH284" s="180">
        <f>IF(N284="sníž. přenesená",J284,0)</f>
        <v>0</v>
      </c>
      <c r="BI284" s="180">
        <f>IF(N284="nulová",J284,0)</f>
        <v>0</v>
      </c>
      <c r="BJ284" s="18" t="s">
        <v>82</v>
      </c>
      <c r="BK284" s="180">
        <f>ROUND(I284*H284,2)</f>
        <v>0</v>
      </c>
      <c r="BL284" s="18" t="s">
        <v>184</v>
      </c>
      <c r="BM284" s="179" t="s">
        <v>1108</v>
      </c>
    </row>
    <row r="285" spans="2:63" s="12" customFormat="1" ht="25.9" customHeight="1">
      <c r="B285" s="154"/>
      <c r="D285" s="155" t="s">
        <v>74</v>
      </c>
      <c r="E285" s="156" t="s">
        <v>395</v>
      </c>
      <c r="F285" s="156" t="s">
        <v>396</v>
      </c>
      <c r="I285" s="157"/>
      <c r="J285" s="158">
        <f>BK285</f>
        <v>0</v>
      </c>
      <c r="L285" s="154"/>
      <c r="M285" s="159"/>
      <c r="N285" s="160"/>
      <c r="O285" s="160"/>
      <c r="P285" s="161">
        <f>P286</f>
        <v>0</v>
      </c>
      <c r="Q285" s="160"/>
      <c r="R285" s="161">
        <f>R286</f>
        <v>0.0669845</v>
      </c>
      <c r="S285" s="160"/>
      <c r="T285" s="162">
        <f>T286</f>
        <v>0</v>
      </c>
      <c r="AR285" s="155" t="s">
        <v>84</v>
      </c>
      <c r="AT285" s="163" t="s">
        <v>74</v>
      </c>
      <c r="AU285" s="163" t="s">
        <v>75</v>
      </c>
      <c r="AY285" s="155" t="s">
        <v>177</v>
      </c>
      <c r="BK285" s="164">
        <f>BK286</f>
        <v>0</v>
      </c>
    </row>
    <row r="286" spans="2:63" s="12" customFormat="1" ht="22.9" customHeight="1">
      <c r="B286" s="154"/>
      <c r="D286" s="155" t="s">
        <v>74</v>
      </c>
      <c r="E286" s="165" t="s">
        <v>1109</v>
      </c>
      <c r="F286" s="165" t="s">
        <v>1110</v>
      </c>
      <c r="I286" s="157"/>
      <c r="J286" s="166">
        <f>BK286</f>
        <v>0</v>
      </c>
      <c r="L286" s="154"/>
      <c r="M286" s="159"/>
      <c r="N286" s="160"/>
      <c r="O286" s="160"/>
      <c r="P286" s="161">
        <f>SUM(P287:P292)</f>
        <v>0</v>
      </c>
      <c r="Q286" s="160"/>
      <c r="R286" s="161">
        <f>SUM(R287:R292)</f>
        <v>0.0669845</v>
      </c>
      <c r="S286" s="160"/>
      <c r="T286" s="162">
        <f>SUM(T287:T292)</f>
        <v>0</v>
      </c>
      <c r="AR286" s="155" t="s">
        <v>84</v>
      </c>
      <c r="AT286" s="163" t="s">
        <v>74</v>
      </c>
      <c r="AU286" s="163" t="s">
        <v>82</v>
      </c>
      <c r="AY286" s="155" t="s">
        <v>177</v>
      </c>
      <c r="BK286" s="164">
        <f>SUM(BK287:BK292)</f>
        <v>0</v>
      </c>
    </row>
    <row r="287" spans="1:65" s="2" customFormat="1" ht="16.5" customHeight="1">
      <c r="A287" s="33"/>
      <c r="B287" s="167"/>
      <c r="C287" s="168" t="s">
        <v>717</v>
      </c>
      <c r="D287" s="168" t="s">
        <v>179</v>
      </c>
      <c r="E287" s="169" t="s">
        <v>1111</v>
      </c>
      <c r="F287" s="170" t="s">
        <v>1112</v>
      </c>
      <c r="G287" s="171" t="s">
        <v>182</v>
      </c>
      <c r="H287" s="172">
        <v>16.025</v>
      </c>
      <c r="I287" s="173"/>
      <c r="J287" s="174">
        <f>ROUND(I287*H287,2)</f>
        <v>0</v>
      </c>
      <c r="K287" s="170" t="s">
        <v>183</v>
      </c>
      <c r="L287" s="34"/>
      <c r="M287" s="175" t="s">
        <v>1</v>
      </c>
      <c r="N287" s="176" t="s">
        <v>40</v>
      </c>
      <c r="O287" s="59"/>
      <c r="P287" s="177">
        <f>O287*H287</f>
        <v>0</v>
      </c>
      <c r="Q287" s="177">
        <v>0.0035</v>
      </c>
      <c r="R287" s="177">
        <f>Q287*H287</f>
        <v>0.0560875</v>
      </c>
      <c r="S287" s="177">
        <v>0</v>
      </c>
      <c r="T287" s="178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9" t="s">
        <v>254</v>
      </c>
      <c r="AT287" s="179" t="s">
        <v>179</v>
      </c>
      <c r="AU287" s="179" t="s">
        <v>84</v>
      </c>
      <c r="AY287" s="18" t="s">
        <v>177</v>
      </c>
      <c r="BE287" s="180">
        <f>IF(N287="základní",J287,0)</f>
        <v>0</v>
      </c>
      <c r="BF287" s="180">
        <f>IF(N287="snížená",J287,0)</f>
        <v>0</v>
      </c>
      <c r="BG287" s="180">
        <f>IF(N287="zákl. přenesená",J287,0)</f>
        <v>0</v>
      </c>
      <c r="BH287" s="180">
        <f>IF(N287="sníž. přenesená",J287,0)</f>
        <v>0</v>
      </c>
      <c r="BI287" s="180">
        <f>IF(N287="nulová",J287,0)</f>
        <v>0</v>
      </c>
      <c r="BJ287" s="18" t="s">
        <v>82</v>
      </c>
      <c r="BK287" s="180">
        <f>ROUND(I287*H287,2)</f>
        <v>0</v>
      </c>
      <c r="BL287" s="18" t="s">
        <v>254</v>
      </c>
      <c r="BM287" s="179" t="s">
        <v>1113</v>
      </c>
    </row>
    <row r="288" spans="2:51" s="13" customFormat="1" ht="12">
      <c r="B288" s="181"/>
      <c r="D288" s="182" t="s">
        <v>189</v>
      </c>
      <c r="E288" s="183" t="s">
        <v>1</v>
      </c>
      <c r="F288" s="184" t="s">
        <v>1189</v>
      </c>
      <c r="H288" s="185">
        <v>13.475</v>
      </c>
      <c r="I288" s="186"/>
      <c r="L288" s="181"/>
      <c r="M288" s="187"/>
      <c r="N288" s="188"/>
      <c r="O288" s="188"/>
      <c r="P288" s="188"/>
      <c r="Q288" s="188"/>
      <c r="R288" s="188"/>
      <c r="S288" s="188"/>
      <c r="T288" s="189"/>
      <c r="AT288" s="183" t="s">
        <v>189</v>
      </c>
      <c r="AU288" s="183" t="s">
        <v>84</v>
      </c>
      <c r="AV288" s="13" t="s">
        <v>84</v>
      </c>
      <c r="AW288" s="13" t="s">
        <v>31</v>
      </c>
      <c r="AX288" s="13" t="s">
        <v>75</v>
      </c>
      <c r="AY288" s="183" t="s">
        <v>177</v>
      </c>
    </row>
    <row r="289" spans="2:51" s="13" customFormat="1" ht="12">
      <c r="B289" s="181"/>
      <c r="D289" s="182" t="s">
        <v>189</v>
      </c>
      <c r="E289" s="183" t="s">
        <v>1</v>
      </c>
      <c r="F289" s="184" t="s">
        <v>1190</v>
      </c>
      <c r="H289" s="185">
        <v>2.55</v>
      </c>
      <c r="I289" s="186"/>
      <c r="L289" s="181"/>
      <c r="M289" s="187"/>
      <c r="N289" s="188"/>
      <c r="O289" s="188"/>
      <c r="P289" s="188"/>
      <c r="Q289" s="188"/>
      <c r="R289" s="188"/>
      <c r="S289" s="188"/>
      <c r="T289" s="189"/>
      <c r="AT289" s="183" t="s">
        <v>189</v>
      </c>
      <c r="AU289" s="183" t="s">
        <v>84</v>
      </c>
      <c r="AV289" s="13" t="s">
        <v>84</v>
      </c>
      <c r="AW289" s="13" t="s">
        <v>31</v>
      </c>
      <c r="AX289" s="13" t="s">
        <v>75</v>
      </c>
      <c r="AY289" s="183" t="s">
        <v>177</v>
      </c>
    </row>
    <row r="290" spans="2:51" s="15" customFormat="1" ht="12">
      <c r="B290" s="197"/>
      <c r="D290" s="182" t="s">
        <v>189</v>
      </c>
      <c r="E290" s="198" t="s">
        <v>1</v>
      </c>
      <c r="F290" s="199" t="s">
        <v>202</v>
      </c>
      <c r="H290" s="200">
        <v>16.025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189</v>
      </c>
      <c r="AU290" s="198" t="s">
        <v>84</v>
      </c>
      <c r="AV290" s="15" t="s">
        <v>184</v>
      </c>
      <c r="AW290" s="15" t="s">
        <v>31</v>
      </c>
      <c r="AX290" s="15" t="s">
        <v>82</v>
      </c>
      <c r="AY290" s="198" t="s">
        <v>177</v>
      </c>
    </row>
    <row r="291" spans="1:65" s="2" customFormat="1" ht="16.5" customHeight="1">
      <c r="A291" s="33"/>
      <c r="B291" s="167"/>
      <c r="C291" s="168" t="s">
        <v>721</v>
      </c>
      <c r="D291" s="168" t="s">
        <v>179</v>
      </c>
      <c r="E291" s="169" t="s">
        <v>1122</v>
      </c>
      <c r="F291" s="170" t="s">
        <v>1123</v>
      </c>
      <c r="G291" s="171" t="s">
        <v>182</v>
      </c>
      <c r="H291" s="172">
        <v>16.025</v>
      </c>
      <c r="I291" s="173"/>
      <c r="J291" s="174">
        <f>ROUND(I291*H291,2)</f>
        <v>0</v>
      </c>
      <c r="K291" s="170" t="s">
        <v>183</v>
      </c>
      <c r="L291" s="34"/>
      <c r="M291" s="175" t="s">
        <v>1</v>
      </c>
      <c r="N291" s="176" t="s">
        <v>40</v>
      </c>
      <c r="O291" s="59"/>
      <c r="P291" s="177">
        <f>O291*H291</f>
        <v>0</v>
      </c>
      <c r="Q291" s="177">
        <v>0.00068</v>
      </c>
      <c r="R291" s="177">
        <f>Q291*H291</f>
        <v>0.010897</v>
      </c>
      <c r="S291" s="177">
        <v>0</v>
      </c>
      <c r="T291" s="17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9" t="s">
        <v>254</v>
      </c>
      <c r="AT291" s="179" t="s">
        <v>179</v>
      </c>
      <c r="AU291" s="179" t="s">
        <v>84</v>
      </c>
      <c r="AY291" s="18" t="s">
        <v>177</v>
      </c>
      <c r="BE291" s="180">
        <f>IF(N291="základní",J291,0)</f>
        <v>0</v>
      </c>
      <c r="BF291" s="180">
        <f>IF(N291="snížená",J291,0)</f>
        <v>0</v>
      </c>
      <c r="BG291" s="180">
        <f>IF(N291="zákl. přenesená",J291,0)</f>
        <v>0</v>
      </c>
      <c r="BH291" s="180">
        <f>IF(N291="sníž. přenesená",J291,0)</f>
        <v>0</v>
      </c>
      <c r="BI291" s="180">
        <f>IF(N291="nulová",J291,0)</f>
        <v>0</v>
      </c>
      <c r="BJ291" s="18" t="s">
        <v>82</v>
      </c>
      <c r="BK291" s="180">
        <f>ROUND(I291*H291,2)</f>
        <v>0</v>
      </c>
      <c r="BL291" s="18" t="s">
        <v>254</v>
      </c>
      <c r="BM291" s="179" t="s">
        <v>1124</v>
      </c>
    </row>
    <row r="292" spans="1:65" s="2" customFormat="1" ht="24" customHeight="1">
      <c r="A292" s="33"/>
      <c r="B292" s="167"/>
      <c r="C292" s="168" t="s">
        <v>725</v>
      </c>
      <c r="D292" s="168" t="s">
        <v>179</v>
      </c>
      <c r="E292" s="169" t="s">
        <v>1125</v>
      </c>
      <c r="F292" s="170" t="s">
        <v>1126</v>
      </c>
      <c r="G292" s="171" t="s">
        <v>413</v>
      </c>
      <c r="H292" s="215"/>
      <c r="I292" s="173"/>
      <c r="J292" s="174">
        <f>ROUND(I292*H292,2)</f>
        <v>0</v>
      </c>
      <c r="K292" s="170" t="s">
        <v>183</v>
      </c>
      <c r="L292" s="34"/>
      <c r="M292" s="175" t="s">
        <v>1</v>
      </c>
      <c r="N292" s="176" t="s">
        <v>40</v>
      </c>
      <c r="O292" s="59"/>
      <c r="P292" s="177">
        <f>O292*H292</f>
        <v>0</v>
      </c>
      <c r="Q292" s="177">
        <v>0</v>
      </c>
      <c r="R292" s="177">
        <f>Q292*H292</f>
        <v>0</v>
      </c>
      <c r="S292" s="177">
        <v>0</v>
      </c>
      <c r="T292" s="178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9" t="s">
        <v>254</v>
      </c>
      <c r="AT292" s="179" t="s">
        <v>179</v>
      </c>
      <c r="AU292" s="179" t="s">
        <v>84</v>
      </c>
      <c r="AY292" s="18" t="s">
        <v>177</v>
      </c>
      <c r="BE292" s="180">
        <f>IF(N292="základní",J292,0)</f>
        <v>0</v>
      </c>
      <c r="BF292" s="180">
        <f>IF(N292="snížená",J292,0)</f>
        <v>0</v>
      </c>
      <c r="BG292" s="180">
        <f>IF(N292="zákl. přenesená",J292,0)</f>
        <v>0</v>
      </c>
      <c r="BH292" s="180">
        <f>IF(N292="sníž. přenesená",J292,0)</f>
        <v>0</v>
      </c>
      <c r="BI292" s="180">
        <f>IF(N292="nulová",J292,0)</f>
        <v>0</v>
      </c>
      <c r="BJ292" s="18" t="s">
        <v>82</v>
      </c>
      <c r="BK292" s="180">
        <f>ROUND(I292*H292,2)</f>
        <v>0</v>
      </c>
      <c r="BL292" s="18" t="s">
        <v>254</v>
      </c>
      <c r="BM292" s="179" t="s">
        <v>1127</v>
      </c>
    </row>
    <row r="293" spans="2:63" s="12" customFormat="1" ht="25.9" customHeight="1">
      <c r="B293" s="154"/>
      <c r="D293" s="155" t="s">
        <v>74</v>
      </c>
      <c r="E293" s="156" t="s">
        <v>431</v>
      </c>
      <c r="F293" s="156" t="s">
        <v>129</v>
      </c>
      <c r="I293" s="157"/>
      <c r="J293" s="158">
        <f>BK293</f>
        <v>0</v>
      </c>
      <c r="L293" s="154"/>
      <c r="M293" s="159"/>
      <c r="N293" s="160"/>
      <c r="O293" s="160"/>
      <c r="P293" s="161">
        <f>P294</f>
        <v>0</v>
      </c>
      <c r="Q293" s="160"/>
      <c r="R293" s="161">
        <f>R294</f>
        <v>0</v>
      </c>
      <c r="S293" s="160"/>
      <c r="T293" s="162">
        <f>T294</f>
        <v>0</v>
      </c>
      <c r="AR293" s="155" t="s">
        <v>203</v>
      </c>
      <c r="AT293" s="163" t="s">
        <v>74</v>
      </c>
      <c r="AU293" s="163" t="s">
        <v>75</v>
      </c>
      <c r="AY293" s="155" t="s">
        <v>177</v>
      </c>
      <c r="BK293" s="164">
        <f>BK294</f>
        <v>0</v>
      </c>
    </row>
    <row r="294" spans="2:63" s="12" customFormat="1" ht="22.9" customHeight="1">
      <c r="B294" s="154"/>
      <c r="D294" s="155" t="s">
        <v>74</v>
      </c>
      <c r="E294" s="165" t="s">
        <v>432</v>
      </c>
      <c r="F294" s="165" t="s">
        <v>433</v>
      </c>
      <c r="I294" s="157"/>
      <c r="J294" s="166">
        <f>BK294</f>
        <v>0</v>
      </c>
      <c r="L294" s="154"/>
      <c r="M294" s="159"/>
      <c r="N294" s="160"/>
      <c r="O294" s="160"/>
      <c r="P294" s="161">
        <f>SUM(P295:P296)</f>
        <v>0</v>
      </c>
      <c r="Q294" s="160"/>
      <c r="R294" s="161">
        <f>SUM(R295:R296)</f>
        <v>0</v>
      </c>
      <c r="S294" s="160"/>
      <c r="T294" s="162">
        <f>SUM(T295:T296)</f>
        <v>0</v>
      </c>
      <c r="AR294" s="155" t="s">
        <v>203</v>
      </c>
      <c r="AT294" s="163" t="s">
        <v>74</v>
      </c>
      <c r="AU294" s="163" t="s">
        <v>82</v>
      </c>
      <c r="AY294" s="155" t="s">
        <v>177</v>
      </c>
      <c r="BK294" s="164">
        <f>SUM(BK295:BK296)</f>
        <v>0</v>
      </c>
    </row>
    <row r="295" spans="1:65" s="2" customFormat="1" ht="16.5" customHeight="1">
      <c r="A295" s="33"/>
      <c r="B295" s="167"/>
      <c r="C295" s="168" t="s">
        <v>729</v>
      </c>
      <c r="D295" s="168" t="s">
        <v>179</v>
      </c>
      <c r="E295" s="169" t="s">
        <v>435</v>
      </c>
      <c r="F295" s="170" t="s">
        <v>436</v>
      </c>
      <c r="G295" s="171" t="s">
        <v>437</v>
      </c>
      <c r="H295" s="172">
        <v>1</v>
      </c>
      <c r="I295" s="173"/>
      <c r="J295" s="174">
        <f>ROUND(I295*H295,2)</f>
        <v>0</v>
      </c>
      <c r="K295" s="170" t="s">
        <v>183</v>
      </c>
      <c r="L295" s="34"/>
      <c r="M295" s="175" t="s">
        <v>1</v>
      </c>
      <c r="N295" s="176" t="s">
        <v>40</v>
      </c>
      <c r="O295" s="59"/>
      <c r="P295" s="177">
        <f>O295*H295</f>
        <v>0</v>
      </c>
      <c r="Q295" s="177">
        <v>0</v>
      </c>
      <c r="R295" s="177">
        <f>Q295*H295</f>
        <v>0</v>
      </c>
      <c r="S295" s="177">
        <v>0</v>
      </c>
      <c r="T295" s="17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9" t="s">
        <v>438</v>
      </c>
      <c r="AT295" s="179" t="s">
        <v>179</v>
      </c>
      <c r="AU295" s="179" t="s">
        <v>84</v>
      </c>
      <c r="AY295" s="18" t="s">
        <v>177</v>
      </c>
      <c r="BE295" s="180">
        <f>IF(N295="základní",J295,0)</f>
        <v>0</v>
      </c>
      <c r="BF295" s="180">
        <f>IF(N295="snížená",J295,0)</f>
        <v>0</v>
      </c>
      <c r="BG295" s="180">
        <f>IF(N295="zákl. přenesená",J295,0)</f>
        <v>0</v>
      </c>
      <c r="BH295" s="180">
        <f>IF(N295="sníž. přenesená",J295,0)</f>
        <v>0</v>
      </c>
      <c r="BI295" s="180">
        <f>IF(N295="nulová",J295,0)</f>
        <v>0</v>
      </c>
      <c r="BJ295" s="18" t="s">
        <v>82</v>
      </c>
      <c r="BK295" s="180">
        <f>ROUND(I295*H295,2)</f>
        <v>0</v>
      </c>
      <c r="BL295" s="18" t="s">
        <v>438</v>
      </c>
      <c r="BM295" s="179" t="s">
        <v>1128</v>
      </c>
    </row>
    <row r="296" spans="1:65" s="2" customFormat="1" ht="16.5" customHeight="1">
      <c r="A296" s="33"/>
      <c r="B296" s="167"/>
      <c r="C296" s="168" t="s">
        <v>734</v>
      </c>
      <c r="D296" s="168" t="s">
        <v>179</v>
      </c>
      <c r="E296" s="169" t="s">
        <v>441</v>
      </c>
      <c r="F296" s="170" t="s">
        <v>442</v>
      </c>
      <c r="G296" s="171" t="s">
        <v>437</v>
      </c>
      <c r="H296" s="172">
        <v>1</v>
      </c>
      <c r="I296" s="173"/>
      <c r="J296" s="174">
        <f>ROUND(I296*H296,2)</f>
        <v>0</v>
      </c>
      <c r="K296" s="170" t="s">
        <v>183</v>
      </c>
      <c r="L296" s="34"/>
      <c r="M296" s="216" t="s">
        <v>1</v>
      </c>
      <c r="N296" s="217" t="s">
        <v>40</v>
      </c>
      <c r="O296" s="218"/>
      <c r="P296" s="219">
        <f>O296*H296</f>
        <v>0</v>
      </c>
      <c r="Q296" s="219">
        <v>0</v>
      </c>
      <c r="R296" s="219">
        <f>Q296*H296</f>
        <v>0</v>
      </c>
      <c r="S296" s="219">
        <v>0</v>
      </c>
      <c r="T296" s="22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9" t="s">
        <v>438</v>
      </c>
      <c r="AT296" s="179" t="s">
        <v>179</v>
      </c>
      <c r="AU296" s="179" t="s">
        <v>84</v>
      </c>
      <c r="AY296" s="18" t="s">
        <v>177</v>
      </c>
      <c r="BE296" s="180">
        <f>IF(N296="základní",J296,0)</f>
        <v>0</v>
      </c>
      <c r="BF296" s="180">
        <f>IF(N296="snížená",J296,0)</f>
        <v>0</v>
      </c>
      <c r="BG296" s="180">
        <f>IF(N296="zákl. přenesená",J296,0)</f>
        <v>0</v>
      </c>
      <c r="BH296" s="180">
        <f>IF(N296="sníž. přenesená",J296,0)</f>
        <v>0</v>
      </c>
      <c r="BI296" s="180">
        <f>IF(N296="nulová",J296,0)</f>
        <v>0</v>
      </c>
      <c r="BJ296" s="18" t="s">
        <v>82</v>
      </c>
      <c r="BK296" s="180">
        <f>ROUND(I296*H296,2)</f>
        <v>0</v>
      </c>
      <c r="BL296" s="18" t="s">
        <v>438</v>
      </c>
      <c r="BM296" s="179" t="s">
        <v>1129</v>
      </c>
    </row>
    <row r="297" spans="1:31" s="2" customFormat="1" ht="6.95" customHeight="1">
      <c r="A297" s="33"/>
      <c r="B297" s="48"/>
      <c r="C297" s="49"/>
      <c r="D297" s="49"/>
      <c r="E297" s="49"/>
      <c r="F297" s="49"/>
      <c r="G297" s="49"/>
      <c r="H297" s="49"/>
      <c r="I297" s="127"/>
      <c r="J297" s="49"/>
      <c r="K297" s="49"/>
      <c r="L297" s="34"/>
      <c r="M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</row>
  </sheetData>
  <autoFilter ref="C132:K29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107</v>
      </c>
      <c r="AZ2" s="100" t="s">
        <v>878</v>
      </c>
      <c r="BA2" s="100" t="s">
        <v>1</v>
      </c>
      <c r="BB2" s="100" t="s">
        <v>1</v>
      </c>
      <c r="BC2" s="100" t="s">
        <v>375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444</v>
      </c>
      <c r="BA3" s="100" t="s">
        <v>1</v>
      </c>
      <c r="BB3" s="100" t="s">
        <v>1</v>
      </c>
      <c r="BC3" s="100" t="s">
        <v>1191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880</v>
      </c>
      <c r="BA4" s="100" t="s">
        <v>1</v>
      </c>
      <c r="BB4" s="100" t="s">
        <v>1</v>
      </c>
      <c r="BC4" s="100" t="s">
        <v>7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131</v>
      </c>
      <c r="BA5" s="100" t="s">
        <v>1</v>
      </c>
      <c r="BB5" s="100" t="s">
        <v>1</v>
      </c>
      <c r="BC5" s="100" t="s">
        <v>1192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447</v>
      </c>
      <c r="BA6" s="100" t="s">
        <v>1</v>
      </c>
      <c r="BB6" s="100" t="s">
        <v>1</v>
      </c>
      <c r="BC6" s="100" t="s">
        <v>1193</v>
      </c>
      <c r="BD6" s="100" t="s">
        <v>84</v>
      </c>
    </row>
    <row r="7" spans="2:56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  <c r="AZ7" s="100" t="s">
        <v>133</v>
      </c>
      <c r="BA7" s="100" t="s">
        <v>1</v>
      </c>
      <c r="BB7" s="100" t="s">
        <v>1</v>
      </c>
      <c r="BC7" s="100" t="s">
        <v>217</v>
      </c>
      <c r="BD7" s="100" t="s">
        <v>84</v>
      </c>
    </row>
    <row r="8" spans="2:56" s="1" customFormat="1" ht="12" customHeight="1">
      <c r="B8" s="21"/>
      <c r="D8" s="28" t="s">
        <v>141</v>
      </c>
      <c r="I8" s="99"/>
      <c r="L8" s="21"/>
      <c r="AZ8" s="100" t="s">
        <v>449</v>
      </c>
      <c r="BA8" s="100" t="s">
        <v>1</v>
      </c>
      <c r="BB8" s="100" t="s">
        <v>1</v>
      </c>
      <c r="BC8" s="100" t="s">
        <v>1194</v>
      </c>
      <c r="BD8" s="100" t="s">
        <v>84</v>
      </c>
    </row>
    <row r="9" spans="1:56" s="2" customFormat="1" ht="16.5" customHeight="1">
      <c r="A9" s="33"/>
      <c r="B9" s="34"/>
      <c r="C9" s="33"/>
      <c r="D9" s="33"/>
      <c r="E9" s="276" t="s">
        <v>883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137</v>
      </c>
      <c r="BA9" s="100" t="s">
        <v>1</v>
      </c>
      <c r="BB9" s="100" t="s">
        <v>1</v>
      </c>
      <c r="BC9" s="100" t="s">
        <v>1195</v>
      </c>
      <c r="BD9" s="100" t="s">
        <v>84</v>
      </c>
    </row>
    <row r="10" spans="1:56" s="2" customFormat="1" ht="12" customHeight="1">
      <c r="A10" s="33"/>
      <c r="B10" s="34"/>
      <c r="C10" s="33"/>
      <c r="D10" s="28" t="s">
        <v>143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139</v>
      </c>
      <c r="BA10" s="100" t="s">
        <v>1</v>
      </c>
      <c r="BB10" s="100" t="s">
        <v>1</v>
      </c>
      <c r="BC10" s="100" t="s">
        <v>1196</v>
      </c>
      <c r="BD10" s="100" t="s">
        <v>84</v>
      </c>
    </row>
    <row r="11" spans="1:56" s="2" customFormat="1" ht="16.5" customHeight="1">
      <c r="A11" s="33"/>
      <c r="B11" s="34"/>
      <c r="C11" s="33"/>
      <c r="D11" s="33"/>
      <c r="E11" s="258" t="s">
        <v>1197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887</v>
      </c>
      <c r="BA11" s="100" t="s">
        <v>1</v>
      </c>
      <c r="BB11" s="100" t="s">
        <v>1</v>
      </c>
      <c r="BC11" s="100" t="s">
        <v>1198</v>
      </c>
      <c r="BD11" s="100" t="s">
        <v>84</v>
      </c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16. 1. 2019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104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35</v>
      </c>
      <c r="E32" s="33"/>
      <c r="F32" s="33"/>
      <c r="G32" s="33"/>
      <c r="H32" s="33"/>
      <c r="I32" s="103"/>
      <c r="J32" s="72">
        <f>ROUND(J129,2)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111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39</v>
      </c>
      <c r="E35" s="28" t="s">
        <v>40</v>
      </c>
      <c r="F35" s="113">
        <f>ROUND((SUM(BE129:BE243)),2)</f>
        <v>0</v>
      </c>
      <c r="G35" s="33"/>
      <c r="H35" s="33"/>
      <c r="I35" s="114">
        <v>0.21</v>
      </c>
      <c r="J35" s="113">
        <f>ROUND(((SUM(BE129:BE243))*I35),2)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13">
        <f>ROUND((SUM(BF129:BF243)),2)</f>
        <v>0</v>
      </c>
      <c r="G36" s="33"/>
      <c r="H36" s="33"/>
      <c r="I36" s="114">
        <v>0.15</v>
      </c>
      <c r="J36" s="113">
        <f>ROUND(((SUM(BF129:BF243))*I36),2)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3">
        <f>ROUND((SUM(BG129:BG243)),2)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13">
        <f>ROUND((SUM(BH129:BH243)),2)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13">
        <f>ROUND((SUM(BI129:BI243)),2)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45</v>
      </c>
      <c r="E41" s="61"/>
      <c r="F41" s="61"/>
      <c r="G41" s="117" t="s">
        <v>46</v>
      </c>
      <c r="H41" s="118" t="s">
        <v>47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141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883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143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03 - Kontejnerové stanoviště B.4.4-3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16. 1. 2019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32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146</v>
      </c>
      <c r="D96" s="115"/>
      <c r="E96" s="115"/>
      <c r="F96" s="115"/>
      <c r="G96" s="115"/>
      <c r="H96" s="115"/>
      <c r="I96" s="130"/>
      <c r="J96" s="131" t="s">
        <v>147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148</v>
      </c>
      <c r="D98" s="33"/>
      <c r="E98" s="33"/>
      <c r="F98" s="33"/>
      <c r="G98" s="33"/>
      <c r="H98" s="33"/>
      <c r="I98" s="10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149</v>
      </c>
    </row>
    <row r="99" spans="2:12" s="9" customFormat="1" ht="24.95" customHeight="1">
      <c r="B99" s="133"/>
      <c r="D99" s="134" t="s">
        <v>150</v>
      </c>
      <c r="E99" s="135"/>
      <c r="F99" s="135"/>
      <c r="G99" s="135"/>
      <c r="H99" s="135"/>
      <c r="I99" s="136"/>
      <c r="J99" s="137">
        <f>J130</f>
        <v>0</v>
      </c>
      <c r="L99" s="133"/>
    </row>
    <row r="100" spans="2:12" s="10" customFormat="1" ht="19.9" customHeight="1">
      <c r="B100" s="138"/>
      <c r="D100" s="139" t="s">
        <v>151</v>
      </c>
      <c r="E100" s="140"/>
      <c r="F100" s="140"/>
      <c r="G100" s="140"/>
      <c r="H100" s="140"/>
      <c r="I100" s="141"/>
      <c r="J100" s="142">
        <f>J131</f>
        <v>0</v>
      </c>
      <c r="L100" s="138"/>
    </row>
    <row r="101" spans="2:12" s="10" customFormat="1" ht="19.9" customHeight="1">
      <c r="B101" s="138"/>
      <c r="D101" s="139" t="s">
        <v>456</v>
      </c>
      <c r="E101" s="140"/>
      <c r="F101" s="140"/>
      <c r="G101" s="140"/>
      <c r="H101" s="140"/>
      <c r="I101" s="141"/>
      <c r="J101" s="142">
        <f>J184</f>
        <v>0</v>
      </c>
      <c r="L101" s="138"/>
    </row>
    <row r="102" spans="2:12" s="10" customFormat="1" ht="19.9" customHeight="1">
      <c r="B102" s="138"/>
      <c r="D102" s="139" t="s">
        <v>457</v>
      </c>
      <c r="E102" s="140"/>
      <c r="F102" s="140"/>
      <c r="G102" s="140"/>
      <c r="H102" s="140"/>
      <c r="I102" s="141"/>
      <c r="J102" s="142">
        <f>J198</f>
        <v>0</v>
      </c>
      <c r="L102" s="138"/>
    </row>
    <row r="103" spans="2:12" s="10" customFormat="1" ht="19.9" customHeight="1">
      <c r="B103" s="138"/>
      <c r="D103" s="139" t="s">
        <v>459</v>
      </c>
      <c r="E103" s="140"/>
      <c r="F103" s="140"/>
      <c r="G103" s="140"/>
      <c r="H103" s="140"/>
      <c r="I103" s="141"/>
      <c r="J103" s="142">
        <f>J202</f>
        <v>0</v>
      </c>
      <c r="L103" s="138"/>
    </row>
    <row r="104" spans="2:12" s="10" customFormat="1" ht="19.9" customHeight="1">
      <c r="B104" s="138"/>
      <c r="D104" s="139" t="s">
        <v>155</v>
      </c>
      <c r="E104" s="140"/>
      <c r="F104" s="140"/>
      <c r="G104" s="140"/>
      <c r="H104" s="140"/>
      <c r="I104" s="141"/>
      <c r="J104" s="142">
        <f>J224</f>
        <v>0</v>
      </c>
      <c r="L104" s="138"/>
    </row>
    <row r="105" spans="2:12" s="10" customFormat="1" ht="19.9" customHeight="1">
      <c r="B105" s="138"/>
      <c r="D105" s="139" t="s">
        <v>156</v>
      </c>
      <c r="E105" s="140"/>
      <c r="F105" s="140"/>
      <c r="G105" s="140"/>
      <c r="H105" s="140"/>
      <c r="I105" s="141"/>
      <c r="J105" s="142">
        <f>J238</f>
        <v>0</v>
      </c>
      <c r="L105" s="138"/>
    </row>
    <row r="106" spans="2:12" s="9" customFormat="1" ht="24.95" customHeight="1">
      <c r="B106" s="133"/>
      <c r="D106" s="134" t="s">
        <v>160</v>
      </c>
      <c r="E106" s="135"/>
      <c r="F106" s="135"/>
      <c r="G106" s="135"/>
      <c r="H106" s="135"/>
      <c r="I106" s="136"/>
      <c r="J106" s="137">
        <f>J240</f>
        <v>0</v>
      </c>
      <c r="L106" s="133"/>
    </row>
    <row r="107" spans="2:12" s="10" customFormat="1" ht="19.9" customHeight="1">
      <c r="B107" s="138"/>
      <c r="D107" s="139" t="s">
        <v>161</v>
      </c>
      <c r="E107" s="140"/>
      <c r="F107" s="140"/>
      <c r="G107" s="140"/>
      <c r="H107" s="140"/>
      <c r="I107" s="141"/>
      <c r="J107" s="142">
        <f>J241</f>
        <v>0</v>
      </c>
      <c r="L107" s="13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7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8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162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.5" customHeight="1">
      <c r="A117" s="33"/>
      <c r="B117" s="34"/>
      <c r="C117" s="33"/>
      <c r="D117" s="33"/>
      <c r="E117" s="276" t="str">
        <f>E7</f>
        <v>Regenerace panelového sídliště Vyhlídka-V.etapa lokalita ulic Havlíčkova a Zd.Fibicha</v>
      </c>
      <c r="F117" s="277"/>
      <c r="G117" s="277"/>
      <c r="H117" s="277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141</v>
      </c>
      <c r="I118" s="99"/>
      <c r="L118" s="21"/>
    </row>
    <row r="119" spans="1:31" s="2" customFormat="1" ht="16.5" customHeight="1">
      <c r="A119" s="33"/>
      <c r="B119" s="34"/>
      <c r="C119" s="33"/>
      <c r="D119" s="33"/>
      <c r="E119" s="276" t="s">
        <v>883</v>
      </c>
      <c r="F119" s="275"/>
      <c r="G119" s="275"/>
      <c r="H119" s="275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143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58" t="str">
        <f>E11</f>
        <v>03 - Kontejnerové stanoviště B.4.4-3</v>
      </c>
      <c r="F121" s="275"/>
      <c r="G121" s="275"/>
      <c r="H121" s="275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Valašské Meziříčí</v>
      </c>
      <c r="G123" s="33"/>
      <c r="H123" s="33"/>
      <c r="I123" s="104" t="s">
        <v>21</v>
      </c>
      <c r="J123" s="56" t="str">
        <f>IF(J14="","",J14)</f>
        <v>16. 1. 2019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7.95" customHeight="1">
      <c r="A125" s="33"/>
      <c r="B125" s="34"/>
      <c r="C125" s="28" t="s">
        <v>23</v>
      </c>
      <c r="D125" s="33"/>
      <c r="E125" s="33"/>
      <c r="F125" s="26" t="str">
        <f>E17</f>
        <v>Město Valašské Meziříčí</v>
      </c>
      <c r="G125" s="33"/>
      <c r="H125" s="33"/>
      <c r="I125" s="104" t="s">
        <v>29</v>
      </c>
      <c r="J125" s="31" t="str">
        <f>E23</f>
        <v>LZ-PROJEKT plus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104" t="s">
        <v>32</v>
      </c>
      <c r="J126" s="31" t="str">
        <f>E26</f>
        <v>Fajfrová Irena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43"/>
      <c r="B128" s="144"/>
      <c r="C128" s="145" t="s">
        <v>163</v>
      </c>
      <c r="D128" s="146" t="s">
        <v>60</v>
      </c>
      <c r="E128" s="146" t="s">
        <v>56</v>
      </c>
      <c r="F128" s="146" t="s">
        <v>57</v>
      </c>
      <c r="G128" s="146" t="s">
        <v>164</v>
      </c>
      <c r="H128" s="146" t="s">
        <v>165</v>
      </c>
      <c r="I128" s="147" t="s">
        <v>166</v>
      </c>
      <c r="J128" s="146" t="s">
        <v>147</v>
      </c>
      <c r="K128" s="148" t="s">
        <v>167</v>
      </c>
      <c r="L128" s="149"/>
      <c r="M128" s="63" t="s">
        <v>1</v>
      </c>
      <c r="N128" s="64" t="s">
        <v>39</v>
      </c>
      <c r="O128" s="64" t="s">
        <v>168</v>
      </c>
      <c r="P128" s="64" t="s">
        <v>169</v>
      </c>
      <c r="Q128" s="64" t="s">
        <v>170</v>
      </c>
      <c r="R128" s="64" t="s">
        <v>171</v>
      </c>
      <c r="S128" s="64" t="s">
        <v>172</v>
      </c>
      <c r="T128" s="65" t="s">
        <v>173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</row>
    <row r="129" spans="1:63" s="2" customFormat="1" ht="22.9" customHeight="1">
      <c r="A129" s="33"/>
      <c r="B129" s="34"/>
      <c r="C129" s="70" t="s">
        <v>174</v>
      </c>
      <c r="D129" s="33"/>
      <c r="E129" s="33"/>
      <c r="F129" s="33"/>
      <c r="G129" s="33"/>
      <c r="H129" s="33"/>
      <c r="I129" s="103"/>
      <c r="J129" s="150">
        <f>BK129</f>
        <v>0</v>
      </c>
      <c r="K129" s="33"/>
      <c r="L129" s="34"/>
      <c r="M129" s="66"/>
      <c r="N129" s="57"/>
      <c r="O129" s="67"/>
      <c r="P129" s="151">
        <f>P130+P240</f>
        <v>0</v>
      </c>
      <c r="Q129" s="67"/>
      <c r="R129" s="151">
        <f>R130+R240</f>
        <v>114.3754509</v>
      </c>
      <c r="S129" s="67"/>
      <c r="T129" s="152">
        <f>T130+T240</f>
        <v>13.953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149</v>
      </c>
      <c r="BK129" s="153">
        <f>BK130+BK240</f>
        <v>0</v>
      </c>
    </row>
    <row r="130" spans="2:63" s="12" customFormat="1" ht="25.9" customHeight="1">
      <c r="B130" s="154"/>
      <c r="D130" s="155" t="s">
        <v>74</v>
      </c>
      <c r="E130" s="156" t="s">
        <v>175</v>
      </c>
      <c r="F130" s="156" t="s">
        <v>176</v>
      </c>
      <c r="I130" s="157"/>
      <c r="J130" s="158">
        <f>BK130</f>
        <v>0</v>
      </c>
      <c r="L130" s="154"/>
      <c r="M130" s="159"/>
      <c r="N130" s="160"/>
      <c r="O130" s="160"/>
      <c r="P130" s="161">
        <f>P131+P184+P198+P202+P224+P238</f>
        <v>0</v>
      </c>
      <c r="Q130" s="160"/>
      <c r="R130" s="161">
        <f>R131+R184+R198+R202+R224+R238</f>
        <v>114.3754509</v>
      </c>
      <c r="S130" s="160"/>
      <c r="T130" s="162">
        <f>T131+T184+T198+T202+T224+T238</f>
        <v>13.953</v>
      </c>
      <c r="AR130" s="155" t="s">
        <v>82</v>
      </c>
      <c r="AT130" s="163" t="s">
        <v>74</v>
      </c>
      <c r="AU130" s="163" t="s">
        <v>75</v>
      </c>
      <c r="AY130" s="155" t="s">
        <v>177</v>
      </c>
      <c r="BK130" s="164">
        <f>BK131+BK184+BK198+BK202+BK224+BK238</f>
        <v>0</v>
      </c>
    </row>
    <row r="131" spans="2:63" s="12" customFormat="1" ht="22.9" customHeight="1">
      <c r="B131" s="154"/>
      <c r="D131" s="155" t="s">
        <v>74</v>
      </c>
      <c r="E131" s="165" t="s">
        <v>82</v>
      </c>
      <c r="F131" s="165" t="s">
        <v>178</v>
      </c>
      <c r="I131" s="157"/>
      <c r="J131" s="166">
        <f>BK131</f>
        <v>0</v>
      </c>
      <c r="L131" s="154"/>
      <c r="M131" s="159"/>
      <c r="N131" s="160"/>
      <c r="O131" s="160"/>
      <c r="P131" s="161">
        <f>SUM(P132:P183)</f>
        <v>0</v>
      </c>
      <c r="Q131" s="160"/>
      <c r="R131" s="161">
        <f>SUM(R132:R183)</f>
        <v>36.04844</v>
      </c>
      <c r="S131" s="160"/>
      <c r="T131" s="162">
        <f>SUM(T132:T183)</f>
        <v>13.953</v>
      </c>
      <c r="AR131" s="155" t="s">
        <v>82</v>
      </c>
      <c r="AT131" s="163" t="s">
        <v>74</v>
      </c>
      <c r="AU131" s="163" t="s">
        <v>82</v>
      </c>
      <c r="AY131" s="155" t="s">
        <v>177</v>
      </c>
      <c r="BK131" s="164">
        <f>SUM(BK132:BK183)</f>
        <v>0</v>
      </c>
    </row>
    <row r="132" spans="1:65" s="2" customFormat="1" ht="24" customHeight="1">
      <c r="A132" s="33"/>
      <c r="B132" s="167"/>
      <c r="C132" s="168" t="s">
        <v>82</v>
      </c>
      <c r="D132" s="168" t="s">
        <v>179</v>
      </c>
      <c r="E132" s="169" t="s">
        <v>1138</v>
      </c>
      <c r="F132" s="170" t="s">
        <v>1139</v>
      </c>
      <c r="G132" s="171" t="s">
        <v>182</v>
      </c>
      <c r="H132" s="172">
        <v>17</v>
      </c>
      <c r="I132" s="173"/>
      <c r="J132" s="174">
        <f>ROUND(I132*H132,2)</f>
        <v>0</v>
      </c>
      <c r="K132" s="170" t="s">
        <v>183</v>
      </c>
      <c r="L132" s="34"/>
      <c r="M132" s="175" t="s">
        <v>1</v>
      </c>
      <c r="N132" s="176" t="s">
        <v>40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0.255</v>
      </c>
      <c r="T132" s="178">
        <f>S132*H132</f>
        <v>4.335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184</v>
      </c>
      <c r="AT132" s="179" t="s">
        <v>179</v>
      </c>
      <c r="AU132" s="179" t="s">
        <v>84</v>
      </c>
      <c r="AY132" s="18" t="s">
        <v>177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82</v>
      </c>
      <c r="BK132" s="180">
        <f>ROUND(I132*H132,2)</f>
        <v>0</v>
      </c>
      <c r="BL132" s="18" t="s">
        <v>184</v>
      </c>
      <c r="BM132" s="179" t="s">
        <v>1199</v>
      </c>
    </row>
    <row r="133" spans="2:51" s="13" customFormat="1" ht="12">
      <c r="B133" s="181"/>
      <c r="D133" s="182" t="s">
        <v>189</v>
      </c>
      <c r="E133" s="183" t="s">
        <v>1</v>
      </c>
      <c r="F133" s="184" t="s">
        <v>1200</v>
      </c>
      <c r="H133" s="185">
        <v>17</v>
      </c>
      <c r="I133" s="186"/>
      <c r="L133" s="181"/>
      <c r="M133" s="187"/>
      <c r="N133" s="188"/>
      <c r="O133" s="188"/>
      <c r="P133" s="188"/>
      <c r="Q133" s="188"/>
      <c r="R133" s="188"/>
      <c r="S133" s="188"/>
      <c r="T133" s="189"/>
      <c r="AT133" s="183" t="s">
        <v>189</v>
      </c>
      <c r="AU133" s="183" t="s">
        <v>84</v>
      </c>
      <c r="AV133" s="13" t="s">
        <v>84</v>
      </c>
      <c r="AW133" s="13" t="s">
        <v>31</v>
      </c>
      <c r="AX133" s="13" t="s">
        <v>82</v>
      </c>
      <c r="AY133" s="183" t="s">
        <v>177</v>
      </c>
    </row>
    <row r="134" spans="1:65" s="2" customFormat="1" ht="24" customHeight="1">
      <c r="A134" s="33"/>
      <c r="B134" s="167"/>
      <c r="C134" s="168" t="s">
        <v>84</v>
      </c>
      <c r="D134" s="168" t="s">
        <v>179</v>
      </c>
      <c r="E134" s="169" t="s">
        <v>848</v>
      </c>
      <c r="F134" s="170" t="s">
        <v>849</v>
      </c>
      <c r="G134" s="171" t="s">
        <v>182</v>
      </c>
      <c r="H134" s="172">
        <v>17</v>
      </c>
      <c r="I134" s="173"/>
      <c r="J134" s="174">
        <f>ROUND(I134*H134,2)</f>
        <v>0</v>
      </c>
      <c r="K134" s="170" t="s">
        <v>183</v>
      </c>
      <c r="L134" s="34"/>
      <c r="M134" s="175" t="s">
        <v>1</v>
      </c>
      <c r="N134" s="176" t="s">
        <v>40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0.29</v>
      </c>
      <c r="T134" s="178">
        <f>S134*H134</f>
        <v>4.93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184</v>
      </c>
      <c r="AT134" s="179" t="s">
        <v>179</v>
      </c>
      <c r="AU134" s="179" t="s">
        <v>84</v>
      </c>
      <c r="AY134" s="18" t="s">
        <v>177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82</v>
      </c>
      <c r="BK134" s="180">
        <f>ROUND(I134*H134,2)</f>
        <v>0</v>
      </c>
      <c r="BL134" s="18" t="s">
        <v>184</v>
      </c>
      <c r="BM134" s="179" t="s">
        <v>1201</v>
      </c>
    </row>
    <row r="135" spans="1:65" s="2" customFormat="1" ht="24" customHeight="1">
      <c r="A135" s="33"/>
      <c r="B135" s="167"/>
      <c r="C135" s="168" t="s">
        <v>191</v>
      </c>
      <c r="D135" s="168" t="s">
        <v>179</v>
      </c>
      <c r="E135" s="169" t="s">
        <v>897</v>
      </c>
      <c r="F135" s="170" t="s">
        <v>898</v>
      </c>
      <c r="G135" s="171" t="s">
        <v>182</v>
      </c>
      <c r="H135" s="172">
        <v>11</v>
      </c>
      <c r="I135" s="173"/>
      <c r="J135" s="174">
        <f>ROUND(I135*H135,2)</f>
        <v>0</v>
      </c>
      <c r="K135" s="170" t="s">
        <v>183</v>
      </c>
      <c r="L135" s="34"/>
      <c r="M135" s="175" t="s">
        <v>1</v>
      </c>
      <c r="N135" s="176" t="s">
        <v>40</v>
      </c>
      <c r="O135" s="59"/>
      <c r="P135" s="177">
        <f>O135*H135</f>
        <v>0</v>
      </c>
      <c r="Q135" s="177">
        <v>4E-05</v>
      </c>
      <c r="R135" s="177">
        <f>Q135*H135</f>
        <v>0.00044</v>
      </c>
      <c r="S135" s="177">
        <v>0.128</v>
      </c>
      <c r="T135" s="178">
        <f>S135*H135</f>
        <v>1.408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9" t="s">
        <v>184</v>
      </c>
      <c r="AT135" s="179" t="s">
        <v>179</v>
      </c>
      <c r="AU135" s="179" t="s">
        <v>84</v>
      </c>
      <c r="AY135" s="18" t="s">
        <v>177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18" t="s">
        <v>82</v>
      </c>
      <c r="BK135" s="180">
        <f>ROUND(I135*H135,2)</f>
        <v>0</v>
      </c>
      <c r="BL135" s="18" t="s">
        <v>184</v>
      </c>
      <c r="BM135" s="179" t="s">
        <v>1202</v>
      </c>
    </row>
    <row r="136" spans="2:51" s="13" customFormat="1" ht="12">
      <c r="B136" s="181"/>
      <c r="D136" s="182" t="s">
        <v>189</v>
      </c>
      <c r="E136" s="183" t="s">
        <v>1</v>
      </c>
      <c r="F136" s="184" t="s">
        <v>1203</v>
      </c>
      <c r="H136" s="185">
        <v>11</v>
      </c>
      <c r="I136" s="186"/>
      <c r="L136" s="181"/>
      <c r="M136" s="187"/>
      <c r="N136" s="188"/>
      <c r="O136" s="188"/>
      <c r="P136" s="188"/>
      <c r="Q136" s="188"/>
      <c r="R136" s="188"/>
      <c r="S136" s="188"/>
      <c r="T136" s="189"/>
      <c r="AT136" s="183" t="s">
        <v>189</v>
      </c>
      <c r="AU136" s="183" t="s">
        <v>84</v>
      </c>
      <c r="AV136" s="13" t="s">
        <v>84</v>
      </c>
      <c r="AW136" s="13" t="s">
        <v>31</v>
      </c>
      <c r="AX136" s="13" t="s">
        <v>82</v>
      </c>
      <c r="AY136" s="183" t="s">
        <v>177</v>
      </c>
    </row>
    <row r="137" spans="1:65" s="2" customFormat="1" ht="16.5" customHeight="1">
      <c r="A137" s="33"/>
      <c r="B137" s="167"/>
      <c r="C137" s="168" t="s">
        <v>184</v>
      </c>
      <c r="D137" s="168" t="s">
        <v>179</v>
      </c>
      <c r="E137" s="169" t="s">
        <v>192</v>
      </c>
      <c r="F137" s="170" t="s">
        <v>193</v>
      </c>
      <c r="G137" s="171" t="s">
        <v>194</v>
      </c>
      <c r="H137" s="172">
        <v>16</v>
      </c>
      <c r="I137" s="173"/>
      <c r="J137" s="174">
        <f>ROUND(I137*H137,2)</f>
        <v>0</v>
      </c>
      <c r="K137" s="170" t="s">
        <v>183</v>
      </c>
      <c r="L137" s="34"/>
      <c r="M137" s="175" t="s">
        <v>1</v>
      </c>
      <c r="N137" s="176" t="s">
        <v>40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0.205</v>
      </c>
      <c r="T137" s="178">
        <f>S137*H137</f>
        <v>3.28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184</v>
      </c>
      <c r="AT137" s="179" t="s">
        <v>179</v>
      </c>
      <c r="AU137" s="179" t="s">
        <v>84</v>
      </c>
      <c r="AY137" s="18" t="s">
        <v>177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82</v>
      </c>
      <c r="BK137" s="180">
        <f>ROUND(I137*H137,2)</f>
        <v>0</v>
      </c>
      <c r="BL137" s="18" t="s">
        <v>184</v>
      </c>
      <c r="BM137" s="179" t="s">
        <v>1204</v>
      </c>
    </row>
    <row r="138" spans="1:65" s="2" customFormat="1" ht="16.5" customHeight="1">
      <c r="A138" s="33"/>
      <c r="B138" s="167"/>
      <c r="C138" s="168" t="s">
        <v>203</v>
      </c>
      <c r="D138" s="168" t="s">
        <v>179</v>
      </c>
      <c r="E138" s="169" t="s">
        <v>468</v>
      </c>
      <c r="F138" s="170" t="s">
        <v>469</v>
      </c>
      <c r="G138" s="171" t="s">
        <v>198</v>
      </c>
      <c r="H138" s="172">
        <v>4.5</v>
      </c>
      <c r="I138" s="173"/>
      <c r="J138" s="174">
        <f>ROUND(I138*H138,2)</f>
        <v>0</v>
      </c>
      <c r="K138" s="170" t="s">
        <v>183</v>
      </c>
      <c r="L138" s="34"/>
      <c r="M138" s="175" t="s">
        <v>1</v>
      </c>
      <c r="N138" s="176" t="s">
        <v>40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184</v>
      </c>
      <c r="AT138" s="179" t="s">
        <v>179</v>
      </c>
      <c r="AU138" s="179" t="s">
        <v>84</v>
      </c>
      <c r="AY138" s="18" t="s">
        <v>177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82</v>
      </c>
      <c r="BK138" s="180">
        <f>ROUND(I138*H138,2)</f>
        <v>0</v>
      </c>
      <c r="BL138" s="18" t="s">
        <v>184</v>
      </c>
      <c r="BM138" s="179" t="s">
        <v>1205</v>
      </c>
    </row>
    <row r="139" spans="2:51" s="13" customFormat="1" ht="12">
      <c r="B139" s="181"/>
      <c r="D139" s="182" t="s">
        <v>189</v>
      </c>
      <c r="E139" s="183" t="s">
        <v>447</v>
      </c>
      <c r="F139" s="184" t="s">
        <v>1206</v>
      </c>
      <c r="H139" s="185">
        <v>4.5</v>
      </c>
      <c r="I139" s="186"/>
      <c r="L139" s="181"/>
      <c r="M139" s="187"/>
      <c r="N139" s="188"/>
      <c r="O139" s="188"/>
      <c r="P139" s="188"/>
      <c r="Q139" s="188"/>
      <c r="R139" s="188"/>
      <c r="S139" s="188"/>
      <c r="T139" s="189"/>
      <c r="AT139" s="183" t="s">
        <v>189</v>
      </c>
      <c r="AU139" s="183" t="s">
        <v>84</v>
      </c>
      <c r="AV139" s="13" t="s">
        <v>84</v>
      </c>
      <c r="AW139" s="13" t="s">
        <v>31</v>
      </c>
      <c r="AX139" s="13" t="s">
        <v>82</v>
      </c>
      <c r="AY139" s="183" t="s">
        <v>177</v>
      </c>
    </row>
    <row r="140" spans="1:65" s="2" customFormat="1" ht="24" customHeight="1">
      <c r="A140" s="33"/>
      <c r="B140" s="167"/>
      <c r="C140" s="168" t="s">
        <v>208</v>
      </c>
      <c r="D140" s="168" t="s">
        <v>179</v>
      </c>
      <c r="E140" s="169" t="s">
        <v>810</v>
      </c>
      <c r="F140" s="170" t="s">
        <v>811</v>
      </c>
      <c r="G140" s="171" t="s">
        <v>198</v>
      </c>
      <c r="H140" s="172">
        <v>21.938</v>
      </c>
      <c r="I140" s="173"/>
      <c r="J140" s="174">
        <f>ROUND(I140*H140,2)</f>
        <v>0</v>
      </c>
      <c r="K140" s="170" t="s">
        <v>589</v>
      </c>
      <c r="L140" s="34"/>
      <c r="M140" s="175" t="s">
        <v>1</v>
      </c>
      <c r="N140" s="176" t="s">
        <v>40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184</v>
      </c>
      <c r="AT140" s="179" t="s">
        <v>179</v>
      </c>
      <c r="AU140" s="179" t="s">
        <v>84</v>
      </c>
      <c r="AY140" s="18" t="s">
        <v>177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82</v>
      </c>
      <c r="BK140" s="180">
        <f>ROUND(I140*H140,2)</f>
        <v>0</v>
      </c>
      <c r="BL140" s="18" t="s">
        <v>184</v>
      </c>
      <c r="BM140" s="179" t="s">
        <v>1207</v>
      </c>
    </row>
    <row r="141" spans="2:51" s="14" customFormat="1" ht="12">
      <c r="B141" s="190"/>
      <c r="D141" s="182" t="s">
        <v>189</v>
      </c>
      <c r="E141" s="191" t="s">
        <v>1</v>
      </c>
      <c r="F141" s="192" t="s">
        <v>905</v>
      </c>
      <c r="H141" s="191" t="s">
        <v>1</v>
      </c>
      <c r="I141" s="193"/>
      <c r="L141" s="190"/>
      <c r="M141" s="194"/>
      <c r="N141" s="195"/>
      <c r="O141" s="195"/>
      <c r="P141" s="195"/>
      <c r="Q141" s="195"/>
      <c r="R141" s="195"/>
      <c r="S141" s="195"/>
      <c r="T141" s="196"/>
      <c r="AT141" s="191" t="s">
        <v>189</v>
      </c>
      <c r="AU141" s="191" t="s">
        <v>84</v>
      </c>
      <c r="AV141" s="14" t="s">
        <v>82</v>
      </c>
      <c r="AW141" s="14" t="s">
        <v>31</v>
      </c>
      <c r="AX141" s="14" t="s">
        <v>75</v>
      </c>
      <c r="AY141" s="191" t="s">
        <v>177</v>
      </c>
    </row>
    <row r="142" spans="2:51" s="13" customFormat="1" ht="12">
      <c r="B142" s="181"/>
      <c r="D142" s="182" t="s">
        <v>189</v>
      </c>
      <c r="E142" s="183" t="s">
        <v>880</v>
      </c>
      <c r="F142" s="184" t="s">
        <v>1208</v>
      </c>
      <c r="H142" s="185">
        <v>21</v>
      </c>
      <c r="I142" s="186"/>
      <c r="L142" s="181"/>
      <c r="M142" s="187"/>
      <c r="N142" s="188"/>
      <c r="O142" s="188"/>
      <c r="P142" s="188"/>
      <c r="Q142" s="188"/>
      <c r="R142" s="188"/>
      <c r="S142" s="188"/>
      <c r="T142" s="189"/>
      <c r="AT142" s="183" t="s">
        <v>189</v>
      </c>
      <c r="AU142" s="183" t="s">
        <v>84</v>
      </c>
      <c r="AV142" s="13" t="s">
        <v>84</v>
      </c>
      <c r="AW142" s="13" t="s">
        <v>31</v>
      </c>
      <c r="AX142" s="13" t="s">
        <v>75</v>
      </c>
      <c r="AY142" s="183" t="s">
        <v>177</v>
      </c>
    </row>
    <row r="143" spans="2:51" s="14" customFormat="1" ht="12">
      <c r="B143" s="190"/>
      <c r="D143" s="182" t="s">
        <v>189</v>
      </c>
      <c r="E143" s="191" t="s">
        <v>1</v>
      </c>
      <c r="F143" s="192" t="s">
        <v>907</v>
      </c>
      <c r="H143" s="191" t="s">
        <v>1</v>
      </c>
      <c r="I143" s="193"/>
      <c r="L143" s="190"/>
      <c r="M143" s="194"/>
      <c r="N143" s="195"/>
      <c r="O143" s="195"/>
      <c r="P143" s="195"/>
      <c r="Q143" s="195"/>
      <c r="R143" s="195"/>
      <c r="S143" s="195"/>
      <c r="T143" s="196"/>
      <c r="AT143" s="191" t="s">
        <v>189</v>
      </c>
      <c r="AU143" s="191" t="s">
        <v>84</v>
      </c>
      <c r="AV143" s="14" t="s">
        <v>82</v>
      </c>
      <c r="AW143" s="14" t="s">
        <v>31</v>
      </c>
      <c r="AX143" s="14" t="s">
        <v>75</v>
      </c>
      <c r="AY143" s="191" t="s">
        <v>177</v>
      </c>
    </row>
    <row r="144" spans="2:51" s="13" customFormat="1" ht="12">
      <c r="B144" s="181"/>
      <c r="D144" s="182" t="s">
        <v>189</v>
      </c>
      <c r="E144" s="183" t="s">
        <v>1</v>
      </c>
      <c r="F144" s="184" t="s">
        <v>909</v>
      </c>
      <c r="H144" s="185">
        <v>0.938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189</v>
      </c>
      <c r="AU144" s="183" t="s">
        <v>84</v>
      </c>
      <c r="AV144" s="13" t="s">
        <v>84</v>
      </c>
      <c r="AW144" s="13" t="s">
        <v>31</v>
      </c>
      <c r="AX144" s="13" t="s">
        <v>75</v>
      </c>
      <c r="AY144" s="183" t="s">
        <v>177</v>
      </c>
    </row>
    <row r="145" spans="2:51" s="15" customFormat="1" ht="12">
      <c r="B145" s="197"/>
      <c r="D145" s="182" t="s">
        <v>189</v>
      </c>
      <c r="E145" s="198" t="s">
        <v>444</v>
      </c>
      <c r="F145" s="199" t="s">
        <v>202</v>
      </c>
      <c r="H145" s="200">
        <v>21.938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189</v>
      </c>
      <c r="AU145" s="198" t="s">
        <v>84</v>
      </c>
      <c r="AV145" s="15" t="s">
        <v>184</v>
      </c>
      <c r="AW145" s="15" t="s">
        <v>31</v>
      </c>
      <c r="AX145" s="15" t="s">
        <v>82</v>
      </c>
      <c r="AY145" s="198" t="s">
        <v>177</v>
      </c>
    </row>
    <row r="146" spans="1:65" s="2" customFormat="1" ht="24" customHeight="1">
      <c r="A146" s="33"/>
      <c r="B146" s="167"/>
      <c r="C146" s="168" t="s">
        <v>213</v>
      </c>
      <c r="D146" s="168" t="s">
        <v>179</v>
      </c>
      <c r="E146" s="169" t="s">
        <v>480</v>
      </c>
      <c r="F146" s="170" t="s">
        <v>481</v>
      </c>
      <c r="G146" s="171" t="s">
        <v>198</v>
      </c>
      <c r="H146" s="172">
        <v>1.485</v>
      </c>
      <c r="I146" s="173"/>
      <c r="J146" s="174">
        <f>ROUND(I146*H146,2)</f>
        <v>0</v>
      </c>
      <c r="K146" s="170" t="s">
        <v>183</v>
      </c>
      <c r="L146" s="34"/>
      <c r="M146" s="175" t="s">
        <v>1</v>
      </c>
      <c r="N146" s="176" t="s">
        <v>40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184</v>
      </c>
      <c r="AT146" s="179" t="s">
        <v>179</v>
      </c>
      <c r="AU146" s="179" t="s">
        <v>84</v>
      </c>
      <c r="AY146" s="18" t="s">
        <v>177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82</v>
      </c>
      <c r="BK146" s="180">
        <f>ROUND(I146*H146,2)</f>
        <v>0</v>
      </c>
      <c r="BL146" s="18" t="s">
        <v>184</v>
      </c>
      <c r="BM146" s="179" t="s">
        <v>1209</v>
      </c>
    </row>
    <row r="147" spans="2:51" s="14" customFormat="1" ht="12">
      <c r="B147" s="190"/>
      <c r="D147" s="182" t="s">
        <v>189</v>
      </c>
      <c r="E147" s="191" t="s">
        <v>1</v>
      </c>
      <c r="F147" s="192" t="s">
        <v>914</v>
      </c>
      <c r="H147" s="191" t="s">
        <v>1</v>
      </c>
      <c r="I147" s="193"/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189</v>
      </c>
      <c r="AU147" s="191" t="s">
        <v>84</v>
      </c>
      <c r="AV147" s="14" t="s">
        <v>82</v>
      </c>
      <c r="AW147" s="14" t="s">
        <v>31</v>
      </c>
      <c r="AX147" s="14" t="s">
        <v>75</v>
      </c>
      <c r="AY147" s="191" t="s">
        <v>177</v>
      </c>
    </row>
    <row r="148" spans="2:51" s="13" customFormat="1" ht="12">
      <c r="B148" s="181"/>
      <c r="D148" s="182" t="s">
        <v>189</v>
      </c>
      <c r="E148" s="183" t="s">
        <v>1</v>
      </c>
      <c r="F148" s="184" t="s">
        <v>1210</v>
      </c>
      <c r="H148" s="185">
        <v>1.215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75</v>
      </c>
      <c r="AY148" s="183" t="s">
        <v>177</v>
      </c>
    </row>
    <row r="149" spans="2:51" s="13" customFormat="1" ht="12">
      <c r="B149" s="181"/>
      <c r="D149" s="182" t="s">
        <v>189</v>
      </c>
      <c r="E149" s="183" t="s">
        <v>1</v>
      </c>
      <c r="F149" s="184" t="s">
        <v>1211</v>
      </c>
      <c r="H149" s="185">
        <v>0.27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189</v>
      </c>
      <c r="AU149" s="183" t="s">
        <v>84</v>
      </c>
      <c r="AV149" s="13" t="s">
        <v>84</v>
      </c>
      <c r="AW149" s="13" t="s">
        <v>31</v>
      </c>
      <c r="AX149" s="13" t="s">
        <v>75</v>
      </c>
      <c r="AY149" s="183" t="s">
        <v>177</v>
      </c>
    </row>
    <row r="150" spans="2:51" s="15" customFormat="1" ht="12">
      <c r="B150" s="197"/>
      <c r="D150" s="182" t="s">
        <v>189</v>
      </c>
      <c r="E150" s="198" t="s">
        <v>449</v>
      </c>
      <c r="F150" s="199" t="s">
        <v>202</v>
      </c>
      <c r="H150" s="200">
        <v>1.485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189</v>
      </c>
      <c r="AU150" s="198" t="s">
        <v>84</v>
      </c>
      <c r="AV150" s="15" t="s">
        <v>184</v>
      </c>
      <c r="AW150" s="15" t="s">
        <v>31</v>
      </c>
      <c r="AX150" s="15" t="s">
        <v>82</v>
      </c>
      <c r="AY150" s="198" t="s">
        <v>177</v>
      </c>
    </row>
    <row r="151" spans="1:65" s="2" customFormat="1" ht="24" customHeight="1">
      <c r="A151" s="33"/>
      <c r="B151" s="167"/>
      <c r="C151" s="168" t="s">
        <v>217</v>
      </c>
      <c r="D151" s="168" t="s">
        <v>179</v>
      </c>
      <c r="E151" s="169" t="s">
        <v>489</v>
      </c>
      <c r="F151" s="170" t="s">
        <v>490</v>
      </c>
      <c r="G151" s="171" t="s">
        <v>198</v>
      </c>
      <c r="H151" s="172">
        <v>0.446</v>
      </c>
      <c r="I151" s="173"/>
      <c r="J151" s="174">
        <f>ROUND(I151*H151,2)</f>
        <v>0</v>
      </c>
      <c r="K151" s="170" t="s">
        <v>183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1212</v>
      </c>
    </row>
    <row r="152" spans="2:51" s="13" customFormat="1" ht="12">
      <c r="B152" s="181"/>
      <c r="D152" s="182" t="s">
        <v>189</v>
      </c>
      <c r="E152" s="183" t="s">
        <v>1</v>
      </c>
      <c r="F152" s="184" t="s">
        <v>492</v>
      </c>
      <c r="H152" s="185">
        <v>0.446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189</v>
      </c>
      <c r="AU152" s="183" t="s">
        <v>84</v>
      </c>
      <c r="AV152" s="13" t="s">
        <v>84</v>
      </c>
      <c r="AW152" s="13" t="s">
        <v>31</v>
      </c>
      <c r="AX152" s="13" t="s">
        <v>82</v>
      </c>
      <c r="AY152" s="183" t="s">
        <v>177</v>
      </c>
    </row>
    <row r="153" spans="1:65" s="2" customFormat="1" ht="24" customHeight="1">
      <c r="A153" s="33"/>
      <c r="B153" s="167"/>
      <c r="C153" s="168" t="s">
        <v>222</v>
      </c>
      <c r="D153" s="168" t="s">
        <v>179</v>
      </c>
      <c r="E153" s="169" t="s">
        <v>209</v>
      </c>
      <c r="F153" s="170" t="s">
        <v>210</v>
      </c>
      <c r="G153" s="171" t="s">
        <v>198</v>
      </c>
      <c r="H153" s="172">
        <v>5.7</v>
      </c>
      <c r="I153" s="173"/>
      <c r="J153" s="174">
        <f>ROUND(I153*H153,2)</f>
        <v>0</v>
      </c>
      <c r="K153" s="170" t="s">
        <v>183</v>
      </c>
      <c r="L153" s="34"/>
      <c r="M153" s="175" t="s">
        <v>1</v>
      </c>
      <c r="N153" s="176" t="s">
        <v>40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184</v>
      </c>
      <c r="AT153" s="179" t="s">
        <v>179</v>
      </c>
      <c r="AU153" s="179" t="s">
        <v>84</v>
      </c>
      <c r="AY153" s="18" t="s">
        <v>177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82</v>
      </c>
      <c r="BK153" s="180">
        <f>ROUND(I153*H153,2)</f>
        <v>0</v>
      </c>
      <c r="BL153" s="18" t="s">
        <v>184</v>
      </c>
      <c r="BM153" s="179" t="s">
        <v>1213</v>
      </c>
    </row>
    <row r="154" spans="2:51" s="13" customFormat="1" ht="12">
      <c r="B154" s="181"/>
      <c r="D154" s="182" t="s">
        <v>189</v>
      </c>
      <c r="E154" s="183" t="s">
        <v>1</v>
      </c>
      <c r="F154" s="184" t="s">
        <v>920</v>
      </c>
      <c r="H154" s="185">
        <v>4.5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189</v>
      </c>
      <c r="AU154" s="183" t="s">
        <v>84</v>
      </c>
      <c r="AV154" s="13" t="s">
        <v>84</v>
      </c>
      <c r="AW154" s="13" t="s">
        <v>31</v>
      </c>
      <c r="AX154" s="13" t="s">
        <v>75</v>
      </c>
      <c r="AY154" s="183" t="s">
        <v>177</v>
      </c>
    </row>
    <row r="155" spans="2:51" s="13" customFormat="1" ht="12">
      <c r="B155" s="181"/>
      <c r="D155" s="182" t="s">
        <v>189</v>
      </c>
      <c r="E155" s="183" t="s">
        <v>1</v>
      </c>
      <c r="F155" s="184" t="s">
        <v>921</v>
      </c>
      <c r="H155" s="185">
        <v>1.2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189</v>
      </c>
      <c r="AU155" s="183" t="s">
        <v>84</v>
      </c>
      <c r="AV155" s="13" t="s">
        <v>84</v>
      </c>
      <c r="AW155" s="13" t="s">
        <v>31</v>
      </c>
      <c r="AX155" s="13" t="s">
        <v>75</v>
      </c>
      <c r="AY155" s="183" t="s">
        <v>177</v>
      </c>
    </row>
    <row r="156" spans="2:51" s="15" customFormat="1" ht="12">
      <c r="B156" s="197"/>
      <c r="D156" s="182" t="s">
        <v>189</v>
      </c>
      <c r="E156" s="198" t="s">
        <v>1</v>
      </c>
      <c r="F156" s="199" t="s">
        <v>202</v>
      </c>
      <c r="H156" s="200">
        <v>5.7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189</v>
      </c>
      <c r="AU156" s="198" t="s">
        <v>84</v>
      </c>
      <c r="AV156" s="15" t="s">
        <v>184</v>
      </c>
      <c r="AW156" s="15" t="s">
        <v>31</v>
      </c>
      <c r="AX156" s="15" t="s">
        <v>82</v>
      </c>
      <c r="AY156" s="198" t="s">
        <v>177</v>
      </c>
    </row>
    <row r="157" spans="1:65" s="2" customFormat="1" ht="24" customHeight="1">
      <c r="A157" s="33"/>
      <c r="B157" s="167"/>
      <c r="C157" s="168" t="s">
        <v>227</v>
      </c>
      <c r="D157" s="168" t="s">
        <v>179</v>
      </c>
      <c r="E157" s="169" t="s">
        <v>214</v>
      </c>
      <c r="F157" s="170" t="s">
        <v>215</v>
      </c>
      <c r="G157" s="171" t="s">
        <v>198</v>
      </c>
      <c r="H157" s="172">
        <v>23.423</v>
      </c>
      <c r="I157" s="173"/>
      <c r="J157" s="174">
        <f>ROUND(I157*H157,2)</f>
        <v>0</v>
      </c>
      <c r="K157" s="170" t="s">
        <v>183</v>
      </c>
      <c r="L157" s="34"/>
      <c r="M157" s="175" t="s">
        <v>1</v>
      </c>
      <c r="N157" s="176" t="s">
        <v>40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184</v>
      </c>
      <c r="AT157" s="179" t="s">
        <v>179</v>
      </c>
      <c r="AU157" s="179" t="s">
        <v>84</v>
      </c>
      <c r="AY157" s="18" t="s">
        <v>177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82</v>
      </c>
      <c r="BK157" s="180">
        <f>ROUND(I157*H157,2)</f>
        <v>0</v>
      </c>
      <c r="BL157" s="18" t="s">
        <v>184</v>
      </c>
      <c r="BM157" s="179" t="s">
        <v>1214</v>
      </c>
    </row>
    <row r="158" spans="2:51" s="14" customFormat="1" ht="12">
      <c r="B158" s="190"/>
      <c r="D158" s="182" t="s">
        <v>189</v>
      </c>
      <c r="E158" s="191" t="s">
        <v>1</v>
      </c>
      <c r="F158" s="192" t="s">
        <v>923</v>
      </c>
      <c r="H158" s="191" t="s">
        <v>1</v>
      </c>
      <c r="I158" s="193"/>
      <c r="L158" s="190"/>
      <c r="M158" s="194"/>
      <c r="N158" s="195"/>
      <c r="O158" s="195"/>
      <c r="P158" s="195"/>
      <c r="Q158" s="195"/>
      <c r="R158" s="195"/>
      <c r="S158" s="195"/>
      <c r="T158" s="196"/>
      <c r="AT158" s="191" t="s">
        <v>189</v>
      </c>
      <c r="AU158" s="191" t="s">
        <v>84</v>
      </c>
      <c r="AV158" s="14" t="s">
        <v>82</v>
      </c>
      <c r="AW158" s="14" t="s">
        <v>31</v>
      </c>
      <c r="AX158" s="14" t="s">
        <v>75</v>
      </c>
      <c r="AY158" s="191" t="s">
        <v>177</v>
      </c>
    </row>
    <row r="159" spans="2:51" s="13" customFormat="1" ht="12">
      <c r="B159" s="181"/>
      <c r="D159" s="182" t="s">
        <v>189</v>
      </c>
      <c r="E159" s="183" t="s">
        <v>1</v>
      </c>
      <c r="F159" s="184" t="s">
        <v>924</v>
      </c>
      <c r="H159" s="185">
        <v>23.423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189</v>
      </c>
      <c r="AU159" s="183" t="s">
        <v>84</v>
      </c>
      <c r="AV159" s="13" t="s">
        <v>84</v>
      </c>
      <c r="AW159" s="13" t="s">
        <v>31</v>
      </c>
      <c r="AX159" s="13" t="s">
        <v>75</v>
      </c>
      <c r="AY159" s="183" t="s">
        <v>177</v>
      </c>
    </row>
    <row r="160" spans="2:51" s="15" customFormat="1" ht="12">
      <c r="B160" s="197"/>
      <c r="D160" s="182" t="s">
        <v>189</v>
      </c>
      <c r="E160" s="198" t="s">
        <v>131</v>
      </c>
      <c r="F160" s="199" t="s">
        <v>202</v>
      </c>
      <c r="H160" s="200">
        <v>23.423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189</v>
      </c>
      <c r="AU160" s="198" t="s">
        <v>84</v>
      </c>
      <c r="AV160" s="15" t="s">
        <v>184</v>
      </c>
      <c r="AW160" s="15" t="s">
        <v>31</v>
      </c>
      <c r="AX160" s="15" t="s">
        <v>82</v>
      </c>
      <c r="AY160" s="198" t="s">
        <v>177</v>
      </c>
    </row>
    <row r="161" spans="1:65" s="2" customFormat="1" ht="24" customHeight="1">
      <c r="A161" s="33"/>
      <c r="B161" s="167"/>
      <c r="C161" s="168" t="s">
        <v>231</v>
      </c>
      <c r="D161" s="168" t="s">
        <v>179</v>
      </c>
      <c r="E161" s="169" t="s">
        <v>218</v>
      </c>
      <c r="F161" s="170" t="s">
        <v>219</v>
      </c>
      <c r="G161" s="171" t="s">
        <v>198</v>
      </c>
      <c r="H161" s="172">
        <v>117.115</v>
      </c>
      <c r="I161" s="173"/>
      <c r="J161" s="174">
        <f>ROUND(I161*H161,2)</f>
        <v>0</v>
      </c>
      <c r="K161" s="170" t="s">
        <v>183</v>
      </c>
      <c r="L161" s="34"/>
      <c r="M161" s="175" t="s">
        <v>1</v>
      </c>
      <c r="N161" s="176" t="s">
        <v>40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184</v>
      </c>
      <c r="AT161" s="179" t="s">
        <v>179</v>
      </c>
      <c r="AU161" s="179" t="s">
        <v>84</v>
      </c>
      <c r="AY161" s="18" t="s">
        <v>177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82</v>
      </c>
      <c r="BK161" s="180">
        <f>ROUND(I161*H161,2)</f>
        <v>0</v>
      </c>
      <c r="BL161" s="18" t="s">
        <v>184</v>
      </c>
      <c r="BM161" s="179" t="s">
        <v>1215</v>
      </c>
    </row>
    <row r="162" spans="2:51" s="13" customFormat="1" ht="12">
      <c r="B162" s="181"/>
      <c r="D162" s="182" t="s">
        <v>189</v>
      </c>
      <c r="E162" s="183" t="s">
        <v>1</v>
      </c>
      <c r="F162" s="184" t="s">
        <v>221</v>
      </c>
      <c r="H162" s="185">
        <v>117.115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189</v>
      </c>
      <c r="AU162" s="183" t="s">
        <v>84</v>
      </c>
      <c r="AV162" s="13" t="s">
        <v>84</v>
      </c>
      <c r="AW162" s="13" t="s">
        <v>31</v>
      </c>
      <c r="AX162" s="13" t="s">
        <v>82</v>
      </c>
      <c r="AY162" s="183" t="s">
        <v>177</v>
      </c>
    </row>
    <row r="163" spans="1:65" s="2" customFormat="1" ht="16.5" customHeight="1">
      <c r="A163" s="33"/>
      <c r="B163" s="167"/>
      <c r="C163" s="168" t="s">
        <v>237</v>
      </c>
      <c r="D163" s="168" t="s">
        <v>179</v>
      </c>
      <c r="E163" s="169" t="s">
        <v>223</v>
      </c>
      <c r="F163" s="170" t="s">
        <v>224</v>
      </c>
      <c r="G163" s="171" t="s">
        <v>198</v>
      </c>
      <c r="H163" s="172">
        <v>1.2</v>
      </c>
      <c r="I163" s="173"/>
      <c r="J163" s="174">
        <f>ROUND(I163*H163,2)</f>
        <v>0</v>
      </c>
      <c r="K163" s="170" t="s">
        <v>183</v>
      </c>
      <c r="L163" s="34"/>
      <c r="M163" s="175" t="s">
        <v>1</v>
      </c>
      <c r="N163" s="176" t="s">
        <v>40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184</v>
      </c>
      <c r="AT163" s="179" t="s">
        <v>179</v>
      </c>
      <c r="AU163" s="179" t="s">
        <v>84</v>
      </c>
      <c r="AY163" s="18" t="s">
        <v>177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82</v>
      </c>
      <c r="BK163" s="180">
        <f>ROUND(I163*H163,2)</f>
        <v>0</v>
      </c>
      <c r="BL163" s="18" t="s">
        <v>184</v>
      </c>
      <c r="BM163" s="179" t="s">
        <v>1216</v>
      </c>
    </row>
    <row r="164" spans="2:51" s="13" customFormat="1" ht="12">
      <c r="B164" s="181"/>
      <c r="D164" s="182" t="s">
        <v>189</v>
      </c>
      <c r="E164" s="183" t="s">
        <v>1</v>
      </c>
      <c r="F164" s="184" t="s">
        <v>927</v>
      </c>
      <c r="H164" s="185">
        <v>1.2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189</v>
      </c>
      <c r="AU164" s="183" t="s">
        <v>84</v>
      </c>
      <c r="AV164" s="13" t="s">
        <v>84</v>
      </c>
      <c r="AW164" s="13" t="s">
        <v>31</v>
      </c>
      <c r="AX164" s="13" t="s">
        <v>82</v>
      </c>
      <c r="AY164" s="183" t="s">
        <v>177</v>
      </c>
    </row>
    <row r="165" spans="1:65" s="2" customFormat="1" ht="16.5" customHeight="1">
      <c r="A165" s="33"/>
      <c r="B165" s="167"/>
      <c r="C165" s="168" t="s">
        <v>242</v>
      </c>
      <c r="D165" s="168" t="s">
        <v>179</v>
      </c>
      <c r="E165" s="169" t="s">
        <v>228</v>
      </c>
      <c r="F165" s="170" t="s">
        <v>229</v>
      </c>
      <c r="G165" s="171" t="s">
        <v>198</v>
      </c>
      <c r="H165" s="172">
        <v>23.423</v>
      </c>
      <c r="I165" s="173"/>
      <c r="J165" s="174">
        <f>ROUND(I165*H165,2)</f>
        <v>0</v>
      </c>
      <c r="K165" s="170" t="s">
        <v>183</v>
      </c>
      <c r="L165" s="34"/>
      <c r="M165" s="175" t="s">
        <v>1</v>
      </c>
      <c r="N165" s="176" t="s">
        <v>40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184</v>
      </c>
      <c r="AT165" s="179" t="s">
        <v>179</v>
      </c>
      <c r="AU165" s="179" t="s">
        <v>84</v>
      </c>
      <c r="AY165" s="18" t="s">
        <v>177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82</v>
      </c>
      <c r="BK165" s="180">
        <f>ROUND(I165*H165,2)</f>
        <v>0</v>
      </c>
      <c r="BL165" s="18" t="s">
        <v>184</v>
      </c>
      <c r="BM165" s="179" t="s">
        <v>1217</v>
      </c>
    </row>
    <row r="166" spans="2:51" s="13" customFormat="1" ht="12">
      <c r="B166" s="181"/>
      <c r="D166" s="182" t="s">
        <v>189</v>
      </c>
      <c r="E166" s="183" t="s">
        <v>1</v>
      </c>
      <c r="F166" s="184" t="s">
        <v>131</v>
      </c>
      <c r="H166" s="185">
        <v>23.423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189</v>
      </c>
      <c r="AU166" s="183" t="s">
        <v>84</v>
      </c>
      <c r="AV166" s="13" t="s">
        <v>84</v>
      </c>
      <c r="AW166" s="13" t="s">
        <v>31</v>
      </c>
      <c r="AX166" s="13" t="s">
        <v>82</v>
      </c>
      <c r="AY166" s="183" t="s">
        <v>177</v>
      </c>
    </row>
    <row r="167" spans="1:65" s="2" customFormat="1" ht="24" customHeight="1">
      <c r="A167" s="33"/>
      <c r="B167" s="167"/>
      <c r="C167" s="168" t="s">
        <v>247</v>
      </c>
      <c r="D167" s="168" t="s">
        <v>179</v>
      </c>
      <c r="E167" s="169" t="s">
        <v>232</v>
      </c>
      <c r="F167" s="170" t="s">
        <v>233</v>
      </c>
      <c r="G167" s="171" t="s">
        <v>234</v>
      </c>
      <c r="H167" s="172">
        <v>39.116</v>
      </c>
      <c r="I167" s="173"/>
      <c r="J167" s="174">
        <f>ROUND(I167*H167,2)</f>
        <v>0</v>
      </c>
      <c r="K167" s="170" t="s">
        <v>183</v>
      </c>
      <c r="L167" s="34"/>
      <c r="M167" s="175" t="s">
        <v>1</v>
      </c>
      <c r="N167" s="176" t="s">
        <v>40</v>
      </c>
      <c r="O167" s="59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184</v>
      </c>
      <c r="AT167" s="179" t="s">
        <v>179</v>
      </c>
      <c r="AU167" s="179" t="s">
        <v>84</v>
      </c>
      <c r="AY167" s="18" t="s">
        <v>177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82</v>
      </c>
      <c r="BK167" s="180">
        <f>ROUND(I167*H167,2)</f>
        <v>0</v>
      </c>
      <c r="BL167" s="18" t="s">
        <v>184</v>
      </c>
      <c r="BM167" s="179" t="s">
        <v>1218</v>
      </c>
    </row>
    <row r="168" spans="2:51" s="13" customFormat="1" ht="12">
      <c r="B168" s="181"/>
      <c r="D168" s="182" t="s">
        <v>189</v>
      </c>
      <c r="E168" s="183" t="s">
        <v>1</v>
      </c>
      <c r="F168" s="184" t="s">
        <v>236</v>
      </c>
      <c r="H168" s="185">
        <v>39.116</v>
      </c>
      <c r="I168" s="186"/>
      <c r="L168" s="181"/>
      <c r="M168" s="187"/>
      <c r="N168" s="188"/>
      <c r="O168" s="188"/>
      <c r="P168" s="188"/>
      <c r="Q168" s="188"/>
      <c r="R168" s="188"/>
      <c r="S168" s="188"/>
      <c r="T168" s="189"/>
      <c r="AT168" s="183" t="s">
        <v>189</v>
      </c>
      <c r="AU168" s="183" t="s">
        <v>84</v>
      </c>
      <c r="AV168" s="13" t="s">
        <v>84</v>
      </c>
      <c r="AW168" s="13" t="s">
        <v>31</v>
      </c>
      <c r="AX168" s="13" t="s">
        <v>82</v>
      </c>
      <c r="AY168" s="183" t="s">
        <v>177</v>
      </c>
    </row>
    <row r="169" spans="1:65" s="2" customFormat="1" ht="24" customHeight="1">
      <c r="A169" s="33"/>
      <c r="B169" s="167"/>
      <c r="C169" s="168" t="s">
        <v>8</v>
      </c>
      <c r="D169" s="168" t="s">
        <v>179</v>
      </c>
      <c r="E169" s="169" t="s">
        <v>930</v>
      </c>
      <c r="F169" s="170" t="s">
        <v>931</v>
      </c>
      <c r="G169" s="171" t="s">
        <v>198</v>
      </c>
      <c r="H169" s="172">
        <v>18.024</v>
      </c>
      <c r="I169" s="173"/>
      <c r="J169" s="174">
        <f>ROUND(I169*H169,2)</f>
        <v>0</v>
      </c>
      <c r="K169" s="170" t="s">
        <v>589</v>
      </c>
      <c r="L169" s="34"/>
      <c r="M169" s="175" t="s">
        <v>1</v>
      </c>
      <c r="N169" s="176" t="s">
        <v>40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184</v>
      </c>
      <c r="AT169" s="179" t="s">
        <v>179</v>
      </c>
      <c r="AU169" s="179" t="s">
        <v>84</v>
      </c>
      <c r="AY169" s="18" t="s">
        <v>177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82</v>
      </c>
      <c r="BK169" s="180">
        <f>ROUND(I169*H169,2)</f>
        <v>0</v>
      </c>
      <c r="BL169" s="18" t="s">
        <v>184</v>
      </c>
      <c r="BM169" s="179" t="s">
        <v>1219</v>
      </c>
    </row>
    <row r="170" spans="2:51" s="14" customFormat="1" ht="12">
      <c r="B170" s="190"/>
      <c r="D170" s="182" t="s">
        <v>189</v>
      </c>
      <c r="E170" s="191" t="s">
        <v>1</v>
      </c>
      <c r="F170" s="192" t="s">
        <v>933</v>
      </c>
      <c r="H170" s="191" t="s">
        <v>1</v>
      </c>
      <c r="I170" s="193"/>
      <c r="L170" s="190"/>
      <c r="M170" s="194"/>
      <c r="N170" s="195"/>
      <c r="O170" s="195"/>
      <c r="P170" s="195"/>
      <c r="Q170" s="195"/>
      <c r="R170" s="195"/>
      <c r="S170" s="195"/>
      <c r="T170" s="196"/>
      <c r="AT170" s="191" t="s">
        <v>189</v>
      </c>
      <c r="AU170" s="191" t="s">
        <v>84</v>
      </c>
      <c r="AV170" s="14" t="s">
        <v>82</v>
      </c>
      <c r="AW170" s="14" t="s">
        <v>31</v>
      </c>
      <c r="AX170" s="14" t="s">
        <v>75</v>
      </c>
      <c r="AY170" s="191" t="s">
        <v>177</v>
      </c>
    </row>
    <row r="171" spans="2:51" s="13" customFormat="1" ht="12">
      <c r="B171" s="181"/>
      <c r="D171" s="182" t="s">
        <v>189</v>
      </c>
      <c r="E171" s="183" t="s">
        <v>1</v>
      </c>
      <c r="F171" s="184" t="s">
        <v>880</v>
      </c>
      <c r="H171" s="185">
        <v>21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189</v>
      </c>
      <c r="AU171" s="183" t="s">
        <v>84</v>
      </c>
      <c r="AV171" s="13" t="s">
        <v>84</v>
      </c>
      <c r="AW171" s="13" t="s">
        <v>31</v>
      </c>
      <c r="AX171" s="13" t="s">
        <v>75</v>
      </c>
      <c r="AY171" s="183" t="s">
        <v>177</v>
      </c>
    </row>
    <row r="172" spans="2:51" s="13" customFormat="1" ht="12">
      <c r="B172" s="181"/>
      <c r="D172" s="182" t="s">
        <v>189</v>
      </c>
      <c r="E172" s="183" t="s">
        <v>1</v>
      </c>
      <c r="F172" s="184" t="s">
        <v>935</v>
      </c>
      <c r="H172" s="185">
        <v>-2.976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189</v>
      </c>
      <c r="AU172" s="183" t="s">
        <v>84</v>
      </c>
      <c r="AV172" s="13" t="s">
        <v>84</v>
      </c>
      <c r="AW172" s="13" t="s">
        <v>31</v>
      </c>
      <c r="AX172" s="13" t="s">
        <v>75</v>
      </c>
      <c r="AY172" s="183" t="s">
        <v>177</v>
      </c>
    </row>
    <row r="173" spans="2:51" s="15" customFormat="1" ht="12">
      <c r="B173" s="197"/>
      <c r="D173" s="182" t="s">
        <v>189</v>
      </c>
      <c r="E173" s="198" t="s">
        <v>887</v>
      </c>
      <c r="F173" s="199" t="s">
        <v>202</v>
      </c>
      <c r="H173" s="200">
        <v>18.024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189</v>
      </c>
      <c r="AU173" s="198" t="s">
        <v>84</v>
      </c>
      <c r="AV173" s="15" t="s">
        <v>184</v>
      </c>
      <c r="AW173" s="15" t="s">
        <v>31</v>
      </c>
      <c r="AX173" s="15" t="s">
        <v>82</v>
      </c>
      <c r="AY173" s="198" t="s">
        <v>177</v>
      </c>
    </row>
    <row r="174" spans="1:65" s="2" customFormat="1" ht="16.5" customHeight="1">
      <c r="A174" s="33"/>
      <c r="B174" s="167"/>
      <c r="C174" s="205" t="s">
        <v>254</v>
      </c>
      <c r="D174" s="205" t="s">
        <v>290</v>
      </c>
      <c r="E174" s="206" t="s">
        <v>936</v>
      </c>
      <c r="F174" s="207" t="s">
        <v>937</v>
      </c>
      <c r="G174" s="208" t="s">
        <v>234</v>
      </c>
      <c r="H174" s="209">
        <v>36.048</v>
      </c>
      <c r="I174" s="210"/>
      <c r="J174" s="211">
        <f>ROUND(I174*H174,2)</f>
        <v>0</v>
      </c>
      <c r="K174" s="207" t="s">
        <v>183</v>
      </c>
      <c r="L174" s="212"/>
      <c r="M174" s="213" t="s">
        <v>1</v>
      </c>
      <c r="N174" s="214" t="s">
        <v>40</v>
      </c>
      <c r="O174" s="59"/>
      <c r="P174" s="177">
        <f>O174*H174</f>
        <v>0</v>
      </c>
      <c r="Q174" s="177">
        <v>1</v>
      </c>
      <c r="R174" s="177">
        <f>Q174*H174</f>
        <v>36.048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217</v>
      </c>
      <c r="AT174" s="179" t="s">
        <v>290</v>
      </c>
      <c r="AU174" s="179" t="s">
        <v>84</v>
      </c>
      <c r="AY174" s="18" t="s">
        <v>177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82</v>
      </c>
      <c r="BK174" s="180">
        <f>ROUND(I174*H174,2)</f>
        <v>0</v>
      </c>
      <c r="BL174" s="18" t="s">
        <v>184</v>
      </c>
      <c r="BM174" s="179" t="s">
        <v>1220</v>
      </c>
    </row>
    <row r="175" spans="1:65" s="2" customFormat="1" ht="16.5" customHeight="1">
      <c r="A175" s="33"/>
      <c r="B175" s="167"/>
      <c r="C175" s="168" t="s">
        <v>259</v>
      </c>
      <c r="D175" s="168" t="s">
        <v>179</v>
      </c>
      <c r="E175" s="169" t="s">
        <v>238</v>
      </c>
      <c r="F175" s="170" t="s">
        <v>239</v>
      </c>
      <c r="G175" s="171" t="s">
        <v>198</v>
      </c>
      <c r="H175" s="172">
        <v>1.2</v>
      </c>
      <c r="I175" s="173"/>
      <c r="J175" s="174">
        <f>ROUND(I175*H175,2)</f>
        <v>0</v>
      </c>
      <c r="K175" s="170" t="s">
        <v>1</v>
      </c>
      <c r="L175" s="34"/>
      <c r="M175" s="175" t="s">
        <v>1</v>
      </c>
      <c r="N175" s="176" t="s">
        <v>40</v>
      </c>
      <c r="O175" s="59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184</v>
      </c>
      <c r="AT175" s="179" t="s">
        <v>179</v>
      </c>
      <c r="AU175" s="179" t="s">
        <v>84</v>
      </c>
      <c r="AY175" s="18" t="s">
        <v>177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82</v>
      </c>
      <c r="BK175" s="180">
        <f>ROUND(I175*H175,2)</f>
        <v>0</v>
      </c>
      <c r="BL175" s="18" t="s">
        <v>184</v>
      </c>
      <c r="BM175" s="179" t="s">
        <v>1221</v>
      </c>
    </row>
    <row r="176" spans="2:51" s="13" customFormat="1" ht="12">
      <c r="B176" s="181"/>
      <c r="D176" s="182" t="s">
        <v>189</v>
      </c>
      <c r="E176" s="183" t="s">
        <v>1</v>
      </c>
      <c r="F176" s="184" t="s">
        <v>241</v>
      </c>
      <c r="H176" s="185">
        <v>1.2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189</v>
      </c>
      <c r="AU176" s="183" t="s">
        <v>84</v>
      </c>
      <c r="AV176" s="13" t="s">
        <v>84</v>
      </c>
      <c r="AW176" s="13" t="s">
        <v>31</v>
      </c>
      <c r="AX176" s="13" t="s">
        <v>82</v>
      </c>
      <c r="AY176" s="183" t="s">
        <v>177</v>
      </c>
    </row>
    <row r="177" spans="1:65" s="2" customFormat="1" ht="24" customHeight="1">
      <c r="A177" s="33"/>
      <c r="B177" s="167"/>
      <c r="C177" s="168" t="s">
        <v>265</v>
      </c>
      <c r="D177" s="168" t="s">
        <v>179</v>
      </c>
      <c r="E177" s="169" t="s">
        <v>941</v>
      </c>
      <c r="F177" s="170" t="s">
        <v>942</v>
      </c>
      <c r="G177" s="171" t="s">
        <v>182</v>
      </c>
      <c r="H177" s="172">
        <v>8</v>
      </c>
      <c r="I177" s="173"/>
      <c r="J177" s="174">
        <f>ROUND(I177*H177,2)</f>
        <v>0</v>
      </c>
      <c r="K177" s="170" t="s">
        <v>183</v>
      </c>
      <c r="L177" s="34"/>
      <c r="M177" s="175" t="s">
        <v>1</v>
      </c>
      <c r="N177" s="176" t="s">
        <v>40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184</v>
      </c>
      <c r="AT177" s="179" t="s">
        <v>179</v>
      </c>
      <c r="AU177" s="179" t="s">
        <v>84</v>
      </c>
      <c r="AY177" s="18" t="s">
        <v>177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82</v>
      </c>
      <c r="BK177" s="180">
        <f>ROUND(I177*H177,2)</f>
        <v>0</v>
      </c>
      <c r="BL177" s="18" t="s">
        <v>184</v>
      </c>
      <c r="BM177" s="179" t="s">
        <v>1222</v>
      </c>
    </row>
    <row r="178" spans="2:51" s="13" customFormat="1" ht="12">
      <c r="B178" s="181"/>
      <c r="D178" s="182" t="s">
        <v>189</v>
      </c>
      <c r="E178" s="183" t="s">
        <v>133</v>
      </c>
      <c r="F178" s="184" t="s">
        <v>1223</v>
      </c>
      <c r="H178" s="185">
        <v>8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189</v>
      </c>
      <c r="AU178" s="183" t="s">
        <v>84</v>
      </c>
      <c r="AV178" s="13" t="s">
        <v>84</v>
      </c>
      <c r="AW178" s="13" t="s">
        <v>31</v>
      </c>
      <c r="AX178" s="13" t="s">
        <v>82</v>
      </c>
      <c r="AY178" s="183" t="s">
        <v>177</v>
      </c>
    </row>
    <row r="179" spans="1:65" s="2" customFormat="1" ht="16.5" customHeight="1">
      <c r="A179" s="33"/>
      <c r="B179" s="167"/>
      <c r="C179" s="168" t="s">
        <v>271</v>
      </c>
      <c r="D179" s="168" t="s">
        <v>179</v>
      </c>
      <c r="E179" s="169" t="s">
        <v>248</v>
      </c>
      <c r="F179" s="170" t="s">
        <v>249</v>
      </c>
      <c r="G179" s="171" t="s">
        <v>182</v>
      </c>
      <c r="H179" s="172">
        <v>50</v>
      </c>
      <c r="I179" s="173"/>
      <c r="J179" s="174">
        <f>ROUND(I179*H179,2)</f>
        <v>0</v>
      </c>
      <c r="K179" s="170" t="s">
        <v>183</v>
      </c>
      <c r="L179" s="34"/>
      <c r="M179" s="175" t="s">
        <v>1</v>
      </c>
      <c r="N179" s="176" t="s">
        <v>40</v>
      </c>
      <c r="O179" s="59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184</v>
      </c>
      <c r="AT179" s="179" t="s">
        <v>179</v>
      </c>
      <c r="AU179" s="179" t="s">
        <v>84</v>
      </c>
      <c r="AY179" s="18" t="s">
        <v>177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82</v>
      </c>
      <c r="BK179" s="180">
        <f>ROUND(I179*H179,2)</f>
        <v>0</v>
      </c>
      <c r="BL179" s="18" t="s">
        <v>184</v>
      </c>
      <c r="BM179" s="179" t="s">
        <v>1224</v>
      </c>
    </row>
    <row r="180" spans="1:65" s="2" customFormat="1" ht="16.5" customHeight="1">
      <c r="A180" s="33"/>
      <c r="B180" s="167"/>
      <c r="C180" s="168" t="s">
        <v>279</v>
      </c>
      <c r="D180" s="168" t="s">
        <v>179</v>
      </c>
      <c r="E180" s="169" t="s">
        <v>251</v>
      </c>
      <c r="F180" s="170" t="s">
        <v>252</v>
      </c>
      <c r="G180" s="171" t="s">
        <v>182</v>
      </c>
      <c r="H180" s="172">
        <v>8</v>
      </c>
      <c r="I180" s="173"/>
      <c r="J180" s="174">
        <f>ROUND(I180*H180,2)</f>
        <v>0</v>
      </c>
      <c r="K180" s="170" t="s">
        <v>183</v>
      </c>
      <c r="L180" s="34"/>
      <c r="M180" s="175" t="s">
        <v>1</v>
      </c>
      <c r="N180" s="176" t="s">
        <v>40</v>
      </c>
      <c r="O180" s="59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184</v>
      </c>
      <c r="AT180" s="179" t="s">
        <v>179</v>
      </c>
      <c r="AU180" s="179" t="s">
        <v>84</v>
      </c>
      <c r="AY180" s="18" t="s">
        <v>177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82</v>
      </c>
      <c r="BK180" s="180">
        <f>ROUND(I180*H180,2)</f>
        <v>0</v>
      </c>
      <c r="BL180" s="18" t="s">
        <v>184</v>
      </c>
      <c r="BM180" s="179" t="s">
        <v>1225</v>
      </c>
    </row>
    <row r="181" spans="2:51" s="13" customFormat="1" ht="12">
      <c r="B181" s="181"/>
      <c r="D181" s="182" t="s">
        <v>189</v>
      </c>
      <c r="E181" s="183" t="s">
        <v>1</v>
      </c>
      <c r="F181" s="184" t="s">
        <v>133</v>
      </c>
      <c r="H181" s="185">
        <v>8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189</v>
      </c>
      <c r="AU181" s="183" t="s">
        <v>84</v>
      </c>
      <c r="AV181" s="13" t="s">
        <v>84</v>
      </c>
      <c r="AW181" s="13" t="s">
        <v>31</v>
      </c>
      <c r="AX181" s="13" t="s">
        <v>82</v>
      </c>
      <c r="AY181" s="183" t="s">
        <v>177</v>
      </c>
    </row>
    <row r="182" spans="1:65" s="2" customFormat="1" ht="16.5" customHeight="1">
      <c r="A182" s="33"/>
      <c r="B182" s="167"/>
      <c r="C182" s="168" t="s">
        <v>7</v>
      </c>
      <c r="D182" s="168" t="s">
        <v>179</v>
      </c>
      <c r="E182" s="169" t="s">
        <v>255</v>
      </c>
      <c r="F182" s="170" t="s">
        <v>256</v>
      </c>
      <c r="G182" s="171" t="s">
        <v>182</v>
      </c>
      <c r="H182" s="172">
        <v>8</v>
      </c>
      <c r="I182" s="173"/>
      <c r="J182" s="174">
        <f>ROUND(I182*H182,2)</f>
        <v>0</v>
      </c>
      <c r="K182" s="170" t="s">
        <v>1</v>
      </c>
      <c r="L182" s="34"/>
      <c r="M182" s="175" t="s">
        <v>1</v>
      </c>
      <c r="N182" s="176" t="s">
        <v>40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184</v>
      </c>
      <c r="AT182" s="179" t="s">
        <v>179</v>
      </c>
      <c r="AU182" s="179" t="s">
        <v>84</v>
      </c>
      <c r="AY182" s="18" t="s">
        <v>177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82</v>
      </c>
      <c r="BK182" s="180">
        <f>ROUND(I182*H182,2)</f>
        <v>0</v>
      </c>
      <c r="BL182" s="18" t="s">
        <v>184</v>
      </c>
      <c r="BM182" s="179" t="s">
        <v>1226</v>
      </c>
    </row>
    <row r="183" spans="2:51" s="13" customFormat="1" ht="12">
      <c r="B183" s="181"/>
      <c r="D183" s="182" t="s">
        <v>189</v>
      </c>
      <c r="E183" s="183" t="s">
        <v>1</v>
      </c>
      <c r="F183" s="184" t="s">
        <v>133</v>
      </c>
      <c r="H183" s="185">
        <v>8</v>
      </c>
      <c r="I183" s="186"/>
      <c r="L183" s="181"/>
      <c r="M183" s="187"/>
      <c r="N183" s="188"/>
      <c r="O183" s="188"/>
      <c r="P183" s="188"/>
      <c r="Q183" s="188"/>
      <c r="R183" s="188"/>
      <c r="S183" s="188"/>
      <c r="T183" s="189"/>
      <c r="AT183" s="183" t="s">
        <v>189</v>
      </c>
      <c r="AU183" s="183" t="s">
        <v>84</v>
      </c>
      <c r="AV183" s="13" t="s">
        <v>84</v>
      </c>
      <c r="AW183" s="13" t="s">
        <v>31</v>
      </c>
      <c r="AX183" s="13" t="s">
        <v>82</v>
      </c>
      <c r="AY183" s="183" t="s">
        <v>177</v>
      </c>
    </row>
    <row r="184" spans="2:63" s="12" customFormat="1" ht="22.9" customHeight="1">
      <c r="B184" s="154"/>
      <c r="D184" s="155" t="s">
        <v>74</v>
      </c>
      <c r="E184" s="165" t="s">
        <v>203</v>
      </c>
      <c r="F184" s="165" t="s">
        <v>603</v>
      </c>
      <c r="I184" s="157"/>
      <c r="J184" s="166">
        <f>BK184</f>
        <v>0</v>
      </c>
      <c r="L184" s="154"/>
      <c r="M184" s="159"/>
      <c r="N184" s="160"/>
      <c r="O184" s="160"/>
      <c r="P184" s="161">
        <f>SUM(P185:P197)</f>
        <v>0</v>
      </c>
      <c r="Q184" s="160"/>
      <c r="R184" s="161">
        <f>SUM(R185:R197)</f>
        <v>41.71436</v>
      </c>
      <c r="S184" s="160"/>
      <c r="T184" s="162">
        <f>SUM(T185:T197)</f>
        <v>0</v>
      </c>
      <c r="AR184" s="155" t="s">
        <v>82</v>
      </c>
      <c r="AT184" s="163" t="s">
        <v>74</v>
      </c>
      <c r="AU184" s="163" t="s">
        <v>82</v>
      </c>
      <c r="AY184" s="155" t="s">
        <v>177</v>
      </c>
      <c r="BK184" s="164">
        <f>SUM(BK185:BK197)</f>
        <v>0</v>
      </c>
    </row>
    <row r="185" spans="1:65" s="2" customFormat="1" ht="24" customHeight="1">
      <c r="A185" s="33"/>
      <c r="B185" s="167"/>
      <c r="C185" s="168" t="s">
        <v>289</v>
      </c>
      <c r="D185" s="168" t="s">
        <v>179</v>
      </c>
      <c r="E185" s="169" t="s">
        <v>1004</v>
      </c>
      <c r="F185" s="170" t="s">
        <v>1005</v>
      </c>
      <c r="G185" s="171" t="s">
        <v>182</v>
      </c>
      <c r="H185" s="172">
        <v>40</v>
      </c>
      <c r="I185" s="173"/>
      <c r="J185" s="174">
        <f>ROUND(I185*H185,2)</f>
        <v>0</v>
      </c>
      <c r="K185" s="170" t="s">
        <v>183</v>
      </c>
      <c r="L185" s="34"/>
      <c r="M185" s="175" t="s">
        <v>1</v>
      </c>
      <c r="N185" s="176" t="s">
        <v>40</v>
      </c>
      <c r="O185" s="59"/>
      <c r="P185" s="177">
        <f>O185*H185</f>
        <v>0</v>
      </c>
      <c r="Q185" s="177">
        <v>0.61984</v>
      </c>
      <c r="R185" s="177">
        <f>Q185*H185</f>
        <v>24.793599999999998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184</v>
      </c>
      <c r="AT185" s="179" t="s">
        <v>179</v>
      </c>
      <c r="AU185" s="179" t="s">
        <v>84</v>
      </c>
      <c r="AY185" s="18" t="s">
        <v>177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82</v>
      </c>
      <c r="BK185" s="180">
        <f>ROUND(I185*H185,2)</f>
        <v>0</v>
      </c>
      <c r="BL185" s="18" t="s">
        <v>184</v>
      </c>
      <c r="BM185" s="179" t="s">
        <v>1227</v>
      </c>
    </row>
    <row r="186" spans="2:51" s="13" customFormat="1" ht="12">
      <c r="B186" s="181"/>
      <c r="D186" s="182" t="s">
        <v>189</v>
      </c>
      <c r="E186" s="183" t="s">
        <v>1</v>
      </c>
      <c r="F186" s="184" t="s">
        <v>878</v>
      </c>
      <c r="H186" s="185">
        <v>40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83" t="s">
        <v>189</v>
      </c>
      <c r="AU186" s="183" t="s">
        <v>84</v>
      </c>
      <c r="AV186" s="13" t="s">
        <v>84</v>
      </c>
      <c r="AW186" s="13" t="s">
        <v>31</v>
      </c>
      <c r="AX186" s="13" t="s">
        <v>82</v>
      </c>
      <c r="AY186" s="183" t="s">
        <v>177</v>
      </c>
    </row>
    <row r="187" spans="1:65" s="2" customFormat="1" ht="24" customHeight="1">
      <c r="A187" s="33"/>
      <c r="B187" s="167"/>
      <c r="C187" s="168" t="s">
        <v>295</v>
      </c>
      <c r="D187" s="168" t="s">
        <v>179</v>
      </c>
      <c r="E187" s="169" t="s">
        <v>1007</v>
      </c>
      <c r="F187" s="170" t="s">
        <v>1008</v>
      </c>
      <c r="G187" s="171" t="s">
        <v>182</v>
      </c>
      <c r="H187" s="172">
        <v>36</v>
      </c>
      <c r="I187" s="173"/>
      <c r="J187" s="174">
        <f>ROUND(I187*H187,2)</f>
        <v>0</v>
      </c>
      <c r="K187" s="170" t="s">
        <v>183</v>
      </c>
      <c r="L187" s="34"/>
      <c r="M187" s="175" t="s">
        <v>1</v>
      </c>
      <c r="N187" s="176" t="s">
        <v>40</v>
      </c>
      <c r="O187" s="59"/>
      <c r="P187" s="177">
        <f>O187*H187</f>
        <v>0</v>
      </c>
      <c r="Q187" s="177">
        <v>0.00071</v>
      </c>
      <c r="R187" s="177">
        <f>Q187*H187</f>
        <v>0.02556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184</v>
      </c>
      <c r="AT187" s="179" t="s">
        <v>179</v>
      </c>
      <c r="AU187" s="179" t="s">
        <v>84</v>
      </c>
      <c r="AY187" s="18" t="s">
        <v>177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82</v>
      </c>
      <c r="BK187" s="180">
        <f>ROUND(I187*H187,2)</f>
        <v>0</v>
      </c>
      <c r="BL187" s="18" t="s">
        <v>184</v>
      </c>
      <c r="BM187" s="179" t="s">
        <v>1228</v>
      </c>
    </row>
    <row r="188" spans="2:51" s="13" customFormat="1" ht="12">
      <c r="B188" s="181"/>
      <c r="D188" s="182" t="s">
        <v>189</v>
      </c>
      <c r="E188" s="183" t="s">
        <v>1</v>
      </c>
      <c r="F188" s="184" t="s">
        <v>1229</v>
      </c>
      <c r="H188" s="185">
        <v>36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189</v>
      </c>
      <c r="AU188" s="183" t="s">
        <v>84</v>
      </c>
      <c r="AV188" s="13" t="s">
        <v>84</v>
      </c>
      <c r="AW188" s="13" t="s">
        <v>31</v>
      </c>
      <c r="AX188" s="13" t="s">
        <v>82</v>
      </c>
      <c r="AY188" s="183" t="s">
        <v>177</v>
      </c>
    </row>
    <row r="189" spans="1:65" s="2" customFormat="1" ht="24" customHeight="1">
      <c r="A189" s="33"/>
      <c r="B189" s="167"/>
      <c r="C189" s="168" t="s">
        <v>299</v>
      </c>
      <c r="D189" s="168" t="s">
        <v>179</v>
      </c>
      <c r="E189" s="169" t="s">
        <v>1011</v>
      </c>
      <c r="F189" s="170" t="s">
        <v>1012</v>
      </c>
      <c r="G189" s="171" t="s">
        <v>182</v>
      </c>
      <c r="H189" s="172">
        <v>18</v>
      </c>
      <c r="I189" s="173"/>
      <c r="J189" s="174">
        <f>ROUND(I189*H189,2)</f>
        <v>0</v>
      </c>
      <c r="K189" s="170" t="s">
        <v>183</v>
      </c>
      <c r="L189" s="34"/>
      <c r="M189" s="175" t="s">
        <v>1</v>
      </c>
      <c r="N189" s="176" t="s">
        <v>40</v>
      </c>
      <c r="O189" s="59"/>
      <c r="P189" s="177">
        <f>O189*H189</f>
        <v>0</v>
      </c>
      <c r="Q189" s="177">
        <v>0.10373</v>
      </c>
      <c r="R189" s="177">
        <f>Q189*H189</f>
        <v>1.86714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184</v>
      </c>
      <c r="AT189" s="179" t="s">
        <v>179</v>
      </c>
      <c r="AU189" s="179" t="s">
        <v>84</v>
      </c>
      <c r="AY189" s="18" t="s">
        <v>177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82</v>
      </c>
      <c r="BK189" s="180">
        <f>ROUND(I189*H189,2)</f>
        <v>0</v>
      </c>
      <c r="BL189" s="18" t="s">
        <v>184</v>
      </c>
      <c r="BM189" s="179" t="s">
        <v>1230</v>
      </c>
    </row>
    <row r="190" spans="2:51" s="13" customFormat="1" ht="12">
      <c r="B190" s="181"/>
      <c r="D190" s="182" t="s">
        <v>189</v>
      </c>
      <c r="E190" s="183" t="s">
        <v>1</v>
      </c>
      <c r="F190" s="184" t="s">
        <v>1231</v>
      </c>
      <c r="H190" s="185">
        <v>18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189</v>
      </c>
      <c r="AU190" s="183" t="s">
        <v>84</v>
      </c>
      <c r="AV190" s="13" t="s">
        <v>84</v>
      </c>
      <c r="AW190" s="13" t="s">
        <v>31</v>
      </c>
      <c r="AX190" s="13" t="s">
        <v>82</v>
      </c>
      <c r="AY190" s="183" t="s">
        <v>177</v>
      </c>
    </row>
    <row r="191" spans="1:65" s="2" customFormat="1" ht="24" customHeight="1">
      <c r="A191" s="33"/>
      <c r="B191" s="167"/>
      <c r="C191" s="168" t="s">
        <v>304</v>
      </c>
      <c r="D191" s="168" t="s">
        <v>179</v>
      </c>
      <c r="E191" s="169" t="s">
        <v>1015</v>
      </c>
      <c r="F191" s="170" t="s">
        <v>1016</v>
      </c>
      <c r="G191" s="171" t="s">
        <v>182</v>
      </c>
      <c r="H191" s="172">
        <v>18</v>
      </c>
      <c r="I191" s="173"/>
      <c r="J191" s="174">
        <f>ROUND(I191*H191,2)</f>
        <v>0</v>
      </c>
      <c r="K191" s="170" t="s">
        <v>183</v>
      </c>
      <c r="L191" s="34"/>
      <c r="M191" s="175" t="s">
        <v>1</v>
      </c>
      <c r="N191" s="176" t="s">
        <v>40</v>
      </c>
      <c r="O191" s="59"/>
      <c r="P191" s="177">
        <f>O191*H191</f>
        <v>0</v>
      </c>
      <c r="Q191" s="177">
        <v>0.15559</v>
      </c>
      <c r="R191" s="177">
        <f>Q191*H191</f>
        <v>2.8006200000000003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184</v>
      </c>
      <c r="AT191" s="179" t="s">
        <v>179</v>
      </c>
      <c r="AU191" s="179" t="s">
        <v>84</v>
      </c>
      <c r="AY191" s="18" t="s">
        <v>177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82</v>
      </c>
      <c r="BK191" s="180">
        <f>ROUND(I191*H191,2)</f>
        <v>0</v>
      </c>
      <c r="BL191" s="18" t="s">
        <v>184</v>
      </c>
      <c r="BM191" s="179" t="s">
        <v>1232</v>
      </c>
    </row>
    <row r="192" spans="1:65" s="2" customFormat="1" ht="72" customHeight="1">
      <c r="A192" s="33"/>
      <c r="B192" s="167"/>
      <c r="C192" s="168" t="s">
        <v>278</v>
      </c>
      <c r="D192" s="168" t="s">
        <v>179</v>
      </c>
      <c r="E192" s="169" t="s">
        <v>1018</v>
      </c>
      <c r="F192" s="170" t="s">
        <v>1019</v>
      </c>
      <c r="G192" s="171" t="s">
        <v>182</v>
      </c>
      <c r="H192" s="172">
        <v>40</v>
      </c>
      <c r="I192" s="173"/>
      <c r="J192" s="174">
        <f>ROUND(I192*H192,2)</f>
        <v>0</v>
      </c>
      <c r="K192" s="170" t="s">
        <v>183</v>
      </c>
      <c r="L192" s="34"/>
      <c r="M192" s="175" t="s">
        <v>1</v>
      </c>
      <c r="N192" s="176" t="s">
        <v>40</v>
      </c>
      <c r="O192" s="59"/>
      <c r="P192" s="177">
        <f>O192*H192</f>
        <v>0</v>
      </c>
      <c r="Q192" s="177">
        <v>0.10362</v>
      </c>
      <c r="R192" s="177">
        <f>Q192*H192</f>
        <v>4.1448</v>
      </c>
      <c r="S192" s="177">
        <v>0</v>
      </c>
      <c r="T192" s="17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184</v>
      </c>
      <c r="AT192" s="179" t="s">
        <v>179</v>
      </c>
      <c r="AU192" s="179" t="s">
        <v>84</v>
      </c>
      <c r="AY192" s="18" t="s">
        <v>177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8" t="s">
        <v>82</v>
      </c>
      <c r="BK192" s="180">
        <f>ROUND(I192*H192,2)</f>
        <v>0</v>
      </c>
      <c r="BL192" s="18" t="s">
        <v>184</v>
      </c>
      <c r="BM192" s="179" t="s">
        <v>1233</v>
      </c>
    </row>
    <row r="193" spans="2:51" s="13" customFormat="1" ht="12">
      <c r="B193" s="181"/>
      <c r="D193" s="182" t="s">
        <v>189</v>
      </c>
      <c r="E193" s="183" t="s">
        <v>878</v>
      </c>
      <c r="F193" s="184" t="s">
        <v>1234</v>
      </c>
      <c r="H193" s="185">
        <v>40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83" t="s">
        <v>189</v>
      </c>
      <c r="AU193" s="183" t="s">
        <v>84</v>
      </c>
      <c r="AV193" s="13" t="s">
        <v>84</v>
      </c>
      <c r="AW193" s="13" t="s">
        <v>31</v>
      </c>
      <c r="AX193" s="13" t="s">
        <v>82</v>
      </c>
      <c r="AY193" s="183" t="s">
        <v>177</v>
      </c>
    </row>
    <row r="194" spans="1:65" s="2" customFormat="1" ht="16.5" customHeight="1">
      <c r="A194" s="33"/>
      <c r="B194" s="167"/>
      <c r="C194" s="205" t="s">
        <v>315</v>
      </c>
      <c r="D194" s="205" t="s">
        <v>290</v>
      </c>
      <c r="E194" s="206" t="s">
        <v>1022</v>
      </c>
      <c r="F194" s="207" t="s">
        <v>1023</v>
      </c>
      <c r="G194" s="208" t="s">
        <v>182</v>
      </c>
      <c r="H194" s="209">
        <v>42</v>
      </c>
      <c r="I194" s="210"/>
      <c r="J194" s="211">
        <f>ROUND(I194*H194,2)</f>
        <v>0</v>
      </c>
      <c r="K194" s="207" t="s">
        <v>183</v>
      </c>
      <c r="L194" s="212"/>
      <c r="M194" s="213" t="s">
        <v>1</v>
      </c>
      <c r="N194" s="214" t="s">
        <v>40</v>
      </c>
      <c r="O194" s="59"/>
      <c r="P194" s="177">
        <f>O194*H194</f>
        <v>0</v>
      </c>
      <c r="Q194" s="177">
        <v>0.176</v>
      </c>
      <c r="R194" s="177">
        <f>Q194*H194</f>
        <v>7.3919999999999995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217</v>
      </c>
      <c r="AT194" s="179" t="s">
        <v>290</v>
      </c>
      <c r="AU194" s="179" t="s">
        <v>84</v>
      </c>
      <c r="AY194" s="18" t="s">
        <v>177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82</v>
      </c>
      <c r="BK194" s="180">
        <f>ROUND(I194*H194,2)</f>
        <v>0</v>
      </c>
      <c r="BL194" s="18" t="s">
        <v>184</v>
      </c>
      <c r="BM194" s="179" t="s">
        <v>1235</v>
      </c>
    </row>
    <row r="195" spans="2:51" s="13" customFormat="1" ht="12">
      <c r="B195" s="181"/>
      <c r="D195" s="182" t="s">
        <v>189</v>
      </c>
      <c r="E195" s="183" t="s">
        <v>1</v>
      </c>
      <c r="F195" s="184" t="s">
        <v>1236</v>
      </c>
      <c r="H195" s="185">
        <v>42</v>
      </c>
      <c r="I195" s="186"/>
      <c r="L195" s="181"/>
      <c r="M195" s="187"/>
      <c r="N195" s="188"/>
      <c r="O195" s="188"/>
      <c r="P195" s="188"/>
      <c r="Q195" s="188"/>
      <c r="R195" s="188"/>
      <c r="S195" s="188"/>
      <c r="T195" s="189"/>
      <c r="AT195" s="183" t="s">
        <v>189</v>
      </c>
      <c r="AU195" s="183" t="s">
        <v>84</v>
      </c>
      <c r="AV195" s="13" t="s">
        <v>84</v>
      </c>
      <c r="AW195" s="13" t="s">
        <v>31</v>
      </c>
      <c r="AX195" s="13" t="s">
        <v>82</v>
      </c>
      <c r="AY195" s="183" t="s">
        <v>177</v>
      </c>
    </row>
    <row r="196" spans="1:65" s="2" customFormat="1" ht="24" customHeight="1">
      <c r="A196" s="33"/>
      <c r="B196" s="167"/>
      <c r="C196" s="168" t="s">
        <v>319</v>
      </c>
      <c r="D196" s="168" t="s">
        <v>179</v>
      </c>
      <c r="E196" s="169" t="s">
        <v>1174</v>
      </c>
      <c r="F196" s="170" t="s">
        <v>1175</v>
      </c>
      <c r="G196" s="171" t="s">
        <v>182</v>
      </c>
      <c r="H196" s="172">
        <v>8</v>
      </c>
      <c r="I196" s="173"/>
      <c r="J196" s="174">
        <f>ROUND(I196*H196,2)</f>
        <v>0</v>
      </c>
      <c r="K196" s="170" t="s">
        <v>1</v>
      </c>
      <c r="L196" s="34"/>
      <c r="M196" s="175" t="s">
        <v>1</v>
      </c>
      <c r="N196" s="176" t="s">
        <v>40</v>
      </c>
      <c r="O196" s="59"/>
      <c r="P196" s="177">
        <f>O196*H196</f>
        <v>0</v>
      </c>
      <c r="Q196" s="177">
        <v>0.08003</v>
      </c>
      <c r="R196" s="177">
        <f>Q196*H196</f>
        <v>0.64024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184</v>
      </c>
      <c r="AT196" s="179" t="s">
        <v>179</v>
      </c>
      <c r="AU196" s="179" t="s">
        <v>84</v>
      </c>
      <c r="AY196" s="18" t="s">
        <v>177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82</v>
      </c>
      <c r="BK196" s="180">
        <f>ROUND(I196*H196,2)</f>
        <v>0</v>
      </c>
      <c r="BL196" s="18" t="s">
        <v>184</v>
      </c>
      <c r="BM196" s="179" t="s">
        <v>1237</v>
      </c>
    </row>
    <row r="197" spans="1:65" s="2" customFormat="1" ht="16.5" customHeight="1">
      <c r="A197" s="33"/>
      <c r="B197" s="167"/>
      <c r="C197" s="168" t="s">
        <v>323</v>
      </c>
      <c r="D197" s="168" t="s">
        <v>179</v>
      </c>
      <c r="E197" s="169" t="s">
        <v>1038</v>
      </c>
      <c r="F197" s="170" t="s">
        <v>1039</v>
      </c>
      <c r="G197" s="171" t="s">
        <v>194</v>
      </c>
      <c r="H197" s="172">
        <v>14</v>
      </c>
      <c r="I197" s="173"/>
      <c r="J197" s="174">
        <f>ROUND(I197*H197,2)</f>
        <v>0</v>
      </c>
      <c r="K197" s="170" t="s">
        <v>183</v>
      </c>
      <c r="L197" s="34"/>
      <c r="M197" s="175" t="s">
        <v>1</v>
      </c>
      <c r="N197" s="176" t="s">
        <v>40</v>
      </c>
      <c r="O197" s="59"/>
      <c r="P197" s="177">
        <f>O197*H197</f>
        <v>0</v>
      </c>
      <c r="Q197" s="177">
        <v>0.0036</v>
      </c>
      <c r="R197" s="177">
        <f>Q197*H197</f>
        <v>0.0504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184</v>
      </c>
      <c r="AT197" s="179" t="s">
        <v>179</v>
      </c>
      <c r="AU197" s="179" t="s">
        <v>84</v>
      </c>
      <c r="AY197" s="18" t="s">
        <v>177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82</v>
      </c>
      <c r="BK197" s="180">
        <f>ROUND(I197*H197,2)</f>
        <v>0</v>
      </c>
      <c r="BL197" s="18" t="s">
        <v>184</v>
      </c>
      <c r="BM197" s="179" t="s">
        <v>1238</v>
      </c>
    </row>
    <row r="198" spans="2:63" s="12" customFormat="1" ht="22.9" customHeight="1">
      <c r="B198" s="154"/>
      <c r="D198" s="155" t="s">
        <v>74</v>
      </c>
      <c r="E198" s="165" t="s">
        <v>208</v>
      </c>
      <c r="F198" s="165" t="s">
        <v>626</v>
      </c>
      <c r="I198" s="157"/>
      <c r="J198" s="166">
        <f>BK198</f>
        <v>0</v>
      </c>
      <c r="L198" s="154"/>
      <c r="M198" s="159"/>
      <c r="N198" s="160"/>
      <c r="O198" s="160"/>
      <c r="P198" s="161">
        <f>SUM(P199:P201)</f>
        <v>0</v>
      </c>
      <c r="Q198" s="160"/>
      <c r="R198" s="161">
        <f>SUM(R199:R201)</f>
        <v>2.9699999999999998</v>
      </c>
      <c r="S198" s="160"/>
      <c r="T198" s="162">
        <f>SUM(T199:T201)</f>
        <v>0</v>
      </c>
      <c r="AR198" s="155" t="s">
        <v>82</v>
      </c>
      <c r="AT198" s="163" t="s">
        <v>74</v>
      </c>
      <c r="AU198" s="163" t="s">
        <v>82</v>
      </c>
      <c r="AY198" s="155" t="s">
        <v>177</v>
      </c>
      <c r="BK198" s="164">
        <f>SUM(BK199:BK201)</f>
        <v>0</v>
      </c>
    </row>
    <row r="199" spans="1:65" s="2" customFormat="1" ht="16.5" customHeight="1">
      <c r="A199" s="33"/>
      <c r="B199" s="167"/>
      <c r="C199" s="168" t="s">
        <v>328</v>
      </c>
      <c r="D199" s="168" t="s">
        <v>179</v>
      </c>
      <c r="E199" s="169" t="s">
        <v>1041</v>
      </c>
      <c r="F199" s="170" t="s">
        <v>1042</v>
      </c>
      <c r="G199" s="171" t="s">
        <v>198</v>
      </c>
      <c r="H199" s="172">
        <v>1.5</v>
      </c>
      <c r="I199" s="173"/>
      <c r="J199" s="174">
        <f>ROUND(I199*H199,2)</f>
        <v>0</v>
      </c>
      <c r="K199" s="170" t="s">
        <v>183</v>
      </c>
      <c r="L199" s="34"/>
      <c r="M199" s="175" t="s">
        <v>1</v>
      </c>
      <c r="N199" s="176" t="s">
        <v>40</v>
      </c>
      <c r="O199" s="59"/>
      <c r="P199" s="177">
        <f>O199*H199</f>
        <v>0</v>
      </c>
      <c r="Q199" s="177">
        <v>1.98</v>
      </c>
      <c r="R199" s="177">
        <f>Q199*H199</f>
        <v>2.9699999999999998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184</v>
      </c>
      <c r="AT199" s="179" t="s">
        <v>179</v>
      </c>
      <c r="AU199" s="179" t="s">
        <v>84</v>
      </c>
      <c r="AY199" s="18" t="s">
        <v>177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82</v>
      </c>
      <c r="BK199" s="180">
        <f>ROUND(I199*H199,2)</f>
        <v>0</v>
      </c>
      <c r="BL199" s="18" t="s">
        <v>184</v>
      </c>
      <c r="BM199" s="179" t="s">
        <v>1239</v>
      </c>
    </row>
    <row r="200" spans="2:51" s="14" customFormat="1" ht="12">
      <c r="B200" s="190"/>
      <c r="D200" s="182" t="s">
        <v>189</v>
      </c>
      <c r="E200" s="191" t="s">
        <v>1</v>
      </c>
      <c r="F200" s="192" t="s">
        <v>1044</v>
      </c>
      <c r="H200" s="191" t="s">
        <v>1</v>
      </c>
      <c r="I200" s="193"/>
      <c r="L200" s="190"/>
      <c r="M200" s="194"/>
      <c r="N200" s="195"/>
      <c r="O200" s="195"/>
      <c r="P200" s="195"/>
      <c r="Q200" s="195"/>
      <c r="R200" s="195"/>
      <c r="S200" s="195"/>
      <c r="T200" s="196"/>
      <c r="AT200" s="191" t="s">
        <v>189</v>
      </c>
      <c r="AU200" s="191" t="s">
        <v>84</v>
      </c>
      <c r="AV200" s="14" t="s">
        <v>82</v>
      </c>
      <c r="AW200" s="14" t="s">
        <v>31</v>
      </c>
      <c r="AX200" s="14" t="s">
        <v>75</v>
      </c>
      <c r="AY200" s="191" t="s">
        <v>177</v>
      </c>
    </row>
    <row r="201" spans="2:51" s="13" customFormat="1" ht="12">
      <c r="B201" s="181"/>
      <c r="D201" s="182" t="s">
        <v>189</v>
      </c>
      <c r="E201" s="183" t="s">
        <v>1</v>
      </c>
      <c r="F201" s="184" t="s">
        <v>1240</v>
      </c>
      <c r="H201" s="185">
        <v>1.5</v>
      </c>
      <c r="I201" s="186"/>
      <c r="L201" s="181"/>
      <c r="M201" s="187"/>
      <c r="N201" s="188"/>
      <c r="O201" s="188"/>
      <c r="P201" s="188"/>
      <c r="Q201" s="188"/>
      <c r="R201" s="188"/>
      <c r="S201" s="188"/>
      <c r="T201" s="189"/>
      <c r="AT201" s="183" t="s">
        <v>189</v>
      </c>
      <c r="AU201" s="183" t="s">
        <v>84</v>
      </c>
      <c r="AV201" s="13" t="s">
        <v>84</v>
      </c>
      <c r="AW201" s="13" t="s">
        <v>31</v>
      </c>
      <c r="AX201" s="13" t="s">
        <v>82</v>
      </c>
      <c r="AY201" s="183" t="s">
        <v>177</v>
      </c>
    </row>
    <row r="202" spans="2:63" s="12" customFormat="1" ht="22.9" customHeight="1">
      <c r="B202" s="154"/>
      <c r="D202" s="155" t="s">
        <v>74</v>
      </c>
      <c r="E202" s="165" t="s">
        <v>222</v>
      </c>
      <c r="F202" s="165" t="s">
        <v>659</v>
      </c>
      <c r="I202" s="157"/>
      <c r="J202" s="166">
        <f>BK202</f>
        <v>0</v>
      </c>
      <c r="L202" s="154"/>
      <c r="M202" s="159"/>
      <c r="N202" s="160"/>
      <c r="O202" s="160"/>
      <c r="P202" s="161">
        <f>SUM(P203:P223)</f>
        <v>0</v>
      </c>
      <c r="Q202" s="160"/>
      <c r="R202" s="161">
        <f>SUM(R203:R223)</f>
        <v>33.6426509</v>
      </c>
      <c r="S202" s="160"/>
      <c r="T202" s="162">
        <f>SUM(T203:T223)</f>
        <v>0</v>
      </c>
      <c r="AR202" s="155" t="s">
        <v>82</v>
      </c>
      <c r="AT202" s="163" t="s">
        <v>74</v>
      </c>
      <c r="AU202" s="163" t="s">
        <v>82</v>
      </c>
      <c r="AY202" s="155" t="s">
        <v>177</v>
      </c>
      <c r="BK202" s="164">
        <f>SUM(BK203:BK223)</f>
        <v>0</v>
      </c>
    </row>
    <row r="203" spans="1:65" s="2" customFormat="1" ht="24" customHeight="1">
      <c r="A203" s="33"/>
      <c r="B203" s="167"/>
      <c r="C203" s="168" t="s">
        <v>332</v>
      </c>
      <c r="D203" s="168" t="s">
        <v>179</v>
      </c>
      <c r="E203" s="169" t="s">
        <v>1241</v>
      </c>
      <c r="F203" s="170" t="s">
        <v>1242</v>
      </c>
      <c r="G203" s="171" t="s">
        <v>274</v>
      </c>
      <c r="H203" s="172">
        <v>1</v>
      </c>
      <c r="I203" s="173"/>
      <c r="J203" s="174">
        <f>ROUND(I203*H203,2)</f>
        <v>0</v>
      </c>
      <c r="K203" s="170" t="s">
        <v>1</v>
      </c>
      <c r="L203" s="34"/>
      <c r="M203" s="175" t="s">
        <v>1</v>
      </c>
      <c r="N203" s="176" t="s">
        <v>40</v>
      </c>
      <c r="O203" s="59"/>
      <c r="P203" s="177">
        <f>O203*H203</f>
        <v>0</v>
      </c>
      <c r="Q203" s="177">
        <v>0.0007</v>
      </c>
      <c r="R203" s="177">
        <f>Q203*H203</f>
        <v>0.0007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184</v>
      </c>
      <c r="AT203" s="179" t="s">
        <v>179</v>
      </c>
      <c r="AU203" s="179" t="s">
        <v>84</v>
      </c>
      <c r="AY203" s="18" t="s">
        <v>177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82</v>
      </c>
      <c r="BK203" s="180">
        <f>ROUND(I203*H203,2)</f>
        <v>0</v>
      </c>
      <c r="BL203" s="18" t="s">
        <v>184</v>
      </c>
      <c r="BM203" s="179" t="s">
        <v>1243</v>
      </c>
    </row>
    <row r="204" spans="1:65" s="2" customFormat="1" ht="24" customHeight="1">
      <c r="A204" s="33"/>
      <c r="B204" s="167"/>
      <c r="C204" s="168" t="s">
        <v>337</v>
      </c>
      <c r="D204" s="168" t="s">
        <v>179</v>
      </c>
      <c r="E204" s="169" t="s">
        <v>1046</v>
      </c>
      <c r="F204" s="170" t="s">
        <v>1047</v>
      </c>
      <c r="G204" s="171" t="s">
        <v>182</v>
      </c>
      <c r="H204" s="172">
        <v>2.6</v>
      </c>
      <c r="I204" s="173"/>
      <c r="J204" s="174">
        <f>ROUND(I204*H204,2)</f>
        <v>0</v>
      </c>
      <c r="K204" s="170" t="s">
        <v>183</v>
      </c>
      <c r="L204" s="34"/>
      <c r="M204" s="175" t="s">
        <v>1</v>
      </c>
      <c r="N204" s="176" t="s">
        <v>40</v>
      </c>
      <c r="O204" s="59"/>
      <c r="P204" s="177">
        <f>O204*H204</f>
        <v>0</v>
      </c>
      <c r="Q204" s="177">
        <v>0.0026</v>
      </c>
      <c r="R204" s="177">
        <f>Q204*H204</f>
        <v>0.0067599999999999995</v>
      </c>
      <c r="S204" s="177">
        <v>0</v>
      </c>
      <c r="T204" s="17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184</v>
      </c>
      <c r="AT204" s="179" t="s">
        <v>179</v>
      </c>
      <c r="AU204" s="179" t="s">
        <v>84</v>
      </c>
      <c r="AY204" s="18" t="s">
        <v>177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8" t="s">
        <v>82</v>
      </c>
      <c r="BK204" s="180">
        <f>ROUND(I204*H204,2)</f>
        <v>0</v>
      </c>
      <c r="BL204" s="18" t="s">
        <v>184</v>
      </c>
      <c r="BM204" s="179" t="s">
        <v>1244</v>
      </c>
    </row>
    <row r="205" spans="2:51" s="13" customFormat="1" ht="12">
      <c r="B205" s="181"/>
      <c r="D205" s="182" t="s">
        <v>189</v>
      </c>
      <c r="E205" s="183" t="s">
        <v>1</v>
      </c>
      <c r="F205" s="184" t="s">
        <v>1177</v>
      </c>
      <c r="H205" s="185">
        <v>2.6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189</v>
      </c>
      <c r="AU205" s="183" t="s">
        <v>84</v>
      </c>
      <c r="AV205" s="13" t="s">
        <v>84</v>
      </c>
      <c r="AW205" s="13" t="s">
        <v>31</v>
      </c>
      <c r="AX205" s="13" t="s">
        <v>82</v>
      </c>
      <c r="AY205" s="183" t="s">
        <v>177</v>
      </c>
    </row>
    <row r="206" spans="1:65" s="2" customFormat="1" ht="16.5" customHeight="1">
      <c r="A206" s="33"/>
      <c r="B206" s="167"/>
      <c r="C206" s="168" t="s">
        <v>342</v>
      </c>
      <c r="D206" s="168" t="s">
        <v>179</v>
      </c>
      <c r="E206" s="169" t="s">
        <v>1050</v>
      </c>
      <c r="F206" s="170" t="s">
        <v>1051</v>
      </c>
      <c r="G206" s="171" t="s">
        <v>182</v>
      </c>
      <c r="H206" s="172">
        <v>2.6</v>
      </c>
      <c r="I206" s="173"/>
      <c r="J206" s="174">
        <f>ROUND(I206*H206,2)</f>
        <v>0</v>
      </c>
      <c r="K206" s="170" t="s">
        <v>183</v>
      </c>
      <c r="L206" s="34"/>
      <c r="M206" s="175" t="s">
        <v>1</v>
      </c>
      <c r="N206" s="176" t="s">
        <v>40</v>
      </c>
      <c r="O206" s="59"/>
      <c r="P206" s="177">
        <f>O206*H206</f>
        <v>0</v>
      </c>
      <c r="Q206" s="177">
        <v>1E-05</v>
      </c>
      <c r="R206" s="177">
        <f>Q206*H206</f>
        <v>2.6000000000000002E-05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184</v>
      </c>
      <c r="AT206" s="179" t="s">
        <v>179</v>
      </c>
      <c r="AU206" s="179" t="s">
        <v>84</v>
      </c>
      <c r="AY206" s="18" t="s">
        <v>177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82</v>
      </c>
      <c r="BK206" s="180">
        <f>ROUND(I206*H206,2)</f>
        <v>0</v>
      </c>
      <c r="BL206" s="18" t="s">
        <v>184</v>
      </c>
      <c r="BM206" s="179" t="s">
        <v>1245</v>
      </c>
    </row>
    <row r="207" spans="1:65" s="2" customFormat="1" ht="24" customHeight="1">
      <c r="A207" s="33"/>
      <c r="B207" s="167"/>
      <c r="C207" s="168" t="s">
        <v>348</v>
      </c>
      <c r="D207" s="168" t="s">
        <v>179</v>
      </c>
      <c r="E207" s="169" t="s">
        <v>1053</v>
      </c>
      <c r="F207" s="170" t="s">
        <v>1054</v>
      </c>
      <c r="G207" s="171" t="s">
        <v>194</v>
      </c>
      <c r="H207" s="172">
        <v>18</v>
      </c>
      <c r="I207" s="173"/>
      <c r="J207" s="174">
        <f>ROUND(I207*H207,2)</f>
        <v>0</v>
      </c>
      <c r="K207" s="170" t="s">
        <v>183</v>
      </c>
      <c r="L207" s="34"/>
      <c r="M207" s="175" t="s">
        <v>1</v>
      </c>
      <c r="N207" s="176" t="s">
        <v>40</v>
      </c>
      <c r="O207" s="59"/>
      <c r="P207" s="177">
        <f>O207*H207</f>
        <v>0</v>
      </c>
      <c r="Q207" s="177">
        <v>0.1554</v>
      </c>
      <c r="R207" s="177">
        <f>Q207*H207</f>
        <v>2.7972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184</v>
      </c>
      <c r="AT207" s="179" t="s">
        <v>179</v>
      </c>
      <c r="AU207" s="179" t="s">
        <v>84</v>
      </c>
      <c r="AY207" s="18" t="s">
        <v>177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82</v>
      </c>
      <c r="BK207" s="180">
        <f>ROUND(I207*H207,2)</f>
        <v>0</v>
      </c>
      <c r="BL207" s="18" t="s">
        <v>184</v>
      </c>
      <c r="BM207" s="179" t="s">
        <v>1246</v>
      </c>
    </row>
    <row r="208" spans="2:51" s="13" customFormat="1" ht="12">
      <c r="B208" s="181"/>
      <c r="D208" s="182" t="s">
        <v>189</v>
      </c>
      <c r="E208" s="183" t="s">
        <v>1</v>
      </c>
      <c r="F208" s="184" t="s">
        <v>1247</v>
      </c>
      <c r="H208" s="185">
        <v>16</v>
      </c>
      <c r="I208" s="186"/>
      <c r="L208" s="181"/>
      <c r="M208" s="187"/>
      <c r="N208" s="188"/>
      <c r="O208" s="188"/>
      <c r="P208" s="188"/>
      <c r="Q208" s="188"/>
      <c r="R208" s="188"/>
      <c r="S208" s="188"/>
      <c r="T208" s="189"/>
      <c r="AT208" s="183" t="s">
        <v>189</v>
      </c>
      <c r="AU208" s="183" t="s">
        <v>84</v>
      </c>
      <c r="AV208" s="13" t="s">
        <v>84</v>
      </c>
      <c r="AW208" s="13" t="s">
        <v>31</v>
      </c>
      <c r="AX208" s="13" t="s">
        <v>75</v>
      </c>
      <c r="AY208" s="183" t="s">
        <v>177</v>
      </c>
    </row>
    <row r="209" spans="2:51" s="13" customFormat="1" ht="12">
      <c r="B209" s="181"/>
      <c r="D209" s="182" t="s">
        <v>189</v>
      </c>
      <c r="E209" s="183" t="s">
        <v>1</v>
      </c>
      <c r="F209" s="184" t="s">
        <v>1181</v>
      </c>
      <c r="H209" s="185">
        <v>2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189</v>
      </c>
      <c r="AU209" s="183" t="s">
        <v>84</v>
      </c>
      <c r="AV209" s="13" t="s">
        <v>84</v>
      </c>
      <c r="AW209" s="13" t="s">
        <v>31</v>
      </c>
      <c r="AX209" s="13" t="s">
        <v>75</v>
      </c>
      <c r="AY209" s="183" t="s">
        <v>177</v>
      </c>
    </row>
    <row r="210" spans="2:51" s="15" customFormat="1" ht="12">
      <c r="B210" s="197"/>
      <c r="D210" s="182" t="s">
        <v>189</v>
      </c>
      <c r="E210" s="198" t="s">
        <v>1</v>
      </c>
      <c r="F210" s="199" t="s">
        <v>202</v>
      </c>
      <c r="H210" s="200">
        <v>18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189</v>
      </c>
      <c r="AU210" s="198" t="s">
        <v>84</v>
      </c>
      <c r="AV210" s="15" t="s">
        <v>184</v>
      </c>
      <c r="AW210" s="15" t="s">
        <v>31</v>
      </c>
      <c r="AX210" s="15" t="s">
        <v>82</v>
      </c>
      <c r="AY210" s="198" t="s">
        <v>177</v>
      </c>
    </row>
    <row r="211" spans="1:65" s="2" customFormat="1" ht="16.5" customHeight="1">
      <c r="A211" s="33"/>
      <c r="B211" s="167"/>
      <c r="C211" s="205" t="s">
        <v>352</v>
      </c>
      <c r="D211" s="205" t="s">
        <v>290</v>
      </c>
      <c r="E211" s="206" t="s">
        <v>1059</v>
      </c>
      <c r="F211" s="207" t="s">
        <v>1060</v>
      </c>
      <c r="G211" s="208" t="s">
        <v>194</v>
      </c>
      <c r="H211" s="209">
        <v>16.8</v>
      </c>
      <c r="I211" s="210"/>
      <c r="J211" s="211">
        <f>ROUND(I211*H211,2)</f>
        <v>0</v>
      </c>
      <c r="K211" s="207" t="s">
        <v>183</v>
      </c>
      <c r="L211" s="212"/>
      <c r="M211" s="213" t="s">
        <v>1</v>
      </c>
      <c r="N211" s="214" t="s">
        <v>40</v>
      </c>
      <c r="O211" s="59"/>
      <c r="P211" s="177">
        <f>O211*H211</f>
        <v>0</v>
      </c>
      <c r="Q211" s="177">
        <v>0.081</v>
      </c>
      <c r="R211" s="177">
        <f>Q211*H211</f>
        <v>1.3608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217</v>
      </c>
      <c r="AT211" s="179" t="s">
        <v>290</v>
      </c>
      <c r="AU211" s="179" t="s">
        <v>84</v>
      </c>
      <c r="AY211" s="18" t="s">
        <v>177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82</v>
      </c>
      <c r="BK211" s="180">
        <f>ROUND(I211*H211,2)</f>
        <v>0</v>
      </c>
      <c r="BL211" s="18" t="s">
        <v>184</v>
      </c>
      <c r="BM211" s="179" t="s">
        <v>1248</v>
      </c>
    </row>
    <row r="212" spans="2:51" s="13" customFormat="1" ht="12">
      <c r="B212" s="181"/>
      <c r="D212" s="182" t="s">
        <v>189</v>
      </c>
      <c r="E212" s="183" t="s">
        <v>1</v>
      </c>
      <c r="F212" s="184" t="s">
        <v>1249</v>
      </c>
      <c r="H212" s="185">
        <v>16.8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189</v>
      </c>
      <c r="AU212" s="183" t="s">
        <v>84</v>
      </c>
      <c r="AV212" s="13" t="s">
        <v>84</v>
      </c>
      <c r="AW212" s="13" t="s">
        <v>31</v>
      </c>
      <c r="AX212" s="13" t="s">
        <v>82</v>
      </c>
      <c r="AY212" s="183" t="s">
        <v>177</v>
      </c>
    </row>
    <row r="213" spans="1:65" s="2" customFormat="1" ht="16.5" customHeight="1">
      <c r="A213" s="33"/>
      <c r="B213" s="167"/>
      <c r="C213" s="205" t="s">
        <v>356</v>
      </c>
      <c r="D213" s="205" t="s">
        <v>290</v>
      </c>
      <c r="E213" s="206" t="s">
        <v>1183</v>
      </c>
      <c r="F213" s="207" t="s">
        <v>1184</v>
      </c>
      <c r="G213" s="208" t="s">
        <v>194</v>
      </c>
      <c r="H213" s="209">
        <v>2</v>
      </c>
      <c r="I213" s="210"/>
      <c r="J213" s="211">
        <f>ROUND(I213*H213,2)</f>
        <v>0</v>
      </c>
      <c r="K213" s="207" t="s">
        <v>183</v>
      </c>
      <c r="L213" s="212"/>
      <c r="M213" s="213" t="s">
        <v>1</v>
      </c>
      <c r="N213" s="214" t="s">
        <v>40</v>
      </c>
      <c r="O213" s="59"/>
      <c r="P213" s="177">
        <f>O213*H213</f>
        <v>0</v>
      </c>
      <c r="Q213" s="177">
        <v>0.0782</v>
      </c>
      <c r="R213" s="177">
        <f>Q213*H213</f>
        <v>0.1564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217</v>
      </c>
      <c r="AT213" s="179" t="s">
        <v>290</v>
      </c>
      <c r="AU213" s="179" t="s">
        <v>84</v>
      </c>
      <c r="AY213" s="18" t="s">
        <v>177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82</v>
      </c>
      <c r="BK213" s="180">
        <f>ROUND(I213*H213,2)</f>
        <v>0</v>
      </c>
      <c r="BL213" s="18" t="s">
        <v>184</v>
      </c>
      <c r="BM213" s="179" t="s">
        <v>1250</v>
      </c>
    </row>
    <row r="214" spans="1:65" s="2" customFormat="1" ht="24" customHeight="1">
      <c r="A214" s="33"/>
      <c r="B214" s="167"/>
      <c r="C214" s="168" t="s">
        <v>361</v>
      </c>
      <c r="D214" s="168" t="s">
        <v>179</v>
      </c>
      <c r="E214" s="169" t="s">
        <v>682</v>
      </c>
      <c r="F214" s="170" t="s">
        <v>683</v>
      </c>
      <c r="G214" s="171" t="s">
        <v>194</v>
      </c>
      <c r="H214" s="172">
        <v>9</v>
      </c>
      <c r="I214" s="173"/>
      <c r="J214" s="174">
        <f>ROUND(I214*H214,2)</f>
        <v>0</v>
      </c>
      <c r="K214" s="170" t="s">
        <v>183</v>
      </c>
      <c r="L214" s="34"/>
      <c r="M214" s="175" t="s">
        <v>1</v>
      </c>
      <c r="N214" s="176" t="s">
        <v>40</v>
      </c>
      <c r="O214" s="59"/>
      <c r="P214" s="177">
        <f>O214*H214</f>
        <v>0</v>
      </c>
      <c r="Q214" s="177">
        <v>0.1295</v>
      </c>
      <c r="R214" s="177">
        <f>Q214*H214</f>
        <v>1.1655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184</v>
      </c>
      <c r="AT214" s="179" t="s">
        <v>179</v>
      </c>
      <c r="AU214" s="179" t="s">
        <v>84</v>
      </c>
      <c r="AY214" s="18" t="s">
        <v>177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82</v>
      </c>
      <c r="BK214" s="180">
        <f>ROUND(I214*H214,2)</f>
        <v>0</v>
      </c>
      <c r="BL214" s="18" t="s">
        <v>184</v>
      </c>
      <c r="BM214" s="179" t="s">
        <v>1251</v>
      </c>
    </row>
    <row r="215" spans="1:65" s="2" customFormat="1" ht="16.5" customHeight="1">
      <c r="A215" s="33"/>
      <c r="B215" s="167"/>
      <c r="C215" s="205" t="s">
        <v>366</v>
      </c>
      <c r="D215" s="205" t="s">
        <v>290</v>
      </c>
      <c r="E215" s="206" t="s">
        <v>686</v>
      </c>
      <c r="F215" s="207" t="s">
        <v>687</v>
      </c>
      <c r="G215" s="208" t="s">
        <v>194</v>
      </c>
      <c r="H215" s="209">
        <v>9.45</v>
      </c>
      <c r="I215" s="210"/>
      <c r="J215" s="211">
        <f>ROUND(I215*H215,2)</f>
        <v>0</v>
      </c>
      <c r="K215" s="207" t="s">
        <v>183</v>
      </c>
      <c r="L215" s="212"/>
      <c r="M215" s="213" t="s">
        <v>1</v>
      </c>
      <c r="N215" s="214" t="s">
        <v>40</v>
      </c>
      <c r="O215" s="59"/>
      <c r="P215" s="177">
        <f>O215*H215</f>
        <v>0</v>
      </c>
      <c r="Q215" s="177">
        <v>0.058</v>
      </c>
      <c r="R215" s="177">
        <f>Q215*H215</f>
        <v>0.5481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217</v>
      </c>
      <c r="AT215" s="179" t="s">
        <v>290</v>
      </c>
      <c r="AU215" s="179" t="s">
        <v>84</v>
      </c>
      <c r="AY215" s="18" t="s">
        <v>177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82</v>
      </c>
      <c r="BK215" s="180">
        <f>ROUND(I215*H215,2)</f>
        <v>0</v>
      </c>
      <c r="BL215" s="18" t="s">
        <v>184</v>
      </c>
      <c r="BM215" s="179" t="s">
        <v>1252</v>
      </c>
    </row>
    <row r="216" spans="1:65" s="2" customFormat="1" ht="24" customHeight="1">
      <c r="A216" s="33"/>
      <c r="B216" s="167"/>
      <c r="C216" s="168" t="s">
        <v>371</v>
      </c>
      <c r="D216" s="168" t="s">
        <v>179</v>
      </c>
      <c r="E216" s="169" t="s">
        <v>691</v>
      </c>
      <c r="F216" s="170" t="s">
        <v>692</v>
      </c>
      <c r="G216" s="171" t="s">
        <v>198</v>
      </c>
      <c r="H216" s="172">
        <v>1.485</v>
      </c>
      <c r="I216" s="173"/>
      <c r="J216" s="174">
        <f>ROUND(I216*H216,2)</f>
        <v>0</v>
      </c>
      <c r="K216" s="170" t="s">
        <v>183</v>
      </c>
      <c r="L216" s="34"/>
      <c r="M216" s="175" t="s">
        <v>1</v>
      </c>
      <c r="N216" s="176" t="s">
        <v>40</v>
      </c>
      <c r="O216" s="59"/>
      <c r="P216" s="177">
        <f>O216*H216</f>
        <v>0</v>
      </c>
      <c r="Q216" s="177">
        <v>2.25634</v>
      </c>
      <c r="R216" s="177">
        <f>Q216*H216</f>
        <v>3.3506649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184</v>
      </c>
      <c r="AT216" s="179" t="s">
        <v>179</v>
      </c>
      <c r="AU216" s="179" t="s">
        <v>84</v>
      </c>
      <c r="AY216" s="18" t="s">
        <v>177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82</v>
      </c>
      <c r="BK216" s="180">
        <f>ROUND(I216*H216,2)</f>
        <v>0</v>
      </c>
      <c r="BL216" s="18" t="s">
        <v>184</v>
      </c>
      <c r="BM216" s="179" t="s">
        <v>1253</v>
      </c>
    </row>
    <row r="217" spans="2:51" s="13" customFormat="1" ht="12">
      <c r="B217" s="181"/>
      <c r="D217" s="182" t="s">
        <v>189</v>
      </c>
      <c r="E217" s="183" t="s">
        <v>1</v>
      </c>
      <c r="F217" s="184" t="s">
        <v>1154</v>
      </c>
      <c r="H217" s="185">
        <v>1.215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189</v>
      </c>
      <c r="AU217" s="183" t="s">
        <v>84</v>
      </c>
      <c r="AV217" s="13" t="s">
        <v>84</v>
      </c>
      <c r="AW217" s="13" t="s">
        <v>31</v>
      </c>
      <c r="AX217" s="13" t="s">
        <v>75</v>
      </c>
      <c r="AY217" s="183" t="s">
        <v>177</v>
      </c>
    </row>
    <row r="218" spans="2:51" s="13" customFormat="1" ht="12">
      <c r="B218" s="181"/>
      <c r="D218" s="182" t="s">
        <v>189</v>
      </c>
      <c r="E218" s="183" t="s">
        <v>1</v>
      </c>
      <c r="F218" s="184" t="s">
        <v>1211</v>
      </c>
      <c r="H218" s="185">
        <v>0.27</v>
      </c>
      <c r="I218" s="186"/>
      <c r="L218" s="181"/>
      <c r="M218" s="187"/>
      <c r="N218" s="188"/>
      <c r="O218" s="188"/>
      <c r="P218" s="188"/>
      <c r="Q218" s="188"/>
      <c r="R218" s="188"/>
      <c r="S218" s="188"/>
      <c r="T218" s="189"/>
      <c r="AT218" s="183" t="s">
        <v>189</v>
      </c>
      <c r="AU218" s="183" t="s">
        <v>84</v>
      </c>
      <c r="AV218" s="13" t="s">
        <v>84</v>
      </c>
      <c r="AW218" s="13" t="s">
        <v>31</v>
      </c>
      <c r="AX218" s="13" t="s">
        <v>75</v>
      </c>
      <c r="AY218" s="183" t="s">
        <v>177</v>
      </c>
    </row>
    <row r="219" spans="2:51" s="15" customFormat="1" ht="12">
      <c r="B219" s="197"/>
      <c r="D219" s="182" t="s">
        <v>189</v>
      </c>
      <c r="E219" s="198" t="s">
        <v>1</v>
      </c>
      <c r="F219" s="199" t="s">
        <v>202</v>
      </c>
      <c r="H219" s="200">
        <v>1.485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189</v>
      </c>
      <c r="AU219" s="198" t="s">
        <v>84</v>
      </c>
      <c r="AV219" s="15" t="s">
        <v>184</v>
      </c>
      <c r="AW219" s="15" t="s">
        <v>31</v>
      </c>
      <c r="AX219" s="15" t="s">
        <v>82</v>
      </c>
      <c r="AY219" s="198" t="s">
        <v>177</v>
      </c>
    </row>
    <row r="220" spans="1:65" s="2" customFormat="1" ht="16.5" customHeight="1">
      <c r="A220" s="33"/>
      <c r="B220" s="167"/>
      <c r="C220" s="168" t="s">
        <v>375</v>
      </c>
      <c r="D220" s="168" t="s">
        <v>179</v>
      </c>
      <c r="E220" s="169" t="s">
        <v>1073</v>
      </c>
      <c r="F220" s="170" t="s">
        <v>1074</v>
      </c>
      <c r="G220" s="171" t="s">
        <v>194</v>
      </c>
      <c r="H220" s="172">
        <v>14</v>
      </c>
      <c r="I220" s="173"/>
      <c r="J220" s="174">
        <f>ROUND(I220*H220,2)</f>
        <v>0</v>
      </c>
      <c r="K220" s="170" t="s">
        <v>183</v>
      </c>
      <c r="L220" s="34"/>
      <c r="M220" s="175" t="s">
        <v>1</v>
      </c>
      <c r="N220" s="176" t="s">
        <v>40</v>
      </c>
      <c r="O220" s="59"/>
      <c r="P220" s="177">
        <f>O220*H220</f>
        <v>0</v>
      </c>
      <c r="Q220" s="177">
        <v>0</v>
      </c>
      <c r="R220" s="177">
        <f>Q220*H220</f>
        <v>0</v>
      </c>
      <c r="S220" s="177">
        <v>0</v>
      </c>
      <c r="T220" s="17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184</v>
      </c>
      <c r="AT220" s="179" t="s">
        <v>179</v>
      </c>
      <c r="AU220" s="179" t="s">
        <v>84</v>
      </c>
      <c r="AY220" s="18" t="s">
        <v>177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8" t="s">
        <v>82</v>
      </c>
      <c r="BK220" s="180">
        <f>ROUND(I220*H220,2)</f>
        <v>0</v>
      </c>
      <c r="BL220" s="18" t="s">
        <v>184</v>
      </c>
      <c r="BM220" s="179" t="s">
        <v>1254</v>
      </c>
    </row>
    <row r="221" spans="1:65" s="2" customFormat="1" ht="24" customHeight="1">
      <c r="A221" s="33"/>
      <c r="B221" s="167"/>
      <c r="C221" s="168" t="s">
        <v>380</v>
      </c>
      <c r="D221" s="168" t="s">
        <v>179</v>
      </c>
      <c r="E221" s="169" t="s">
        <v>1076</v>
      </c>
      <c r="F221" s="170" t="s">
        <v>1077</v>
      </c>
      <c r="G221" s="171" t="s">
        <v>274</v>
      </c>
      <c r="H221" s="172">
        <v>1</v>
      </c>
      <c r="I221" s="173"/>
      <c r="J221" s="174">
        <f>ROUND(I221*H221,2)</f>
        <v>0</v>
      </c>
      <c r="K221" s="170" t="s">
        <v>1</v>
      </c>
      <c r="L221" s="34"/>
      <c r="M221" s="175" t="s">
        <v>1</v>
      </c>
      <c r="N221" s="176" t="s">
        <v>40</v>
      </c>
      <c r="O221" s="59"/>
      <c r="P221" s="177">
        <f>O221*H221</f>
        <v>0</v>
      </c>
      <c r="Q221" s="177">
        <v>8.0855</v>
      </c>
      <c r="R221" s="177">
        <f>Q221*H221</f>
        <v>8.0855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184</v>
      </c>
      <c r="AT221" s="179" t="s">
        <v>179</v>
      </c>
      <c r="AU221" s="179" t="s">
        <v>84</v>
      </c>
      <c r="AY221" s="18" t="s">
        <v>177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82</v>
      </c>
      <c r="BK221" s="180">
        <f>ROUND(I221*H221,2)</f>
        <v>0</v>
      </c>
      <c r="BL221" s="18" t="s">
        <v>184</v>
      </c>
      <c r="BM221" s="179" t="s">
        <v>1255</v>
      </c>
    </row>
    <row r="222" spans="1:65" s="2" customFormat="1" ht="24" customHeight="1">
      <c r="A222" s="33"/>
      <c r="B222" s="167"/>
      <c r="C222" s="168" t="s">
        <v>384</v>
      </c>
      <c r="D222" s="168" t="s">
        <v>179</v>
      </c>
      <c r="E222" s="169" t="s">
        <v>1082</v>
      </c>
      <c r="F222" s="170" t="s">
        <v>1083</v>
      </c>
      <c r="G222" s="171" t="s">
        <v>274</v>
      </c>
      <c r="H222" s="172">
        <v>1</v>
      </c>
      <c r="I222" s="173"/>
      <c r="J222" s="174">
        <f>ROUND(I222*H222,2)</f>
        <v>0</v>
      </c>
      <c r="K222" s="170" t="s">
        <v>1</v>
      </c>
      <c r="L222" s="34"/>
      <c r="M222" s="175" t="s">
        <v>1</v>
      </c>
      <c r="N222" s="176" t="s">
        <v>40</v>
      </c>
      <c r="O222" s="59"/>
      <c r="P222" s="177">
        <f>O222*H222</f>
        <v>0</v>
      </c>
      <c r="Q222" s="177">
        <v>8.0855</v>
      </c>
      <c r="R222" s="177">
        <f>Q222*H222</f>
        <v>8.0855</v>
      </c>
      <c r="S222" s="177">
        <v>0</v>
      </c>
      <c r="T222" s="17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184</v>
      </c>
      <c r="AT222" s="179" t="s">
        <v>179</v>
      </c>
      <c r="AU222" s="179" t="s">
        <v>84</v>
      </c>
      <c r="AY222" s="18" t="s">
        <v>177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18" t="s">
        <v>82</v>
      </c>
      <c r="BK222" s="180">
        <f>ROUND(I222*H222,2)</f>
        <v>0</v>
      </c>
      <c r="BL222" s="18" t="s">
        <v>184</v>
      </c>
      <c r="BM222" s="179" t="s">
        <v>1256</v>
      </c>
    </row>
    <row r="223" spans="1:65" s="2" customFormat="1" ht="24" customHeight="1">
      <c r="A223" s="33"/>
      <c r="B223" s="167"/>
      <c r="C223" s="168" t="s">
        <v>391</v>
      </c>
      <c r="D223" s="168" t="s">
        <v>179</v>
      </c>
      <c r="E223" s="169" t="s">
        <v>1085</v>
      </c>
      <c r="F223" s="170" t="s">
        <v>1086</v>
      </c>
      <c r="G223" s="171" t="s">
        <v>274</v>
      </c>
      <c r="H223" s="172">
        <v>1</v>
      </c>
      <c r="I223" s="173"/>
      <c r="J223" s="174">
        <f>ROUND(I223*H223,2)</f>
        <v>0</v>
      </c>
      <c r="K223" s="170" t="s">
        <v>1</v>
      </c>
      <c r="L223" s="34"/>
      <c r="M223" s="175" t="s">
        <v>1</v>
      </c>
      <c r="N223" s="176" t="s">
        <v>40</v>
      </c>
      <c r="O223" s="59"/>
      <c r="P223" s="177">
        <f>O223*H223</f>
        <v>0</v>
      </c>
      <c r="Q223" s="177">
        <v>8.0855</v>
      </c>
      <c r="R223" s="177">
        <f>Q223*H223</f>
        <v>8.0855</v>
      </c>
      <c r="S223" s="177">
        <v>0</v>
      </c>
      <c r="T223" s="178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184</v>
      </c>
      <c r="AT223" s="179" t="s">
        <v>179</v>
      </c>
      <c r="AU223" s="179" t="s">
        <v>84</v>
      </c>
      <c r="AY223" s="18" t="s">
        <v>177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8" t="s">
        <v>82</v>
      </c>
      <c r="BK223" s="180">
        <f>ROUND(I223*H223,2)</f>
        <v>0</v>
      </c>
      <c r="BL223" s="18" t="s">
        <v>184</v>
      </c>
      <c r="BM223" s="179" t="s">
        <v>1257</v>
      </c>
    </row>
    <row r="224" spans="2:63" s="12" customFormat="1" ht="22.9" customHeight="1">
      <c r="B224" s="154"/>
      <c r="D224" s="155" t="s">
        <v>74</v>
      </c>
      <c r="E224" s="165" t="s">
        <v>346</v>
      </c>
      <c r="F224" s="165" t="s">
        <v>347</v>
      </c>
      <c r="I224" s="157"/>
      <c r="J224" s="166">
        <f>BK224</f>
        <v>0</v>
      </c>
      <c r="L224" s="154"/>
      <c r="M224" s="159"/>
      <c r="N224" s="160"/>
      <c r="O224" s="160"/>
      <c r="P224" s="161">
        <f>SUM(P225:P237)</f>
        <v>0</v>
      </c>
      <c r="Q224" s="160"/>
      <c r="R224" s="161">
        <f>SUM(R225:R237)</f>
        <v>0</v>
      </c>
      <c r="S224" s="160"/>
      <c r="T224" s="162">
        <f>SUM(T225:T237)</f>
        <v>0</v>
      </c>
      <c r="AR224" s="155" t="s">
        <v>82</v>
      </c>
      <c r="AT224" s="163" t="s">
        <v>74</v>
      </c>
      <c r="AU224" s="163" t="s">
        <v>82</v>
      </c>
      <c r="AY224" s="155" t="s">
        <v>177</v>
      </c>
      <c r="BK224" s="164">
        <f>SUM(BK225:BK237)</f>
        <v>0</v>
      </c>
    </row>
    <row r="225" spans="1:65" s="2" customFormat="1" ht="16.5" customHeight="1">
      <c r="A225" s="33"/>
      <c r="B225" s="167"/>
      <c r="C225" s="168" t="s">
        <v>399</v>
      </c>
      <c r="D225" s="168" t="s">
        <v>179</v>
      </c>
      <c r="E225" s="169" t="s">
        <v>353</v>
      </c>
      <c r="F225" s="170" t="s">
        <v>354</v>
      </c>
      <c r="G225" s="171" t="s">
        <v>234</v>
      </c>
      <c r="H225" s="172">
        <v>6.338</v>
      </c>
      <c r="I225" s="173"/>
      <c r="J225" s="174">
        <f>ROUND(I225*H225,2)</f>
        <v>0</v>
      </c>
      <c r="K225" s="170" t="s">
        <v>183</v>
      </c>
      <c r="L225" s="34"/>
      <c r="M225" s="175" t="s">
        <v>1</v>
      </c>
      <c r="N225" s="176" t="s">
        <v>40</v>
      </c>
      <c r="O225" s="59"/>
      <c r="P225" s="177">
        <f>O225*H225</f>
        <v>0</v>
      </c>
      <c r="Q225" s="177">
        <v>0</v>
      </c>
      <c r="R225" s="177">
        <f>Q225*H225</f>
        <v>0</v>
      </c>
      <c r="S225" s="177">
        <v>0</v>
      </c>
      <c r="T225" s="17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184</v>
      </c>
      <c r="AT225" s="179" t="s">
        <v>179</v>
      </c>
      <c r="AU225" s="179" t="s">
        <v>84</v>
      </c>
      <c r="AY225" s="18" t="s">
        <v>177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8" t="s">
        <v>82</v>
      </c>
      <c r="BK225" s="180">
        <f>ROUND(I225*H225,2)</f>
        <v>0</v>
      </c>
      <c r="BL225" s="18" t="s">
        <v>184</v>
      </c>
      <c r="BM225" s="179" t="s">
        <v>1258</v>
      </c>
    </row>
    <row r="226" spans="2:51" s="13" customFormat="1" ht="12">
      <c r="B226" s="181"/>
      <c r="D226" s="182" t="s">
        <v>189</v>
      </c>
      <c r="E226" s="183" t="s">
        <v>137</v>
      </c>
      <c r="F226" s="184" t="s">
        <v>1195</v>
      </c>
      <c r="H226" s="185">
        <v>6.338</v>
      </c>
      <c r="I226" s="186"/>
      <c r="L226" s="181"/>
      <c r="M226" s="187"/>
      <c r="N226" s="188"/>
      <c r="O226" s="188"/>
      <c r="P226" s="188"/>
      <c r="Q226" s="188"/>
      <c r="R226" s="188"/>
      <c r="S226" s="188"/>
      <c r="T226" s="189"/>
      <c r="AT226" s="183" t="s">
        <v>189</v>
      </c>
      <c r="AU226" s="183" t="s">
        <v>84</v>
      </c>
      <c r="AV226" s="13" t="s">
        <v>84</v>
      </c>
      <c r="AW226" s="13" t="s">
        <v>31</v>
      </c>
      <c r="AX226" s="13" t="s">
        <v>82</v>
      </c>
      <c r="AY226" s="183" t="s">
        <v>177</v>
      </c>
    </row>
    <row r="227" spans="1:65" s="2" customFormat="1" ht="24" customHeight="1">
      <c r="A227" s="33"/>
      <c r="B227" s="167"/>
      <c r="C227" s="168" t="s">
        <v>406</v>
      </c>
      <c r="D227" s="168" t="s">
        <v>179</v>
      </c>
      <c r="E227" s="169" t="s">
        <v>357</v>
      </c>
      <c r="F227" s="170" t="s">
        <v>358</v>
      </c>
      <c r="G227" s="171" t="s">
        <v>234</v>
      </c>
      <c r="H227" s="172">
        <v>88.732</v>
      </c>
      <c r="I227" s="173"/>
      <c r="J227" s="174">
        <f>ROUND(I227*H227,2)</f>
        <v>0</v>
      </c>
      <c r="K227" s="170" t="s">
        <v>183</v>
      </c>
      <c r="L227" s="34"/>
      <c r="M227" s="175" t="s">
        <v>1</v>
      </c>
      <c r="N227" s="176" t="s">
        <v>40</v>
      </c>
      <c r="O227" s="59"/>
      <c r="P227" s="177">
        <f>O227*H227</f>
        <v>0</v>
      </c>
      <c r="Q227" s="177">
        <v>0</v>
      </c>
      <c r="R227" s="177">
        <f>Q227*H227</f>
        <v>0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184</v>
      </c>
      <c r="AT227" s="179" t="s">
        <v>179</v>
      </c>
      <c r="AU227" s="179" t="s">
        <v>84</v>
      </c>
      <c r="AY227" s="18" t="s">
        <v>177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82</v>
      </c>
      <c r="BK227" s="180">
        <f>ROUND(I227*H227,2)</f>
        <v>0</v>
      </c>
      <c r="BL227" s="18" t="s">
        <v>184</v>
      </c>
      <c r="BM227" s="179" t="s">
        <v>1259</v>
      </c>
    </row>
    <row r="228" spans="2:51" s="13" customFormat="1" ht="12">
      <c r="B228" s="181"/>
      <c r="D228" s="182" t="s">
        <v>189</v>
      </c>
      <c r="E228" s="183" t="s">
        <v>1</v>
      </c>
      <c r="F228" s="184" t="s">
        <v>360</v>
      </c>
      <c r="H228" s="185">
        <v>88.732</v>
      </c>
      <c r="I228" s="186"/>
      <c r="L228" s="181"/>
      <c r="M228" s="187"/>
      <c r="N228" s="188"/>
      <c r="O228" s="188"/>
      <c r="P228" s="188"/>
      <c r="Q228" s="188"/>
      <c r="R228" s="188"/>
      <c r="S228" s="188"/>
      <c r="T228" s="189"/>
      <c r="AT228" s="183" t="s">
        <v>189</v>
      </c>
      <c r="AU228" s="183" t="s">
        <v>84</v>
      </c>
      <c r="AV228" s="13" t="s">
        <v>84</v>
      </c>
      <c r="AW228" s="13" t="s">
        <v>31</v>
      </c>
      <c r="AX228" s="13" t="s">
        <v>82</v>
      </c>
      <c r="AY228" s="183" t="s">
        <v>177</v>
      </c>
    </row>
    <row r="229" spans="1:65" s="2" customFormat="1" ht="16.5" customHeight="1">
      <c r="A229" s="33"/>
      <c r="B229" s="167"/>
      <c r="C229" s="168" t="s">
        <v>410</v>
      </c>
      <c r="D229" s="168" t="s">
        <v>179</v>
      </c>
      <c r="E229" s="169" t="s">
        <v>362</v>
      </c>
      <c r="F229" s="170" t="s">
        <v>363</v>
      </c>
      <c r="G229" s="171" t="s">
        <v>234</v>
      </c>
      <c r="H229" s="172">
        <v>7.615</v>
      </c>
      <c r="I229" s="173"/>
      <c r="J229" s="174">
        <f>ROUND(I229*H229,2)</f>
        <v>0</v>
      </c>
      <c r="K229" s="170" t="s">
        <v>183</v>
      </c>
      <c r="L229" s="34"/>
      <c r="M229" s="175" t="s">
        <v>1</v>
      </c>
      <c r="N229" s="176" t="s">
        <v>40</v>
      </c>
      <c r="O229" s="59"/>
      <c r="P229" s="177">
        <f>O229*H229</f>
        <v>0</v>
      </c>
      <c r="Q229" s="177">
        <v>0</v>
      </c>
      <c r="R229" s="177">
        <f>Q229*H229</f>
        <v>0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184</v>
      </c>
      <c r="AT229" s="179" t="s">
        <v>179</v>
      </c>
      <c r="AU229" s="179" t="s">
        <v>84</v>
      </c>
      <c r="AY229" s="18" t="s">
        <v>177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82</v>
      </c>
      <c r="BK229" s="180">
        <f>ROUND(I229*H229,2)</f>
        <v>0</v>
      </c>
      <c r="BL229" s="18" t="s">
        <v>184</v>
      </c>
      <c r="BM229" s="179" t="s">
        <v>1260</v>
      </c>
    </row>
    <row r="230" spans="2:51" s="13" customFormat="1" ht="12">
      <c r="B230" s="181"/>
      <c r="D230" s="182" t="s">
        <v>189</v>
      </c>
      <c r="E230" s="183" t="s">
        <v>139</v>
      </c>
      <c r="F230" s="184" t="s">
        <v>1261</v>
      </c>
      <c r="H230" s="185">
        <v>7.615</v>
      </c>
      <c r="I230" s="186"/>
      <c r="L230" s="181"/>
      <c r="M230" s="187"/>
      <c r="N230" s="188"/>
      <c r="O230" s="188"/>
      <c r="P230" s="188"/>
      <c r="Q230" s="188"/>
      <c r="R230" s="188"/>
      <c r="S230" s="188"/>
      <c r="T230" s="189"/>
      <c r="AT230" s="183" t="s">
        <v>189</v>
      </c>
      <c r="AU230" s="183" t="s">
        <v>84</v>
      </c>
      <c r="AV230" s="13" t="s">
        <v>84</v>
      </c>
      <c r="AW230" s="13" t="s">
        <v>31</v>
      </c>
      <c r="AX230" s="13" t="s">
        <v>82</v>
      </c>
      <c r="AY230" s="183" t="s">
        <v>177</v>
      </c>
    </row>
    <row r="231" spans="1:65" s="2" customFormat="1" ht="24" customHeight="1">
      <c r="A231" s="33"/>
      <c r="B231" s="167"/>
      <c r="C231" s="168" t="s">
        <v>417</v>
      </c>
      <c r="D231" s="168" t="s">
        <v>179</v>
      </c>
      <c r="E231" s="169" t="s">
        <v>367</v>
      </c>
      <c r="F231" s="170" t="s">
        <v>368</v>
      </c>
      <c r="G231" s="171" t="s">
        <v>234</v>
      </c>
      <c r="H231" s="172">
        <v>106.61</v>
      </c>
      <c r="I231" s="173"/>
      <c r="J231" s="174">
        <f>ROUND(I231*H231,2)</f>
        <v>0</v>
      </c>
      <c r="K231" s="170" t="s">
        <v>183</v>
      </c>
      <c r="L231" s="34"/>
      <c r="M231" s="175" t="s">
        <v>1</v>
      </c>
      <c r="N231" s="176" t="s">
        <v>40</v>
      </c>
      <c r="O231" s="59"/>
      <c r="P231" s="177">
        <f>O231*H231</f>
        <v>0</v>
      </c>
      <c r="Q231" s="177">
        <v>0</v>
      </c>
      <c r="R231" s="177">
        <f>Q231*H231</f>
        <v>0</v>
      </c>
      <c r="S231" s="177">
        <v>0</v>
      </c>
      <c r="T231" s="17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184</v>
      </c>
      <c r="AT231" s="179" t="s">
        <v>179</v>
      </c>
      <c r="AU231" s="179" t="s">
        <v>84</v>
      </c>
      <c r="AY231" s="18" t="s">
        <v>177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8" t="s">
        <v>82</v>
      </c>
      <c r="BK231" s="180">
        <f>ROUND(I231*H231,2)</f>
        <v>0</v>
      </c>
      <c r="BL231" s="18" t="s">
        <v>184</v>
      </c>
      <c r="BM231" s="179" t="s">
        <v>1262</v>
      </c>
    </row>
    <row r="232" spans="2:51" s="13" customFormat="1" ht="12">
      <c r="B232" s="181"/>
      <c r="D232" s="182" t="s">
        <v>189</v>
      </c>
      <c r="E232" s="183" t="s">
        <v>1</v>
      </c>
      <c r="F232" s="184" t="s">
        <v>370</v>
      </c>
      <c r="H232" s="185">
        <v>106.61</v>
      </c>
      <c r="I232" s="186"/>
      <c r="L232" s="181"/>
      <c r="M232" s="187"/>
      <c r="N232" s="188"/>
      <c r="O232" s="188"/>
      <c r="P232" s="188"/>
      <c r="Q232" s="188"/>
      <c r="R232" s="188"/>
      <c r="S232" s="188"/>
      <c r="T232" s="189"/>
      <c r="AT232" s="183" t="s">
        <v>189</v>
      </c>
      <c r="AU232" s="183" t="s">
        <v>84</v>
      </c>
      <c r="AV232" s="13" t="s">
        <v>84</v>
      </c>
      <c r="AW232" s="13" t="s">
        <v>31</v>
      </c>
      <c r="AX232" s="13" t="s">
        <v>82</v>
      </c>
      <c r="AY232" s="183" t="s">
        <v>177</v>
      </c>
    </row>
    <row r="233" spans="1:65" s="2" customFormat="1" ht="24" customHeight="1">
      <c r="A233" s="33"/>
      <c r="B233" s="167"/>
      <c r="C233" s="168" t="s">
        <v>421</v>
      </c>
      <c r="D233" s="168" t="s">
        <v>179</v>
      </c>
      <c r="E233" s="169" t="s">
        <v>372</v>
      </c>
      <c r="F233" s="170" t="s">
        <v>373</v>
      </c>
      <c r="G233" s="171" t="s">
        <v>234</v>
      </c>
      <c r="H233" s="172">
        <v>13.953</v>
      </c>
      <c r="I233" s="173"/>
      <c r="J233" s="174">
        <f>ROUND(I233*H233,2)</f>
        <v>0</v>
      </c>
      <c r="K233" s="170" t="s">
        <v>183</v>
      </c>
      <c r="L233" s="34"/>
      <c r="M233" s="175" t="s">
        <v>1</v>
      </c>
      <c r="N233" s="176" t="s">
        <v>40</v>
      </c>
      <c r="O233" s="59"/>
      <c r="P233" s="177">
        <f>O233*H233</f>
        <v>0</v>
      </c>
      <c r="Q233" s="177">
        <v>0</v>
      </c>
      <c r="R233" s="177">
        <f>Q233*H233</f>
        <v>0</v>
      </c>
      <c r="S233" s="177">
        <v>0</v>
      </c>
      <c r="T233" s="17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184</v>
      </c>
      <c r="AT233" s="179" t="s">
        <v>179</v>
      </c>
      <c r="AU233" s="179" t="s">
        <v>84</v>
      </c>
      <c r="AY233" s="18" t="s">
        <v>177</v>
      </c>
      <c r="BE233" s="180">
        <f>IF(N233="základní",J233,0)</f>
        <v>0</v>
      </c>
      <c r="BF233" s="180">
        <f>IF(N233="snížená",J233,0)</f>
        <v>0</v>
      </c>
      <c r="BG233" s="180">
        <f>IF(N233="zákl. přenesená",J233,0)</f>
        <v>0</v>
      </c>
      <c r="BH233" s="180">
        <f>IF(N233="sníž. přenesená",J233,0)</f>
        <v>0</v>
      </c>
      <c r="BI233" s="180">
        <f>IF(N233="nulová",J233,0)</f>
        <v>0</v>
      </c>
      <c r="BJ233" s="18" t="s">
        <v>82</v>
      </c>
      <c r="BK233" s="180">
        <f>ROUND(I233*H233,2)</f>
        <v>0</v>
      </c>
      <c r="BL233" s="18" t="s">
        <v>184</v>
      </c>
      <c r="BM233" s="179" t="s">
        <v>1263</v>
      </c>
    </row>
    <row r="234" spans="1:65" s="2" customFormat="1" ht="36" customHeight="1">
      <c r="A234" s="33"/>
      <c r="B234" s="167"/>
      <c r="C234" s="168" t="s">
        <v>425</v>
      </c>
      <c r="D234" s="168" t="s">
        <v>179</v>
      </c>
      <c r="E234" s="169" t="s">
        <v>768</v>
      </c>
      <c r="F234" s="170" t="s">
        <v>769</v>
      </c>
      <c r="G234" s="171" t="s">
        <v>234</v>
      </c>
      <c r="H234" s="172">
        <v>7.615</v>
      </c>
      <c r="I234" s="173"/>
      <c r="J234" s="174">
        <f>ROUND(I234*H234,2)</f>
        <v>0</v>
      </c>
      <c r="K234" s="170" t="s">
        <v>183</v>
      </c>
      <c r="L234" s="34"/>
      <c r="M234" s="175" t="s">
        <v>1</v>
      </c>
      <c r="N234" s="176" t="s">
        <v>40</v>
      </c>
      <c r="O234" s="59"/>
      <c r="P234" s="177">
        <f>O234*H234</f>
        <v>0</v>
      </c>
      <c r="Q234" s="177">
        <v>0</v>
      </c>
      <c r="R234" s="177">
        <f>Q234*H234</f>
        <v>0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184</v>
      </c>
      <c r="AT234" s="179" t="s">
        <v>179</v>
      </c>
      <c r="AU234" s="179" t="s">
        <v>84</v>
      </c>
      <c r="AY234" s="18" t="s">
        <v>177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82</v>
      </c>
      <c r="BK234" s="180">
        <f>ROUND(I234*H234,2)</f>
        <v>0</v>
      </c>
      <c r="BL234" s="18" t="s">
        <v>184</v>
      </c>
      <c r="BM234" s="179" t="s">
        <v>1264</v>
      </c>
    </row>
    <row r="235" spans="1:65" s="2" customFormat="1" ht="24" customHeight="1">
      <c r="A235" s="33"/>
      <c r="B235" s="167"/>
      <c r="C235" s="168" t="s">
        <v>434</v>
      </c>
      <c r="D235" s="168" t="s">
        <v>179</v>
      </c>
      <c r="E235" s="169" t="s">
        <v>381</v>
      </c>
      <c r="F235" s="170" t="s">
        <v>382</v>
      </c>
      <c r="G235" s="171" t="s">
        <v>234</v>
      </c>
      <c r="H235" s="172">
        <v>1.408</v>
      </c>
      <c r="I235" s="173"/>
      <c r="J235" s="174">
        <f>ROUND(I235*H235,2)</f>
        <v>0</v>
      </c>
      <c r="K235" s="170" t="s">
        <v>183</v>
      </c>
      <c r="L235" s="34"/>
      <c r="M235" s="175" t="s">
        <v>1</v>
      </c>
      <c r="N235" s="176" t="s">
        <v>40</v>
      </c>
      <c r="O235" s="59"/>
      <c r="P235" s="177">
        <f>O235*H235</f>
        <v>0</v>
      </c>
      <c r="Q235" s="177">
        <v>0</v>
      </c>
      <c r="R235" s="177">
        <f>Q235*H235</f>
        <v>0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184</v>
      </c>
      <c r="AT235" s="179" t="s">
        <v>179</v>
      </c>
      <c r="AU235" s="179" t="s">
        <v>84</v>
      </c>
      <c r="AY235" s="18" t="s">
        <v>177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82</v>
      </c>
      <c r="BK235" s="180">
        <f>ROUND(I235*H235,2)</f>
        <v>0</v>
      </c>
      <c r="BL235" s="18" t="s">
        <v>184</v>
      </c>
      <c r="BM235" s="179" t="s">
        <v>1265</v>
      </c>
    </row>
    <row r="236" spans="1:65" s="2" customFormat="1" ht="24" customHeight="1">
      <c r="A236" s="33"/>
      <c r="B236" s="167"/>
      <c r="C236" s="168" t="s">
        <v>440</v>
      </c>
      <c r="D236" s="168" t="s">
        <v>179</v>
      </c>
      <c r="E236" s="169" t="s">
        <v>385</v>
      </c>
      <c r="F236" s="170" t="s">
        <v>386</v>
      </c>
      <c r="G236" s="171" t="s">
        <v>234</v>
      </c>
      <c r="H236" s="172">
        <v>4.93</v>
      </c>
      <c r="I236" s="173"/>
      <c r="J236" s="174">
        <f>ROUND(I236*H236,2)</f>
        <v>0</v>
      </c>
      <c r="K236" s="170" t="s">
        <v>183</v>
      </c>
      <c r="L236" s="34"/>
      <c r="M236" s="175" t="s">
        <v>1</v>
      </c>
      <c r="N236" s="176" t="s">
        <v>40</v>
      </c>
      <c r="O236" s="59"/>
      <c r="P236" s="177">
        <f>O236*H236</f>
        <v>0</v>
      </c>
      <c r="Q236" s="177">
        <v>0</v>
      </c>
      <c r="R236" s="177">
        <f>Q236*H236</f>
        <v>0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184</v>
      </c>
      <c r="AT236" s="179" t="s">
        <v>179</v>
      </c>
      <c r="AU236" s="179" t="s">
        <v>84</v>
      </c>
      <c r="AY236" s="18" t="s">
        <v>177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82</v>
      </c>
      <c r="BK236" s="180">
        <f>ROUND(I236*H236,2)</f>
        <v>0</v>
      </c>
      <c r="BL236" s="18" t="s">
        <v>184</v>
      </c>
      <c r="BM236" s="179" t="s">
        <v>1266</v>
      </c>
    </row>
    <row r="237" spans="2:51" s="13" customFormat="1" ht="12">
      <c r="B237" s="181"/>
      <c r="D237" s="182" t="s">
        <v>189</v>
      </c>
      <c r="E237" s="183" t="s">
        <v>1</v>
      </c>
      <c r="F237" s="184" t="s">
        <v>1267</v>
      </c>
      <c r="H237" s="185">
        <v>4.93</v>
      </c>
      <c r="I237" s="186"/>
      <c r="L237" s="181"/>
      <c r="M237" s="187"/>
      <c r="N237" s="188"/>
      <c r="O237" s="188"/>
      <c r="P237" s="188"/>
      <c r="Q237" s="188"/>
      <c r="R237" s="188"/>
      <c r="S237" s="188"/>
      <c r="T237" s="189"/>
      <c r="AT237" s="183" t="s">
        <v>189</v>
      </c>
      <c r="AU237" s="183" t="s">
        <v>84</v>
      </c>
      <c r="AV237" s="13" t="s">
        <v>84</v>
      </c>
      <c r="AW237" s="13" t="s">
        <v>31</v>
      </c>
      <c r="AX237" s="13" t="s">
        <v>82</v>
      </c>
      <c r="AY237" s="183" t="s">
        <v>177</v>
      </c>
    </row>
    <row r="238" spans="2:63" s="12" customFormat="1" ht="22.9" customHeight="1">
      <c r="B238" s="154"/>
      <c r="D238" s="155" t="s">
        <v>74</v>
      </c>
      <c r="E238" s="165" t="s">
        <v>389</v>
      </c>
      <c r="F238" s="165" t="s">
        <v>390</v>
      </c>
      <c r="I238" s="157"/>
      <c r="J238" s="166">
        <f>BK238</f>
        <v>0</v>
      </c>
      <c r="L238" s="154"/>
      <c r="M238" s="159"/>
      <c r="N238" s="160"/>
      <c r="O238" s="160"/>
      <c r="P238" s="161">
        <f>P239</f>
        <v>0</v>
      </c>
      <c r="Q238" s="160"/>
      <c r="R238" s="161">
        <f>R239</f>
        <v>0</v>
      </c>
      <c r="S238" s="160"/>
      <c r="T238" s="162">
        <f>T239</f>
        <v>0</v>
      </c>
      <c r="AR238" s="155" t="s">
        <v>82</v>
      </c>
      <c r="AT238" s="163" t="s">
        <v>74</v>
      </c>
      <c r="AU238" s="163" t="s">
        <v>82</v>
      </c>
      <c r="AY238" s="155" t="s">
        <v>177</v>
      </c>
      <c r="BK238" s="164">
        <f>BK239</f>
        <v>0</v>
      </c>
    </row>
    <row r="239" spans="1:65" s="2" customFormat="1" ht="24" customHeight="1">
      <c r="A239" s="33"/>
      <c r="B239" s="167"/>
      <c r="C239" s="168" t="s">
        <v>636</v>
      </c>
      <c r="D239" s="168" t="s">
        <v>179</v>
      </c>
      <c r="E239" s="169" t="s">
        <v>1106</v>
      </c>
      <c r="F239" s="170" t="s">
        <v>1107</v>
      </c>
      <c r="G239" s="171" t="s">
        <v>234</v>
      </c>
      <c r="H239" s="172">
        <v>114.375</v>
      </c>
      <c r="I239" s="173"/>
      <c r="J239" s="174">
        <f>ROUND(I239*H239,2)</f>
        <v>0</v>
      </c>
      <c r="K239" s="170" t="s">
        <v>183</v>
      </c>
      <c r="L239" s="34"/>
      <c r="M239" s="175" t="s">
        <v>1</v>
      </c>
      <c r="N239" s="176" t="s">
        <v>40</v>
      </c>
      <c r="O239" s="59"/>
      <c r="P239" s="177">
        <f>O239*H239</f>
        <v>0</v>
      </c>
      <c r="Q239" s="177">
        <v>0</v>
      </c>
      <c r="R239" s="177">
        <f>Q239*H239</f>
        <v>0</v>
      </c>
      <c r="S239" s="177">
        <v>0</v>
      </c>
      <c r="T239" s="178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184</v>
      </c>
      <c r="AT239" s="179" t="s">
        <v>179</v>
      </c>
      <c r="AU239" s="179" t="s">
        <v>84</v>
      </c>
      <c r="AY239" s="18" t="s">
        <v>177</v>
      </c>
      <c r="BE239" s="180">
        <f>IF(N239="základní",J239,0)</f>
        <v>0</v>
      </c>
      <c r="BF239" s="180">
        <f>IF(N239="snížená",J239,0)</f>
        <v>0</v>
      </c>
      <c r="BG239" s="180">
        <f>IF(N239="zákl. přenesená",J239,0)</f>
        <v>0</v>
      </c>
      <c r="BH239" s="180">
        <f>IF(N239="sníž. přenesená",J239,0)</f>
        <v>0</v>
      </c>
      <c r="BI239" s="180">
        <f>IF(N239="nulová",J239,0)</f>
        <v>0</v>
      </c>
      <c r="BJ239" s="18" t="s">
        <v>82</v>
      </c>
      <c r="BK239" s="180">
        <f>ROUND(I239*H239,2)</f>
        <v>0</v>
      </c>
      <c r="BL239" s="18" t="s">
        <v>184</v>
      </c>
      <c r="BM239" s="179" t="s">
        <v>1268</v>
      </c>
    </row>
    <row r="240" spans="2:63" s="12" customFormat="1" ht="25.9" customHeight="1">
      <c r="B240" s="154"/>
      <c r="D240" s="155" t="s">
        <v>74</v>
      </c>
      <c r="E240" s="156" t="s">
        <v>431</v>
      </c>
      <c r="F240" s="156" t="s">
        <v>129</v>
      </c>
      <c r="I240" s="157"/>
      <c r="J240" s="158">
        <f>BK240</f>
        <v>0</v>
      </c>
      <c r="L240" s="154"/>
      <c r="M240" s="159"/>
      <c r="N240" s="160"/>
      <c r="O240" s="160"/>
      <c r="P240" s="161">
        <f>P241</f>
        <v>0</v>
      </c>
      <c r="Q240" s="160"/>
      <c r="R240" s="161">
        <f>R241</f>
        <v>0</v>
      </c>
      <c r="S240" s="160"/>
      <c r="T240" s="162">
        <f>T241</f>
        <v>0</v>
      </c>
      <c r="AR240" s="155" t="s">
        <v>203</v>
      </c>
      <c r="AT240" s="163" t="s">
        <v>74</v>
      </c>
      <c r="AU240" s="163" t="s">
        <v>75</v>
      </c>
      <c r="AY240" s="155" t="s">
        <v>177</v>
      </c>
      <c r="BK240" s="164">
        <f>BK241</f>
        <v>0</v>
      </c>
    </row>
    <row r="241" spans="2:63" s="12" customFormat="1" ht="22.9" customHeight="1">
      <c r="B241" s="154"/>
      <c r="D241" s="155" t="s">
        <v>74</v>
      </c>
      <c r="E241" s="165" t="s">
        <v>432</v>
      </c>
      <c r="F241" s="165" t="s">
        <v>433</v>
      </c>
      <c r="I241" s="157"/>
      <c r="J241" s="166">
        <f>BK241</f>
        <v>0</v>
      </c>
      <c r="L241" s="154"/>
      <c r="M241" s="159"/>
      <c r="N241" s="160"/>
      <c r="O241" s="160"/>
      <c r="P241" s="161">
        <f>SUM(P242:P243)</f>
        <v>0</v>
      </c>
      <c r="Q241" s="160"/>
      <c r="R241" s="161">
        <f>SUM(R242:R243)</f>
        <v>0</v>
      </c>
      <c r="S241" s="160"/>
      <c r="T241" s="162">
        <f>SUM(T242:T243)</f>
        <v>0</v>
      </c>
      <c r="AR241" s="155" t="s">
        <v>203</v>
      </c>
      <c r="AT241" s="163" t="s">
        <v>74</v>
      </c>
      <c r="AU241" s="163" t="s">
        <v>82</v>
      </c>
      <c r="AY241" s="155" t="s">
        <v>177</v>
      </c>
      <c r="BK241" s="164">
        <f>SUM(BK242:BK243)</f>
        <v>0</v>
      </c>
    </row>
    <row r="242" spans="1:65" s="2" customFormat="1" ht="16.5" customHeight="1">
      <c r="A242" s="33"/>
      <c r="B242" s="167"/>
      <c r="C242" s="168" t="s">
        <v>641</v>
      </c>
      <c r="D242" s="168" t="s">
        <v>179</v>
      </c>
      <c r="E242" s="169" t="s">
        <v>435</v>
      </c>
      <c r="F242" s="170" t="s">
        <v>436</v>
      </c>
      <c r="G242" s="171" t="s">
        <v>437</v>
      </c>
      <c r="H242" s="172">
        <v>1</v>
      </c>
      <c r="I242" s="173"/>
      <c r="J242" s="174">
        <f>ROUND(I242*H242,2)</f>
        <v>0</v>
      </c>
      <c r="K242" s="170" t="s">
        <v>183</v>
      </c>
      <c r="L242" s="34"/>
      <c r="M242" s="175" t="s">
        <v>1</v>
      </c>
      <c r="N242" s="176" t="s">
        <v>40</v>
      </c>
      <c r="O242" s="59"/>
      <c r="P242" s="177">
        <f>O242*H242</f>
        <v>0</v>
      </c>
      <c r="Q242" s="177">
        <v>0</v>
      </c>
      <c r="R242" s="177">
        <f>Q242*H242</f>
        <v>0</v>
      </c>
      <c r="S242" s="177">
        <v>0</v>
      </c>
      <c r="T242" s="17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438</v>
      </c>
      <c r="AT242" s="179" t="s">
        <v>179</v>
      </c>
      <c r="AU242" s="179" t="s">
        <v>84</v>
      </c>
      <c r="AY242" s="18" t="s">
        <v>177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82</v>
      </c>
      <c r="BK242" s="180">
        <f>ROUND(I242*H242,2)</f>
        <v>0</v>
      </c>
      <c r="BL242" s="18" t="s">
        <v>438</v>
      </c>
      <c r="BM242" s="179" t="s">
        <v>1269</v>
      </c>
    </row>
    <row r="243" spans="1:65" s="2" customFormat="1" ht="16.5" customHeight="1">
      <c r="A243" s="33"/>
      <c r="B243" s="167"/>
      <c r="C243" s="168" t="s">
        <v>645</v>
      </c>
      <c r="D243" s="168" t="s">
        <v>179</v>
      </c>
      <c r="E243" s="169" t="s">
        <v>441</v>
      </c>
      <c r="F243" s="170" t="s">
        <v>442</v>
      </c>
      <c r="G243" s="171" t="s">
        <v>437</v>
      </c>
      <c r="H243" s="172">
        <v>1</v>
      </c>
      <c r="I243" s="173"/>
      <c r="J243" s="174">
        <f>ROUND(I243*H243,2)</f>
        <v>0</v>
      </c>
      <c r="K243" s="170" t="s">
        <v>183</v>
      </c>
      <c r="L243" s="34"/>
      <c r="M243" s="216" t="s">
        <v>1</v>
      </c>
      <c r="N243" s="217" t="s">
        <v>40</v>
      </c>
      <c r="O243" s="218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438</v>
      </c>
      <c r="AT243" s="179" t="s">
        <v>179</v>
      </c>
      <c r="AU243" s="179" t="s">
        <v>84</v>
      </c>
      <c r="AY243" s="18" t="s">
        <v>177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82</v>
      </c>
      <c r="BK243" s="180">
        <f>ROUND(I243*H243,2)</f>
        <v>0</v>
      </c>
      <c r="BL243" s="18" t="s">
        <v>438</v>
      </c>
      <c r="BM243" s="179" t="s">
        <v>1270</v>
      </c>
    </row>
    <row r="244" spans="1:31" s="2" customFormat="1" ht="6.95" customHeight="1">
      <c r="A244" s="33"/>
      <c r="B244" s="48"/>
      <c r="C244" s="49"/>
      <c r="D244" s="49"/>
      <c r="E244" s="49"/>
      <c r="F244" s="49"/>
      <c r="G244" s="49"/>
      <c r="H244" s="49"/>
      <c r="I244" s="127"/>
      <c r="J244" s="49"/>
      <c r="K244" s="49"/>
      <c r="L244" s="34"/>
      <c r="M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</row>
  </sheetData>
  <autoFilter ref="C128:K243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109</v>
      </c>
      <c r="AZ2" s="100" t="s">
        <v>878</v>
      </c>
      <c r="BA2" s="100" t="s">
        <v>1</v>
      </c>
      <c r="BB2" s="100" t="s">
        <v>1</v>
      </c>
      <c r="BC2" s="100" t="s">
        <v>384</v>
      </c>
      <c r="BD2" s="100" t="s">
        <v>84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444</v>
      </c>
      <c r="BA3" s="100" t="s">
        <v>1</v>
      </c>
      <c r="BB3" s="100" t="s">
        <v>1</v>
      </c>
      <c r="BC3" s="100" t="s">
        <v>1271</v>
      </c>
      <c r="BD3" s="100" t="s">
        <v>84</v>
      </c>
    </row>
    <row r="4" spans="2:56" s="1" customFormat="1" ht="24.95" customHeight="1">
      <c r="B4" s="21"/>
      <c r="D4" s="22" t="s">
        <v>135</v>
      </c>
      <c r="I4" s="99"/>
      <c r="L4" s="21"/>
      <c r="M4" s="102" t="s">
        <v>10</v>
      </c>
      <c r="AT4" s="18" t="s">
        <v>3</v>
      </c>
      <c r="AZ4" s="100" t="s">
        <v>880</v>
      </c>
      <c r="BA4" s="100" t="s">
        <v>1</v>
      </c>
      <c r="BB4" s="100" t="s">
        <v>1</v>
      </c>
      <c r="BC4" s="100" t="s">
        <v>790</v>
      </c>
      <c r="BD4" s="100" t="s">
        <v>84</v>
      </c>
    </row>
    <row r="5" spans="2:56" s="1" customFormat="1" ht="6.95" customHeight="1">
      <c r="B5" s="21"/>
      <c r="I5" s="99"/>
      <c r="L5" s="21"/>
      <c r="AZ5" s="100" t="s">
        <v>131</v>
      </c>
      <c r="BA5" s="100" t="s">
        <v>1</v>
      </c>
      <c r="BB5" s="100" t="s">
        <v>1</v>
      </c>
      <c r="BC5" s="100" t="s">
        <v>1272</v>
      </c>
      <c r="BD5" s="100" t="s">
        <v>84</v>
      </c>
    </row>
    <row r="6" spans="2:56" s="1" customFormat="1" ht="12" customHeight="1">
      <c r="B6" s="21"/>
      <c r="D6" s="28" t="s">
        <v>15</v>
      </c>
      <c r="I6" s="99"/>
      <c r="L6" s="21"/>
      <c r="AZ6" s="100" t="s">
        <v>447</v>
      </c>
      <c r="BA6" s="100" t="s">
        <v>1</v>
      </c>
      <c r="BB6" s="100" t="s">
        <v>1</v>
      </c>
      <c r="BC6" s="100" t="s">
        <v>1273</v>
      </c>
      <c r="BD6" s="100" t="s">
        <v>84</v>
      </c>
    </row>
    <row r="7" spans="2:56" s="1" customFormat="1" ht="25.5" customHeight="1">
      <c r="B7" s="21"/>
      <c r="E7" s="276" t="str">
        <f>'Rekapitulace stavby'!K6</f>
        <v>Regenerace panelového sídliště Vyhlídka-V.etapa lokalita ulic Havlíčkova a Zd.Fibicha</v>
      </c>
      <c r="F7" s="277"/>
      <c r="G7" s="277"/>
      <c r="H7" s="277"/>
      <c r="I7" s="99"/>
      <c r="L7" s="21"/>
      <c r="AZ7" s="100" t="s">
        <v>133</v>
      </c>
      <c r="BA7" s="100" t="s">
        <v>1</v>
      </c>
      <c r="BB7" s="100" t="s">
        <v>1</v>
      </c>
      <c r="BC7" s="100" t="s">
        <v>289</v>
      </c>
      <c r="BD7" s="100" t="s">
        <v>84</v>
      </c>
    </row>
    <row r="8" spans="2:56" s="1" customFormat="1" ht="12" customHeight="1">
      <c r="B8" s="21"/>
      <c r="D8" s="28" t="s">
        <v>141</v>
      </c>
      <c r="I8" s="99"/>
      <c r="L8" s="21"/>
      <c r="AZ8" s="100" t="s">
        <v>449</v>
      </c>
      <c r="BA8" s="100" t="s">
        <v>1</v>
      </c>
      <c r="BB8" s="100" t="s">
        <v>1</v>
      </c>
      <c r="BC8" s="100" t="s">
        <v>1274</v>
      </c>
      <c r="BD8" s="100" t="s">
        <v>84</v>
      </c>
    </row>
    <row r="9" spans="1:56" s="2" customFormat="1" ht="16.5" customHeight="1">
      <c r="A9" s="33"/>
      <c r="B9" s="34"/>
      <c r="C9" s="33"/>
      <c r="D9" s="33"/>
      <c r="E9" s="276" t="s">
        <v>883</v>
      </c>
      <c r="F9" s="275"/>
      <c r="G9" s="275"/>
      <c r="H9" s="275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0" t="s">
        <v>137</v>
      </c>
      <c r="BA9" s="100" t="s">
        <v>1</v>
      </c>
      <c r="BB9" s="100" t="s">
        <v>1</v>
      </c>
      <c r="BC9" s="100" t="s">
        <v>884</v>
      </c>
      <c r="BD9" s="100" t="s">
        <v>84</v>
      </c>
    </row>
    <row r="10" spans="1:56" s="2" customFormat="1" ht="12" customHeight="1">
      <c r="A10" s="33"/>
      <c r="B10" s="34"/>
      <c r="C10" s="33"/>
      <c r="D10" s="28" t="s">
        <v>143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0" t="s">
        <v>139</v>
      </c>
      <c r="BA10" s="100" t="s">
        <v>1</v>
      </c>
      <c r="BB10" s="100" t="s">
        <v>1</v>
      </c>
      <c r="BC10" s="100" t="s">
        <v>885</v>
      </c>
      <c r="BD10" s="100" t="s">
        <v>84</v>
      </c>
    </row>
    <row r="11" spans="1:56" s="2" customFormat="1" ht="16.5" customHeight="1">
      <c r="A11" s="33"/>
      <c r="B11" s="34"/>
      <c r="C11" s="33"/>
      <c r="D11" s="33"/>
      <c r="E11" s="258" t="s">
        <v>1275</v>
      </c>
      <c r="F11" s="275"/>
      <c r="G11" s="275"/>
      <c r="H11" s="275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0" t="s">
        <v>887</v>
      </c>
      <c r="BA11" s="100" t="s">
        <v>1</v>
      </c>
      <c r="BB11" s="100" t="s">
        <v>1</v>
      </c>
      <c r="BC11" s="100" t="s">
        <v>1276</v>
      </c>
      <c r="BD11" s="100" t="s">
        <v>84</v>
      </c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104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104" t="s">
        <v>21</v>
      </c>
      <c r="J14" s="56" t="str">
        <f>'Rekapitulace stavby'!AN8</f>
        <v>16. 1. 2019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104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104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4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8" t="str">
        <f>'Rekapitulace stavby'!E14</f>
        <v>Vyplň údaj</v>
      </c>
      <c r="F20" s="261"/>
      <c r="G20" s="261"/>
      <c r="H20" s="261"/>
      <c r="I20" s="104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4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104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32</v>
      </c>
      <c r="E25" s="33"/>
      <c r="F25" s="33"/>
      <c r="G25" s="33"/>
      <c r="H25" s="33"/>
      <c r="I25" s="104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33</v>
      </c>
      <c r="F26" s="33"/>
      <c r="G26" s="33"/>
      <c r="H26" s="33"/>
      <c r="I26" s="104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34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265" t="s">
        <v>1</v>
      </c>
      <c r="F29" s="265"/>
      <c r="G29" s="265"/>
      <c r="H29" s="265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35</v>
      </c>
      <c r="E32" s="33"/>
      <c r="F32" s="33"/>
      <c r="G32" s="33"/>
      <c r="H32" s="33"/>
      <c r="I32" s="103"/>
      <c r="J32" s="72">
        <f>ROUND(J133,2)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111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2" t="s">
        <v>39</v>
      </c>
      <c r="E35" s="28" t="s">
        <v>40</v>
      </c>
      <c r="F35" s="113">
        <f>ROUND((SUM(BE133:BE296)),2)</f>
        <v>0</v>
      </c>
      <c r="G35" s="33"/>
      <c r="H35" s="33"/>
      <c r="I35" s="114">
        <v>0.21</v>
      </c>
      <c r="J35" s="113">
        <f>ROUND(((SUM(BE133:BE296))*I35),2)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41</v>
      </c>
      <c r="F36" s="113">
        <f>ROUND((SUM(BF133:BF296)),2)</f>
        <v>0</v>
      </c>
      <c r="G36" s="33"/>
      <c r="H36" s="33"/>
      <c r="I36" s="114">
        <v>0.15</v>
      </c>
      <c r="J36" s="113">
        <f>ROUND(((SUM(BF133:BF296))*I36),2)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3">
        <f>ROUND((SUM(BG133:BG296)),2)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43</v>
      </c>
      <c r="F38" s="113">
        <f>ROUND((SUM(BH133:BH296)),2)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13">
        <f>ROUND((SUM(BI133:BI296)),2)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45</v>
      </c>
      <c r="E41" s="61"/>
      <c r="F41" s="61"/>
      <c r="G41" s="117" t="s">
        <v>46</v>
      </c>
      <c r="H41" s="118" t="s">
        <v>47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23" t="s">
        <v>51</v>
      </c>
      <c r="G61" s="46" t="s">
        <v>50</v>
      </c>
      <c r="H61" s="36"/>
      <c r="I61" s="124"/>
      <c r="J61" s="12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23" t="s">
        <v>51</v>
      </c>
      <c r="G76" s="46" t="s">
        <v>50</v>
      </c>
      <c r="H76" s="36"/>
      <c r="I76" s="124"/>
      <c r="J76" s="12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145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6" t="str">
        <f>E7</f>
        <v>Regenerace panelového sídliště Vyhlídka-V.etapa lokalita ulic Havlíčkova a Zd.Fibicha</v>
      </c>
      <c r="F85" s="277"/>
      <c r="G85" s="277"/>
      <c r="H85" s="277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141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6" t="s">
        <v>883</v>
      </c>
      <c r="F87" s="275"/>
      <c r="G87" s="275"/>
      <c r="H87" s="275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143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04 - Kontejnerové stanoviště B.4.4-4</v>
      </c>
      <c r="F89" s="275"/>
      <c r="G89" s="275"/>
      <c r="H89" s="275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Valašské Meziříčí</v>
      </c>
      <c r="G91" s="33"/>
      <c r="H91" s="33"/>
      <c r="I91" s="104" t="s">
        <v>21</v>
      </c>
      <c r="J91" s="56" t="str">
        <f>IF(J14="","",J14)</f>
        <v>16. 1. 2019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7.95" customHeight="1">
      <c r="A93" s="33"/>
      <c r="B93" s="34"/>
      <c r="C93" s="28" t="s">
        <v>23</v>
      </c>
      <c r="D93" s="33"/>
      <c r="E93" s="33"/>
      <c r="F93" s="26" t="str">
        <f>E17</f>
        <v>Město Valašské Meziříčí</v>
      </c>
      <c r="G93" s="33"/>
      <c r="H93" s="33"/>
      <c r="I93" s="104" t="s">
        <v>29</v>
      </c>
      <c r="J93" s="31" t="str">
        <f>E23</f>
        <v>LZ-PROJEKT plus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4" t="s">
        <v>32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146</v>
      </c>
      <c r="D96" s="115"/>
      <c r="E96" s="115"/>
      <c r="F96" s="115"/>
      <c r="G96" s="115"/>
      <c r="H96" s="115"/>
      <c r="I96" s="130"/>
      <c r="J96" s="131" t="s">
        <v>147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2" t="s">
        <v>148</v>
      </c>
      <c r="D98" s="33"/>
      <c r="E98" s="33"/>
      <c r="F98" s="33"/>
      <c r="G98" s="33"/>
      <c r="H98" s="33"/>
      <c r="I98" s="103"/>
      <c r="J98" s="72">
        <f>J133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149</v>
      </c>
    </row>
    <row r="99" spans="2:12" s="9" customFormat="1" ht="24.95" customHeight="1">
      <c r="B99" s="133"/>
      <c r="D99" s="134" t="s">
        <v>150</v>
      </c>
      <c r="E99" s="135"/>
      <c r="F99" s="135"/>
      <c r="G99" s="135"/>
      <c r="H99" s="135"/>
      <c r="I99" s="136"/>
      <c r="J99" s="137">
        <f>J134</f>
        <v>0</v>
      </c>
      <c r="L99" s="133"/>
    </row>
    <row r="100" spans="2:12" s="10" customFormat="1" ht="19.9" customHeight="1">
      <c r="B100" s="138"/>
      <c r="D100" s="139" t="s">
        <v>151</v>
      </c>
      <c r="E100" s="140"/>
      <c r="F100" s="140"/>
      <c r="G100" s="140"/>
      <c r="H100" s="140"/>
      <c r="I100" s="141"/>
      <c r="J100" s="142">
        <f>J135</f>
        <v>0</v>
      </c>
      <c r="L100" s="138"/>
    </row>
    <row r="101" spans="2:12" s="10" customFormat="1" ht="19.9" customHeight="1">
      <c r="B101" s="138"/>
      <c r="D101" s="139" t="s">
        <v>152</v>
      </c>
      <c r="E101" s="140"/>
      <c r="F101" s="140"/>
      <c r="G101" s="140"/>
      <c r="H101" s="140"/>
      <c r="I101" s="141"/>
      <c r="J101" s="142">
        <f>J193</f>
        <v>0</v>
      </c>
      <c r="L101" s="138"/>
    </row>
    <row r="102" spans="2:12" s="10" customFormat="1" ht="19.9" customHeight="1">
      <c r="B102" s="138"/>
      <c r="D102" s="139" t="s">
        <v>153</v>
      </c>
      <c r="E102" s="140"/>
      <c r="F102" s="140"/>
      <c r="G102" s="140"/>
      <c r="H102" s="140"/>
      <c r="I102" s="141"/>
      <c r="J102" s="142">
        <f>J196</f>
        <v>0</v>
      </c>
      <c r="L102" s="138"/>
    </row>
    <row r="103" spans="2:12" s="10" customFormat="1" ht="19.9" customHeight="1">
      <c r="B103" s="138"/>
      <c r="D103" s="139" t="s">
        <v>456</v>
      </c>
      <c r="E103" s="140"/>
      <c r="F103" s="140"/>
      <c r="G103" s="140"/>
      <c r="H103" s="140"/>
      <c r="I103" s="141"/>
      <c r="J103" s="142">
        <f>J222</f>
        <v>0</v>
      </c>
      <c r="L103" s="138"/>
    </row>
    <row r="104" spans="2:12" s="10" customFormat="1" ht="19.9" customHeight="1">
      <c r="B104" s="138"/>
      <c r="D104" s="139" t="s">
        <v>457</v>
      </c>
      <c r="E104" s="140"/>
      <c r="F104" s="140"/>
      <c r="G104" s="140"/>
      <c r="H104" s="140"/>
      <c r="I104" s="141"/>
      <c r="J104" s="142">
        <f>J239</f>
        <v>0</v>
      </c>
      <c r="L104" s="138"/>
    </row>
    <row r="105" spans="2:12" s="10" customFormat="1" ht="19.9" customHeight="1">
      <c r="B105" s="138"/>
      <c r="D105" s="139" t="s">
        <v>459</v>
      </c>
      <c r="E105" s="140"/>
      <c r="F105" s="140"/>
      <c r="G105" s="140"/>
      <c r="H105" s="140"/>
      <c r="I105" s="141"/>
      <c r="J105" s="142">
        <f>J243</f>
        <v>0</v>
      </c>
      <c r="L105" s="138"/>
    </row>
    <row r="106" spans="2:12" s="10" customFormat="1" ht="19.9" customHeight="1">
      <c r="B106" s="138"/>
      <c r="D106" s="139" t="s">
        <v>155</v>
      </c>
      <c r="E106" s="140"/>
      <c r="F106" s="140"/>
      <c r="G106" s="140"/>
      <c r="H106" s="140"/>
      <c r="I106" s="141"/>
      <c r="J106" s="142">
        <f>J269</f>
        <v>0</v>
      </c>
      <c r="L106" s="138"/>
    </row>
    <row r="107" spans="2:12" s="10" customFormat="1" ht="19.9" customHeight="1">
      <c r="B107" s="138"/>
      <c r="D107" s="139" t="s">
        <v>156</v>
      </c>
      <c r="E107" s="140"/>
      <c r="F107" s="140"/>
      <c r="G107" s="140"/>
      <c r="H107" s="140"/>
      <c r="I107" s="141"/>
      <c r="J107" s="142">
        <f>J282</f>
        <v>0</v>
      </c>
      <c r="L107" s="138"/>
    </row>
    <row r="108" spans="2:12" s="9" customFormat="1" ht="24.95" customHeight="1">
      <c r="B108" s="133"/>
      <c r="D108" s="134" t="s">
        <v>157</v>
      </c>
      <c r="E108" s="135"/>
      <c r="F108" s="135"/>
      <c r="G108" s="135"/>
      <c r="H108" s="135"/>
      <c r="I108" s="136"/>
      <c r="J108" s="137">
        <f>J284</f>
        <v>0</v>
      </c>
      <c r="L108" s="133"/>
    </row>
    <row r="109" spans="2:12" s="10" customFormat="1" ht="19.9" customHeight="1">
      <c r="B109" s="138"/>
      <c r="D109" s="139" t="s">
        <v>889</v>
      </c>
      <c r="E109" s="140"/>
      <c r="F109" s="140"/>
      <c r="G109" s="140"/>
      <c r="H109" s="140"/>
      <c r="I109" s="141"/>
      <c r="J109" s="142">
        <f>J285</f>
        <v>0</v>
      </c>
      <c r="L109" s="138"/>
    </row>
    <row r="110" spans="2:12" s="9" customFormat="1" ht="24.95" customHeight="1">
      <c r="B110" s="133"/>
      <c r="D110" s="134" t="s">
        <v>160</v>
      </c>
      <c r="E110" s="135"/>
      <c r="F110" s="135"/>
      <c r="G110" s="135"/>
      <c r="H110" s="135"/>
      <c r="I110" s="136"/>
      <c r="J110" s="137">
        <f>J293</f>
        <v>0</v>
      </c>
      <c r="L110" s="133"/>
    </row>
    <row r="111" spans="2:12" s="10" customFormat="1" ht="19.9" customHeight="1">
      <c r="B111" s="138"/>
      <c r="D111" s="139" t="s">
        <v>161</v>
      </c>
      <c r="E111" s="140"/>
      <c r="F111" s="140"/>
      <c r="G111" s="140"/>
      <c r="H111" s="140"/>
      <c r="I111" s="141"/>
      <c r="J111" s="142">
        <f>J294</f>
        <v>0</v>
      </c>
      <c r="L111" s="138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27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28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2" t="s">
        <v>162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15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.5" customHeight="1">
      <c r="A121" s="33"/>
      <c r="B121" s="34"/>
      <c r="C121" s="33"/>
      <c r="D121" s="33"/>
      <c r="E121" s="276" t="str">
        <f>E7</f>
        <v>Regenerace panelového sídliště Vyhlídka-V.etapa lokalita ulic Havlíčkova a Zd.Fibicha</v>
      </c>
      <c r="F121" s="277"/>
      <c r="G121" s="277"/>
      <c r="H121" s="277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2:12" s="1" customFormat="1" ht="12" customHeight="1">
      <c r="B122" s="21"/>
      <c r="C122" s="28" t="s">
        <v>141</v>
      </c>
      <c r="I122" s="99"/>
      <c r="L122" s="21"/>
    </row>
    <row r="123" spans="1:31" s="2" customFormat="1" ht="16.5" customHeight="1">
      <c r="A123" s="33"/>
      <c r="B123" s="34"/>
      <c r="C123" s="33"/>
      <c r="D123" s="33"/>
      <c r="E123" s="276" t="s">
        <v>883</v>
      </c>
      <c r="F123" s="275"/>
      <c r="G123" s="275"/>
      <c r="H123" s="275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143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58" t="str">
        <f>E11</f>
        <v>04 - Kontejnerové stanoviště B.4.4-4</v>
      </c>
      <c r="F125" s="275"/>
      <c r="G125" s="275"/>
      <c r="H125" s="275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F14</f>
        <v>Valašské Meziříčí</v>
      </c>
      <c r="G127" s="33"/>
      <c r="H127" s="33"/>
      <c r="I127" s="104" t="s">
        <v>21</v>
      </c>
      <c r="J127" s="56" t="str">
        <f>IF(J14="","",J14)</f>
        <v>16. 1. 2019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7.95" customHeight="1">
      <c r="A129" s="33"/>
      <c r="B129" s="34"/>
      <c r="C129" s="28" t="s">
        <v>23</v>
      </c>
      <c r="D129" s="33"/>
      <c r="E129" s="33"/>
      <c r="F129" s="26" t="str">
        <f>E17</f>
        <v>Město Valašské Meziříčí</v>
      </c>
      <c r="G129" s="33"/>
      <c r="H129" s="33"/>
      <c r="I129" s="104" t="s">
        <v>29</v>
      </c>
      <c r="J129" s="31" t="str">
        <f>E23</f>
        <v>LZ-PROJEKT plus s.r.o.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27</v>
      </c>
      <c r="D130" s="33"/>
      <c r="E130" s="33"/>
      <c r="F130" s="26" t="str">
        <f>IF(E20="","",E20)</f>
        <v>Vyplň údaj</v>
      </c>
      <c r="G130" s="33"/>
      <c r="H130" s="33"/>
      <c r="I130" s="104" t="s">
        <v>32</v>
      </c>
      <c r="J130" s="31" t="str">
        <f>E26</f>
        <v>Fajfrová Irena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43"/>
      <c r="B132" s="144"/>
      <c r="C132" s="145" t="s">
        <v>163</v>
      </c>
      <c r="D132" s="146" t="s">
        <v>60</v>
      </c>
      <c r="E132" s="146" t="s">
        <v>56</v>
      </c>
      <c r="F132" s="146" t="s">
        <v>57</v>
      </c>
      <c r="G132" s="146" t="s">
        <v>164</v>
      </c>
      <c r="H132" s="146" t="s">
        <v>165</v>
      </c>
      <c r="I132" s="147" t="s">
        <v>166</v>
      </c>
      <c r="J132" s="146" t="s">
        <v>147</v>
      </c>
      <c r="K132" s="148" t="s">
        <v>167</v>
      </c>
      <c r="L132" s="149"/>
      <c r="M132" s="63" t="s">
        <v>1</v>
      </c>
      <c r="N132" s="64" t="s">
        <v>39</v>
      </c>
      <c r="O132" s="64" t="s">
        <v>168</v>
      </c>
      <c r="P132" s="64" t="s">
        <v>169</v>
      </c>
      <c r="Q132" s="64" t="s">
        <v>170</v>
      </c>
      <c r="R132" s="64" t="s">
        <v>171</v>
      </c>
      <c r="S132" s="64" t="s">
        <v>172</v>
      </c>
      <c r="T132" s="65" t="s">
        <v>173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3" s="2" customFormat="1" ht="22.9" customHeight="1">
      <c r="A133" s="33"/>
      <c r="B133" s="34"/>
      <c r="C133" s="70" t="s">
        <v>174</v>
      </c>
      <c r="D133" s="33"/>
      <c r="E133" s="33"/>
      <c r="F133" s="33"/>
      <c r="G133" s="33"/>
      <c r="H133" s="33"/>
      <c r="I133" s="103"/>
      <c r="J133" s="150">
        <f>BK133</f>
        <v>0</v>
      </c>
      <c r="K133" s="33"/>
      <c r="L133" s="34"/>
      <c r="M133" s="66"/>
      <c r="N133" s="57"/>
      <c r="O133" s="67"/>
      <c r="P133" s="151">
        <f>P134+P284+P293</f>
        <v>0</v>
      </c>
      <c r="Q133" s="67"/>
      <c r="R133" s="151">
        <f>R134+R284+R293</f>
        <v>317.9952791</v>
      </c>
      <c r="S133" s="67"/>
      <c r="T133" s="152">
        <f>T134+T284+T293</f>
        <v>49.714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74</v>
      </c>
      <c r="AU133" s="18" t="s">
        <v>149</v>
      </c>
      <c r="BK133" s="153">
        <f>BK134+BK284+BK293</f>
        <v>0</v>
      </c>
    </row>
    <row r="134" spans="2:63" s="12" customFormat="1" ht="25.9" customHeight="1">
      <c r="B134" s="154"/>
      <c r="D134" s="155" t="s">
        <v>74</v>
      </c>
      <c r="E134" s="156" t="s">
        <v>175</v>
      </c>
      <c r="F134" s="156" t="s">
        <v>176</v>
      </c>
      <c r="I134" s="157"/>
      <c r="J134" s="158">
        <f>BK134</f>
        <v>0</v>
      </c>
      <c r="L134" s="154"/>
      <c r="M134" s="159"/>
      <c r="N134" s="160"/>
      <c r="O134" s="160"/>
      <c r="P134" s="161">
        <f>P135+P193+P196+P222+P239+P243+P269+P282</f>
        <v>0</v>
      </c>
      <c r="Q134" s="160"/>
      <c r="R134" s="161">
        <f>R135+R193+R196+R222+R239+R243+R269+R282</f>
        <v>317.95235886</v>
      </c>
      <c r="S134" s="160"/>
      <c r="T134" s="162">
        <f>T135+T193+T196+T222+T239+T243+T269+T282</f>
        <v>49.714</v>
      </c>
      <c r="AR134" s="155" t="s">
        <v>82</v>
      </c>
      <c r="AT134" s="163" t="s">
        <v>74</v>
      </c>
      <c r="AU134" s="163" t="s">
        <v>75</v>
      </c>
      <c r="AY134" s="155" t="s">
        <v>177</v>
      </c>
      <c r="BK134" s="164">
        <f>BK135+BK193+BK196+BK222+BK239+BK243+BK269+BK282</f>
        <v>0</v>
      </c>
    </row>
    <row r="135" spans="2:63" s="12" customFormat="1" ht="22.9" customHeight="1">
      <c r="B135" s="154"/>
      <c r="D135" s="155" t="s">
        <v>74</v>
      </c>
      <c r="E135" s="165" t="s">
        <v>82</v>
      </c>
      <c r="F135" s="165" t="s">
        <v>178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SUM(P136:P192)</f>
        <v>0</v>
      </c>
      <c r="Q135" s="160"/>
      <c r="R135" s="161">
        <f>SUM(R136:R192)</f>
        <v>151.2622</v>
      </c>
      <c r="S135" s="160"/>
      <c r="T135" s="162">
        <f>SUM(T136:T192)</f>
        <v>49.714</v>
      </c>
      <c r="AR135" s="155" t="s">
        <v>82</v>
      </c>
      <c r="AT135" s="163" t="s">
        <v>74</v>
      </c>
      <c r="AU135" s="163" t="s">
        <v>82</v>
      </c>
      <c r="AY135" s="155" t="s">
        <v>177</v>
      </c>
      <c r="BK135" s="164">
        <f>SUM(BK136:BK192)</f>
        <v>0</v>
      </c>
    </row>
    <row r="136" spans="1:65" s="2" customFormat="1" ht="24" customHeight="1">
      <c r="A136" s="33"/>
      <c r="B136" s="167"/>
      <c r="C136" s="168" t="s">
        <v>82</v>
      </c>
      <c r="D136" s="168" t="s">
        <v>179</v>
      </c>
      <c r="E136" s="169" t="s">
        <v>890</v>
      </c>
      <c r="F136" s="170" t="s">
        <v>891</v>
      </c>
      <c r="G136" s="171" t="s">
        <v>182</v>
      </c>
      <c r="H136" s="172">
        <v>42</v>
      </c>
      <c r="I136" s="173"/>
      <c r="J136" s="174">
        <f>ROUND(I136*H136,2)</f>
        <v>0</v>
      </c>
      <c r="K136" s="170" t="s">
        <v>183</v>
      </c>
      <c r="L136" s="34"/>
      <c r="M136" s="175" t="s">
        <v>1</v>
      </c>
      <c r="N136" s="176" t="s">
        <v>40</v>
      </c>
      <c r="O136" s="59"/>
      <c r="P136" s="177">
        <f>O136*H136</f>
        <v>0</v>
      </c>
      <c r="Q136" s="177">
        <v>0</v>
      </c>
      <c r="R136" s="177">
        <f>Q136*H136</f>
        <v>0</v>
      </c>
      <c r="S136" s="177">
        <v>0.44</v>
      </c>
      <c r="T136" s="178">
        <f>S136*H136</f>
        <v>18.48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184</v>
      </c>
      <c r="AT136" s="179" t="s">
        <v>179</v>
      </c>
      <c r="AU136" s="179" t="s">
        <v>84</v>
      </c>
      <c r="AY136" s="18" t="s">
        <v>177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82</v>
      </c>
      <c r="BK136" s="180">
        <f>ROUND(I136*H136,2)</f>
        <v>0</v>
      </c>
      <c r="BL136" s="18" t="s">
        <v>184</v>
      </c>
      <c r="BM136" s="179" t="s">
        <v>1277</v>
      </c>
    </row>
    <row r="137" spans="1:65" s="2" customFormat="1" ht="24" customHeight="1">
      <c r="A137" s="33"/>
      <c r="B137" s="167"/>
      <c r="C137" s="168" t="s">
        <v>84</v>
      </c>
      <c r="D137" s="168" t="s">
        <v>179</v>
      </c>
      <c r="E137" s="169" t="s">
        <v>893</v>
      </c>
      <c r="F137" s="170" t="s">
        <v>894</v>
      </c>
      <c r="G137" s="171" t="s">
        <v>182</v>
      </c>
      <c r="H137" s="172">
        <v>42</v>
      </c>
      <c r="I137" s="173"/>
      <c r="J137" s="174">
        <f>ROUND(I137*H137,2)</f>
        <v>0</v>
      </c>
      <c r="K137" s="170" t="s">
        <v>183</v>
      </c>
      <c r="L137" s="34"/>
      <c r="M137" s="175" t="s">
        <v>1</v>
      </c>
      <c r="N137" s="176" t="s">
        <v>40</v>
      </c>
      <c r="O137" s="59"/>
      <c r="P137" s="177">
        <f>O137*H137</f>
        <v>0</v>
      </c>
      <c r="Q137" s="177">
        <v>0</v>
      </c>
      <c r="R137" s="177">
        <f>Q137*H137</f>
        <v>0</v>
      </c>
      <c r="S137" s="177">
        <v>0.582</v>
      </c>
      <c r="T137" s="178">
        <f>S137*H137</f>
        <v>24.444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9" t="s">
        <v>184</v>
      </c>
      <c r="AT137" s="179" t="s">
        <v>179</v>
      </c>
      <c r="AU137" s="179" t="s">
        <v>84</v>
      </c>
      <c r="AY137" s="18" t="s">
        <v>177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8" t="s">
        <v>82</v>
      </c>
      <c r="BK137" s="180">
        <f>ROUND(I137*H137,2)</f>
        <v>0</v>
      </c>
      <c r="BL137" s="18" t="s">
        <v>184</v>
      </c>
      <c r="BM137" s="179" t="s">
        <v>1278</v>
      </c>
    </row>
    <row r="138" spans="2:51" s="13" customFormat="1" ht="12">
      <c r="B138" s="181"/>
      <c r="D138" s="182" t="s">
        <v>189</v>
      </c>
      <c r="E138" s="183" t="s">
        <v>1</v>
      </c>
      <c r="F138" s="184" t="s">
        <v>1279</v>
      </c>
      <c r="H138" s="185">
        <v>42</v>
      </c>
      <c r="I138" s="186"/>
      <c r="L138" s="181"/>
      <c r="M138" s="187"/>
      <c r="N138" s="188"/>
      <c r="O138" s="188"/>
      <c r="P138" s="188"/>
      <c r="Q138" s="188"/>
      <c r="R138" s="188"/>
      <c r="S138" s="188"/>
      <c r="T138" s="189"/>
      <c r="AT138" s="183" t="s">
        <v>189</v>
      </c>
      <c r="AU138" s="183" t="s">
        <v>84</v>
      </c>
      <c r="AV138" s="13" t="s">
        <v>84</v>
      </c>
      <c r="AW138" s="13" t="s">
        <v>31</v>
      </c>
      <c r="AX138" s="13" t="s">
        <v>82</v>
      </c>
      <c r="AY138" s="183" t="s">
        <v>177</v>
      </c>
    </row>
    <row r="139" spans="1:65" s="2" customFormat="1" ht="24" customHeight="1">
      <c r="A139" s="33"/>
      <c r="B139" s="167"/>
      <c r="C139" s="168" t="s">
        <v>191</v>
      </c>
      <c r="D139" s="168" t="s">
        <v>179</v>
      </c>
      <c r="E139" s="169" t="s">
        <v>897</v>
      </c>
      <c r="F139" s="170" t="s">
        <v>898</v>
      </c>
      <c r="G139" s="171" t="s">
        <v>182</v>
      </c>
      <c r="H139" s="172">
        <v>5</v>
      </c>
      <c r="I139" s="173"/>
      <c r="J139" s="174">
        <f>ROUND(I139*H139,2)</f>
        <v>0</v>
      </c>
      <c r="K139" s="170" t="s">
        <v>183</v>
      </c>
      <c r="L139" s="34"/>
      <c r="M139" s="175" t="s">
        <v>1</v>
      </c>
      <c r="N139" s="176" t="s">
        <v>40</v>
      </c>
      <c r="O139" s="59"/>
      <c r="P139" s="177">
        <f>O139*H139</f>
        <v>0</v>
      </c>
      <c r="Q139" s="177">
        <v>4E-05</v>
      </c>
      <c r="R139" s="177">
        <f>Q139*H139</f>
        <v>0.0002</v>
      </c>
      <c r="S139" s="177">
        <v>0.128</v>
      </c>
      <c r="T139" s="178">
        <f>S139*H139</f>
        <v>0.64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184</v>
      </c>
      <c r="AT139" s="179" t="s">
        <v>179</v>
      </c>
      <c r="AU139" s="179" t="s">
        <v>84</v>
      </c>
      <c r="AY139" s="18" t="s">
        <v>177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82</v>
      </c>
      <c r="BK139" s="180">
        <f>ROUND(I139*H139,2)</f>
        <v>0</v>
      </c>
      <c r="BL139" s="18" t="s">
        <v>184</v>
      </c>
      <c r="BM139" s="179" t="s">
        <v>1280</v>
      </c>
    </row>
    <row r="140" spans="2:51" s="13" customFormat="1" ht="12">
      <c r="B140" s="181"/>
      <c r="D140" s="182" t="s">
        <v>189</v>
      </c>
      <c r="E140" s="183" t="s">
        <v>1</v>
      </c>
      <c r="F140" s="184" t="s">
        <v>1281</v>
      </c>
      <c r="H140" s="185">
        <v>5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189</v>
      </c>
      <c r="AU140" s="183" t="s">
        <v>84</v>
      </c>
      <c r="AV140" s="13" t="s">
        <v>84</v>
      </c>
      <c r="AW140" s="13" t="s">
        <v>31</v>
      </c>
      <c r="AX140" s="13" t="s">
        <v>82</v>
      </c>
      <c r="AY140" s="183" t="s">
        <v>177</v>
      </c>
    </row>
    <row r="141" spans="1:65" s="2" customFormat="1" ht="16.5" customHeight="1">
      <c r="A141" s="33"/>
      <c r="B141" s="167"/>
      <c r="C141" s="168" t="s">
        <v>184</v>
      </c>
      <c r="D141" s="168" t="s">
        <v>179</v>
      </c>
      <c r="E141" s="169" t="s">
        <v>192</v>
      </c>
      <c r="F141" s="170" t="s">
        <v>193</v>
      </c>
      <c r="G141" s="171" t="s">
        <v>194</v>
      </c>
      <c r="H141" s="172">
        <v>30</v>
      </c>
      <c r="I141" s="173"/>
      <c r="J141" s="174">
        <f>ROUND(I141*H141,2)</f>
        <v>0</v>
      </c>
      <c r="K141" s="170" t="s">
        <v>183</v>
      </c>
      <c r="L141" s="34"/>
      <c r="M141" s="175" t="s">
        <v>1</v>
      </c>
      <c r="N141" s="176" t="s">
        <v>40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0.205</v>
      </c>
      <c r="T141" s="178">
        <f>S141*H141</f>
        <v>6.1499999999999995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184</v>
      </c>
      <c r="AT141" s="179" t="s">
        <v>179</v>
      </c>
      <c r="AU141" s="179" t="s">
        <v>84</v>
      </c>
      <c r="AY141" s="18" t="s">
        <v>177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82</v>
      </c>
      <c r="BK141" s="180">
        <f>ROUND(I141*H141,2)</f>
        <v>0</v>
      </c>
      <c r="BL141" s="18" t="s">
        <v>184</v>
      </c>
      <c r="BM141" s="179" t="s">
        <v>1282</v>
      </c>
    </row>
    <row r="142" spans="1:65" s="2" customFormat="1" ht="16.5" customHeight="1">
      <c r="A142" s="33"/>
      <c r="B142" s="167"/>
      <c r="C142" s="168" t="s">
        <v>203</v>
      </c>
      <c r="D142" s="168" t="s">
        <v>179</v>
      </c>
      <c r="E142" s="169" t="s">
        <v>468</v>
      </c>
      <c r="F142" s="170" t="s">
        <v>469</v>
      </c>
      <c r="G142" s="171" t="s">
        <v>198</v>
      </c>
      <c r="H142" s="172">
        <v>1.35</v>
      </c>
      <c r="I142" s="173"/>
      <c r="J142" s="174">
        <f>ROUND(I142*H142,2)</f>
        <v>0</v>
      </c>
      <c r="K142" s="170" t="s">
        <v>183</v>
      </c>
      <c r="L142" s="34"/>
      <c r="M142" s="175" t="s">
        <v>1</v>
      </c>
      <c r="N142" s="176" t="s">
        <v>40</v>
      </c>
      <c r="O142" s="5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184</v>
      </c>
      <c r="AT142" s="179" t="s">
        <v>179</v>
      </c>
      <c r="AU142" s="179" t="s">
        <v>84</v>
      </c>
      <c r="AY142" s="18" t="s">
        <v>177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82</v>
      </c>
      <c r="BK142" s="180">
        <f>ROUND(I142*H142,2)</f>
        <v>0</v>
      </c>
      <c r="BL142" s="18" t="s">
        <v>184</v>
      </c>
      <c r="BM142" s="179" t="s">
        <v>1283</v>
      </c>
    </row>
    <row r="143" spans="2:51" s="13" customFormat="1" ht="12">
      <c r="B143" s="181"/>
      <c r="D143" s="182" t="s">
        <v>189</v>
      </c>
      <c r="E143" s="183" t="s">
        <v>447</v>
      </c>
      <c r="F143" s="184" t="s">
        <v>1284</v>
      </c>
      <c r="H143" s="185">
        <v>1.35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189</v>
      </c>
      <c r="AU143" s="183" t="s">
        <v>84</v>
      </c>
      <c r="AV143" s="13" t="s">
        <v>84</v>
      </c>
      <c r="AW143" s="13" t="s">
        <v>31</v>
      </c>
      <c r="AX143" s="13" t="s">
        <v>82</v>
      </c>
      <c r="AY143" s="183" t="s">
        <v>177</v>
      </c>
    </row>
    <row r="144" spans="1:65" s="2" customFormat="1" ht="24" customHeight="1">
      <c r="A144" s="33"/>
      <c r="B144" s="167"/>
      <c r="C144" s="168" t="s">
        <v>208</v>
      </c>
      <c r="D144" s="168" t="s">
        <v>179</v>
      </c>
      <c r="E144" s="169" t="s">
        <v>810</v>
      </c>
      <c r="F144" s="170" t="s">
        <v>811</v>
      </c>
      <c r="G144" s="171" t="s">
        <v>198</v>
      </c>
      <c r="H144" s="172">
        <v>93.521</v>
      </c>
      <c r="I144" s="173"/>
      <c r="J144" s="174">
        <f>ROUND(I144*H144,2)</f>
        <v>0</v>
      </c>
      <c r="K144" s="170" t="s">
        <v>589</v>
      </c>
      <c r="L144" s="34"/>
      <c r="M144" s="175" t="s">
        <v>1</v>
      </c>
      <c r="N144" s="176" t="s">
        <v>40</v>
      </c>
      <c r="O144" s="59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184</v>
      </c>
      <c r="AT144" s="179" t="s">
        <v>179</v>
      </c>
      <c r="AU144" s="179" t="s">
        <v>84</v>
      </c>
      <c r="AY144" s="18" t="s">
        <v>177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8" t="s">
        <v>82</v>
      </c>
      <c r="BK144" s="180">
        <f>ROUND(I144*H144,2)</f>
        <v>0</v>
      </c>
      <c r="BL144" s="18" t="s">
        <v>184</v>
      </c>
      <c r="BM144" s="179" t="s">
        <v>1285</v>
      </c>
    </row>
    <row r="145" spans="2:51" s="14" customFormat="1" ht="12">
      <c r="B145" s="190"/>
      <c r="D145" s="182" t="s">
        <v>189</v>
      </c>
      <c r="E145" s="191" t="s">
        <v>1</v>
      </c>
      <c r="F145" s="192" t="s">
        <v>905</v>
      </c>
      <c r="H145" s="191" t="s">
        <v>1</v>
      </c>
      <c r="I145" s="193"/>
      <c r="L145" s="190"/>
      <c r="M145" s="194"/>
      <c r="N145" s="195"/>
      <c r="O145" s="195"/>
      <c r="P145" s="195"/>
      <c r="Q145" s="195"/>
      <c r="R145" s="195"/>
      <c r="S145" s="195"/>
      <c r="T145" s="196"/>
      <c r="AT145" s="191" t="s">
        <v>189</v>
      </c>
      <c r="AU145" s="191" t="s">
        <v>84</v>
      </c>
      <c r="AV145" s="14" t="s">
        <v>82</v>
      </c>
      <c r="AW145" s="14" t="s">
        <v>31</v>
      </c>
      <c r="AX145" s="14" t="s">
        <v>75</v>
      </c>
      <c r="AY145" s="191" t="s">
        <v>177</v>
      </c>
    </row>
    <row r="146" spans="2:51" s="13" customFormat="1" ht="12">
      <c r="B146" s="181"/>
      <c r="D146" s="182" t="s">
        <v>189</v>
      </c>
      <c r="E146" s="183" t="s">
        <v>880</v>
      </c>
      <c r="F146" s="184" t="s">
        <v>1286</v>
      </c>
      <c r="H146" s="185">
        <v>89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189</v>
      </c>
      <c r="AU146" s="183" t="s">
        <v>84</v>
      </c>
      <c r="AV146" s="13" t="s">
        <v>84</v>
      </c>
      <c r="AW146" s="13" t="s">
        <v>31</v>
      </c>
      <c r="AX146" s="13" t="s">
        <v>75</v>
      </c>
      <c r="AY146" s="183" t="s">
        <v>177</v>
      </c>
    </row>
    <row r="147" spans="2:51" s="14" customFormat="1" ht="12">
      <c r="B147" s="190"/>
      <c r="D147" s="182" t="s">
        <v>189</v>
      </c>
      <c r="E147" s="191" t="s">
        <v>1</v>
      </c>
      <c r="F147" s="192" t="s">
        <v>907</v>
      </c>
      <c r="H147" s="191" t="s">
        <v>1</v>
      </c>
      <c r="I147" s="193"/>
      <c r="L147" s="190"/>
      <c r="M147" s="194"/>
      <c r="N147" s="195"/>
      <c r="O147" s="195"/>
      <c r="P147" s="195"/>
      <c r="Q147" s="195"/>
      <c r="R147" s="195"/>
      <c r="S147" s="195"/>
      <c r="T147" s="196"/>
      <c r="AT147" s="191" t="s">
        <v>189</v>
      </c>
      <c r="AU147" s="191" t="s">
        <v>84</v>
      </c>
      <c r="AV147" s="14" t="s">
        <v>82</v>
      </c>
      <c r="AW147" s="14" t="s">
        <v>31</v>
      </c>
      <c r="AX147" s="14" t="s">
        <v>75</v>
      </c>
      <c r="AY147" s="191" t="s">
        <v>177</v>
      </c>
    </row>
    <row r="148" spans="2:51" s="13" customFormat="1" ht="12">
      <c r="B148" s="181"/>
      <c r="D148" s="182" t="s">
        <v>189</v>
      </c>
      <c r="E148" s="183" t="s">
        <v>1</v>
      </c>
      <c r="F148" s="184" t="s">
        <v>908</v>
      </c>
      <c r="H148" s="185">
        <v>2.646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189</v>
      </c>
      <c r="AU148" s="183" t="s">
        <v>84</v>
      </c>
      <c r="AV148" s="13" t="s">
        <v>84</v>
      </c>
      <c r="AW148" s="13" t="s">
        <v>31</v>
      </c>
      <c r="AX148" s="13" t="s">
        <v>75</v>
      </c>
      <c r="AY148" s="183" t="s">
        <v>177</v>
      </c>
    </row>
    <row r="149" spans="2:51" s="13" customFormat="1" ht="12">
      <c r="B149" s="181"/>
      <c r="D149" s="182" t="s">
        <v>189</v>
      </c>
      <c r="E149" s="183" t="s">
        <v>1</v>
      </c>
      <c r="F149" s="184" t="s">
        <v>1287</v>
      </c>
      <c r="H149" s="185">
        <v>1.875</v>
      </c>
      <c r="I149" s="186"/>
      <c r="L149" s="181"/>
      <c r="M149" s="187"/>
      <c r="N149" s="188"/>
      <c r="O149" s="188"/>
      <c r="P149" s="188"/>
      <c r="Q149" s="188"/>
      <c r="R149" s="188"/>
      <c r="S149" s="188"/>
      <c r="T149" s="189"/>
      <c r="AT149" s="183" t="s">
        <v>189</v>
      </c>
      <c r="AU149" s="183" t="s">
        <v>84</v>
      </c>
      <c r="AV149" s="13" t="s">
        <v>84</v>
      </c>
      <c r="AW149" s="13" t="s">
        <v>31</v>
      </c>
      <c r="AX149" s="13" t="s">
        <v>75</v>
      </c>
      <c r="AY149" s="183" t="s">
        <v>177</v>
      </c>
    </row>
    <row r="150" spans="2:51" s="15" customFormat="1" ht="12">
      <c r="B150" s="197"/>
      <c r="D150" s="182" t="s">
        <v>189</v>
      </c>
      <c r="E150" s="198" t="s">
        <v>444</v>
      </c>
      <c r="F150" s="199" t="s">
        <v>202</v>
      </c>
      <c r="H150" s="200">
        <v>93.521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189</v>
      </c>
      <c r="AU150" s="198" t="s">
        <v>84</v>
      </c>
      <c r="AV150" s="15" t="s">
        <v>184</v>
      </c>
      <c r="AW150" s="15" t="s">
        <v>31</v>
      </c>
      <c r="AX150" s="15" t="s">
        <v>82</v>
      </c>
      <c r="AY150" s="198" t="s">
        <v>177</v>
      </c>
    </row>
    <row r="151" spans="1:65" s="2" customFormat="1" ht="24" customHeight="1">
      <c r="A151" s="33"/>
      <c r="B151" s="167"/>
      <c r="C151" s="168" t="s">
        <v>213</v>
      </c>
      <c r="D151" s="168" t="s">
        <v>179</v>
      </c>
      <c r="E151" s="169" t="s">
        <v>480</v>
      </c>
      <c r="F151" s="170" t="s">
        <v>481</v>
      </c>
      <c r="G151" s="171" t="s">
        <v>198</v>
      </c>
      <c r="H151" s="172">
        <v>15.563</v>
      </c>
      <c r="I151" s="173"/>
      <c r="J151" s="174">
        <f>ROUND(I151*H151,2)</f>
        <v>0</v>
      </c>
      <c r="K151" s="170" t="s">
        <v>183</v>
      </c>
      <c r="L151" s="34"/>
      <c r="M151" s="175" t="s">
        <v>1</v>
      </c>
      <c r="N151" s="176" t="s">
        <v>40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184</v>
      </c>
      <c r="AT151" s="179" t="s">
        <v>179</v>
      </c>
      <c r="AU151" s="179" t="s">
        <v>84</v>
      </c>
      <c r="AY151" s="18" t="s">
        <v>177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82</v>
      </c>
      <c r="BK151" s="180">
        <f>ROUND(I151*H151,2)</f>
        <v>0</v>
      </c>
      <c r="BL151" s="18" t="s">
        <v>184</v>
      </c>
      <c r="BM151" s="179" t="s">
        <v>1288</v>
      </c>
    </row>
    <row r="152" spans="2:51" s="14" customFormat="1" ht="12">
      <c r="B152" s="190"/>
      <c r="D152" s="182" t="s">
        <v>189</v>
      </c>
      <c r="E152" s="191" t="s">
        <v>1</v>
      </c>
      <c r="F152" s="192" t="s">
        <v>911</v>
      </c>
      <c r="H152" s="191" t="s">
        <v>1</v>
      </c>
      <c r="I152" s="193"/>
      <c r="L152" s="190"/>
      <c r="M152" s="194"/>
      <c r="N152" s="195"/>
      <c r="O152" s="195"/>
      <c r="P152" s="195"/>
      <c r="Q152" s="195"/>
      <c r="R152" s="195"/>
      <c r="S152" s="195"/>
      <c r="T152" s="196"/>
      <c r="AT152" s="191" t="s">
        <v>189</v>
      </c>
      <c r="AU152" s="191" t="s">
        <v>84</v>
      </c>
      <c r="AV152" s="14" t="s">
        <v>82</v>
      </c>
      <c r="AW152" s="14" t="s">
        <v>31</v>
      </c>
      <c r="AX152" s="14" t="s">
        <v>75</v>
      </c>
      <c r="AY152" s="191" t="s">
        <v>177</v>
      </c>
    </row>
    <row r="153" spans="2:51" s="13" customFormat="1" ht="12">
      <c r="B153" s="181"/>
      <c r="D153" s="182" t="s">
        <v>189</v>
      </c>
      <c r="E153" s="183" t="s">
        <v>1</v>
      </c>
      <c r="F153" s="184" t="s">
        <v>1289</v>
      </c>
      <c r="H153" s="185">
        <v>10.2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83" t="s">
        <v>189</v>
      </c>
      <c r="AU153" s="183" t="s">
        <v>84</v>
      </c>
      <c r="AV153" s="13" t="s">
        <v>84</v>
      </c>
      <c r="AW153" s="13" t="s">
        <v>31</v>
      </c>
      <c r="AX153" s="13" t="s">
        <v>75</v>
      </c>
      <c r="AY153" s="183" t="s">
        <v>177</v>
      </c>
    </row>
    <row r="154" spans="2:51" s="13" customFormat="1" ht="12">
      <c r="B154" s="181"/>
      <c r="D154" s="182" t="s">
        <v>189</v>
      </c>
      <c r="E154" s="183" t="s">
        <v>1</v>
      </c>
      <c r="F154" s="184" t="s">
        <v>1290</v>
      </c>
      <c r="H154" s="185">
        <v>3.96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189</v>
      </c>
      <c r="AU154" s="183" t="s">
        <v>84</v>
      </c>
      <c r="AV154" s="13" t="s">
        <v>84</v>
      </c>
      <c r="AW154" s="13" t="s">
        <v>31</v>
      </c>
      <c r="AX154" s="13" t="s">
        <v>75</v>
      </c>
      <c r="AY154" s="183" t="s">
        <v>177</v>
      </c>
    </row>
    <row r="155" spans="2:51" s="14" customFormat="1" ht="12">
      <c r="B155" s="190"/>
      <c r="D155" s="182" t="s">
        <v>189</v>
      </c>
      <c r="E155" s="191" t="s">
        <v>1</v>
      </c>
      <c r="F155" s="192" t="s">
        <v>914</v>
      </c>
      <c r="H155" s="191" t="s">
        <v>1</v>
      </c>
      <c r="I155" s="193"/>
      <c r="L155" s="190"/>
      <c r="M155" s="194"/>
      <c r="N155" s="195"/>
      <c r="O155" s="195"/>
      <c r="P155" s="195"/>
      <c r="Q155" s="195"/>
      <c r="R155" s="195"/>
      <c r="S155" s="195"/>
      <c r="T155" s="196"/>
      <c r="AT155" s="191" t="s">
        <v>189</v>
      </c>
      <c r="AU155" s="191" t="s">
        <v>84</v>
      </c>
      <c r="AV155" s="14" t="s">
        <v>82</v>
      </c>
      <c r="AW155" s="14" t="s">
        <v>31</v>
      </c>
      <c r="AX155" s="14" t="s">
        <v>75</v>
      </c>
      <c r="AY155" s="191" t="s">
        <v>177</v>
      </c>
    </row>
    <row r="156" spans="2:51" s="13" customFormat="1" ht="12">
      <c r="B156" s="181"/>
      <c r="D156" s="182" t="s">
        <v>189</v>
      </c>
      <c r="E156" s="183" t="s">
        <v>1</v>
      </c>
      <c r="F156" s="184" t="s">
        <v>1291</v>
      </c>
      <c r="H156" s="185">
        <v>1.283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189</v>
      </c>
      <c r="AU156" s="183" t="s">
        <v>84</v>
      </c>
      <c r="AV156" s="13" t="s">
        <v>84</v>
      </c>
      <c r="AW156" s="13" t="s">
        <v>31</v>
      </c>
      <c r="AX156" s="13" t="s">
        <v>75</v>
      </c>
      <c r="AY156" s="183" t="s">
        <v>177</v>
      </c>
    </row>
    <row r="157" spans="2:51" s="13" customFormat="1" ht="12">
      <c r="B157" s="181"/>
      <c r="D157" s="182" t="s">
        <v>189</v>
      </c>
      <c r="E157" s="183" t="s">
        <v>1</v>
      </c>
      <c r="F157" s="184" t="s">
        <v>1292</v>
      </c>
      <c r="H157" s="185">
        <v>0.12</v>
      </c>
      <c r="I157" s="186"/>
      <c r="L157" s="181"/>
      <c r="M157" s="187"/>
      <c r="N157" s="188"/>
      <c r="O157" s="188"/>
      <c r="P157" s="188"/>
      <c r="Q157" s="188"/>
      <c r="R157" s="188"/>
      <c r="S157" s="188"/>
      <c r="T157" s="189"/>
      <c r="AT157" s="183" t="s">
        <v>189</v>
      </c>
      <c r="AU157" s="183" t="s">
        <v>84</v>
      </c>
      <c r="AV157" s="13" t="s">
        <v>84</v>
      </c>
      <c r="AW157" s="13" t="s">
        <v>31</v>
      </c>
      <c r="AX157" s="13" t="s">
        <v>75</v>
      </c>
      <c r="AY157" s="183" t="s">
        <v>177</v>
      </c>
    </row>
    <row r="158" spans="2:51" s="15" customFormat="1" ht="12">
      <c r="B158" s="197"/>
      <c r="D158" s="182" t="s">
        <v>189</v>
      </c>
      <c r="E158" s="198" t="s">
        <v>449</v>
      </c>
      <c r="F158" s="199" t="s">
        <v>202</v>
      </c>
      <c r="H158" s="200">
        <v>15.563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189</v>
      </c>
      <c r="AU158" s="198" t="s">
        <v>84</v>
      </c>
      <c r="AV158" s="15" t="s">
        <v>184</v>
      </c>
      <c r="AW158" s="15" t="s">
        <v>31</v>
      </c>
      <c r="AX158" s="15" t="s">
        <v>82</v>
      </c>
      <c r="AY158" s="198" t="s">
        <v>177</v>
      </c>
    </row>
    <row r="159" spans="1:65" s="2" customFormat="1" ht="24" customHeight="1">
      <c r="A159" s="33"/>
      <c r="B159" s="167"/>
      <c r="C159" s="168" t="s">
        <v>217</v>
      </c>
      <c r="D159" s="168" t="s">
        <v>179</v>
      </c>
      <c r="E159" s="169" t="s">
        <v>489</v>
      </c>
      <c r="F159" s="170" t="s">
        <v>490</v>
      </c>
      <c r="G159" s="171" t="s">
        <v>198</v>
      </c>
      <c r="H159" s="172">
        <v>4.669</v>
      </c>
      <c r="I159" s="173"/>
      <c r="J159" s="174">
        <f>ROUND(I159*H159,2)</f>
        <v>0</v>
      </c>
      <c r="K159" s="170" t="s">
        <v>183</v>
      </c>
      <c r="L159" s="34"/>
      <c r="M159" s="175" t="s">
        <v>1</v>
      </c>
      <c r="N159" s="176" t="s">
        <v>40</v>
      </c>
      <c r="O159" s="59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184</v>
      </c>
      <c r="AT159" s="179" t="s">
        <v>179</v>
      </c>
      <c r="AU159" s="179" t="s">
        <v>84</v>
      </c>
      <c r="AY159" s="18" t="s">
        <v>177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82</v>
      </c>
      <c r="BK159" s="180">
        <f>ROUND(I159*H159,2)</f>
        <v>0</v>
      </c>
      <c r="BL159" s="18" t="s">
        <v>184</v>
      </c>
      <c r="BM159" s="179" t="s">
        <v>1293</v>
      </c>
    </row>
    <row r="160" spans="2:51" s="13" customFormat="1" ht="12">
      <c r="B160" s="181"/>
      <c r="D160" s="182" t="s">
        <v>189</v>
      </c>
      <c r="E160" s="183" t="s">
        <v>1</v>
      </c>
      <c r="F160" s="184" t="s">
        <v>492</v>
      </c>
      <c r="H160" s="185">
        <v>4.669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189</v>
      </c>
      <c r="AU160" s="183" t="s">
        <v>84</v>
      </c>
      <c r="AV160" s="13" t="s">
        <v>84</v>
      </c>
      <c r="AW160" s="13" t="s">
        <v>31</v>
      </c>
      <c r="AX160" s="13" t="s">
        <v>82</v>
      </c>
      <c r="AY160" s="183" t="s">
        <v>177</v>
      </c>
    </row>
    <row r="161" spans="1:65" s="2" customFormat="1" ht="24" customHeight="1">
      <c r="A161" s="33"/>
      <c r="B161" s="167"/>
      <c r="C161" s="168" t="s">
        <v>222</v>
      </c>
      <c r="D161" s="168" t="s">
        <v>179</v>
      </c>
      <c r="E161" s="169" t="s">
        <v>209</v>
      </c>
      <c r="F161" s="170" t="s">
        <v>210</v>
      </c>
      <c r="G161" s="171" t="s">
        <v>198</v>
      </c>
      <c r="H161" s="172">
        <v>4.65</v>
      </c>
      <c r="I161" s="173"/>
      <c r="J161" s="174">
        <f>ROUND(I161*H161,2)</f>
        <v>0</v>
      </c>
      <c r="K161" s="170" t="s">
        <v>183</v>
      </c>
      <c r="L161" s="34"/>
      <c r="M161" s="175" t="s">
        <v>1</v>
      </c>
      <c r="N161" s="176" t="s">
        <v>40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184</v>
      </c>
      <c r="AT161" s="179" t="s">
        <v>179</v>
      </c>
      <c r="AU161" s="179" t="s">
        <v>84</v>
      </c>
      <c r="AY161" s="18" t="s">
        <v>177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82</v>
      </c>
      <c r="BK161" s="180">
        <f>ROUND(I161*H161,2)</f>
        <v>0</v>
      </c>
      <c r="BL161" s="18" t="s">
        <v>184</v>
      </c>
      <c r="BM161" s="179" t="s">
        <v>1294</v>
      </c>
    </row>
    <row r="162" spans="2:51" s="13" customFormat="1" ht="12">
      <c r="B162" s="181"/>
      <c r="D162" s="182" t="s">
        <v>189</v>
      </c>
      <c r="E162" s="183" t="s">
        <v>1</v>
      </c>
      <c r="F162" s="184" t="s">
        <v>920</v>
      </c>
      <c r="H162" s="185">
        <v>1.35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189</v>
      </c>
      <c r="AU162" s="183" t="s">
        <v>84</v>
      </c>
      <c r="AV162" s="13" t="s">
        <v>84</v>
      </c>
      <c r="AW162" s="13" t="s">
        <v>31</v>
      </c>
      <c r="AX162" s="13" t="s">
        <v>75</v>
      </c>
      <c r="AY162" s="183" t="s">
        <v>177</v>
      </c>
    </row>
    <row r="163" spans="2:51" s="13" customFormat="1" ht="12">
      <c r="B163" s="181"/>
      <c r="D163" s="182" t="s">
        <v>189</v>
      </c>
      <c r="E163" s="183" t="s">
        <v>1</v>
      </c>
      <c r="F163" s="184" t="s">
        <v>921</v>
      </c>
      <c r="H163" s="185">
        <v>3.3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189</v>
      </c>
      <c r="AU163" s="183" t="s">
        <v>84</v>
      </c>
      <c r="AV163" s="13" t="s">
        <v>84</v>
      </c>
      <c r="AW163" s="13" t="s">
        <v>31</v>
      </c>
      <c r="AX163" s="13" t="s">
        <v>75</v>
      </c>
      <c r="AY163" s="183" t="s">
        <v>177</v>
      </c>
    </row>
    <row r="164" spans="2:51" s="15" customFormat="1" ht="12">
      <c r="B164" s="197"/>
      <c r="D164" s="182" t="s">
        <v>189</v>
      </c>
      <c r="E164" s="198" t="s">
        <v>1</v>
      </c>
      <c r="F164" s="199" t="s">
        <v>202</v>
      </c>
      <c r="H164" s="200">
        <v>4.65</v>
      </c>
      <c r="I164" s="201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189</v>
      </c>
      <c r="AU164" s="198" t="s">
        <v>84</v>
      </c>
      <c r="AV164" s="15" t="s">
        <v>184</v>
      </c>
      <c r="AW164" s="15" t="s">
        <v>31</v>
      </c>
      <c r="AX164" s="15" t="s">
        <v>82</v>
      </c>
      <c r="AY164" s="198" t="s">
        <v>177</v>
      </c>
    </row>
    <row r="165" spans="1:65" s="2" customFormat="1" ht="24" customHeight="1">
      <c r="A165" s="33"/>
      <c r="B165" s="167"/>
      <c r="C165" s="168" t="s">
        <v>227</v>
      </c>
      <c r="D165" s="168" t="s">
        <v>179</v>
      </c>
      <c r="E165" s="169" t="s">
        <v>214</v>
      </c>
      <c r="F165" s="170" t="s">
        <v>215</v>
      </c>
      <c r="G165" s="171" t="s">
        <v>198</v>
      </c>
      <c r="H165" s="172">
        <v>109.084</v>
      </c>
      <c r="I165" s="173"/>
      <c r="J165" s="174">
        <f>ROUND(I165*H165,2)</f>
        <v>0</v>
      </c>
      <c r="K165" s="170" t="s">
        <v>183</v>
      </c>
      <c r="L165" s="34"/>
      <c r="M165" s="175" t="s">
        <v>1</v>
      </c>
      <c r="N165" s="176" t="s">
        <v>40</v>
      </c>
      <c r="O165" s="59"/>
      <c r="P165" s="177">
        <f>O165*H165</f>
        <v>0</v>
      </c>
      <c r="Q165" s="177">
        <v>0</v>
      </c>
      <c r="R165" s="177">
        <f>Q165*H165</f>
        <v>0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184</v>
      </c>
      <c r="AT165" s="179" t="s">
        <v>179</v>
      </c>
      <c r="AU165" s="179" t="s">
        <v>84</v>
      </c>
      <c r="AY165" s="18" t="s">
        <v>177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82</v>
      </c>
      <c r="BK165" s="180">
        <f>ROUND(I165*H165,2)</f>
        <v>0</v>
      </c>
      <c r="BL165" s="18" t="s">
        <v>184</v>
      </c>
      <c r="BM165" s="179" t="s">
        <v>1295</v>
      </c>
    </row>
    <row r="166" spans="2:51" s="14" customFormat="1" ht="12">
      <c r="B166" s="190"/>
      <c r="D166" s="182" t="s">
        <v>189</v>
      </c>
      <c r="E166" s="191" t="s">
        <v>1</v>
      </c>
      <c r="F166" s="192" t="s">
        <v>923</v>
      </c>
      <c r="H166" s="191" t="s">
        <v>1</v>
      </c>
      <c r="I166" s="193"/>
      <c r="L166" s="190"/>
      <c r="M166" s="194"/>
      <c r="N166" s="195"/>
      <c r="O166" s="195"/>
      <c r="P166" s="195"/>
      <c r="Q166" s="195"/>
      <c r="R166" s="195"/>
      <c r="S166" s="195"/>
      <c r="T166" s="196"/>
      <c r="AT166" s="191" t="s">
        <v>189</v>
      </c>
      <c r="AU166" s="191" t="s">
        <v>84</v>
      </c>
      <c r="AV166" s="14" t="s">
        <v>82</v>
      </c>
      <c r="AW166" s="14" t="s">
        <v>31</v>
      </c>
      <c r="AX166" s="14" t="s">
        <v>75</v>
      </c>
      <c r="AY166" s="191" t="s">
        <v>177</v>
      </c>
    </row>
    <row r="167" spans="2:51" s="13" customFormat="1" ht="12">
      <c r="B167" s="181"/>
      <c r="D167" s="182" t="s">
        <v>189</v>
      </c>
      <c r="E167" s="183" t="s">
        <v>1</v>
      </c>
      <c r="F167" s="184" t="s">
        <v>924</v>
      </c>
      <c r="H167" s="185">
        <v>109.084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189</v>
      </c>
      <c r="AU167" s="183" t="s">
        <v>84</v>
      </c>
      <c r="AV167" s="13" t="s">
        <v>84</v>
      </c>
      <c r="AW167" s="13" t="s">
        <v>31</v>
      </c>
      <c r="AX167" s="13" t="s">
        <v>75</v>
      </c>
      <c r="AY167" s="183" t="s">
        <v>177</v>
      </c>
    </row>
    <row r="168" spans="2:51" s="15" customFormat="1" ht="12">
      <c r="B168" s="197"/>
      <c r="D168" s="182" t="s">
        <v>189</v>
      </c>
      <c r="E168" s="198" t="s">
        <v>131</v>
      </c>
      <c r="F168" s="199" t="s">
        <v>202</v>
      </c>
      <c r="H168" s="200">
        <v>109.084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189</v>
      </c>
      <c r="AU168" s="198" t="s">
        <v>84</v>
      </c>
      <c r="AV168" s="15" t="s">
        <v>184</v>
      </c>
      <c r="AW168" s="15" t="s">
        <v>31</v>
      </c>
      <c r="AX168" s="15" t="s">
        <v>82</v>
      </c>
      <c r="AY168" s="198" t="s">
        <v>177</v>
      </c>
    </row>
    <row r="169" spans="1:65" s="2" customFormat="1" ht="24" customHeight="1">
      <c r="A169" s="33"/>
      <c r="B169" s="167"/>
      <c r="C169" s="168" t="s">
        <v>231</v>
      </c>
      <c r="D169" s="168" t="s">
        <v>179</v>
      </c>
      <c r="E169" s="169" t="s">
        <v>218</v>
      </c>
      <c r="F169" s="170" t="s">
        <v>219</v>
      </c>
      <c r="G169" s="171" t="s">
        <v>198</v>
      </c>
      <c r="H169" s="172">
        <v>545.42</v>
      </c>
      <c r="I169" s="173"/>
      <c r="J169" s="174">
        <f>ROUND(I169*H169,2)</f>
        <v>0</v>
      </c>
      <c r="K169" s="170" t="s">
        <v>183</v>
      </c>
      <c r="L169" s="34"/>
      <c r="M169" s="175" t="s">
        <v>1</v>
      </c>
      <c r="N169" s="176" t="s">
        <v>40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184</v>
      </c>
      <c r="AT169" s="179" t="s">
        <v>179</v>
      </c>
      <c r="AU169" s="179" t="s">
        <v>84</v>
      </c>
      <c r="AY169" s="18" t="s">
        <v>177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82</v>
      </c>
      <c r="BK169" s="180">
        <f>ROUND(I169*H169,2)</f>
        <v>0</v>
      </c>
      <c r="BL169" s="18" t="s">
        <v>184</v>
      </c>
      <c r="BM169" s="179" t="s">
        <v>1296</v>
      </c>
    </row>
    <row r="170" spans="2:51" s="13" customFormat="1" ht="12">
      <c r="B170" s="181"/>
      <c r="D170" s="182" t="s">
        <v>189</v>
      </c>
      <c r="E170" s="183" t="s">
        <v>1</v>
      </c>
      <c r="F170" s="184" t="s">
        <v>221</v>
      </c>
      <c r="H170" s="185">
        <v>545.42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189</v>
      </c>
      <c r="AU170" s="183" t="s">
        <v>84</v>
      </c>
      <c r="AV170" s="13" t="s">
        <v>84</v>
      </c>
      <c r="AW170" s="13" t="s">
        <v>31</v>
      </c>
      <c r="AX170" s="13" t="s">
        <v>82</v>
      </c>
      <c r="AY170" s="183" t="s">
        <v>177</v>
      </c>
    </row>
    <row r="171" spans="1:65" s="2" customFormat="1" ht="16.5" customHeight="1">
      <c r="A171" s="33"/>
      <c r="B171" s="167"/>
      <c r="C171" s="168" t="s">
        <v>237</v>
      </c>
      <c r="D171" s="168" t="s">
        <v>179</v>
      </c>
      <c r="E171" s="169" t="s">
        <v>223</v>
      </c>
      <c r="F171" s="170" t="s">
        <v>224</v>
      </c>
      <c r="G171" s="171" t="s">
        <v>198</v>
      </c>
      <c r="H171" s="172">
        <v>3.3</v>
      </c>
      <c r="I171" s="173"/>
      <c r="J171" s="174">
        <f>ROUND(I171*H171,2)</f>
        <v>0</v>
      </c>
      <c r="K171" s="170" t="s">
        <v>183</v>
      </c>
      <c r="L171" s="34"/>
      <c r="M171" s="175" t="s">
        <v>1</v>
      </c>
      <c r="N171" s="176" t="s">
        <v>40</v>
      </c>
      <c r="O171" s="5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184</v>
      </c>
      <c r="AT171" s="179" t="s">
        <v>179</v>
      </c>
      <c r="AU171" s="179" t="s">
        <v>84</v>
      </c>
      <c r="AY171" s="18" t="s">
        <v>177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82</v>
      </c>
      <c r="BK171" s="180">
        <f>ROUND(I171*H171,2)</f>
        <v>0</v>
      </c>
      <c r="BL171" s="18" t="s">
        <v>184</v>
      </c>
      <c r="BM171" s="179" t="s">
        <v>1297</v>
      </c>
    </row>
    <row r="172" spans="2:51" s="13" customFormat="1" ht="12">
      <c r="B172" s="181"/>
      <c r="D172" s="182" t="s">
        <v>189</v>
      </c>
      <c r="E172" s="183" t="s">
        <v>1</v>
      </c>
      <c r="F172" s="184" t="s">
        <v>927</v>
      </c>
      <c r="H172" s="185">
        <v>3.3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189</v>
      </c>
      <c r="AU172" s="183" t="s">
        <v>84</v>
      </c>
      <c r="AV172" s="13" t="s">
        <v>84</v>
      </c>
      <c r="AW172" s="13" t="s">
        <v>31</v>
      </c>
      <c r="AX172" s="13" t="s">
        <v>82</v>
      </c>
      <c r="AY172" s="183" t="s">
        <v>177</v>
      </c>
    </row>
    <row r="173" spans="1:65" s="2" customFormat="1" ht="16.5" customHeight="1">
      <c r="A173" s="33"/>
      <c r="B173" s="167"/>
      <c r="C173" s="168" t="s">
        <v>242</v>
      </c>
      <c r="D173" s="168" t="s">
        <v>179</v>
      </c>
      <c r="E173" s="169" t="s">
        <v>228</v>
      </c>
      <c r="F173" s="170" t="s">
        <v>229</v>
      </c>
      <c r="G173" s="171" t="s">
        <v>198</v>
      </c>
      <c r="H173" s="172">
        <v>109.084</v>
      </c>
      <c r="I173" s="173"/>
      <c r="J173" s="174">
        <f>ROUND(I173*H173,2)</f>
        <v>0</v>
      </c>
      <c r="K173" s="170" t="s">
        <v>183</v>
      </c>
      <c r="L173" s="34"/>
      <c r="M173" s="175" t="s">
        <v>1</v>
      </c>
      <c r="N173" s="176" t="s">
        <v>40</v>
      </c>
      <c r="O173" s="59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184</v>
      </c>
      <c r="AT173" s="179" t="s">
        <v>179</v>
      </c>
      <c r="AU173" s="179" t="s">
        <v>84</v>
      </c>
      <c r="AY173" s="18" t="s">
        <v>177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82</v>
      </c>
      <c r="BK173" s="180">
        <f>ROUND(I173*H173,2)</f>
        <v>0</v>
      </c>
      <c r="BL173" s="18" t="s">
        <v>184</v>
      </c>
      <c r="BM173" s="179" t="s">
        <v>1298</v>
      </c>
    </row>
    <row r="174" spans="2:51" s="13" customFormat="1" ht="12">
      <c r="B174" s="181"/>
      <c r="D174" s="182" t="s">
        <v>189</v>
      </c>
      <c r="E174" s="183" t="s">
        <v>1</v>
      </c>
      <c r="F174" s="184" t="s">
        <v>131</v>
      </c>
      <c r="H174" s="185">
        <v>109.084</v>
      </c>
      <c r="I174" s="186"/>
      <c r="L174" s="181"/>
      <c r="M174" s="187"/>
      <c r="N174" s="188"/>
      <c r="O174" s="188"/>
      <c r="P174" s="188"/>
      <c r="Q174" s="188"/>
      <c r="R174" s="188"/>
      <c r="S174" s="188"/>
      <c r="T174" s="189"/>
      <c r="AT174" s="183" t="s">
        <v>189</v>
      </c>
      <c r="AU174" s="183" t="s">
        <v>84</v>
      </c>
      <c r="AV174" s="13" t="s">
        <v>84</v>
      </c>
      <c r="AW174" s="13" t="s">
        <v>31</v>
      </c>
      <c r="AX174" s="13" t="s">
        <v>82</v>
      </c>
      <c r="AY174" s="183" t="s">
        <v>177</v>
      </c>
    </row>
    <row r="175" spans="1:65" s="2" customFormat="1" ht="24" customHeight="1">
      <c r="A175" s="33"/>
      <c r="B175" s="167"/>
      <c r="C175" s="168" t="s">
        <v>247</v>
      </c>
      <c r="D175" s="168" t="s">
        <v>179</v>
      </c>
      <c r="E175" s="169" t="s">
        <v>232</v>
      </c>
      <c r="F175" s="170" t="s">
        <v>233</v>
      </c>
      <c r="G175" s="171" t="s">
        <v>234</v>
      </c>
      <c r="H175" s="172">
        <v>182.17</v>
      </c>
      <c r="I175" s="173"/>
      <c r="J175" s="174">
        <f>ROUND(I175*H175,2)</f>
        <v>0</v>
      </c>
      <c r="K175" s="170" t="s">
        <v>183</v>
      </c>
      <c r="L175" s="34"/>
      <c r="M175" s="175" t="s">
        <v>1</v>
      </c>
      <c r="N175" s="176" t="s">
        <v>40</v>
      </c>
      <c r="O175" s="59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184</v>
      </c>
      <c r="AT175" s="179" t="s">
        <v>179</v>
      </c>
      <c r="AU175" s="179" t="s">
        <v>84</v>
      </c>
      <c r="AY175" s="18" t="s">
        <v>177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82</v>
      </c>
      <c r="BK175" s="180">
        <f>ROUND(I175*H175,2)</f>
        <v>0</v>
      </c>
      <c r="BL175" s="18" t="s">
        <v>184</v>
      </c>
      <c r="BM175" s="179" t="s">
        <v>1299</v>
      </c>
    </row>
    <row r="176" spans="2:51" s="13" customFormat="1" ht="12">
      <c r="B176" s="181"/>
      <c r="D176" s="182" t="s">
        <v>189</v>
      </c>
      <c r="E176" s="183" t="s">
        <v>1</v>
      </c>
      <c r="F176" s="184" t="s">
        <v>236</v>
      </c>
      <c r="H176" s="185">
        <v>182.17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189</v>
      </c>
      <c r="AU176" s="183" t="s">
        <v>84</v>
      </c>
      <c r="AV176" s="13" t="s">
        <v>84</v>
      </c>
      <c r="AW176" s="13" t="s">
        <v>31</v>
      </c>
      <c r="AX176" s="13" t="s">
        <v>82</v>
      </c>
      <c r="AY176" s="183" t="s">
        <v>177</v>
      </c>
    </row>
    <row r="177" spans="1:65" s="2" customFormat="1" ht="24" customHeight="1">
      <c r="A177" s="33"/>
      <c r="B177" s="167"/>
      <c r="C177" s="168" t="s">
        <v>8</v>
      </c>
      <c r="D177" s="168" t="s">
        <v>179</v>
      </c>
      <c r="E177" s="169" t="s">
        <v>930</v>
      </c>
      <c r="F177" s="170" t="s">
        <v>931</v>
      </c>
      <c r="G177" s="171" t="s">
        <v>198</v>
      </c>
      <c r="H177" s="172">
        <v>75.631</v>
      </c>
      <c r="I177" s="173"/>
      <c r="J177" s="174">
        <f>ROUND(I177*H177,2)</f>
        <v>0</v>
      </c>
      <c r="K177" s="170" t="s">
        <v>589</v>
      </c>
      <c r="L177" s="34"/>
      <c r="M177" s="175" t="s">
        <v>1</v>
      </c>
      <c r="N177" s="176" t="s">
        <v>40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184</v>
      </c>
      <c r="AT177" s="179" t="s">
        <v>179</v>
      </c>
      <c r="AU177" s="179" t="s">
        <v>84</v>
      </c>
      <c r="AY177" s="18" t="s">
        <v>177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82</v>
      </c>
      <c r="BK177" s="180">
        <f>ROUND(I177*H177,2)</f>
        <v>0</v>
      </c>
      <c r="BL177" s="18" t="s">
        <v>184</v>
      </c>
      <c r="BM177" s="179" t="s">
        <v>1300</v>
      </c>
    </row>
    <row r="178" spans="2:51" s="14" customFormat="1" ht="12">
      <c r="B178" s="190"/>
      <c r="D178" s="182" t="s">
        <v>189</v>
      </c>
      <c r="E178" s="191" t="s">
        <v>1</v>
      </c>
      <c r="F178" s="192" t="s">
        <v>933</v>
      </c>
      <c r="H178" s="191" t="s">
        <v>1</v>
      </c>
      <c r="I178" s="193"/>
      <c r="L178" s="190"/>
      <c r="M178" s="194"/>
      <c r="N178" s="195"/>
      <c r="O178" s="195"/>
      <c r="P178" s="195"/>
      <c r="Q178" s="195"/>
      <c r="R178" s="195"/>
      <c r="S178" s="195"/>
      <c r="T178" s="196"/>
      <c r="AT178" s="191" t="s">
        <v>189</v>
      </c>
      <c r="AU178" s="191" t="s">
        <v>84</v>
      </c>
      <c r="AV178" s="14" t="s">
        <v>82</v>
      </c>
      <c r="AW178" s="14" t="s">
        <v>31</v>
      </c>
      <c r="AX178" s="14" t="s">
        <v>75</v>
      </c>
      <c r="AY178" s="191" t="s">
        <v>177</v>
      </c>
    </row>
    <row r="179" spans="2:51" s="13" customFormat="1" ht="12">
      <c r="B179" s="181"/>
      <c r="D179" s="182" t="s">
        <v>189</v>
      </c>
      <c r="E179" s="183" t="s">
        <v>1</v>
      </c>
      <c r="F179" s="184" t="s">
        <v>880</v>
      </c>
      <c r="H179" s="185">
        <v>89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189</v>
      </c>
      <c r="AU179" s="183" t="s">
        <v>84</v>
      </c>
      <c r="AV179" s="13" t="s">
        <v>84</v>
      </c>
      <c r="AW179" s="13" t="s">
        <v>31</v>
      </c>
      <c r="AX179" s="13" t="s">
        <v>75</v>
      </c>
      <c r="AY179" s="183" t="s">
        <v>177</v>
      </c>
    </row>
    <row r="180" spans="2:51" s="13" customFormat="1" ht="12">
      <c r="B180" s="181"/>
      <c r="D180" s="182" t="s">
        <v>189</v>
      </c>
      <c r="E180" s="183" t="s">
        <v>1</v>
      </c>
      <c r="F180" s="184" t="s">
        <v>934</v>
      </c>
      <c r="H180" s="185">
        <v>-7.418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189</v>
      </c>
      <c r="AU180" s="183" t="s">
        <v>84</v>
      </c>
      <c r="AV180" s="13" t="s">
        <v>84</v>
      </c>
      <c r="AW180" s="13" t="s">
        <v>31</v>
      </c>
      <c r="AX180" s="13" t="s">
        <v>75</v>
      </c>
      <c r="AY180" s="183" t="s">
        <v>177</v>
      </c>
    </row>
    <row r="181" spans="2:51" s="13" customFormat="1" ht="12">
      <c r="B181" s="181"/>
      <c r="D181" s="182" t="s">
        <v>189</v>
      </c>
      <c r="E181" s="183" t="s">
        <v>1</v>
      </c>
      <c r="F181" s="184" t="s">
        <v>1301</v>
      </c>
      <c r="H181" s="185">
        <v>-5.951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189</v>
      </c>
      <c r="AU181" s="183" t="s">
        <v>84</v>
      </c>
      <c r="AV181" s="13" t="s">
        <v>84</v>
      </c>
      <c r="AW181" s="13" t="s">
        <v>31</v>
      </c>
      <c r="AX181" s="13" t="s">
        <v>75</v>
      </c>
      <c r="AY181" s="183" t="s">
        <v>177</v>
      </c>
    </row>
    <row r="182" spans="2:51" s="15" customFormat="1" ht="12">
      <c r="B182" s="197"/>
      <c r="D182" s="182" t="s">
        <v>189</v>
      </c>
      <c r="E182" s="198" t="s">
        <v>887</v>
      </c>
      <c r="F182" s="199" t="s">
        <v>202</v>
      </c>
      <c r="H182" s="200">
        <v>75.631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189</v>
      </c>
      <c r="AU182" s="198" t="s">
        <v>84</v>
      </c>
      <c r="AV182" s="15" t="s">
        <v>184</v>
      </c>
      <c r="AW182" s="15" t="s">
        <v>31</v>
      </c>
      <c r="AX182" s="15" t="s">
        <v>82</v>
      </c>
      <c r="AY182" s="198" t="s">
        <v>177</v>
      </c>
    </row>
    <row r="183" spans="1:65" s="2" customFormat="1" ht="16.5" customHeight="1">
      <c r="A183" s="33"/>
      <c r="B183" s="167"/>
      <c r="C183" s="205" t="s">
        <v>254</v>
      </c>
      <c r="D183" s="205" t="s">
        <v>290</v>
      </c>
      <c r="E183" s="206" t="s">
        <v>936</v>
      </c>
      <c r="F183" s="207" t="s">
        <v>937</v>
      </c>
      <c r="G183" s="208" t="s">
        <v>234</v>
      </c>
      <c r="H183" s="209">
        <v>151.262</v>
      </c>
      <c r="I183" s="210"/>
      <c r="J183" s="211">
        <f>ROUND(I183*H183,2)</f>
        <v>0</v>
      </c>
      <c r="K183" s="207" t="s">
        <v>183</v>
      </c>
      <c r="L183" s="212"/>
      <c r="M183" s="213" t="s">
        <v>1</v>
      </c>
      <c r="N183" s="214" t="s">
        <v>40</v>
      </c>
      <c r="O183" s="59"/>
      <c r="P183" s="177">
        <f>O183*H183</f>
        <v>0</v>
      </c>
      <c r="Q183" s="177">
        <v>1</v>
      </c>
      <c r="R183" s="177">
        <f>Q183*H183</f>
        <v>151.262</v>
      </c>
      <c r="S183" s="177">
        <v>0</v>
      </c>
      <c r="T183" s="17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9" t="s">
        <v>217</v>
      </c>
      <c r="AT183" s="179" t="s">
        <v>290</v>
      </c>
      <c r="AU183" s="179" t="s">
        <v>84</v>
      </c>
      <c r="AY183" s="18" t="s">
        <v>177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8" t="s">
        <v>82</v>
      </c>
      <c r="BK183" s="180">
        <f>ROUND(I183*H183,2)</f>
        <v>0</v>
      </c>
      <c r="BL183" s="18" t="s">
        <v>184</v>
      </c>
      <c r="BM183" s="179" t="s">
        <v>1302</v>
      </c>
    </row>
    <row r="184" spans="1:65" s="2" customFormat="1" ht="16.5" customHeight="1">
      <c r="A184" s="33"/>
      <c r="B184" s="167"/>
      <c r="C184" s="168" t="s">
        <v>259</v>
      </c>
      <c r="D184" s="168" t="s">
        <v>179</v>
      </c>
      <c r="E184" s="169" t="s">
        <v>238</v>
      </c>
      <c r="F184" s="170" t="s">
        <v>239</v>
      </c>
      <c r="G184" s="171" t="s">
        <v>198</v>
      </c>
      <c r="H184" s="172">
        <v>3.3</v>
      </c>
      <c r="I184" s="173"/>
      <c r="J184" s="174">
        <f>ROUND(I184*H184,2)</f>
        <v>0</v>
      </c>
      <c r="K184" s="170" t="s">
        <v>1</v>
      </c>
      <c r="L184" s="34"/>
      <c r="M184" s="175" t="s">
        <v>1</v>
      </c>
      <c r="N184" s="176" t="s">
        <v>40</v>
      </c>
      <c r="O184" s="59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184</v>
      </c>
      <c r="AT184" s="179" t="s">
        <v>179</v>
      </c>
      <c r="AU184" s="179" t="s">
        <v>84</v>
      </c>
      <c r="AY184" s="18" t="s">
        <v>177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82</v>
      </c>
      <c r="BK184" s="180">
        <f>ROUND(I184*H184,2)</f>
        <v>0</v>
      </c>
      <c r="BL184" s="18" t="s">
        <v>184</v>
      </c>
      <c r="BM184" s="179" t="s">
        <v>1303</v>
      </c>
    </row>
    <row r="185" spans="2:51" s="13" customFormat="1" ht="12">
      <c r="B185" s="181"/>
      <c r="D185" s="182" t="s">
        <v>189</v>
      </c>
      <c r="E185" s="183" t="s">
        <v>1</v>
      </c>
      <c r="F185" s="184" t="s">
        <v>241</v>
      </c>
      <c r="H185" s="185">
        <v>3.3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189</v>
      </c>
      <c r="AU185" s="183" t="s">
        <v>84</v>
      </c>
      <c r="AV185" s="13" t="s">
        <v>84</v>
      </c>
      <c r="AW185" s="13" t="s">
        <v>31</v>
      </c>
      <c r="AX185" s="13" t="s">
        <v>82</v>
      </c>
      <c r="AY185" s="183" t="s">
        <v>177</v>
      </c>
    </row>
    <row r="186" spans="1:65" s="2" customFormat="1" ht="24" customHeight="1">
      <c r="A186" s="33"/>
      <c r="B186" s="167"/>
      <c r="C186" s="168" t="s">
        <v>265</v>
      </c>
      <c r="D186" s="168" t="s">
        <v>179</v>
      </c>
      <c r="E186" s="169" t="s">
        <v>941</v>
      </c>
      <c r="F186" s="170" t="s">
        <v>942</v>
      </c>
      <c r="G186" s="171" t="s">
        <v>182</v>
      </c>
      <c r="H186" s="172">
        <v>22</v>
      </c>
      <c r="I186" s="173"/>
      <c r="J186" s="174">
        <f>ROUND(I186*H186,2)</f>
        <v>0</v>
      </c>
      <c r="K186" s="170" t="s">
        <v>183</v>
      </c>
      <c r="L186" s="34"/>
      <c r="M186" s="175" t="s">
        <v>1</v>
      </c>
      <c r="N186" s="176" t="s">
        <v>40</v>
      </c>
      <c r="O186" s="59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184</v>
      </c>
      <c r="AT186" s="179" t="s">
        <v>179</v>
      </c>
      <c r="AU186" s="179" t="s">
        <v>84</v>
      </c>
      <c r="AY186" s="18" t="s">
        <v>177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8" t="s">
        <v>82</v>
      </c>
      <c r="BK186" s="180">
        <f>ROUND(I186*H186,2)</f>
        <v>0</v>
      </c>
      <c r="BL186" s="18" t="s">
        <v>184</v>
      </c>
      <c r="BM186" s="179" t="s">
        <v>1304</v>
      </c>
    </row>
    <row r="187" spans="2:51" s="13" customFormat="1" ht="12">
      <c r="B187" s="181"/>
      <c r="D187" s="182" t="s">
        <v>189</v>
      </c>
      <c r="E187" s="183" t="s">
        <v>133</v>
      </c>
      <c r="F187" s="184" t="s">
        <v>944</v>
      </c>
      <c r="H187" s="185">
        <v>22</v>
      </c>
      <c r="I187" s="186"/>
      <c r="L187" s="181"/>
      <c r="M187" s="187"/>
      <c r="N187" s="188"/>
      <c r="O187" s="188"/>
      <c r="P187" s="188"/>
      <c r="Q187" s="188"/>
      <c r="R187" s="188"/>
      <c r="S187" s="188"/>
      <c r="T187" s="189"/>
      <c r="AT187" s="183" t="s">
        <v>189</v>
      </c>
      <c r="AU187" s="183" t="s">
        <v>84</v>
      </c>
      <c r="AV187" s="13" t="s">
        <v>84</v>
      </c>
      <c r="AW187" s="13" t="s">
        <v>31</v>
      </c>
      <c r="AX187" s="13" t="s">
        <v>82</v>
      </c>
      <c r="AY187" s="183" t="s">
        <v>177</v>
      </c>
    </row>
    <row r="188" spans="1:65" s="2" customFormat="1" ht="16.5" customHeight="1">
      <c r="A188" s="33"/>
      <c r="B188" s="167"/>
      <c r="C188" s="168" t="s">
        <v>271</v>
      </c>
      <c r="D188" s="168" t="s">
        <v>179</v>
      </c>
      <c r="E188" s="169" t="s">
        <v>248</v>
      </c>
      <c r="F188" s="170" t="s">
        <v>249</v>
      </c>
      <c r="G188" s="171" t="s">
        <v>182</v>
      </c>
      <c r="H188" s="172">
        <v>50</v>
      </c>
      <c r="I188" s="173"/>
      <c r="J188" s="174">
        <f>ROUND(I188*H188,2)</f>
        <v>0</v>
      </c>
      <c r="K188" s="170" t="s">
        <v>183</v>
      </c>
      <c r="L188" s="34"/>
      <c r="M188" s="175" t="s">
        <v>1</v>
      </c>
      <c r="N188" s="176" t="s">
        <v>40</v>
      </c>
      <c r="O188" s="59"/>
      <c r="P188" s="177">
        <f>O188*H188</f>
        <v>0</v>
      </c>
      <c r="Q188" s="177">
        <v>0</v>
      </c>
      <c r="R188" s="177">
        <f>Q188*H188</f>
        <v>0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184</v>
      </c>
      <c r="AT188" s="179" t="s">
        <v>179</v>
      </c>
      <c r="AU188" s="179" t="s">
        <v>84</v>
      </c>
      <c r="AY188" s="18" t="s">
        <v>177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82</v>
      </c>
      <c r="BK188" s="180">
        <f>ROUND(I188*H188,2)</f>
        <v>0</v>
      </c>
      <c r="BL188" s="18" t="s">
        <v>184</v>
      </c>
      <c r="BM188" s="179" t="s">
        <v>1305</v>
      </c>
    </row>
    <row r="189" spans="1:65" s="2" customFormat="1" ht="16.5" customHeight="1">
      <c r="A189" s="33"/>
      <c r="B189" s="167"/>
      <c r="C189" s="168" t="s">
        <v>279</v>
      </c>
      <c r="D189" s="168" t="s">
        <v>179</v>
      </c>
      <c r="E189" s="169" t="s">
        <v>251</v>
      </c>
      <c r="F189" s="170" t="s">
        <v>252</v>
      </c>
      <c r="G189" s="171" t="s">
        <v>182</v>
      </c>
      <c r="H189" s="172">
        <v>22</v>
      </c>
      <c r="I189" s="173"/>
      <c r="J189" s="174">
        <f>ROUND(I189*H189,2)</f>
        <v>0</v>
      </c>
      <c r="K189" s="170" t="s">
        <v>183</v>
      </c>
      <c r="L189" s="34"/>
      <c r="M189" s="175" t="s">
        <v>1</v>
      </c>
      <c r="N189" s="176" t="s">
        <v>40</v>
      </c>
      <c r="O189" s="59"/>
      <c r="P189" s="177">
        <f>O189*H189</f>
        <v>0</v>
      </c>
      <c r="Q189" s="177">
        <v>0</v>
      </c>
      <c r="R189" s="177">
        <f>Q189*H189</f>
        <v>0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184</v>
      </c>
      <c r="AT189" s="179" t="s">
        <v>179</v>
      </c>
      <c r="AU189" s="179" t="s">
        <v>84</v>
      </c>
      <c r="AY189" s="18" t="s">
        <v>177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82</v>
      </c>
      <c r="BK189" s="180">
        <f>ROUND(I189*H189,2)</f>
        <v>0</v>
      </c>
      <c r="BL189" s="18" t="s">
        <v>184</v>
      </c>
      <c r="BM189" s="179" t="s">
        <v>1306</v>
      </c>
    </row>
    <row r="190" spans="2:51" s="13" customFormat="1" ht="12">
      <c r="B190" s="181"/>
      <c r="D190" s="182" t="s">
        <v>189</v>
      </c>
      <c r="E190" s="183" t="s">
        <v>1</v>
      </c>
      <c r="F190" s="184" t="s">
        <v>133</v>
      </c>
      <c r="H190" s="185">
        <v>22</v>
      </c>
      <c r="I190" s="186"/>
      <c r="L190" s="181"/>
      <c r="M190" s="187"/>
      <c r="N190" s="188"/>
      <c r="O190" s="188"/>
      <c r="P190" s="188"/>
      <c r="Q190" s="188"/>
      <c r="R190" s="188"/>
      <c r="S190" s="188"/>
      <c r="T190" s="189"/>
      <c r="AT190" s="183" t="s">
        <v>189</v>
      </c>
      <c r="AU190" s="183" t="s">
        <v>84</v>
      </c>
      <c r="AV190" s="13" t="s">
        <v>84</v>
      </c>
      <c r="AW190" s="13" t="s">
        <v>31</v>
      </c>
      <c r="AX190" s="13" t="s">
        <v>82</v>
      </c>
      <c r="AY190" s="183" t="s">
        <v>177</v>
      </c>
    </row>
    <row r="191" spans="1:65" s="2" customFormat="1" ht="16.5" customHeight="1">
      <c r="A191" s="33"/>
      <c r="B191" s="167"/>
      <c r="C191" s="168" t="s">
        <v>7</v>
      </c>
      <c r="D191" s="168" t="s">
        <v>179</v>
      </c>
      <c r="E191" s="169" t="s">
        <v>255</v>
      </c>
      <c r="F191" s="170" t="s">
        <v>256</v>
      </c>
      <c r="G191" s="171" t="s">
        <v>182</v>
      </c>
      <c r="H191" s="172">
        <v>22</v>
      </c>
      <c r="I191" s="173"/>
      <c r="J191" s="174">
        <f>ROUND(I191*H191,2)</f>
        <v>0</v>
      </c>
      <c r="K191" s="170" t="s">
        <v>1</v>
      </c>
      <c r="L191" s="34"/>
      <c r="M191" s="175" t="s">
        <v>1</v>
      </c>
      <c r="N191" s="176" t="s">
        <v>40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184</v>
      </c>
      <c r="AT191" s="179" t="s">
        <v>179</v>
      </c>
      <c r="AU191" s="179" t="s">
        <v>84</v>
      </c>
      <c r="AY191" s="18" t="s">
        <v>177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82</v>
      </c>
      <c r="BK191" s="180">
        <f>ROUND(I191*H191,2)</f>
        <v>0</v>
      </c>
      <c r="BL191" s="18" t="s">
        <v>184</v>
      </c>
      <c r="BM191" s="179" t="s">
        <v>1307</v>
      </c>
    </row>
    <row r="192" spans="2:51" s="13" customFormat="1" ht="12">
      <c r="B192" s="181"/>
      <c r="D192" s="182" t="s">
        <v>189</v>
      </c>
      <c r="E192" s="183" t="s">
        <v>1</v>
      </c>
      <c r="F192" s="184" t="s">
        <v>133</v>
      </c>
      <c r="H192" s="185">
        <v>22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189</v>
      </c>
      <c r="AU192" s="183" t="s">
        <v>84</v>
      </c>
      <c r="AV192" s="13" t="s">
        <v>84</v>
      </c>
      <c r="AW192" s="13" t="s">
        <v>31</v>
      </c>
      <c r="AX192" s="13" t="s">
        <v>82</v>
      </c>
      <c r="AY192" s="183" t="s">
        <v>177</v>
      </c>
    </row>
    <row r="193" spans="2:63" s="12" customFormat="1" ht="22.9" customHeight="1">
      <c r="B193" s="154"/>
      <c r="D193" s="155" t="s">
        <v>74</v>
      </c>
      <c r="E193" s="165" t="s">
        <v>84</v>
      </c>
      <c r="F193" s="165" t="s">
        <v>258</v>
      </c>
      <c r="I193" s="157"/>
      <c r="J193" s="166">
        <f>BK193</f>
        <v>0</v>
      </c>
      <c r="L193" s="154"/>
      <c r="M193" s="159"/>
      <c r="N193" s="160"/>
      <c r="O193" s="160"/>
      <c r="P193" s="161">
        <f>SUM(P194:P195)</f>
        <v>0</v>
      </c>
      <c r="Q193" s="160"/>
      <c r="R193" s="161">
        <f>SUM(R194:R195)</f>
        <v>0.01584</v>
      </c>
      <c r="S193" s="160"/>
      <c r="T193" s="162">
        <f>SUM(T194:T195)</f>
        <v>0</v>
      </c>
      <c r="AR193" s="155" t="s">
        <v>82</v>
      </c>
      <c r="AT193" s="163" t="s">
        <v>74</v>
      </c>
      <c r="AU193" s="163" t="s">
        <v>82</v>
      </c>
      <c r="AY193" s="155" t="s">
        <v>177</v>
      </c>
      <c r="BK193" s="164">
        <f>SUM(BK194:BK195)</f>
        <v>0</v>
      </c>
    </row>
    <row r="194" spans="1:65" s="2" customFormat="1" ht="24" customHeight="1">
      <c r="A194" s="33"/>
      <c r="B194" s="167"/>
      <c r="C194" s="168" t="s">
        <v>289</v>
      </c>
      <c r="D194" s="168" t="s">
        <v>179</v>
      </c>
      <c r="E194" s="169" t="s">
        <v>948</v>
      </c>
      <c r="F194" s="170" t="s">
        <v>949</v>
      </c>
      <c r="G194" s="171" t="s">
        <v>194</v>
      </c>
      <c r="H194" s="172">
        <v>12</v>
      </c>
      <c r="I194" s="173"/>
      <c r="J194" s="174">
        <f>ROUND(I194*H194,2)</f>
        <v>0</v>
      </c>
      <c r="K194" s="170" t="s">
        <v>183</v>
      </c>
      <c r="L194" s="34"/>
      <c r="M194" s="175" t="s">
        <v>1</v>
      </c>
      <c r="N194" s="176" t="s">
        <v>40</v>
      </c>
      <c r="O194" s="59"/>
      <c r="P194" s="177">
        <f>O194*H194</f>
        <v>0</v>
      </c>
      <c r="Q194" s="177">
        <v>0.00116</v>
      </c>
      <c r="R194" s="177">
        <f>Q194*H194</f>
        <v>0.01392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184</v>
      </c>
      <c r="AT194" s="179" t="s">
        <v>179</v>
      </c>
      <c r="AU194" s="179" t="s">
        <v>84</v>
      </c>
      <c r="AY194" s="18" t="s">
        <v>177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82</v>
      </c>
      <c r="BK194" s="180">
        <f>ROUND(I194*H194,2)</f>
        <v>0</v>
      </c>
      <c r="BL194" s="18" t="s">
        <v>184</v>
      </c>
      <c r="BM194" s="179" t="s">
        <v>1308</v>
      </c>
    </row>
    <row r="195" spans="1:65" s="2" customFormat="1" ht="16.5" customHeight="1">
      <c r="A195" s="33"/>
      <c r="B195" s="167"/>
      <c r="C195" s="168" t="s">
        <v>295</v>
      </c>
      <c r="D195" s="168" t="s">
        <v>179</v>
      </c>
      <c r="E195" s="169" t="s">
        <v>951</v>
      </c>
      <c r="F195" s="170" t="s">
        <v>952</v>
      </c>
      <c r="G195" s="171" t="s">
        <v>194</v>
      </c>
      <c r="H195" s="172">
        <v>12</v>
      </c>
      <c r="I195" s="173"/>
      <c r="J195" s="174">
        <f>ROUND(I195*H195,2)</f>
        <v>0</v>
      </c>
      <c r="K195" s="170" t="s">
        <v>183</v>
      </c>
      <c r="L195" s="34"/>
      <c r="M195" s="175" t="s">
        <v>1</v>
      </c>
      <c r="N195" s="176" t="s">
        <v>40</v>
      </c>
      <c r="O195" s="59"/>
      <c r="P195" s="177">
        <f>O195*H195</f>
        <v>0</v>
      </c>
      <c r="Q195" s="177">
        <v>0.00016</v>
      </c>
      <c r="R195" s="177">
        <f>Q195*H195</f>
        <v>0.0019200000000000003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184</v>
      </c>
      <c r="AT195" s="179" t="s">
        <v>179</v>
      </c>
      <c r="AU195" s="179" t="s">
        <v>84</v>
      </c>
      <c r="AY195" s="18" t="s">
        <v>177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82</v>
      </c>
      <c r="BK195" s="180">
        <f>ROUND(I195*H195,2)</f>
        <v>0</v>
      </c>
      <c r="BL195" s="18" t="s">
        <v>184</v>
      </c>
      <c r="BM195" s="179" t="s">
        <v>1309</v>
      </c>
    </row>
    <row r="196" spans="2:63" s="12" customFormat="1" ht="22.9" customHeight="1">
      <c r="B196" s="154"/>
      <c r="D196" s="155" t="s">
        <v>74</v>
      </c>
      <c r="E196" s="165" t="s">
        <v>191</v>
      </c>
      <c r="F196" s="165" t="s">
        <v>270</v>
      </c>
      <c r="I196" s="157"/>
      <c r="J196" s="166">
        <f>BK196</f>
        <v>0</v>
      </c>
      <c r="L196" s="154"/>
      <c r="M196" s="159"/>
      <c r="N196" s="160"/>
      <c r="O196" s="160"/>
      <c r="P196" s="161">
        <f>SUM(P197:P221)</f>
        <v>0</v>
      </c>
      <c r="Q196" s="160"/>
      <c r="R196" s="161">
        <f>SUM(R197:R221)</f>
        <v>38.65469284</v>
      </c>
      <c r="S196" s="160"/>
      <c r="T196" s="162">
        <f>SUM(T197:T221)</f>
        <v>0</v>
      </c>
      <c r="AR196" s="155" t="s">
        <v>82</v>
      </c>
      <c r="AT196" s="163" t="s">
        <v>74</v>
      </c>
      <c r="AU196" s="163" t="s">
        <v>82</v>
      </c>
      <c r="AY196" s="155" t="s">
        <v>177</v>
      </c>
      <c r="BK196" s="164">
        <f>SUM(BK197:BK221)</f>
        <v>0</v>
      </c>
    </row>
    <row r="197" spans="1:65" s="2" customFormat="1" ht="16.5" customHeight="1">
      <c r="A197" s="33"/>
      <c r="B197" s="167"/>
      <c r="C197" s="168" t="s">
        <v>299</v>
      </c>
      <c r="D197" s="168" t="s">
        <v>179</v>
      </c>
      <c r="E197" s="169" t="s">
        <v>954</v>
      </c>
      <c r="F197" s="170" t="s">
        <v>955</v>
      </c>
      <c r="G197" s="171" t="s">
        <v>198</v>
      </c>
      <c r="H197" s="172">
        <v>4.356</v>
      </c>
      <c r="I197" s="173"/>
      <c r="J197" s="174">
        <f>ROUND(I197*H197,2)</f>
        <v>0</v>
      </c>
      <c r="K197" s="170" t="s">
        <v>183</v>
      </c>
      <c r="L197" s="34"/>
      <c r="M197" s="175" t="s">
        <v>1</v>
      </c>
      <c r="N197" s="176" t="s">
        <v>40</v>
      </c>
      <c r="O197" s="59"/>
      <c r="P197" s="177">
        <f>O197*H197</f>
        <v>0</v>
      </c>
      <c r="Q197" s="177">
        <v>2.45329</v>
      </c>
      <c r="R197" s="177">
        <f>Q197*H197</f>
        <v>10.686531239999999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184</v>
      </c>
      <c r="AT197" s="179" t="s">
        <v>179</v>
      </c>
      <c r="AU197" s="179" t="s">
        <v>84</v>
      </c>
      <c r="AY197" s="18" t="s">
        <v>177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82</v>
      </c>
      <c r="BK197" s="180">
        <f>ROUND(I197*H197,2)</f>
        <v>0</v>
      </c>
      <c r="BL197" s="18" t="s">
        <v>184</v>
      </c>
      <c r="BM197" s="179" t="s">
        <v>1310</v>
      </c>
    </row>
    <row r="198" spans="2:51" s="14" customFormat="1" ht="12">
      <c r="B198" s="190"/>
      <c r="D198" s="182" t="s">
        <v>189</v>
      </c>
      <c r="E198" s="191" t="s">
        <v>1</v>
      </c>
      <c r="F198" s="192" t="s">
        <v>1311</v>
      </c>
      <c r="H198" s="191" t="s">
        <v>1</v>
      </c>
      <c r="I198" s="193"/>
      <c r="L198" s="190"/>
      <c r="M198" s="194"/>
      <c r="N198" s="195"/>
      <c r="O198" s="195"/>
      <c r="P198" s="195"/>
      <c r="Q198" s="195"/>
      <c r="R198" s="195"/>
      <c r="S198" s="195"/>
      <c r="T198" s="196"/>
      <c r="AT198" s="191" t="s">
        <v>189</v>
      </c>
      <c r="AU198" s="191" t="s">
        <v>84</v>
      </c>
      <c r="AV198" s="14" t="s">
        <v>82</v>
      </c>
      <c r="AW198" s="14" t="s">
        <v>31</v>
      </c>
      <c r="AX198" s="14" t="s">
        <v>75</v>
      </c>
      <c r="AY198" s="191" t="s">
        <v>177</v>
      </c>
    </row>
    <row r="199" spans="2:51" s="13" customFormat="1" ht="12">
      <c r="B199" s="181"/>
      <c r="D199" s="182" t="s">
        <v>189</v>
      </c>
      <c r="E199" s="183" t="s">
        <v>1</v>
      </c>
      <c r="F199" s="184" t="s">
        <v>1312</v>
      </c>
      <c r="H199" s="185">
        <v>4.356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189</v>
      </c>
      <c r="AU199" s="183" t="s">
        <v>84</v>
      </c>
      <c r="AV199" s="13" t="s">
        <v>84</v>
      </c>
      <c r="AW199" s="13" t="s">
        <v>31</v>
      </c>
      <c r="AX199" s="13" t="s">
        <v>75</v>
      </c>
      <c r="AY199" s="183" t="s">
        <v>177</v>
      </c>
    </row>
    <row r="200" spans="2:51" s="15" customFormat="1" ht="12">
      <c r="B200" s="197"/>
      <c r="D200" s="182" t="s">
        <v>189</v>
      </c>
      <c r="E200" s="198" t="s">
        <v>1</v>
      </c>
      <c r="F200" s="199" t="s">
        <v>202</v>
      </c>
      <c r="H200" s="200">
        <v>4.356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189</v>
      </c>
      <c r="AU200" s="198" t="s">
        <v>84</v>
      </c>
      <c r="AV200" s="15" t="s">
        <v>184</v>
      </c>
      <c r="AW200" s="15" t="s">
        <v>31</v>
      </c>
      <c r="AX200" s="15" t="s">
        <v>82</v>
      </c>
      <c r="AY200" s="198" t="s">
        <v>177</v>
      </c>
    </row>
    <row r="201" spans="1:65" s="2" customFormat="1" ht="16.5" customHeight="1">
      <c r="A201" s="33"/>
      <c r="B201" s="167"/>
      <c r="C201" s="168" t="s">
        <v>304</v>
      </c>
      <c r="D201" s="168" t="s">
        <v>179</v>
      </c>
      <c r="E201" s="169" t="s">
        <v>960</v>
      </c>
      <c r="F201" s="170" t="s">
        <v>961</v>
      </c>
      <c r="G201" s="171" t="s">
        <v>198</v>
      </c>
      <c r="H201" s="172">
        <v>2.567</v>
      </c>
      <c r="I201" s="173"/>
      <c r="J201" s="174">
        <f>ROUND(I201*H201,2)</f>
        <v>0</v>
      </c>
      <c r="K201" s="170" t="s">
        <v>1</v>
      </c>
      <c r="L201" s="34"/>
      <c r="M201" s="175" t="s">
        <v>1</v>
      </c>
      <c r="N201" s="176" t="s">
        <v>40</v>
      </c>
      <c r="O201" s="59"/>
      <c r="P201" s="177">
        <f>O201*H201</f>
        <v>0</v>
      </c>
      <c r="Q201" s="177">
        <v>2.45329</v>
      </c>
      <c r="R201" s="177">
        <f>Q201*H201</f>
        <v>6.29759543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184</v>
      </c>
      <c r="AT201" s="179" t="s">
        <v>179</v>
      </c>
      <c r="AU201" s="179" t="s">
        <v>84</v>
      </c>
      <c r="AY201" s="18" t="s">
        <v>177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82</v>
      </c>
      <c r="BK201" s="180">
        <f>ROUND(I201*H201,2)</f>
        <v>0</v>
      </c>
      <c r="BL201" s="18" t="s">
        <v>184</v>
      </c>
      <c r="BM201" s="179" t="s">
        <v>1313</v>
      </c>
    </row>
    <row r="202" spans="2:51" s="13" customFormat="1" ht="12">
      <c r="B202" s="181"/>
      <c r="D202" s="182" t="s">
        <v>189</v>
      </c>
      <c r="E202" s="183" t="s">
        <v>1</v>
      </c>
      <c r="F202" s="184" t="s">
        <v>1314</v>
      </c>
      <c r="H202" s="185">
        <v>0.765</v>
      </c>
      <c r="I202" s="186"/>
      <c r="L202" s="181"/>
      <c r="M202" s="187"/>
      <c r="N202" s="188"/>
      <c r="O202" s="188"/>
      <c r="P202" s="188"/>
      <c r="Q202" s="188"/>
      <c r="R202" s="188"/>
      <c r="S202" s="188"/>
      <c r="T202" s="189"/>
      <c r="AT202" s="183" t="s">
        <v>189</v>
      </c>
      <c r="AU202" s="183" t="s">
        <v>84</v>
      </c>
      <c r="AV202" s="13" t="s">
        <v>84</v>
      </c>
      <c r="AW202" s="13" t="s">
        <v>31</v>
      </c>
      <c r="AX202" s="13" t="s">
        <v>75</v>
      </c>
      <c r="AY202" s="183" t="s">
        <v>177</v>
      </c>
    </row>
    <row r="203" spans="2:51" s="13" customFormat="1" ht="12">
      <c r="B203" s="181"/>
      <c r="D203" s="182" t="s">
        <v>189</v>
      </c>
      <c r="E203" s="183" t="s">
        <v>1</v>
      </c>
      <c r="F203" s="184" t="s">
        <v>1315</v>
      </c>
      <c r="H203" s="185">
        <v>1.802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189</v>
      </c>
      <c r="AU203" s="183" t="s">
        <v>84</v>
      </c>
      <c r="AV203" s="13" t="s">
        <v>84</v>
      </c>
      <c r="AW203" s="13" t="s">
        <v>31</v>
      </c>
      <c r="AX203" s="13" t="s">
        <v>75</v>
      </c>
      <c r="AY203" s="183" t="s">
        <v>177</v>
      </c>
    </row>
    <row r="204" spans="2:51" s="15" customFormat="1" ht="12">
      <c r="B204" s="197"/>
      <c r="D204" s="182" t="s">
        <v>189</v>
      </c>
      <c r="E204" s="198" t="s">
        <v>1</v>
      </c>
      <c r="F204" s="199" t="s">
        <v>202</v>
      </c>
      <c r="H204" s="200">
        <v>2.567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189</v>
      </c>
      <c r="AU204" s="198" t="s">
        <v>84</v>
      </c>
      <c r="AV204" s="15" t="s">
        <v>184</v>
      </c>
      <c r="AW204" s="15" t="s">
        <v>31</v>
      </c>
      <c r="AX204" s="15" t="s">
        <v>82</v>
      </c>
      <c r="AY204" s="198" t="s">
        <v>177</v>
      </c>
    </row>
    <row r="205" spans="1:65" s="2" customFormat="1" ht="24" customHeight="1">
      <c r="A205" s="33"/>
      <c r="B205" s="167"/>
      <c r="C205" s="168" t="s">
        <v>278</v>
      </c>
      <c r="D205" s="168" t="s">
        <v>179</v>
      </c>
      <c r="E205" s="169" t="s">
        <v>970</v>
      </c>
      <c r="F205" s="170" t="s">
        <v>971</v>
      </c>
      <c r="G205" s="171" t="s">
        <v>182</v>
      </c>
      <c r="H205" s="172">
        <v>36.101</v>
      </c>
      <c r="I205" s="173"/>
      <c r="J205" s="174">
        <f>ROUND(I205*H205,2)</f>
        <v>0</v>
      </c>
      <c r="K205" s="170" t="s">
        <v>183</v>
      </c>
      <c r="L205" s="34"/>
      <c r="M205" s="175" t="s">
        <v>1</v>
      </c>
      <c r="N205" s="176" t="s">
        <v>40</v>
      </c>
      <c r="O205" s="59"/>
      <c r="P205" s="177">
        <f>O205*H205</f>
        <v>0</v>
      </c>
      <c r="Q205" s="177">
        <v>0.00237</v>
      </c>
      <c r="R205" s="177">
        <f>Q205*H205</f>
        <v>0.08555937000000001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184</v>
      </c>
      <c r="AT205" s="179" t="s">
        <v>179</v>
      </c>
      <c r="AU205" s="179" t="s">
        <v>84</v>
      </c>
      <c r="AY205" s="18" t="s">
        <v>177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82</v>
      </c>
      <c r="BK205" s="180">
        <f>ROUND(I205*H205,2)</f>
        <v>0</v>
      </c>
      <c r="BL205" s="18" t="s">
        <v>184</v>
      </c>
      <c r="BM205" s="179" t="s">
        <v>1316</v>
      </c>
    </row>
    <row r="206" spans="2:51" s="13" customFormat="1" ht="12">
      <c r="B206" s="181"/>
      <c r="D206" s="182" t="s">
        <v>189</v>
      </c>
      <c r="E206" s="183" t="s">
        <v>1</v>
      </c>
      <c r="F206" s="184" t="s">
        <v>1317</v>
      </c>
      <c r="H206" s="185">
        <v>6.12</v>
      </c>
      <c r="I206" s="186"/>
      <c r="L206" s="181"/>
      <c r="M206" s="187"/>
      <c r="N206" s="188"/>
      <c r="O206" s="188"/>
      <c r="P206" s="188"/>
      <c r="Q206" s="188"/>
      <c r="R206" s="188"/>
      <c r="S206" s="188"/>
      <c r="T206" s="189"/>
      <c r="AT206" s="183" t="s">
        <v>189</v>
      </c>
      <c r="AU206" s="183" t="s">
        <v>84</v>
      </c>
      <c r="AV206" s="13" t="s">
        <v>84</v>
      </c>
      <c r="AW206" s="13" t="s">
        <v>31</v>
      </c>
      <c r="AX206" s="13" t="s">
        <v>75</v>
      </c>
      <c r="AY206" s="183" t="s">
        <v>177</v>
      </c>
    </row>
    <row r="207" spans="2:51" s="13" customFormat="1" ht="12">
      <c r="B207" s="181"/>
      <c r="D207" s="182" t="s">
        <v>189</v>
      </c>
      <c r="E207" s="183" t="s">
        <v>1</v>
      </c>
      <c r="F207" s="184" t="s">
        <v>1318</v>
      </c>
      <c r="H207" s="185">
        <v>14.416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189</v>
      </c>
      <c r="AU207" s="183" t="s">
        <v>84</v>
      </c>
      <c r="AV207" s="13" t="s">
        <v>84</v>
      </c>
      <c r="AW207" s="13" t="s">
        <v>31</v>
      </c>
      <c r="AX207" s="13" t="s">
        <v>75</v>
      </c>
      <c r="AY207" s="183" t="s">
        <v>177</v>
      </c>
    </row>
    <row r="208" spans="2:51" s="13" customFormat="1" ht="12">
      <c r="B208" s="181"/>
      <c r="D208" s="182" t="s">
        <v>189</v>
      </c>
      <c r="E208" s="183" t="s">
        <v>1</v>
      </c>
      <c r="F208" s="184" t="s">
        <v>1319</v>
      </c>
      <c r="H208" s="185">
        <v>14.52</v>
      </c>
      <c r="I208" s="186"/>
      <c r="L208" s="181"/>
      <c r="M208" s="187"/>
      <c r="N208" s="188"/>
      <c r="O208" s="188"/>
      <c r="P208" s="188"/>
      <c r="Q208" s="188"/>
      <c r="R208" s="188"/>
      <c r="S208" s="188"/>
      <c r="T208" s="189"/>
      <c r="AT208" s="183" t="s">
        <v>189</v>
      </c>
      <c r="AU208" s="183" t="s">
        <v>84</v>
      </c>
      <c r="AV208" s="13" t="s">
        <v>84</v>
      </c>
      <c r="AW208" s="13" t="s">
        <v>31</v>
      </c>
      <c r="AX208" s="13" t="s">
        <v>75</v>
      </c>
      <c r="AY208" s="183" t="s">
        <v>177</v>
      </c>
    </row>
    <row r="209" spans="2:51" s="13" customFormat="1" ht="12">
      <c r="B209" s="181"/>
      <c r="D209" s="182" t="s">
        <v>189</v>
      </c>
      <c r="E209" s="183" t="s">
        <v>1</v>
      </c>
      <c r="F209" s="184" t="s">
        <v>1320</v>
      </c>
      <c r="H209" s="185">
        <v>0.72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189</v>
      </c>
      <c r="AU209" s="183" t="s">
        <v>84</v>
      </c>
      <c r="AV209" s="13" t="s">
        <v>84</v>
      </c>
      <c r="AW209" s="13" t="s">
        <v>31</v>
      </c>
      <c r="AX209" s="13" t="s">
        <v>75</v>
      </c>
      <c r="AY209" s="183" t="s">
        <v>177</v>
      </c>
    </row>
    <row r="210" spans="2:51" s="13" customFormat="1" ht="12">
      <c r="B210" s="181"/>
      <c r="D210" s="182" t="s">
        <v>189</v>
      </c>
      <c r="E210" s="183" t="s">
        <v>1</v>
      </c>
      <c r="F210" s="184" t="s">
        <v>1321</v>
      </c>
      <c r="H210" s="185">
        <v>0.175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189</v>
      </c>
      <c r="AU210" s="183" t="s">
        <v>84</v>
      </c>
      <c r="AV210" s="13" t="s">
        <v>84</v>
      </c>
      <c r="AW210" s="13" t="s">
        <v>31</v>
      </c>
      <c r="AX210" s="13" t="s">
        <v>75</v>
      </c>
      <c r="AY210" s="183" t="s">
        <v>177</v>
      </c>
    </row>
    <row r="211" spans="2:51" s="13" customFormat="1" ht="12">
      <c r="B211" s="181"/>
      <c r="D211" s="182" t="s">
        <v>189</v>
      </c>
      <c r="E211" s="183" t="s">
        <v>1</v>
      </c>
      <c r="F211" s="184" t="s">
        <v>1322</v>
      </c>
      <c r="H211" s="185">
        <v>0.15</v>
      </c>
      <c r="I211" s="186"/>
      <c r="L211" s="181"/>
      <c r="M211" s="187"/>
      <c r="N211" s="188"/>
      <c r="O211" s="188"/>
      <c r="P211" s="188"/>
      <c r="Q211" s="188"/>
      <c r="R211" s="188"/>
      <c r="S211" s="188"/>
      <c r="T211" s="189"/>
      <c r="AT211" s="183" t="s">
        <v>189</v>
      </c>
      <c r="AU211" s="183" t="s">
        <v>84</v>
      </c>
      <c r="AV211" s="13" t="s">
        <v>84</v>
      </c>
      <c r="AW211" s="13" t="s">
        <v>31</v>
      </c>
      <c r="AX211" s="13" t="s">
        <v>75</v>
      </c>
      <c r="AY211" s="183" t="s">
        <v>177</v>
      </c>
    </row>
    <row r="212" spans="2:51" s="15" customFormat="1" ht="12">
      <c r="B212" s="197"/>
      <c r="D212" s="182" t="s">
        <v>189</v>
      </c>
      <c r="E212" s="198" t="s">
        <v>1</v>
      </c>
      <c r="F212" s="199" t="s">
        <v>202</v>
      </c>
      <c r="H212" s="200">
        <v>36.101</v>
      </c>
      <c r="I212" s="201"/>
      <c r="L212" s="197"/>
      <c r="M212" s="202"/>
      <c r="N212" s="203"/>
      <c r="O212" s="203"/>
      <c r="P212" s="203"/>
      <c r="Q212" s="203"/>
      <c r="R212" s="203"/>
      <c r="S212" s="203"/>
      <c r="T212" s="204"/>
      <c r="AT212" s="198" t="s">
        <v>189</v>
      </c>
      <c r="AU212" s="198" t="s">
        <v>84</v>
      </c>
      <c r="AV212" s="15" t="s">
        <v>184</v>
      </c>
      <c r="AW212" s="15" t="s">
        <v>31</v>
      </c>
      <c r="AX212" s="15" t="s">
        <v>82</v>
      </c>
      <c r="AY212" s="198" t="s">
        <v>177</v>
      </c>
    </row>
    <row r="213" spans="1:65" s="2" customFormat="1" ht="24" customHeight="1">
      <c r="A213" s="33"/>
      <c r="B213" s="167"/>
      <c r="C213" s="168" t="s">
        <v>315</v>
      </c>
      <c r="D213" s="168" t="s">
        <v>179</v>
      </c>
      <c r="E213" s="169" t="s">
        <v>984</v>
      </c>
      <c r="F213" s="170" t="s">
        <v>985</v>
      </c>
      <c r="G213" s="171" t="s">
        <v>182</v>
      </c>
      <c r="H213" s="172">
        <v>36.101</v>
      </c>
      <c r="I213" s="173"/>
      <c r="J213" s="174">
        <f>ROUND(I213*H213,2)</f>
        <v>0</v>
      </c>
      <c r="K213" s="170" t="s">
        <v>183</v>
      </c>
      <c r="L213" s="34"/>
      <c r="M213" s="175" t="s">
        <v>1</v>
      </c>
      <c r="N213" s="176" t="s">
        <v>40</v>
      </c>
      <c r="O213" s="59"/>
      <c r="P213" s="177">
        <f>O213*H213</f>
        <v>0</v>
      </c>
      <c r="Q213" s="177">
        <v>0</v>
      </c>
      <c r="R213" s="177">
        <f>Q213*H213</f>
        <v>0</v>
      </c>
      <c r="S213" s="177">
        <v>0</v>
      </c>
      <c r="T213" s="17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184</v>
      </c>
      <c r="AT213" s="179" t="s">
        <v>179</v>
      </c>
      <c r="AU213" s="179" t="s">
        <v>84</v>
      </c>
      <c r="AY213" s="18" t="s">
        <v>177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8" t="s">
        <v>82</v>
      </c>
      <c r="BK213" s="180">
        <f>ROUND(I213*H213,2)</f>
        <v>0</v>
      </c>
      <c r="BL213" s="18" t="s">
        <v>184</v>
      </c>
      <c r="BM213" s="179" t="s">
        <v>1323</v>
      </c>
    </row>
    <row r="214" spans="1:65" s="2" customFormat="1" ht="16.5" customHeight="1">
      <c r="A214" s="33"/>
      <c r="B214" s="167"/>
      <c r="C214" s="168" t="s">
        <v>319</v>
      </c>
      <c r="D214" s="168" t="s">
        <v>179</v>
      </c>
      <c r="E214" s="169" t="s">
        <v>987</v>
      </c>
      <c r="F214" s="170" t="s">
        <v>988</v>
      </c>
      <c r="G214" s="171" t="s">
        <v>234</v>
      </c>
      <c r="H214" s="172">
        <v>0.255</v>
      </c>
      <c r="I214" s="173"/>
      <c r="J214" s="174">
        <f>ROUND(I214*H214,2)</f>
        <v>0</v>
      </c>
      <c r="K214" s="170" t="s">
        <v>183</v>
      </c>
      <c r="L214" s="34"/>
      <c r="M214" s="175" t="s">
        <v>1</v>
      </c>
      <c r="N214" s="176" t="s">
        <v>40</v>
      </c>
      <c r="O214" s="59"/>
      <c r="P214" s="177">
        <f>O214*H214</f>
        <v>0</v>
      </c>
      <c r="Q214" s="177">
        <v>1.07636</v>
      </c>
      <c r="R214" s="177">
        <f>Q214*H214</f>
        <v>0.2744718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184</v>
      </c>
      <c r="AT214" s="179" t="s">
        <v>179</v>
      </c>
      <c r="AU214" s="179" t="s">
        <v>84</v>
      </c>
      <c r="AY214" s="18" t="s">
        <v>177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8" t="s">
        <v>82</v>
      </c>
      <c r="BK214" s="180">
        <f>ROUND(I214*H214,2)</f>
        <v>0</v>
      </c>
      <c r="BL214" s="18" t="s">
        <v>184</v>
      </c>
      <c r="BM214" s="179" t="s">
        <v>1324</v>
      </c>
    </row>
    <row r="215" spans="2:51" s="13" customFormat="1" ht="12">
      <c r="B215" s="181"/>
      <c r="D215" s="182" t="s">
        <v>189</v>
      </c>
      <c r="E215" s="183" t="s">
        <v>1</v>
      </c>
      <c r="F215" s="184" t="s">
        <v>1325</v>
      </c>
      <c r="H215" s="185">
        <v>0.255</v>
      </c>
      <c r="I215" s="186"/>
      <c r="L215" s="181"/>
      <c r="M215" s="187"/>
      <c r="N215" s="188"/>
      <c r="O215" s="188"/>
      <c r="P215" s="188"/>
      <c r="Q215" s="188"/>
      <c r="R215" s="188"/>
      <c r="S215" s="188"/>
      <c r="T215" s="189"/>
      <c r="AT215" s="183" t="s">
        <v>189</v>
      </c>
      <c r="AU215" s="183" t="s">
        <v>84</v>
      </c>
      <c r="AV215" s="13" t="s">
        <v>84</v>
      </c>
      <c r="AW215" s="13" t="s">
        <v>31</v>
      </c>
      <c r="AX215" s="13" t="s">
        <v>82</v>
      </c>
      <c r="AY215" s="183" t="s">
        <v>177</v>
      </c>
    </row>
    <row r="216" spans="1:65" s="2" customFormat="1" ht="24" customHeight="1">
      <c r="A216" s="33"/>
      <c r="B216" s="167"/>
      <c r="C216" s="168" t="s">
        <v>323</v>
      </c>
      <c r="D216" s="168" t="s">
        <v>179</v>
      </c>
      <c r="E216" s="169" t="s">
        <v>991</v>
      </c>
      <c r="F216" s="170" t="s">
        <v>992</v>
      </c>
      <c r="G216" s="171" t="s">
        <v>198</v>
      </c>
      <c r="H216" s="172">
        <v>10.2</v>
      </c>
      <c r="I216" s="173"/>
      <c r="J216" s="174">
        <f>ROUND(I216*H216,2)</f>
        <v>0</v>
      </c>
      <c r="K216" s="170" t="s">
        <v>183</v>
      </c>
      <c r="L216" s="34"/>
      <c r="M216" s="175" t="s">
        <v>1</v>
      </c>
      <c r="N216" s="176" t="s">
        <v>40</v>
      </c>
      <c r="O216" s="59"/>
      <c r="P216" s="177">
        <f>O216*H216</f>
        <v>0</v>
      </c>
      <c r="Q216" s="177">
        <v>2.0875</v>
      </c>
      <c r="R216" s="177">
        <f>Q216*H216</f>
        <v>21.292499999999997</v>
      </c>
      <c r="S216" s="177">
        <v>0</v>
      </c>
      <c r="T216" s="17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184</v>
      </c>
      <c r="AT216" s="179" t="s">
        <v>179</v>
      </c>
      <c r="AU216" s="179" t="s">
        <v>84</v>
      </c>
      <c r="AY216" s="18" t="s">
        <v>177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18" t="s">
        <v>82</v>
      </c>
      <c r="BK216" s="180">
        <f>ROUND(I216*H216,2)</f>
        <v>0</v>
      </c>
      <c r="BL216" s="18" t="s">
        <v>184</v>
      </c>
      <c r="BM216" s="179" t="s">
        <v>1326</v>
      </c>
    </row>
    <row r="217" spans="2:51" s="13" customFormat="1" ht="12">
      <c r="B217" s="181"/>
      <c r="D217" s="182" t="s">
        <v>189</v>
      </c>
      <c r="E217" s="183" t="s">
        <v>994</v>
      </c>
      <c r="F217" s="184" t="s">
        <v>1327</v>
      </c>
      <c r="H217" s="185">
        <v>10.2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189</v>
      </c>
      <c r="AU217" s="183" t="s">
        <v>84</v>
      </c>
      <c r="AV217" s="13" t="s">
        <v>84</v>
      </c>
      <c r="AW217" s="13" t="s">
        <v>31</v>
      </c>
      <c r="AX217" s="13" t="s">
        <v>82</v>
      </c>
      <c r="AY217" s="183" t="s">
        <v>177</v>
      </c>
    </row>
    <row r="218" spans="1:65" s="2" customFormat="1" ht="24" customHeight="1">
      <c r="A218" s="33"/>
      <c r="B218" s="167"/>
      <c r="C218" s="168" t="s">
        <v>328</v>
      </c>
      <c r="D218" s="168" t="s">
        <v>179</v>
      </c>
      <c r="E218" s="169" t="s">
        <v>996</v>
      </c>
      <c r="F218" s="170" t="s">
        <v>997</v>
      </c>
      <c r="G218" s="171" t="s">
        <v>194</v>
      </c>
      <c r="H218" s="172">
        <v>8.5</v>
      </c>
      <c r="I218" s="173"/>
      <c r="J218" s="174">
        <f>ROUND(I218*H218,2)</f>
        <v>0</v>
      </c>
      <c r="K218" s="170" t="s">
        <v>183</v>
      </c>
      <c r="L218" s="34"/>
      <c r="M218" s="175" t="s">
        <v>1</v>
      </c>
      <c r="N218" s="176" t="s">
        <v>40</v>
      </c>
      <c r="O218" s="59"/>
      <c r="P218" s="177">
        <f>O218*H218</f>
        <v>0</v>
      </c>
      <c r="Q218" s="177">
        <v>0.00033</v>
      </c>
      <c r="R218" s="177">
        <f>Q218*H218</f>
        <v>0.002805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184</v>
      </c>
      <c r="AT218" s="179" t="s">
        <v>179</v>
      </c>
      <c r="AU218" s="179" t="s">
        <v>84</v>
      </c>
      <c r="AY218" s="18" t="s">
        <v>177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8" t="s">
        <v>82</v>
      </c>
      <c r="BK218" s="180">
        <f>ROUND(I218*H218,2)</f>
        <v>0</v>
      </c>
      <c r="BL218" s="18" t="s">
        <v>184</v>
      </c>
      <c r="BM218" s="179" t="s">
        <v>1328</v>
      </c>
    </row>
    <row r="219" spans="2:51" s="14" customFormat="1" ht="12">
      <c r="B219" s="190"/>
      <c r="D219" s="182" t="s">
        <v>189</v>
      </c>
      <c r="E219" s="191" t="s">
        <v>1</v>
      </c>
      <c r="F219" s="192" t="s">
        <v>1329</v>
      </c>
      <c r="H219" s="191" t="s">
        <v>1</v>
      </c>
      <c r="I219" s="193"/>
      <c r="L219" s="190"/>
      <c r="M219" s="194"/>
      <c r="N219" s="195"/>
      <c r="O219" s="195"/>
      <c r="P219" s="195"/>
      <c r="Q219" s="195"/>
      <c r="R219" s="195"/>
      <c r="S219" s="195"/>
      <c r="T219" s="196"/>
      <c r="AT219" s="191" t="s">
        <v>189</v>
      </c>
      <c r="AU219" s="191" t="s">
        <v>84</v>
      </c>
      <c r="AV219" s="14" t="s">
        <v>82</v>
      </c>
      <c r="AW219" s="14" t="s">
        <v>31</v>
      </c>
      <c r="AX219" s="14" t="s">
        <v>75</v>
      </c>
      <c r="AY219" s="191" t="s">
        <v>177</v>
      </c>
    </row>
    <row r="220" spans="2:51" s="13" customFormat="1" ht="12">
      <c r="B220" s="181"/>
      <c r="D220" s="182" t="s">
        <v>189</v>
      </c>
      <c r="E220" s="183" t="s">
        <v>1</v>
      </c>
      <c r="F220" s="184" t="s">
        <v>1330</v>
      </c>
      <c r="H220" s="185">
        <v>8.5</v>
      </c>
      <c r="I220" s="186"/>
      <c r="L220" s="181"/>
      <c r="M220" s="187"/>
      <c r="N220" s="188"/>
      <c r="O220" s="188"/>
      <c r="P220" s="188"/>
      <c r="Q220" s="188"/>
      <c r="R220" s="188"/>
      <c r="S220" s="188"/>
      <c r="T220" s="189"/>
      <c r="AT220" s="183" t="s">
        <v>189</v>
      </c>
      <c r="AU220" s="183" t="s">
        <v>84</v>
      </c>
      <c r="AV220" s="13" t="s">
        <v>84</v>
      </c>
      <c r="AW220" s="13" t="s">
        <v>31</v>
      </c>
      <c r="AX220" s="13" t="s">
        <v>82</v>
      </c>
      <c r="AY220" s="183" t="s">
        <v>177</v>
      </c>
    </row>
    <row r="221" spans="1:65" s="2" customFormat="1" ht="16.5" customHeight="1">
      <c r="A221" s="33"/>
      <c r="B221" s="167"/>
      <c r="C221" s="205" t="s">
        <v>332</v>
      </c>
      <c r="D221" s="205" t="s">
        <v>290</v>
      </c>
      <c r="E221" s="206" t="s">
        <v>1001</v>
      </c>
      <c r="F221" s="207" t="s">
        <v>1002</v>
      </c>
      <c r="G221" s="208" t="s">
        <v>402</v>
      </c>
      <c r="H221" s="209">
        <v>152.3</v>
      </c>
      <c r="I221" s="210"/>
      <c r="J221" s="211">
        <f>ROUND(I221*H221,2)</f>
        <v>0</v>
      </c>
      <c r="K221" s="207" t="s">
        <v>1</v>
      </c>
      <c r="L221" s="212"/>
      <c r="M221" s="213" t="s">
        <v>1</v>
      </c>
      <c r="N221" s="214" t="s">
        <v>40</v>
      </c>
      <c r="O221" s="59"/>
      <c r="P221" s="177">
        <f>O221*H221</f>
        <v>0</v>
      </c>
      <c r="Q221" s="177">
        <v>0.0001</v>
      </c>
      <c r="R221" s="177">
        <f>Q221*H221</f>
        <v>0.015230000000000002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217</v>
      </c>
      <c r="AT221" s="179" t="s">
        <v>290</v>
      </c>
      <c r="AU221" s="179" t="s">
        <v>84</v>
      </c>
      <c r="AY221" s="18" t="s">
        <v>177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82</v>
      </c>
      <c r="BK221" s="180">
        <f>ROUND(I221*H221,2)</f>
        <v>0</v>
      </c>
      <c r="BL221" s="18" t="s">
        <v>184</v>
      </c>
      <c r="BM221" s="179" t="s">
        <v>1331</v>
      </c>
    </row>
    <row r="222" spans="2:63" s="12" customFormat="1" ht="22.9" customHeight="1">
      <c r="B222" s="154"/>
      <c r="D222" s="155" t="s">
        <v>74</v>
      </c>
      <c r="E222" s="165" t="s">
        <v>203</v>
      </c>
      <c r="F222" s="165" t="s">
        <v>603</v>
      </c>
      <c r="I222" s="157"/>
      <c r="J222" s="166">
        <f>BK222</f>
        <v>0</v>
      </c>
      <c r="L222" s="154"/>
      <c r="M222" s="159"/>
      <c r="N222" s="160"/>
      <c r="O222" s="160"/>
      <c r="P222" s="161">
        <f>SUM(P223:P238)</f>
        <v>0</v>
      </c>
      <c r="Q222" s="160"/>
      <c r="R222" s="161">
        <f>SUM(R223:R238)</f>
        <v>41.38331</v>
      </c>
      <c r="S222" s="160"/>
      <c r="T222" s="162">
        <f>SUM(T223:T238)</f>
        <v>0</v>
      </c>
      <c r="AR222" s="155" t="s">
        <v>82</v>
      </c>
      <c r="AT222" s="163" t="s">
        <v>74</v>
      </c>
      <c r="AU222" s="163" t="s">
        <v>82</v>
      </c>
      <c r="AY222" s="155" t="s">
        <v>177</v>
      </c>
      <c r="BK222" s="164">
        <f>SUM(BK223:BK238)</f>
        <v>0</v>
      </c>
    </row>
    <row r="223" spans="1:65" s="2" customFormat="1" ht="24" customHeight="1">
      <c r="A223" s="33"/>
      <c r="B223" s="167"/>
      <c r="C223" s="168" t="s">
        <v>337</v>
      </c>
      <c r="D223" s="168" t="s">
        <v>179</v>
      </c>
      <c r="E223" s="169" t="s">
        <v>1004</v>
      </c>
      <c r="F223" s="170" t="s">
        <v>1005</v>
      </c>
      <c r="G223" s="171" t="s">
        <v>182</v>
      </c>
      <c r="H223" s="172">
        <v>42</v>
      </c>
      <c r="I223" s="173"/>
      <c r="J223" s="174">
        <f>ROUND(I223*H223,2)</f>
        <v>0</v>
      </c>
      <c r="K223" s="170" t="s">
        <v>183</v>
      </c>
      <c r="L223" s="34"/>
      <c r="M223" s="175" t="s">
        <v>1</v>
      </c>
      <c r="N223" s="176" t="s">
        <v>40</v>
      </c>
      <c r="O223" s="59"/>
      <c r="P223" s="177">
        <f>O223*H223</f>
        <v>0</v>
      </c>
      <c r="Q223" s="177">
        <v>0.61984</v>
      </c>
      <c r="R223" s="177">
        <f>Q223*H223</f>
        <v>26.033279999999998</v>
      </c>
      <c r="S223" s="177">
        <v>0</v>
      </c>
      <c r="T223" s="178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184</v>
      </c>
      <c r="AT223" s="179" t="s">
        <v>179</v>
      </c>
      <c r="AU223" s="179" t="s">
        <v>84</v>
      </c>
      <c r="AY223" s="18" t="s">
        <v>177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8" t="s">
        <v>82</v>
      </c>
      <c r="BK223" s="180">
        <f>ROUND(I223*H223,2)</f>
        <v>0</v>
      </c>
      <c r="BL223" s="18" t="s">
        <v>184</v>
      </c>
      <c r="BM223" s="179" t="s">
        <v>1332</v>
      </c>
    </row>
    <row r="224" spans="2:51" s="13" customFormat="1" ht="12">
      <c r="B224" s="181"/>
      <c r="D224" s="182" t="s">
        <v>189</v>
      </c>
      <c r="E224" s="183" t="s">
        <v>1</v>
      </c>
      <c r="F224" s="184" t="s">
        <v>878</v>
      </c>
      <c r="H224" s="185">
        <v>42</v>
      </c>
      <c r="I224" s="186"/>
      <c r="L224" s="181"/>
      <c r="M224" s="187"/>
      <c r="N224" s="188"/>
      <c r="O224" s="188"/>
      <c r="P224" s="188"/>
      <c r="Q224" s="188"/>
      <c r="R224" s="188"/>
      <c r="S224" s="188"/>
      <c r="T224" s="189"/>
      <c r="AT224" s="183" t="s">
        <v>189</v>
      </c>
      <c r="AU224" s="183" t="s">
        <v>84</v>
      </c>
      <c r="AV224" s="13" t="s">
        <v>84</v>
      </c>
      <c r="AW224" s="13" t="s">
        <v>31</v>
      </c>
      <c r="AX224" s="13" t="s">
        <v>82</v>
      </c>
      <c r="AY224" s="183" t="s">
        <v>177</v>
      </c>
    </row>
    <row r="225" spans="1:65" s="2" customFormat="1" ht="24" customHeight="1">
      <c r="A225" s="33"/>
      <c r="B225" s="167"/>
      <c r="C225" s="168" t="s">
        <v>342</v>
      </c>
      <c r="D225" s="168" t="s">
        <v>179</v>
      </c>
      <c r="E225" s="169" t="s">
        <v>1007</v>
      </c>
      <c r="F225" s="170" t="s">
        <v>1008</v>
      </c>
      <c r="G225" s="171" t="s">
        <v>182</v>
      </c>
      <c r="H225" s="172">
        <v>20</v>
      </c>
      <c r="I225" s="173"/>
      <c r="J225" s="174">
        <f>ROUND(I225*H225,2)</f>
        <v>0</v>
      </c>
      <c r="K225" s="170" t="s">
        <v>183</v>
      </c>
      <c r="L225" s="34"/>
      <c r="M225" s="175" t="s">
        <v>1</v>
      </c>
      <c r="N225" s="176" t="s">
        <v>40</v>
      </c>
      <c r="O225" s="59"/>
      <c r="P225" s="177">
        <f>O225*H225</f>
        <v>0</v>
      </c>
      <c r="Q225" s="177">
        <v>0.00071</v>
      </c>
      <c r="R225" s="177">
        <f>Q225*H225</f>
        <v>0.0142</v>
      </c>
      <c r="S225" s="177">
        <v>0</v>
      </c>
      <c r="T225" s="17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184</v>
      </c>
      <c r="AT225" s="179" t="s">
        <v>179</v>
      </c>
      <c r="AU225" s="179" t="s">
        <v>84</v>
      </c>
      <c r="AY225" s="18" t="s">
        <v>177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8" t="s">
        <v>82</v>
      </c>
      <c r="BK225" s="180">
        <f>ROUND(I225*H225,2)</f>
        <v>0</v>
      </c>
      <c r="BL225" s="18" t="s">
        <v>184</v>
      </c>
      <c r="BM225" s="179" t="s">
        <v>1333</v>
      </c>
    </row>
    <row r="226" spans="2:51" s="13" customFormat="1" ht="12">
      <c r="B226" s="181"/>
      <c r="D226" s="182" t="s">
        <v>189</v>
      </c>
      <c r="E226" s="183" t="s">
        <v>1</v>
      </c>
      <c r="F226" s="184" t="s">
        <v>1334</v>
      </c>
      <c r="H226" s="185">
        <v>20</v>
      </c>
      <c r="I226" s="186"/>
      <c r="L226" s="181"/>
      <c r="M226" s="187"/>
      <c r="N226" s="188"/>
      <c r="O226" s="188"/>
      <c r="P226" s="188"/>
      <c r="Q226" s="188"/>
      <c r="R226" s="188"/>
      <c r="S226" s="188"/>
      <c r="T226" s="189"/>
      <c r="AT226" s="183" t="s">
        <v>189</v>
      </c>
      <c r="AU226" s="183" t="s">
        <v>84</v>
      </c>
      <c r="AV226" s="13" t="s">
        <v>84</v>
      </c>
      <c r="AW226" s="13" t="s">
        <v>31</v>
      </c>
      <c r="AX226" s="13" t="s">
        <v>82</v>
      </c>
      <c r="AY226" s="183" t="s">
        <v>177</v>
      </c>
    </row>
    <row r="227" spans="1:65" s="2" customFormat="1" ht="24" customHeight="1">
      <c r="A227" s="33"/>
      <c r="B227" s="167"/>
      <c r="C227" s="168" t="s">
        <v>348</v>
      </c>
      <c r="D227" s="168" t="s">
        <v>179</v>
      </c>
      <c r="E227" s="169" t="s">
        <v>1011</v>
      </c>
      <c r="F227" s="170" t="s">
        <v>1012</v>
      </c>
      <c r="G227" s="171" t="s">
        <v>182</v>
      </c>
      <c r="H227" s="172">
        <v>10</v>
      </c>
      <c r="I227" s="173"/>
      <c r="J227" s="174">
        <f>ROUND(I227*H227,2)</f>
        <v>0</v>
      </c>
      <c r="K227" s="170" t="s">
        <v>183</v>
      </c>
      <c r="L227" s="34"/>
      <c r="M227" s="175" t="s">
        <v>1</v>
      </c>
      <c r="N227" s="176" t="s">
        <v>40</v>
      </c>
      <c r="O227" s="59"/>
      <c r="P227" s="177">
        <f>O227*H227</f>
        <v>0</v>
      </c>
      <c r="Q227" s="177">
        <v>0.10373</v>
      </c>
      <c r="R227" s="177">
        <f>Q227*H227</f>
        <v>1.0373</v>
      </c>
      <c r="S227" s="177">
        <v>0</v>
      </c>
      <c r="T227" s="17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184</v>
      </c>
      <c r="AT227" s="179" t="s">
        <v>179</v>
      </c>
      <c r="AU227" s="179" t="s">
        <v>84</v>
      </c>
      <c r="AY227" s="18" t="s">
        <v>177</v>
      </c>
      <c r="BE227" s="180">
        <f>IF(N227="základní",J227,0)</f>
        <v>0</v>
      </c>
      <c r="BF227" s="180">
        <f>IF(N227="snížená",J227,0)</f>
        <v>0</v>
      </c>
      <c r="BG227" s="180">
        <f>IF(N227="zákl. přenesená",J227,0)</f>
        <v>0</v>
      </c>
      <c r="BH227" s="180">
        <f>IF(N227="sníž. přenesená",J227,0)</f>
        <v>0</v>
      </c>
      <c r="BI227" s="180">
        <f>IF(N227="nulová",J227,0)</f>
        <v>0</v>
      </c>
      <c r="BJ227" s="18" t="s">
        <v>82</v>
      </c>
      <c r="BK227" s="180">
        <f>ROUND(I227*H227,2)</f>
        <v>0</v>
      </c>
      <c r="BL227" s="18" t="s">
        <v>184</v>
      </c>
      <c r="BM227" s="179" t="s">
        <v>1335</v>
      </c>
    </row>
    <row r="228" spans="2:51" s="13" customFormat="1" ht="12">
      <c r="B228" s="181"/>
      <c r="D228" s="182" t="s">
        <v>189</v>
      </c>
      <c r="E228" s="183" t="s">
        <v>1</v>
      </c>
      <c r="F228" s="184" t="s">
        <v>1336</v>
      </c>
      <c r="H228" s="185">
        <v>10</v>
      </c>
      <c r="I228" s="186"/>
      <c r="L228" s="181"/>
      <c r="M228" s="187"/>
      <c r="N228" s="188"/>
      <c r="O228" s="188"/>
      <c r="P228" s="188"/>
      <c r="Q228" s="188"/>
      <c r="R228" s="188"/>
      <c r="S228" s="188"/>
      <c r="T228" s="189"/>
      <c r="AT228" s="183" t="s">
        <v>189</v>
      </c>
      <c r="AU228" s="183" t="s">
        <v>84</v>
      </c>
      <c r="AV228" s="13" t="s">
        <v>84</v>
      </c>
      <c r="AW228" s="13" t="s">
        <v>31</v>
      </c>
      <c r="AX228" s="13" t="s">
        <v>82</v>
      </c>
      <c r="AY228" s="183" t="s">
        <v>177</v>
      </c>
    </row>
    <row r="229" spans="1:65" s="2" customFormat="1" ht="24" customHeight="1">
      <c r="A229" s="33"/>
      <c r="B229" s="167"/>
      <c r="C229" s="168" t="s">
        <v>352</v>
      </c>
      <c r="D229" s="168" t="s">
        <v>179</v>
      </c>
      <c r="E229" s="169" t="s">
        <v>1015</v>
      </c>
      <c r="F229" s="170" t="s">
        <v>1016</v>
      </c>
      <c r="G229" s="171" t="s">
        <v>182</v>
      </c>
      <c r="H229" s="172">
        <v>10</v>
      </c>
      <c r="I229" s="173"/>
      <c r="J229" s="174">
        <f>ROUND(I229*H229,2)</f>
        <v>0</v>
      </c>
      <c r="K229" s="170" t="s">
        <v>183</v>
      </c>
      <c r="L229" s="34"/>
      <c r="M229" s="175" t="s">
        <v>1</v>
      </c>
      <c r="N229" s="176" t="s">
        <v>40</v>
      </c>
      <c r="O229" s="59"/>
      <c r="P229" s="177">
        <f>O229*H229</f>
        <v>0</v>
      </c>
      <c r="Q229" s="177">
        <v>0.15559</v>
      </c>
      <c r="R229" s="177">
        <f>Q229*H229</f>
        <v>1.5559</v>
      </c>
      <c r="S229" s="177">
        <v>0</v>
      </c>
      <c r="T229" s="17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184</v>
      </c>
      <c r="AT229" s="179" t="s">
        <v>179</v>
      </c>
      <c r="AU229" s="179" t="s">
        <v>84</v>
      </c>
      <c r="AY229" s="18" t="s">
        <v>177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8" t="s">
        <v>82</v>
      </c>
      <c r="BK229" s="180">
        <f>ROUND(I229*H229,2)</f>
        <v>0</v>
      </c>
      <c r="BL229" s="18" t="s">
        <v>184</v>
      </c>
      <c r="BM229" s="179" t="s">
        <v>1337</v>
      </c>
    </row>
    <row r="230" spans="1:65" s="2" customFormat="1" ht="72" customHeight="1">
      <c r="A230" s="33"/>
      <c r="B230" s="167"/>
      <c r="C230" s="168" t="s">
        <v>356</v>
      </c>
      <c r="D230" s="168" t="s">
        <v>179</v>
      </c>
      <c r="E230" s="169" t="s">
        <v>1018</v>
      </c>
      <c r="F230" s="170" t="s">
        <v>1019</v>
      </c>
      <c r="G230" s="171" t="s">
        <v>182</v>
      </c>
      <c r="H230" s="172">
        <v>42</v>
      </c>
      <c r="I230" s="173"/>
      <c r="J230" s="174">
        <f>ROUND(I230*H230,2)</f>
        <v>0</v>
      </c>
      <c r="K230" s="170" t="s">
        <v>183</v>
      </c>
      <c r="L230" s="34"/>
      <c r="M230" s="175" t="s">
        <v>1</v>
      </c>
      <c r="N230" s="176" t="s">
        <v>40</v>
      </c>
      <c r="O230" s="59"/>
      <c r="P230" s="177">
        <f>O230*H230</f>
        <v>0</v>
      </c>
      <c r="Q230" s="177">
        <v>0.10362</v>
      </c>
      <c r="R230" s="177">
        <f>Q230*H230</f>
        <v>4.352040000000001</v>
      </c>
      <c r="S230" s="177">
        <v>0</v>
      </c>
      <c r="T230" s="17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184</v>
      </c>
      <c r="AT230" s="179" t="s">
        <v>179</v>
      </c>
      <c r="AU230" s="179" t="s">
        <v>84</v>
      </c>
      <c r="AY230" s="18" t="s">
        <v>177</v>
      </c>
      <c r="BE230" s="180">
        <f>IF(N230="základní",J230,0)</f>
        <v>0</v>
      </c>
      <c r="BF230" s="180">
        <f>IF(N230="snížená",J230,0)</f>
        <v>0</v>
      </c>
      <c r="BG230" s="180">
        <f>IF(N230="zákl. přenesená",J230,0)</f>
        <v>0</v>
      </c>
      <c r="BH230" s="180">
        <f>IF(N230="sníž. přenesená",J230,0)</f>
        <v>0</v>
      </c>
      <c r="BI230" s="180">
        <f>IF(N230="nulová",J230,0)</f>
        <v>0</v>
      </c>
      <c r="BJ230" s="18" t="s">
        <v>82</v>
      </c>
      <c r="BK230" s="180">
        <f>ROUND(I230*H230,2)</f>
        <v>0</v>
      </c>
      <c r="BL230" s="18" t="s">
        <v>184</v>
      </c>
      <c r="BM230" s="179" t="s">
        <v>1338</v>
      </c>
    </row>
    <row r="231" spans="2:51" s="13" customFormat="1" ht="12">
      <c r="B231" s="181"/>
      <c r="D231" s="182" t="s">
        <v>189</v>
      </c>
      <c r="E231" s="183" t="s">
        <v>878</v>
      </c>
      <c r="F231" s="184" t="s">
        <v>1339</v>
      </c>
      <c r="H231" s="185">
        <v>42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189</v>
      </c>
      <c r="AU231" s="183" t="s">
        <v>84</v>
      </c>
      <c r="AV231" s="13" t="s">
        <v>84</v>
      </c>
      <c r="AW231" s="13" t="s">
        <v>31</v>
      </c>
      <c r="AX231" s="13" t="s">
        <v>82</v>
      </c>
      <c r="AY231" s="183" t="s">
        <v>177</v>
      </c>
    </row>
    <row r="232" spans="1:65" s="2" customFormat="1" ht="16.5" customHeight="1">
      <c r="A232" s="33"/>
      <c r="B232" s="167"/>
      <c r="C232" s="205" t="s">
        <v>361</v>
      </c>
      <c r="D232" s="205" t="s">
        <v>290</v>
      </c>
      <c r="E232" s="206" t="s">
        <v>1022</v>
      </c>
      <c r="F232" s="207" t="s">
        <v>1023</v>
      </c>
      <c r="G232" s="208" t="s">
        <v>182</v>
      </c>
      <c r="H232" s="209">
        <v>42</v>
      </c>
      <c r="I232" s="210"/>
      <c r="J232" s="211">
        <f>ROUND(I232*H232,2)</f>
        <v>0</v>
      </c>
      <c r="K232" s="207" t="s">
        <v>183</v>
      </c>
      <c r="L232" s="212"/>
      <c r="M232" s="213" t="s">
        <v>1</v>
      </c>
      <c r="N232" s="214" t="s">
        <v>40</v>
      </c>
      <c r="O232" s="59"/>
      <c r="P232" s="177">
        <f>O232*H232</f>
        <v>0</v>
      </c>
      <c r="Q232" s="177">
        <v>0.176</v>
      </c>
      <c r="R232" s="177">
        <f>Q232*H232</f>
        <v>7.3919999999999995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217</v>
      </c>
      <c r="AT232" s="179" t="s">
        <v>290</v>
      </c>
      <c r="AU232" s="179" t="s">
        <v>84</v>
      </c>
      <c r="AY232" s="18" t="s">
        <v>177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82</v>
      </c>
      <c r="BK232" s="180">
        <f>ROUND(I232*H232,2)</f>
        <v>0</v>
      </c>
      <c r="BL232" s="18" t="s">
        <v>184</v>
      </c>
      <c r="BM232" s="179" t="s">
        <v>1340</v>
      </c>
    </row>
    <row r="233" spans="2:51" s="13" customFormat="1" ht="12">
      <c r="B233" s="181"/>
      <c r="D233" s="182" t="s">
        <v>189</v>
      </c>
      <c r="E233" s="183" t="s">
        <v>1</v>
      </c>
      <c r="F233" s="184" t="s">
        <v>1236</v>
      </c>
      <c r="H233" s="185">
        <v>42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189</v>
      </c>
      <c r="AU233" s="183" t="s">
        <v>84</v>
      </c>
      <c r="AV233" s="13" t="s">
        <v>84</v>
      </c>
      <c r="AW233" s="13" t="s">
        <v>31</v>
      </c>
      <c r="AX233" s="13" t="s">
        <v>82</v>
      </c>
      <c r="AY233" s="183" t="s">
        <v>177</v>
      </c>
    </row>
    <row r="234" spans="1:65" s="2" customFormat="1" ht="16.5" customHeight="1">
      <c r="A234" s="33"/>
      <c r="B234" s="167"/>
      <c r="C234" s="205" t="s">
        <v>366</v>
      </c>
      <c r="D234" s="205" t="s">
        <v>290</v>
      </c>
      <c r="E234" s="206" t="s">
        <v>1026</v>
      </c>
      <c r="F234" s="207" t="s">
        <v>1027</v>
      </c>
      <c r="G234" s="208" t="s">
        <v>182</v>
      </c>
      <c r="H234" s="209">
        <v>1.05</v>
      </c>
      <c r="I234" s="210"/>
      <c r="J234" s="211">
        <f>ROUND(I234*H234,2)</f>
        <v>0</v>
      </c>
      <c r="K234" s="207" t="s">
        <v>1</v>
      </c>
      <c r="L234" s="212"/>
      <c r="M234" s="213" t="s">
        <v>1</v>
      </c>
      <c r="N234" s="214" t="s">
        <v>40</v>
      </c>
      <c r="O234" s="59"/>
      <c r="P234" s="177">
        <f>O234*H234</f>
        <v>0</v>
      </c>
      <c r="Q234" s="177">
        <v>0.131</v>
      </c>
      <c r="R234" s="177">
        <f>Q234*H234</f>
        <v>0.13755</v>
      </c>
      <c r="S234" s="177">
        <v>0</v>
      </c>
      <c r="T234" s="17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9" t="s">
        <v>217</v>
      </c>
      <c r="AT234" s="179" t="s">
        <v>290</v>
      </c>
      <c r="AU234" s="179" t="s">
        <v>84</v>
      </c>
      <c r="AY234" s="18" t="s">
        <v>177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8" t="s">
        <v>82</v>
      </c>
      <c r="BK234" s="180">
        <f>ROUND(I234*H234,2)</f>
        <v>0</v>
      </c>
      <c r="BL234" s="18" t="s">
        <v>184</v>
      </c>
      <c r="BM234" s="179" t="s">
        <v>1341</v>
      </c>
    </row>
    <row r="235" spans="1:65" s="2" customFormat="1" ht="24" customHeight="1">
      <c r="A235" s="33"/>
      <c r="B235" s="167"/>
      <c r="C235" s="205" t="s">
        <v>371</v>
      </c>
      <c r="D235" s="205" t="s">
        <v>290</v>
      </c>
      <c r="E235" s="206" t="s">
        <v>1030</v>
      </c>
      <c r="F235" s="207" t="s">
        <v>1031</v>
      </c>
      <c r="G235" s="208" t="s">
        <v>182</v>
      </c>
      <c r="H235" s="209">
        <v>1.05</v>
      </c>
      <c r="I235" s="210"/>
      <c r="J235" s="211">
        <f>ROUND(I235*H235,2)</f>
        <v>0</v>
      </c>
      <c r="K235" s="207" t="s">
        <v>1</v>
      </c>
      <c r="L235" s="212"/>
      <c r="M235" s="213" t="s">
        <v>1</v>
      </c>
      <c r="N235" s="214" t="s">
        <v>40</v>
      </c>
      <c r="O235" s="59"/>
      <c r="P235" s="177">
        <f>O235*H235</f>
        <v>0</v>
      </c>
      <c r="Q235" s="177">
        <v>0.176</v>
      </c>
      <c r="R235" s="177">
        <f>Q235*H235</f>
        <v>0.1848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217</v>
      </c>
      <c r="AT235" s="179" t="s">
        <v>290</v>
      </c>
      <c r="AU235" s="179" t="s">
        <v>84</v>
      </c>
      <c r="AY235" s="18" t="s">
        <v>177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82</v>
      </c>
      <c r="BK235" s="180">
        <f>ROUND(I235*H235,2)</f>
        <v>0</v>
      </c>
      <c r="BL235" s="18" t="s">
        <v>184</v>
      </c>
      <c r="BM235" s="179" t="s">
        <v>1342</v>
      </c>
    </row>
    <row r="236" spans="1:65" s="2" customFormat="1" ht="24" customHeight="1">
      <c r="A236" s="33"/>
      <c r="B236" s="167"/>
      <c r="C236" s="168" t="s">
        <v>375</v>
      </c>
      <c r="D236" s="168" t="s">
        <v>179</v>
      </c>
      <c r="E236" s="169" t="s">
        <v>1034</v>
      </c>
      <c r="F236" s="170" t="s">
        <v>1035</v>
      </c>
      <c r="G236" s="171" t="s">
        <v>182</v>
      </c>
      <c r="H236" s="172">
        <v>2</v>
      </c>
      <c r="I236" s="173"/>
      <c r="J236" s="174">
        <f>ROUND(I236*H236,2)</f>
        <v>0</v>
      </c>
      <c r="K236" s="170" t="s">
        <v>183</v>
      </c>
      <c r="L236" s="34"/>
      <c r="M236" s="175" t="s">
        <v>1</v>
      </c>
      <c r="N236" s="176" t="s">
        <v>40</v>
      </c>
      <c r="O236" s="59"/>
      <c r="P236" s="177">
        <f>O236*H236</f>
        <v>0</v>
      </c>
      <c r="Q236" s="177">
        <v>0</v>
      </c>
      <c r="R236" s="177">
        <f>Q236*H236</f>
        <v>0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184</v>
      </c>
      <c r="AT236" s="179" t="s">
        <v>179</v>
      </c>
      <c r="AU236" s="179" t="s">
        <v>84</v>
      </c>
      <c r="AY236" s="18" t="s">
        <v>177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82</v>
      </c>
      <c r="BK236" s="180">
        <f>ROUND(I236*H236,2)</f>
        <v>0</v>
      </c>
      <c r="BL236" s="18" t="s">
        <v>184</v>
      </c>
      <c r="BM236" s="179" t="s">
        <v>1343</v>
      </c>
    </row>
    <row r="237" spans="1:65" s="2" customFormat="1" ht="24" customHeight="1">
      <c r="A237" s="33"/>
      <c r="B237" s="167"/>
      <c r="C237" s="168" t="s">
        <v>743</v>
      </c>
      <c r="D237" s="168" t="s">
        <v>179</v>
      </c>
      <c r="E237" s="169" t="s">
        <v>1174</v>
      </c>
      <c r="F237" s="170" t="s">
        <v>1175</v>
      </c>
      <c r="G237" s="171" t="s">
        <v>182</v>
      </c>
      <c r="H237" s="172">
        <v>8</v>
      </c>
      <c r="I237" s="173"/>
      <c r="J237" s="174">
        <f>ROUND(I237*H237,2)</f>
        <v>0</v>
      </c>
      <c r="K237" s="170" t="s">
        <v>1</v>
      </c>
      <c r="L237" s="34"/>
      <c r="M237" s="175" t="s">
        <v>1</v>
      </c>
      <c r="N237" s="176" t="s">
        <v>40</v>
      </c>
      <c r="O237" s="59"/>
      <c r="P237" s="177">
        <f>O237*H237</f>
        <v>0</v>
      </c>
      <c r="Q237" s="177">
        <v>0.08003</v>
      </c>
      <c r="R237" s="177">
        <f>Q237*H237</f>
        <v>0.64024</v>
      </c>
      <c r="S237" s="177">
        <v>0</v>
      </c>
      <c r="T237" s="17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184</v>
      </c>
      <c r="AT237" s="179" t="s">
        <v>179</v>
      </c>
      <c r="AU237" s="179" t="s">
        <v>84</v>
      </c>
      <c r="AY237" s="18" t="s">
        <v>177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8" t="s">
        <v>82</v>
      </c>
      <c r="BK237" s="180">
        <f>ROUND(I237*H237,2)</f>
        <v>0</v>
      </c>
      <c r="BL237" s="18" t="s">
        <v>184</v>
      </c>
      <c r="BM237" s="179" t="s">
        <v>1344</v>
      </c>
    </row>
    <row r="238" spans="1:65" s="2" customFormat="1" ht="16.5" customHeight="1">
      <c r="A238" s="33"/>
      <c r="B238" s="167"/>
      <c r="C238" s="168" t="s">
        <v>380</v>
      </c>
      <c r="D238" s="168" t="s">
        <v>179</v>
      </c>
      <c r="E238" s="169" t="s">
        <v>1038</v>
      </c>
      <c r="F238" s="170" t="s">
        <v>1039</v>
      </c>
      <c r="G238" s="171" t="s">
        <v>194</v>
      </c>
      <c r="H238" s="172">
        <v>10</v>
      </c>
      <c r="I238" s="173"/>
      <c r="J238" s="174">
        <f>ROUND(I238*H238,2)</f>
        <v>0</v>
      </c>
      <c r="K238" s="170" t="s">
        <v>183</v>
      </c>
      <c r="L238" s="34"/>
      <c r="M238" s="175" t="s">
        <v>1</v>
      </c>
      <c r="N238" s="176" t="s">
        <v>40</v>
      </c>
      <c r="O238" s="59"/>
      <c r="P238" s="177">
        <f>O238*H238</f>
        <v>0</v>
      </c>
      <c r="Q238" s="177">
        <v>0.0036</v>
      </c>
      <c r="R238" s="177">
        <f>Q238*H238</f>
        <v>0.036</v>
      </c>
      <c r="S238" s="177">
        <v>0</v>
      </c>
      <c r="T238" s="17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184</v>
      </c>
      <c r="AT238" s="179" t="s">
        <v>179</v>
      </c>
      <c r="AU238" s="179" t="s">
        <v>84</v>
      </c>
      <c r="AY238" s="18" t="s">
        <v>177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8" t="s">
        <v>82</v>
      </c>
      <c r="BK238" s="180">
        <f>ROUND(I238*H238,2)</f>
        <v>0</v>
      </c>
      <c r="BL238" s="18" t="s">
        <v>184</v>
      </c>
      <c r="BM238" s="179" t="s">
        <v>1345</v>
      </c>
    </row>
    <row r="239" spans="2:63" s="12" customFormat="1" ht="22.9" customHeight="1">
      <c r="B239" s="154"/>
      <c r="D239" s="155" t="s">
        <v>74</v>
      </c>
      <c r="E239" s="165" t="s">
        <v>208</v>
      </c>
      <c r="F239" s="165" t="s">
        <v>626</v>
      </c>
      <c r="I239" s="157"/>
      <c r="J239" s="166">
        <f>BK239</f>
        <v>0</v>
      </c>
      <c r="L239" s="154"/>
      <c r="M239" s="159"/>
      <c r="N239" s="160"/>
      <c r="O239" s="160"/>
      <c r="P239" s="161">
        <f>SUM(P240:P242)</f>
        <v>0</v>
      </c>
      <c r="Q239" s="160"/>
      <c r="R239" s="161">
        <f>SUM(R240:R242)</f>
        <v>13.86</v>
      </c>
      <c r="S239" s="160"/>
      <c r="T239" s="162">
        <f>SUM(T240:T242)</f>
        <v>0</v>
      </c>
      <c r="AR239" s="155" t="s">
        <v>82</v>
      </c>
      <c r="AT239" s="163" t="s">
        <v>74</v>
      </c>
      <c r="AU239" s="163" t="s">
        <v>82</v>
      </c>
      <c r="AY239" s="155" t="s">
        <v>177</v>
      </c>
      <c r="BK239" s="164">
        <f>SUM(BK240:BK242)</f>
        <v>0</v>
      </c>
    </row>
    <row r="240" spans="1:65" s="2" customFormat="1" ht="16.5" customHeight="1">
      <c r="A240" s="33"/>
      <c r="B240" s="167"/>
      <c r="C240" s="168" t="s">
        <v>384</v>
      </c>
      <c r="D240" s="168" t="s">
        <v>179</v>
      </c>
      <c r="E240" s="169" t="s">
        <v>1041</v>
      </c>
      <c r="F240" s="170" t="s">
        <v>1042</v>
      </c>
      <c r="G240" s="171" t="s">
        <v>198</v>
      </c>
      <c r="H240" s="172">
        <v>7</v>
      </c>
      <c r="I240" s="173"/>
      <c r="J240" s="174">
        <f>ROUND(I240*H240,2)</f>
        <v>0</v>
      </c>
      <c r="K240" s="170" t="s">
        <v>183</v>
      </c>
      <c r="L240" s="34"/>
      <c r="M240" s="175" t="s">
        <v>1</v>
      </c>
      <c r="N240" s="176" t="s">
        <v>40</v>
      </c>
      <c r="O240" s="59"/>
      <c r="P240" s="177">
        <f>O240*H240</f>
        <v>0</v>
      </c>
      <c r="Q240" s="177">
        <v>1.98</v>
      </c>
      <c r="R240" s="177">
        <f>Q240*H240</f>
        <v>13.86</v>
      </c>
      <c r="S240" s="177">
        <v>0</v>
      </c>
      <c r="T240" s="17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184</v>
      </c>
      <c r="AT240" s="179" t="s">
        <v>179</v>
      </c>
      <c r="AU240" s="179" t="s">
        <v>84</v>
      </c>
      <c r="AY240" s="18" t="s">
        <v>177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8" t="s">
        <v>82</v>
      </c>
      <c r="BK240" s="180">
        <f>ROUND(I240*H240,2)</f>
        <v>0</v>
      </c>
      <c r="BL240" s="18" t="s">
        <v>184</v>
      </c>
      <c r="BM240" s="179" t="s">
        <v>1346</v>
      </c>
    </row>
    <row r="241" spans="2:51" s="14" customFormat="1" ht="12">
      <c r="B241" s="190"/>
      <c r="D241" s="182" t="s">
        <v>189</v>
      </c>
      <c r="E241" s="191" t="s">
        <v>1</v>
      </c>
      <c r="F241" s="192" t="s">
        <v>1044</v>
      </c>
      <c r="H241" s="191" t="s">
        <v>1</v>
      </c>
      <c r="I241" s="193"/>
      <c r="L241" s="190"/>
      <c r="M241" s="194"/>
      <c r="N241" s="195"/>
      <c r="O241" s="195"/>
      <c r="P241" s="195"/>
      <c r="Q241" s="195"/>
      <c r="R241" s="195"/>
      <c r="S241" s="195"/>
      <c r="T241" s="196"/>
      <c r="AT241" s="191" t="s">
        <v>189</v>
      </c>
      <c r="AU241" s="191" t="s">
        <v>84</v>
      </c>
      <c r="AV241" s="14" t="s">
        <v>82</v>
      </c>
      <c r="AW241" s="14" t="s">
        <v>31</v>
      </c>
      <c r="AX241" s="14" t="s">
        <v>75</v>
      </c>
      <c r="AY241" s="191" t="s">
        <v>177</v>
      </c>
    </row>
    <row r="242" spans="2:51" s="13" customFormat="1" ht="12">
      <c r="B242" s="181"/>
      <c r="D242" s="182" t="s">
        <v>189</v>
      </c>
      <c r="E242" s="183" t="s">
        <v>1</v>
      </c>
      <c r="F242" s="184" t="s">
        <v>1347</v>
      </c>
      <c r="H242" s="185">
        <v>7</v>
      </c>
      <c r="I242" s="186"/>
      <c r="L242" s="181"/>
      <c r="M242" s="187"/>
      <c r="N242" s="188"/>
      <c r="O242" s="188"/>
      <c r="P242" s="188"/>
      <c r="Q242" s="188"/>
      <c r="R242" s="188"/>
      <c r="S242" s="188"/>
      <c r="T242" s="189"/>
      <c r="AT242" s="183" t="s">
        <v>189</v>
      </c>
      <c r="AU242" s="183" t="s">
        <v>84</v>
      </c>
      <c r="AV242" s="13" t="s">
        <v>84</v>
      </c>
      <c r="AW242" s="13" t="s">
        <v>31</v>
      </c>
      <c r="AX242" s="13" t="s">
        <v>82</v>
      </c>
      <c r="AY242" s="183" t="s">
        <v>177</v>
      </c>
    </row>
    <row r="243" spans="2:63" s="12" customFormat="1" ht="22.9" customHeight="1">
      <c r="B243" s="154"/>
      <c r="D243" s="155" t="s">
        <v>74</v>
      </c>
      <c r="E243" s="165" t="s">
        <v>222</v>
      </c>
      <c r="F243" s="165" t="s">
        <v>659</v>
      </c>
      <c r="I243" s="157"/>
      <c r="J243" s="166">
        <f>BK243</f>
        <v>0</v>
      </c>
      <c r="L243" s="154"/>
      <c r="M243" s="159"/>
      <c r="N243" s="160"/>
      <c r="O243" s="160"/>
      <c r="P243" s="161">
        <f>SUM(P244:P268)</f>
        <v>0</v>
      </c>
      <c r="Q243" s="160"/>
      <c r="R243" s="161">
        <f>SUM(R244:R268)</f>
        <v>72.77631602</v>
      </c>
      <c r="S243" s="160"/>
      <c r="T243" s="162">
        <f>SUM(T244:T268)</f>
        <v>0</v>
      </c>
      <c r="AR243" s="155" t="s">
        <v>82</v>
      </c>
      <c r="AT243" s="163" t="s">
        <v>74</v>
      </c>
      <c r="AU243" s="163" t="s">
        <v>82</v>
      </c>
      <c r="AY243" s="155" t="s">
        <v>177</v>
      </c>
      <c r="BK243" s="164">
        <f>SUM(BK244:BK268)</f>
        <v>0</v>
      </c>
    </row>
    <row r="244" spans="1:65" s="2" customFormat="1" ht="24" customHeight="1">
      <c r="A244" s="33"/>
      <c r="B244" s="167"/>
      <c r="C244" s="168" t="s">
        <v>391</v>
      </c>
      <c r="D244" s="168" t="s">
        <v>179</v>
      </c>
      <c r="E244" s="169" t="s">
        <v>1046</v>
      </c>
      <c r="F244" s="170" t="s">
        <v>1047</v>
      </c>
      <c r="G244" s="171" t="s">
        <v>182</v>
      </c>
      <c r="H244" s="172">
        <v>2.1</v>
      </c>
      <c r="I244" s="173"/>
      <c r="J244" s="174">
        <f>ROUND(I244*H244,2)</f>
        <v>0</v>
      </c>
      <c r="K244" s="170" t="s">
        <v>183</v>
      </c>
      <c r="L244" s="34"/>
      <c r="M244" s="175" t="s">
        <v>1</v>
      </c>
      <c r="N244" s="176" t="s">
        <v>40</v>
      </c>
      <c r="O244" s="59"/>
      <c r="P244" s="177">
        <f>O244*H244</f>
        <v>0</v>
      </c>
      <c r="Q244" s="177">
        <v>0.0026</v>
      </c>
      <c r="R244" s="177">
        <f>Q244*H244</f>
        <v>0.00546</v>
      </c>
      <c r="S244" s="177">
        <v>0</v>
      </c>
      <c r="T244" s="17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184</v>
      </c>
      <c r="AT244" s="179" t="s">
        <v>179</v>
      </c>
      <c r="AU244" s="179" t="s">
        <v>84</v>
      </c>
      <c r="AY244" s="18" t="s">
        <v>177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8" t="s">
        <v>82</v>
      </c>
      <c r="BK244" s="180">
        <f>ROUND(I244*H244,2)</f>
        <v>0</v>
      </c>
      <c r="BL244" s="18" t="s">
        <v>184</v>
      </c>
      <c r="BM244" s="179" t="s">
        <v>1348</v>
      </c>
    </row>
    <row r="245" spans="2:51" s="13" customFormat="1" ht="12">
      <c r="B245" s="181"/>
      <c r="D245" s="182" t="s">
        <v>189</v>
      </c>
      <c r="E245" s="183" t="s">
        <v>1</v>
      </c>
      <c r="F245" s="184" t="s">
        <v>1349</v>
      </c>
      <c r="H245" s="185">
        <v>2.1</v>
      </c>
      <c r="I245" s="186"/>
      <c r="L245" s="181"/>
      <c r="M245" s="187"/>
      <c r="N245" s="188"/>
      <c r="O245" s="188"/>
      <c r="P245" s="188"/>
      <c r="Q245" s="188"/>
      <c r="R245" s="188"/>
      <c r="S245" s="188"/>
      <c r="T245" s="189"/>
      <c r="AT245" s="183" t="s">
        <v>189</v>
      </c>
      <c r="AU245" s="183" t="s">
        <v>84</v>
      </c>
      <c r="AV245" s="13" t="s">
        <v>84</v>
      </c>
      <c r="AW245" s="13" t="s">
        <v>31</v>
      </c>
      <c r="AX245" s="13" t="s">
        <v>82</v>
      </c>
      <c r="AY245" s="183" t="s">
        <v>177</v>
      </c>
    </row>
    <row r="246" spans="1:65" s="2" customFormat="1" ht="16.5" customHeight="1">
      <c r="A246" s="33"/>
      <c r="B246" s="167"/>
      <c r="C246" s="168" t="s">
        <v>399</v>
      </c>
      <c r="D246" s="168" t="s">
        <v>179</v>
      </c>
      <c r="E246" s="169" t="s">
        <v>1050</v>
      </c>
      <c r="F246" s="170" t="s">
        <v>1051</v>
      </c>
      <c r="G246" s="171" t="s">
        <v>182</v>
      </c>
      <c r="H246" s="172">
        <v>2.1</v>
      </c>
      <c r="I246" s="173"/>
      <c r="J246" s="174">
        <f>ROUND(I246*H246,2)</f>
        <v>0</v>
      </c>
      <c r="K246" s="170" t="s">
        <v>183</v>
      </c>
      <c r="L246" s="34"/>
      <c r="M246" s="175" t="s">
        <v>1</v>
      </c>
      <c r="N246" s="176" t="s">
        <v>40</v>
      </c>
      <c r="O246" s="59"/>
      <c r="P246" s="177">
        <f>O246*H246</f>
        <v>0</v>
      </c>
      <c r="Q246" s="177">
        <v>1E-05</v>
      </c>
      <c r="R246" s="177">
        <f>Q246*H246</f>
        <v>2.1000000000000002E-05</v>
      </c>
      <c r="S246" s="177">
        <v>0</v>
      </c>
      <c r="T246" s="178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184</v>
      </c>
      <c r="AT246" s="179" t="s">
        <v>179</v>
      </c>
      <c r="AU246" s="179" t="s">
        <v>84</v>
      </c>
      <c r="AY246" s="18" t="s">
        <v>177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18" t="s">
        <v>82</v>
      </c>
      <c r="BK246" s="180">
        <f>ROUND(I246*H246,2)</f>
        <v>0</v>
      </c>
      <c r="BL246" s="18" t="s">
        <v>184</v>
      </c>
      <c r="BM246" s="179" t="s">
        <v>1350</v>
      </c>
    </row>
    <row r="247" spans="1:65" s="2" customFormat="1" ht="24" customHeight="1">
      <c r="A247" s="33"/>
      <c r="B247" s="167"/>
      <c r="C247" s="168" t="s">
        <v>406</v>
      </c>
      <c r="D247" s="168" t="s">
        <v>179</v>
      </c>
      <c r="E247" s="169" t="s">
        <v>1053</v>
      </c>
      <c r="F247" s="170" t="s">
        <v>1054</v>
      </c>
      <c r="G247" s="171" t="s">
        <v>194</v>
      </c>
      <c r="H247" s="172">
        <v>21</v>
      </c>
      <c r="I247" s="173"/>
      <c r="J247" s="174">
        <f>ROUND(I247*H247,2)</f>
        <v>0</v>
      </c>
      <c r="K247" s="170" t="s">
        <v>183</v>
      </c>
      <c r="L247" s="34"/>
      <c r="M247" s="175" t="s">
        <v>1</v>
      </c>
      <c r="N247" s="176" t="s">
        <v>40</v>
      </c>
      <c r="O247" s="59"/>
      <c r="P247" s="177">
        <f>O247*H247</f>
        <v>0</v>
      </c>
      <c r="Q247" s="177">
        <v>0.1554</v>
      </c>
      <c r="R247" s="177">
        <f>Q247*H247</f>
        <v>3.2634000000000003</v>
      </c>
      <c r="S247" s="177">
        <v>0</v>
      </c>
      <c r="T247" s="17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184</v>
      </c>
      <c r="AT247" s="179" t="s">
        <v>179</v>
      </c>
      <c r="AU247" s="179" t="s">
        <v>84</v>
      </c>
      <c r="AY247" s="18" t="s">
        <v>177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8" t="s">
        <v>82</v>
      </c>
      <c r="BK247" s="180">
        <f>ROUND(I247*H247,2)</f>
        <v>0</v>
      </c>
      <c r="BL247" s="18" t="s">
        <v>184</v>
      </c>
      <c r="BM247" s="179" t="s">
        <v>1351</v>
      </c>
    </row>
    <row r="248" spans="2:51" s="13" customFormat="1" ht="12">
      <c r="B248" s="181"/>
      <c r="D248" s="182" t="s">
        <v>189</v>
      </c>
      <c r="E248" s="183" t="s">
        <v>1</v>
      </c>
      <c r="F248" s="184" t="s">
        <v>1352</v>
      </c>
      <c r="H248" s="185">
        <v>15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189</v>
      </c>
      <c r="AU248" s="183" t="s">
        <v>84</v>
      </c>
      <c r="AV248" s="13" t="s">
        <v>84</v>
      </c>
      <c r="AW248" s="13" t="s">
        <v>31</v>
      </c>
      <c r="AX248" s="13" t="s">
        <v>75</v>
      </c>
      <c r="AY248" s="183" t="s">
        <v>177</v>
      </c>
    </row>
    <row r="249" spans="2:51" s="13" customFormat="1" ht="12">
      <c r="B249" s="181"/>
      <c r="D249" s="182" t="s">
        <v>189</v>
      </c>
      <c r="E249" s="183" t="s">
        <v>1</v>
      </c>
      <c r="F249" s="184" t="s">
        <v>1353</v>
      </c>
      <c r="H249" s="185">
        <v>2</v>
      </c>
      <c r="I249" s="186"/>
      <c r="L249" s="181"/>
      <c r="M249" s="187"/>
      <c r="N249" s="188"/>
      <c r="O249" s="188"/>
      <c r="P249" s="188"/>
      <c r="Q249" s="188"/>
      <c r="R249" s="188"/>
      <c r="S249" s="188"/>
      <c r="T249" s="189"/>
      <c r="AT249" s="183" t="s">
        <v>189</v>
      </c>
      <c r="AU249" s="183" t="s">
        <v>84</v>
      </c>
      <c r="AV249" s="13" t="s">
        <v>84</v>
      </c>
      <c r="AW249" s="13" t="s">
        <v>31</v>
      </c>
      <c r="AX249" s="13" t="s">
        <v>75</v>
      </c>
      <c r="AY249" s="183" t="s">
        <v>177</v>
      </c>
    </row>
    <row r="250" spans="2:51" s="13" customFormat="1" ht="12">
      <c r="B250" s="181"/>
      <c r="D250" s="182" t="s">
        <v>189</v>
      </c>
      <c r="E250" s="183" t="s">
        <v>1</v>
      </c>
      <c r="F250" s="184" t="s">
        <v>1354</v>
      </c>
      <c r="H250" s="185">
        <v>2</v>
      </c>
      <c r="I250" s="186"/>
      <c r="L250" s="181"/>
      <c r="M250" s="187"/>
      <c r="N250" s="188"/>
      <c r="O250" s="188"/>
      <c r="P250" s="188"/>
      <c r="Q250" s="188"/>
      <c r="R250" s="188"/>
      <c r="S250" s="188"/>
      <c r="T250" s="189"/>
      <c r="AT250" s="183" t="s">
        <v>189</v>
      </c>
      <c r="AU250" s="183" t="s">
        <v>84</v>
      </c>
      <c r="AV250" s="13" t="s">
        <v>84</v>
      </c>
      <c r="AW250" s="13" t="s">
        <v>31</v>
      </c>
      <c r="AX250" s="13" t="s">
        <v>75</v>
      </c>
      <c r="AY250" s="183" t="s">
        <v>177</v>
      </c>
    </row>
    <row r="251" spans="2:51" s="13" customFormat="1" ht="12">
      <c r="B251" s="181"/>
      <c r="D251" s="182" t="s">
        <v>189</v>
      </c>
      <c r="E251" s="183" t="s">
        <v>1</v>
      </c>
      <c r="F251" s="184" t="s">
        <v>1181</v>
      </c>
      <c r="H251" s="185">
        <v>2</v>
      </c>
      <c r="I251" s="186"/>
      <c r="L251" s="181"/>
      <c r="M251" s="187"/>
      <c r="N251" s="188"/>
      <c r="O251" s="188"/>
      <c r="P251" s="188"/>
      <c r="Q251" s="188"/>
      <c r="R251" s="188"/>
      <c r="S251" s="188"/>
      <c r="T251" s="189"/>
      <c r="AT251" s="183" t="s">
        <v>189</v>
      </c>
      <c r="AU251" s="183" t="s">
        <v>84</v>
      </c>
      <c r="AV251" s="13" t="s">
        <v>84</v>
      </c>
      <c r="AW251" s="13" t="s">
        <v>31</v>
      </c>
      <c r="AX251" s="13" t="s">
        <v>75</v>
      </c>
      <c r="AY251" s="183" t="s">
        <v>177</v>
      </c>
    </row>
    <row r="252" spans="2:51" s="15" customFormat="1" ht="12">
      <c r="B252" s="197"/>
      <c r="D252" s="182" t="s">
        <v>189</v>
      </c>
      <c r="E252" s="198" t="s">
        <v>1</v>
      </c>
      <c r="F252" s="199" t="s">
        <v>202</v>
      </c>
      <c r="H252" s="200">
        <v>21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189</v>
      </c>
      <c r="AU252" s="198" t="s">
        <v>84</v>
      </c>
      <c r="AV252" s="15" t="s">
        <v>184</v>
      </c>
      <c r="AW252" s="15" t="s">
        <v>31</v>
      </c>
      <c r="AX252" s="15" t="s">
        <v>82</v>
      </c>
      <c r="AY252" s="198" t="s">
        <v>177</v>
      </c>
    </row>
    <row r="253" spans="1:65" s="2" customFormat="1" ht="16.5" customHeight="1">
      <c r="A253" s="33"/>
      <c r="B253" s="167"/>
      <c r="C253" s="205" t="s">
        <v>410</v>
      </c>
      <c r="D253" s="205" t="s">
        <v>290</v>
      </c>
      <c r="E253" s="206" t="s">
        <v>1059</v>
      </c>
      <c r="F253" s="207" t="s">
        <v>1060</v>
      </c>
      <c r="G253" s="208" t="s">
        <v>194</v>
      </c>
      <c r="H253" s="209">
        <v>15.75</v>
      </c>
      <c r="I253" s="210"/>
      <c r="J253" s="211">
        <f>ROUND(I253*H253,2)</f>
        <v>0</v>
      </c>
      <c r="K253" s="207" t="s">
        <v>183</v>
      </c>
      <c r="L253" s="212"/>
      <c r="M253" s="213" t="s">
        <v>1</v>
      </c>
      <c r="N253" s="214" t="s">
        <v>40</v>
      </c>
      <c r="O253" s="59"/>
      <c r="P253" s="177">
        <f>O253*H253</f>
        <v>0</v>
      </c>
      <c r="Q253" s="177">
        <v>0.081</v>
      </c>
      <c r="R253" s="177">
        <f>Q253*H253</f>
        <v>1.27575</v>
      </c>
      <c r="S253" s="177">
        <v>0</v>
      </c>
      <c r="T253" s="178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217</v>
      </c>
      <c r="AT253" s="179" t="s">
        <v>290</v>
      </c>
      <c r="AU253" s="179" t="s">
        <v>84</v>
      </c>
      <c r="AY253" s="18" t="s">
        <v>177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8" t="s">
        <v>82</v>
      </c>
      <c r="BK253" s="180">
        <f>ROUND(I253*H253,2)</f>
        <v>0</v>
      </c>
      <c r="BL253" s="18" t="s">
        <v>184</v>
      </c>
      <c r="BM253" s="179" t="s">
        <v>1355</v>
      </c>
    </row>
    <row r="254" spans="2:51" s="13" customFormat="1" ht="12">
      <c r="B254" s="181"/>
      <c r="D254" s="182" t="s">
        <v>189</v>
      </c>
      <c r="E254" s="183" t="s">
        <v>1</v>
      </c>
      <c r="F254" s="184" t="s">
        <v>1356</v>
      </c>
      <c r="H254" s="185">
        <v>15.75</v>
      </c>
      <c r="I254" s="186"/>
      <c r="L254" s="181"/>
      <c r="M254" s="187"/>
      <c r="N254" s="188"/>
      <c r="O254" s="188"/>
      <c r="P254" s="188"/>
      <c r="Q254" s="188"/>
      <c r="R254" s="188"/>
      <c r="S254" s="188"/>
      <c r="T254" s="189"/>
      <c r="AT254" s="183" t="s">
        <v>189</v>
      </c>
      <c r="AU254" s="183" t="s">
        <v>84</v>
      </c>
      <c r="AV254" s="13" t="s">
        <v>84</v>
      </c>
      <c r="AW254" s="13" t="s">
        <v>31</v>
      </c>
      <c r="AX254" s="13" t="s">
        <v>82</v>
      </c>
      <c r="AY254" s="183" t="s">
        <v>177</v>
      </c>
    </row>
    <row r="255" spans="1:65" s="2" customFormat="1" ht="24" customHeight="1">
      <c r="A255" s="33"/>
      <c r="B255" s="167"/>
      <c r="C255" s="205" t="s">
        <v>417</v>
      </c>
      <c r="D255" s="205" t="s">
        <v>290</v>
      </c>
      <c r="E255" s="206" t="s">
        <v>1062</v>
      </c>
      <c r="F255" s="207" t="s">
        <v>1063</v>
      </c>
      <c r="G255" s="208" t="s">
        <v>194</v>
      </c>
      <c r="H255" s="209">
        <v>2</v>
      </c>
      <c r="I255" s="210"/>
      <c r="J255" s="211">
        <f>ROUND(I255*H255,2)</f>
        <v>0</v>
      </c>
      <c r="K255" s="207" t="s">
        <v>183</v>
      </c>
      <c r="L255" s="212"/>
      <c r="M255" s="213" t="s">
        <v>1</v>
      </c>
      <c r="N255" s="214" t="s">
        <v>40</v>
      </c>
      <c r="O255" s="59"/>
      <c r="P255" s="177">
        <f>O255*H255</f>
        <v>0</v>
      </c>
      <c r="Q255" s="177">
        <v>0.0483</v>
      </c>
      <c r="R255" s="177">
        <f>Q255*H255</f>
        <v>0.0966</v>
      </c>
      <c r="S255" s="177">
        <v>0</v>
      </c>
      <c r="T255" s="178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9" t="s">
        <v>217</v>
      </c>
      <c r="AT255" s="179" t="s">
        <v>290</v>
      </c>
      <c r="AU255" s="179" t="s">
        <v>84</v>
      </c>
      <c r="AY255" s="18" t="s">
        <v>177</v>
      </c>
      <c r="BE255" s="180">
        <f>IF(N255="základní",J255,0)</f>
        <v>0</v>
      </c>
      <c r="BF255" s="180">
        <f>IF(N255="snížená",J255,0)</f>
        <v>0</v>
      </c>
      <c r="BG255" s="180">
        <f>IF(N255="zákl. přenesená",J255,0)</f>
        <v>0</v>
      </c>
      <c r="BH255" s="180">
        <f>IF(N255="sníž. přenesená",J255,0)</f>
        <v>0</v>
      </c>
      <c r="BI255" s="180">
        <f>IF(N255="nulová",J255,0)</f>
        <v>0</v>
      </c>
      <c r="BJ255" s="18" t="s">
        <v>82</v>
      </c>
      <c r="BK255" s="180">
        <f>ROUND(I255*H255,2)</f>
        <v>0</v>
      </c>
      <c r="BL255" s="18" t="s">
        <v>184</v>
      </c>
      <c r="BM255" s="179" t="s">
        <v>1357</v>
      </c>
    </row>
    <row r="256" spans="1:65" s="2" customFormat="1" ht="24" customHeight="1">
      <c r="A256" s="33"/>
      <c r="B256" s="167"/>
      <c r="C256" s="205" t="s">
        <v>421</v>
      </c>
      <c r="D256" s="205" t="s">
        <v>290</v>
      </c>
      <c r="E256" s="206" t="s">
        <v>1066</v>
      </c>
      <c r="F256" s="207" t="s">
        <v>1067</v>
      </c>
      <c r="G256" s="208" t="s">
        <v>194</v>
      </c>
      <c r="H256" s="209">
        <v>2</v>
      </c>
      <c r="I256" s="210"/>
      <c r="J256" s="211">
        <f>ROUND(I256*H256,2)</f>
        <v>0</v>
      </c>
      <c r="K256" s="207" t="s">
        <v>183</v>
      </c>
      <c r="L256" s="212"/>
      <c r="M256" s="213" t="s">
        <v>1</v>
      </c>
      <c r="N256" s="214" t="s">
        <v>40</v>
      </c>
      <c r="O256" s="59"/>
      <c r="P256" s="177">
        <f>O256*H256</f>
        <v>0</v>
      </c>
      <c r="Q256" s="177">
        <v>0.064</v>
      </c>
      <c r="R256" s="177">
        <f>Q256*H256</f>
        <v>0.128</v>
      </c>
      <c r="S256" s="177">
        <v>0</v>
      </c>
      <c r="T256" s="17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217</v>
      </c>
      <c r="AT256" s="179" t="s">
        <v>290</v>
      </c>
      <c r="AU256" s="179" t="s">
        <v>84</v>
      </c>
      <c r="AY256" s="18" t="s">
        <v>177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82</v>
      </c>
      <c r="BK256" s="180">
        <f>ROUND(I256*H256,2)</f>
        <v>0</v>
      </c>
      <c r="BL256" s="18" t="s">
        <v>184</v>
      </c>
      <c r="BM256" s="179" t="s">
        <v>1358</v>
      </c>
    </row>
    <row r="257" spans="1:65" s="2" customFormat="1" ht="16.5" customHeight="1">
      <c r="A257" s="33"/>
      <c r="B257" s="167"/>
      <c r="C257" s="205" t="s">
        <v>748</v>
      </c>
      <c r="D257" s="205" t="s">
        <v>290</v>
      </c>
      <c r="E257" s="206" t="s">
        <v>1183</v>
      </c>
      <c r="F257" s="207" t="s">
        <v>1184</v>
      </c>
      <c r="G257" s="208" t="s">
        <v>194</v>
      </c>
      <c r="H257" s="209">
        <v>2</v>
      </c>
      <c r="I257" s="210"/>
      <c r="J257" s="211">
        <f>ROUND(I257*H257,2)</f>
        <v>0</v>
      </c>
      <c r="K257" s="207" t="s">
        <v>183</v>
      </c>
      <c r="L257" s="212"/>
      <c r="M257" s="213" t="s">
        <v>1</v>
      </c>
      <c r="N257" s="214" t="s">
        <v>40</v>
      </c>
      <c r="O257" s="59"/>
      <c r="P257" s="177">
        <f>O257*H257</f>
        <v>0</v>
      </c>
      <c r="Q257" s="177">
        <v>0.0782</v>
      </c>
      <c r="R257" s="177">
        <f>Q257*H257</f>
        <v>0.1564</v>
      </c>
      <c r="S257" s="177">
        <v>0</v>
      </c>
      <c r="T257" s="17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217</v>
      </c>
      <c r="AT257" s="179" t="s">
        <v>290</v>
      </c>
      <c r="AU257" s="179" t="s">
        <v>84</v>
      </c>
      <c r="AY257" s="18" t="s">
        <v>177</v>
      </c>
      <c r="BE257" s="180">
        <f>IF(N257="základní",J257,0)</f>
        <v>0</v>
      </c>
      <c r="BF257" s="180">
        <f>IF(N257="snížená",J257,0)</f>
        <v>0</v>
      </c>
      <c r="BG257" s="180">
        <f>IF(N257="zákl. přenesená",J257,0)</f>
        <v>0</v>
      </c>
      <c r="BH257" s="180">
        <f>IF(N257="sníž. přenesená",J257,0)</f>
        <v>0</v>
      </c>
      <c r="BI257" s="180">
        <f>IF(N257="nulová",J257,0)</f>
        <v>0</v>
      </c>
      <c r="BJ257" s="18" t="s">
        <v>82</v>
      </c>
      <c r="BK257" s="180">
        <f>ROUND(I257*H257,2)</f>
        <v>0</v>
      </c>
      <c r="BL257" s="18" t="s">
        <v>184</v>
      </c>
      <c r="BM257" s="179" t="s">
        <v>1359</v>
      </c>
    </row>
    <row r="258" spans="1:65" s="2" customFormat="1" ht="24" customHeight="1">
      <c r="A258" s="33"/>
      <c r="B258" s="167"/>
      <c r="C258" s="168" t="s">
        <v>440</v>
      </c>
      <c r="D258" s="168" t="s">
        <v>179</v>
      </c>
      <c r="E258" s="169" t="s">
        <v>691</v>
      </c>
      <c r="F258" s="170" t="s">
        <v>692</v>
      </c>
      <c r="G258" s="171" t="s">
        <v>198</v>
      </c>
      <c r="H258" s="172">
        <v>1.403</v>
      </c>
      <c r="I258" s="173"/>
      <c r="J258" s="174">
        <f>ROUND(I258*H258,2)</f>
        <v>0</v>
      </c>
      <c r="K258" s="170" t="s">
        <v>183</v>
      </c>
      <c r="L258" s="34"/>
      <c r="M258" s="175" t="s">
        <v>1</v>
      </c>
      <c r="N258" s="176" t="s">
        <v>40</v>
      </c>
      <c r="O258" s="59"/>
      <c r="P258" s="177">
        <f>O258*H258</f>
        <v>0</v>
      </c>
      <c r="Q258" s="177">
        <v>2.25634</v>
      </c>
      <c r="R258" s="177">
        <f>Q258*H258</f>
        <v>3.16564502</v>
      </c>
      <c r="S258" s="177">
        <v>0</v>
      </c>
      <c r="T258" s="178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9" t="s">
        <v>184</v>
      </c>
      <c r="AT258" s="179" t="s">
        <v>179</v>
      </c>
      <c r="AU258" s="179" t="s">
        <v>84</v>
      </c>
      <c r="AY258" s="18" t="s">
        <v>177</v>
      </c>
      <c r="BE258" s="180">
        <f>IF(N258="základní",J258,0)</f>
        <v>0</v>
      </c>
      <c r="BF258" s="180">
        <f>IF(N258="snížená",J258,0)</f>
        <v>0</v>
      </c>
      <c r="BG258" s="180">
        <f>IF(N258="zákl. přenesená",J258,0)</f>
        <v>0</v>
      </c>
      <c r="BH258" s="180">
        <f>IF(N258="sníž. přenesená",J258,0)</f>
        <v>0</v>
      </c>
      <c r="BI258" s="180">
        <f>IF(N258="nulová",J258,0)</f>
        <v>0</v>
      </c>
      <c r="BJ258" s="18" t="s">
        <v>82</v>
      </c>
      <c r="BK258" s="180">
        <f>ROUND(I258*H258,2)</f>
        <v>0</v>
      </c>
      <c r="BL258" s="18" t="s">
        <v>184</v>
      </c>
      <c r="BM258" s="179" t="s">
        <v>1360</v>
      </c>
    </row>
    <row r="259" spans="2:51" s="13" customFormat="1" ht="12">
      <c r="B259" s="181"/>
      <c r="D259" s="182" t="s">
        <v>189</v>
      </c>
      <c r="E259" s="183" t="s">
        <v>1</v>
      </c>
      <c r="F259" s="184" t="s">
        <v>1361</v>
      </c>
      <c r="H259" s="185">
        <v>1.283</v>
      </c>
      <c r="I259" s="186"/>
      <c r="L259" s="181"/>
      <c r="M259" s="187"/>
      <c r="N259" s="188"/>
      <c r="O259" s="188"/>
      <c r="P259" s="188"/>
      <c r="Q259" s="188"/>
      <c r="R259" s="188"/>
      <c r="S259" s="188"/>
      <c r="T259" s="189"/>
      <c r="AT259" s="183" t="s">
        <v>189</v>
      </c>
      <c r="AU259" s="183" t="s">
        <v>84</v>
      </c>
      <c r="AV259" s="13" t="s">
        <v>84</v>
      </c>
      <c r="AW259" s="13" t="s">
        <v>31</v>
      </c>
      <c r="AX259" s="13" t="s">
        <v>75</v>
      </c>
      <c r="AY259" s="183" t="s">
        <v>177</v>
      </c>
    </row>
    <row r="260" spans="2:51" s="13" customFormat="1" ht="12">
      <c r="B260" s="181"/>
      <c r="D260" s="182" t="s">
        <v>189</v>
      </c>
      <c r="E260" s="183" t="s">
        <v>1</v>
      </c>
      <c r="F260" s="184" t="s">
        <v>1362</v>
      </c>
      <c r="H260" s="185">
        <v>0.12</v>
      </c>
      <c r="I260" s="186"/>
      <c r="L260" s="181"/>
      <c r="M260" s="187"/>
      <c r="N260" s="188"/>
      <c r="O260" s="188"/>
      <c r="P260" s="188"/>
      <c r="Q260" s="188"/>
      <c r="R260" s="188"/>
      <c r="S260" s="188"/>
      <c r="T260" s="189"/>
      <c r="AT260" s="183" t="s">
        <v>189</v>
      </c>
      <c r="AU260" s="183" t="s">
        <v>84</v>
      </c>
      <c r="AV260" s="13" t="s">
        <v>84</v>
      </c>
      <c r="AW260" s="13" t="s">
        <v>31</v>
      </c>
      <c r="AX260" s="13" t="s">
        <v>75</v>
      </c>
      <c r="AY260" s="183" t="s">
        <v>177</v>
      </c>
    </row>
    <row r="261" spans="2:51" s="15" customFormat="1" ht="12">
      <c r="B261" s="197"/>
      <c r="D261" s="182" t="s">
        <v>189</v>
      </c>
      <c r="E261" s="198" t="s">
        <v>1</v>
      </c>
      <c r="F261" s="199" t="s">
        <v>202</v>
      </c>
      <c r="H261" s="200">
        <v>1.403</v>
      </c>
      <c r="I261" s="201"/>
      <c r="L261" s="197"/>
      <c r="M261" s="202"/>
      <c r="N261" s="203"/>
      <c r="O261" s="203"/>
      <c r="P261" s="203"/>
      <c r="Q261" s="203"/>
      <c r="R261" s="203"/>
      <c r="S261" s="203"/>
      <c r="T261" s="204"/>
      <c r="AT261" s="198" t="s">
        <v>189</v>
      </c>
      <c r="AU261" s="198" t="s">
        <v>84</v>
      </c>
      <c r="AV261" s="15" t="s">
        <v>184</v>
      </c>
      <c r="AW261" s="15" t="s">
        <v>31</v>
      </c>
      <c r="AX261" s="15" t="s">
        <v>82</v>
      </c>
      <c r="AY261" s="198" t="s">
        <v>177</v>
      </c>
    </row>
    <row r="262" spans="1:65" s="2" customFormat="1" ht="16.5" customHeight="1">
      <c r="A262" s="33"/>
      <c r="B262" s="167"/>
      <c r="C262" s="168" t="s">
        <v>636</v>
      </c>
      <c r="D262" s="168" t="s">
        <v>179</v>
      </c>
      <c r="E262" s="169" t="s">
        <v>1073</v>
      </c>
      <c r="F262" s="170" t="s">
        <v>1074</v>
      </c>
      <c r="G262" s="171" t="s">
        <v>194</v>
      </c>
      <c r="H262" s="172">
        <v>10</v>
      </c>
      <c r="I262" s="173"/>
      <c r="J262" s="174">
        <f aca="true" t="shared" si="0" ref="J262:J267">ROUND(I262*H262,2)</f>
        <v>0</v>
      </c>
      <c r="K262" s="170" t="s">
        <v>183</v>
      </c>
      <c r="L262" s="34"/>
      <c r="M262" s="175" t="s">
        <v>1</v>
      </c>
      <c r="N262" s="176" t="s">
        <v>40</v>
      </c>
      <c r="O262" s="59"/>
      <c r="P262" s="177">
        <f aca="true" t="shared" si="1" ref="P262:P267">O262*H262</f>
        <v>0</v>
      </c>
      <c r="Q262" s="177">
        <v>0</v>
      </c>
      <c r="R262" s="177">
        <f aca="true" t="shared" si="2" ref="R262:R267">Q262*H262</f>
        <v>0</v>
      </c>
      <c r="S262" s="177">
        <v>0</v>
      </c>
      <c r="T262" s="178">
        <f aca="true" t="shared" si="3" ref="T262:T267"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184</v>
      </c>
      <c r="AT262" s="179" t="s">
        <v>179</v>
      </c>
      <c r="AU262" s="179" t="s">
        <v>84</v>
      </c>
      <c r="AY262" s="18" t="s">
        <v>177</v>
      </c>
      <c r="BE262" s="180">
        <f aca="true" t="shared" si="4" ref="BE262:BE267">IF(N262="základní",J262,0)</f>
        <v>0</v>
      </c>
      <c r="BF262" s="180">
        <f aca="true" t="shared" si="5" ref="BF262:BF267">IF(N262="snížená",J262,0)</f>
        <v>0</v>
      </c>
      <c r="BG262" s="180">
        <f aca="true" t="shared" si="6" ref="BG262:BG267">IF(N262="zákl. přenesená",J262,0)</f>
        <v>0</v>
      </c>
      <c r="BH262" s="180">
        <f aca="true" t="shared" si="7" ref="BH262:BH267">IF(N262="sníž. přenesená",J262,0)</f>
        <v>0</v>
      </c>
      <c r="BI262" s="180">
        <f aca="true" t="shared" si="8" ref="BI262:BI267">IF(N262="nulová",J262,0)</f>
        <v>0</v>
      </c>
      <c r="BJ262" s="18" t="s">
        <v>82</v>
      </c>
      <c r="BK262" s="180">
        <f aca="true" t="shared" si="9" ref="BK262:BK267">ROUND(I262*H262,2)</f>
        <v>0</v>
      </c>
      <c r="BL262" s="18" t="s">
        <v>184</v>
      </c>
      <c r="BM262" s="179" t="s">
        <v>1363</v>
      </c>
    </row>
    <row r="263" spans="1:65" s="2" customFormat="1" ht="24" customHeight="1">
      <c r="A263" s="33"/>
      <c r="B263" s="167"/>
      <c r="C263" s="168" t="s">
        <v>641</v>
      </c>
      <c r="D263" s="168" t="s">
        <v>179</v>
      </c>
      <c r="E263" s="169" t="s">
        <v>1076</v>
      </c>
      <c r="F263" s="170" t="s">
        <v>1077</v>
      </c>
      <c r="G263" s="171" t="s">
        <v>274</v>
      </c>
      <c r="H263" s="172">
        <v>2</v>
      </c>
      <c r="I263" s="173"/>
      <c r="J263" s="174">
        <f t="shared" si="0"/>
        <v>0</v>
      </c>
      <c r="K263" s="170" t="s">
        <v>1</v>
      </c>
      <c r="L263" s="34"/>
      <c r="M263" s="175" t="s">
        <v>1</v>
      </c>
      <c r="N263" s="176" t="s">
        <v>40</v>
      </c>
      <c r="O263" s="59"/>
      <c r="P263" s="177">
        <f t="shared" si="1"/>
        <v>0</v>
      </c>
      <c r="Q263" s="177">
        <v>8.0855</v>
      </c>
      <c r="R263" s="177">
        <f t="shared" si="2"/>
        <v>16.171</v>
      </c>
      <c r="S263" s="177">
        <v>0</v>
      </c>
      <c r="T263" s="178">
        <f t="shared" si="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9" t="s">
        <v>184</v>
      </c>
      <c r="AT263" s="179" t="s">
        <v>179</v>
      </c>
      <c r="AU263" s="179" t="s">
        <v>84</v>
      </c>
      <c r="AY263" s="18" t="s">
        <v>177</v>
      </c>
      <c r="BE263" s="180">
        <f t="shared" si="4"/>
        <v>0</v>
      </c>
      <c r="BF263" s="180">
        <f t="shared" si="5"/>
        <v>0</v>
      </c>
      <c r="BG263" s="180">
        <f t="shared" si="6"/>
        <v>0</v>
      </c>
      <c r="BH263" s="180">
        <f t="shared" si="7"/>
        <v>0</v>
      </c>
      <c r="BI263" s="180">
        <f t="shared" si="8"/>
        <v>0</v>
      </c>
      <c r="BJ263" s="18" t="s">
        <v>82</v>
      </c>
      <c r="BK263" s="180">
        <f t="shared" si="9"/>
        <v>0</v>
      </c>
      <c r="BL263" s="18" t="s">
        <v>184</v>
      </c>
      <c r="BM263" s="179" t="s">
        <v>1364</v>
      </c>
    </row>
    <row r="264" spans="1:65" s="2" customFormat="1" ht="24" customHeight="1">
      <c r="A264" s="33"/>
      <c r="B264" s="167"/>
      <c r="C264" s="168" t="s">
        <v>645</v>
      </c>
      <c r="D264" s="168" t="s">
        <v>179</v>
      </c>
      <c r="E264" s="169" t="s">
        <v>1079</v>
      </c>
      <c r="F264" s="170" t="s">
        <v>1080</v>
      </c>
      <c r="G264" s="171" t="s">
        <v>274</v>
      </c>
      <c r="H264" s="172">
        <v>4</v>
      </c>
      <c r="I264" s="173"/>
      <c r="J264" s="174">
        <f t="shared" si="0"/>
        <v>0</v>
      </c>
      <c r="K264" s="170" t="s">
        <v>1</v>
      </c>
      <c r="L264" s="34"/>
      <c r="M264" s="175" t="s">
        <v>1</v>
      </c>
      <c r="N264" s="176" t="s">
        <v>40</v>
      </c>
      <c r="O264" s="59"/>
      <c r="P264" s="177">
        <f t="shared" si="1"/>
        <v>0</v>
      </c>
      <c r="Q264" s="177">
        <v>8.0855</v>
      </c>
      <c r="R264" s="177">
        <f t="shared" si="2"/>
        <v>32.342</v>
      </c>
      <c r="S264" s="177">
        <v>0</v>
      </c>
      <c r="T264" s="178">
        <f t="shared" si="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184</v>
      </c>
      <c r="AT264" s="179" t="s">
        <v>179</v>
      </c>
      <c r="AU264" s="179" t="s">
        <v>84</v>
      </c>
      <c r="AY264" s="18" t="s">
        <v>177</v>
      </c>
      <c r="BE264" s="180">
        <f t="shared" si="4"/>
        <v>0</v>
      </c>
      <c r="BF264" s="180">
        <f t="shared" si="5"/>
        <v>0</v>
      </c>
      <c r="BG264" s="180">
        <f t="shared" si="6"/>
        <v>0</v>
      </c>
      <c r="BH264" s="180">
        <f t="shared" si="7"/>
        <v>0</v>
      </c>
      <c r="BI264" s="180">
        <f t="shared" si="8"/>
        <v>0</v>
      </c>
      <c r="BJ264" s="18" t="s">
        <v>82</v>
      </c>
      <c r="BK264" s="180">
        <f t="shared" si="9"/>
        <v>0</v>
      </c>
      <c r="BL264" s="18" t="s">
        <v>184</v>
      </c>
      <c r="BM264" s="179" t="s">
        <v>1365</v>
      </c>
    </row>
    <row r="265" spans="1:65" s="2" customFormat="1" ht="24" customHeight="1">
      <c r="A265" s="33"/>
      <c r="B265" s="167"/>
      <c r="C265" s="168" t="s">
        <v>650</v>
      </c>
      <c r="D265" s="168" t="s">
        <v>179</v>
      </c>
      <c r="E265" s="169" t="s">
        <v>1082</v>
      </c>
      <c r="F265" s="170" t="s">
        <v>1083</v>
      </c>
      <c r="G265" s="171" t="s">
        <v>274</v>
      </c>
      <c r="H265" s="172">
        <v>1</v>
      </c>
      <c r="I265" s="173"/>
      <c r="J265" s="174">
        <f t="shared" si="0"/>
        <v>0</v>
      </c>
      <c r="K265" s="170" t="s">
        <v>1</v>
      </c>
      <c r="L265" s="34"/>
      <c r="M265" s="175" t="s">
        <v>1</v>
      </c>
      <c r="N265" s="176" t="s">
        <v>40</v>
      </c>
      <c r="O265" s="59"/>
      <c r="P265" s="177">
        <f t="shared" si="1"/>
        <v>0</v>
      </c>
      <c r="Q265" s="177">
        <v>8.0855</v>
      </c>
      <c r="R265" s="177">
        <f t="shared" si="2"/>
        <v>8.0855</v>
      </c>
      <c r="S265" s="177">
        <v>0</v>
      </c>
      <c r="T265" s="178">
        <f t="shared" si="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184</v>
      </c>
      <c r="AT265" s="179" t="s">
        <v>179</v>
      </c>
      <c r="AU265" s="179" t="s">
        <v>84</v>
      </c>
      <c r="AY265" s="18" t="s">
        <v>177</v>
      </c>
      <c r="BE265" s="180">
        <f t="shared" si="4"/>
        <v>0</v>
      </c>
      <c r="BF265" s="180">
        <f t="shared" si="5"/>
        <v>0</v>
      </c>
      <c r="BG265" s="180">
        <f t="shared" si="6"/>
        <v>0</v>
      </c>
      <c r="BH265" s="180">
        <f t="shared" si="7"/>
        <v>0</v>
      </c>
      <c r="BI265" s="180">
        <f t="shared" si="8"/>
        <v>0</v>
      </c>
      <c r="BJ265" s="18" t="s">
        <v>82</v>
      </c>
      <c r="BK265" s="180">
        <f t="shared" si="9"/>
        <v>0</v>
      </c>
      <c r="BL265" s="18" t="s">
        <v>184</v>
      </c>
      <c r="BM265" s="179" t="s">
        <v>1366</v>
      </c>
    </row>
    <row r="266" spans="1:65" s="2" customFormat="1" ht="24" customHeight="1">
      <c r="A266" s="33"/>
      <c r="B266" s="167"/>
      <c r="C266" s="168" t="s">
        <v>655</v>
      </c>
      <c r="D266" s="168" t="s">
        <v>179</v>
      </c>
      <c r="E266" s="169" t="s">
        <v>1085</v>
      </c>
      <c r="F266" s="170" t="s">
        <v>1086</v>
      </c>
      <c r="G266" s="171" t="s">
        <v>274</v>
      </c>
      <c r="H266" s="172">
        <v>1</v>
      </c>
      <c r="I266" s="173"/>
      <c r="J266" s="174">
        <f t="shared" si="0"/>
        <v>0</v>
      </c>
      <c r="K266" s="170" t="s">
        <v>1</v>
      </c>
      <c r="L266" s="34"/>
      <c r="M266" s="175" t="s">
        <v>1</v>
      </c>
      <c r="N266" s="176" t="s">
        <v>40</v>
      </c>
      <c r="O266" s="59"/>
      <c r="P266" s="177">
        <f t="shared" si="1"/>
        <v>0</v>
      </c>
      <c r="Q266" s="177">
        <v>8.0855</v>
      </c>
      <c r="R266" s="177">
        <f t="shared" si="2"/>
        <v>8.0855</v>
      </c>
      <c r="S266" s="177">
        <v>0</v>
      </c>
      <c r="T266" s="178">
        <f t="shared" si="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9" t="s">
        <v>184</v>
      </c>
      <c r="AT266" s="179" t="s">
        <v>179</v>
      </c>
      <c r="AU266" s="179" t="s">
        <v>84</v>
      </c>
      <c r="AY266" s="18" t="s">
        <v>177</v>
      </c>
      <c r="BE266" s="180">
        <f t="shared" si="4"/>
        <v>0</v>
      </c>
      <c r="BF266" s="180">
        <f t="shared" si="5"/>
        <v>0</v>
      </c>
      <c r="BG266" s="180">
        <f t="shared" si="6"/>
        <v>0</v>
      </c>
      <c r="BH266" s="180">
        <f t="shared" si="7"/>
        <v>0</v>
      </c>
      <c r="BI266" s="180">
        <f t="shared" si="8"/>
        <v>0</v>
      </c>
      <c r="BJ266" s="18" t="s">
        <v>82</v>
      </c>
      <c r="BK266" s="180">
        <f t="shared" si="9"/>
        <v>0</v>
      </c>
      <c r="BL266" s="18" t="s">
        <v>184</v>
      </c>
      <c r="BM266" s="179" t="s">
        <v>1367</v>
      </c>
    </row>
    <row r="267" spans="1:65" s="2" customFormat="1" ht="24" customHeight="1">
      <c r="A267" s="33"/>
      <c r="B267" s="167"/>
      <c r="C267" s="168" t="s">
        <v>660</v>
      </c>
      <c r="D267" s="168" t="s">
        <v>179</v>
      </c>
      <c r="E267" s="169" t="s">
        <v>744</v>
      </c>
      <c r="F267" s="170" t="s">
        <v>745</v>
      </c>
      <c r="G267" s="171" t="s">
        <v>274</v>
      </c>
      <c r="H267" s="172">
        <v>26</v>
      </c>
      <c r="I267" s="173"/>
      <c r="J267" s="174">
        <f t="shared" si="0"/>
        <v>0</v>
      </c>
      <c r="K267" s="170" t="s">
        <v>183</v>
      </c>
      <c r="L267" s="34"/>
      <c r="M267" s="175" t="s">
        <v>1</v>
      </c>
      <c r="N267" s="176" t="s">
        <v>40</v>
      </c>
      <c r="O267" s="59"/>
      <c r="P267" s="177">
        <f t="shared" si="1"/>
        <v>0</v>
      </c>
      <c r="Q267" s="177">
        <v>4E-05</v>
      </c>
      <c r="R267" s="177">
        <f t="shared" si="2"/>
        <v>0.0010400000000000001</v>
      </c>
      <c r="S267" s="177">
        <v>0</v>
      </c>
      <c r="T267" s="178">
        <f t="shared" si="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9" t="s">
        <v>184</v>
      </c>
      <c r="AT267" s="179" t="s">
        <v>179</v>
      </c>
      <c r="AU267" s="179" t="s">
        <v>84</v>
      </c>
      <c r="AY267" s="18" t="s">
        <v>177</v>
      </c>
      <c r="BE267" s="180">
        <f t="shared" si="4"/>
        <v>0</v>
      </c>
      <c r="BF267" s="180">
        <f t="shared" si="5"/>
        <v>0</v>
      </c>
      <c r="BG267" s="180">
        <f t="shared" si="6"/>
        <v>0</v>
      </c>
      <c r="BH267" s="180">
        <f t="shared" si="7"/>
        <v>0</v>
      </c>
      <c r="BI267" s="180">
        <f t="shared" si="8"/>
        <v>0</v>
      </c>
      <c r="BJ267" s="18" t="s">
        <v>82</v>
      </c>
      <c r="BK267" s="180">
        <f t="shared" si="9"/>
        <v>0</v>
      </c>
      <c r="BL267" s="18" t="s">
        <v>184</v>
      </c>
      <c r="BM267" s="179" t="s">
        <v>1368</v>
      </c>
    </row>
    <row r="268" spans="2:51" s="13" customFormat="1" ht="12">
      <c r="B268" s="181"/>
      <c r="D268" s="182" t="s">
        <v>189</v>
      </c>
      <c r="E268" s="183" t="s">
        <v>1</v>
      </c>
      <c r="F268" s="184" t="s">
        <v>1089</v>
      </c>
      <c r="H268" s="185">
        <v>26</v>
      </c>
      <c r="I268" s="186"/>
      <c r="L268" s="181"/>
      <c r="M268" s="187"/>
      <c r="N268" s="188"/>
      <c r="O268" s="188"/>
      <c r="P268" s="188"/>
      <c r="Q268" s="188"/>
      <c r="R268" s="188"/>
      <c r="S268" s="188"/>
      <c r="T268" s="189"/>
      <c r="AT268" s="183" t="s">
        <v>189</v>
      </c>
      <c r="AU268" s="183" t="s">
        <v>84</v>
      </c>
      <c r="AV268" s="13" t="s">
        <v>84</v>
      </c>
      <c r="AW268" s="13" t="s">
        <v>31</v>
      </c>
      <c r="AX268" s="13" t="s">
        <v>82</v>
      </c>
      <c r="AY268" s="183" t="s">
        <v>177</v>
      </c>
    </row>
    <row r="269" spans="2:63" s="12" customFormat="1" ht="22.9" customHeight="1">
      <c r="B269" s="154"/>
      <c r="D269" s="155" t="s">
        <v>74</v>
      </c>
      <c r="E269" s="165" t="s">
        <v>346</v>
      </c>
      <c r="F269" s="165" t="s">
        <v>347</v>
      </c>
      <c r="I269" s="157"/>
      <c r="J269" s="166">
        <f>BK269</f>
        <v>0</v>
      </c>
      <c r="L269" s="154"/>
      <c r="M269" s="159"/>
      <c r="N269" s="160"/>
      <c r="O269" s="160"/>
      <c r="P269" s="161">
        <f>SUM(P270:P281)</f>
        <v>0</v>
      </c>
      <c r="Q269" s="160"/>
      <c r="R269" s="161">
        <f>SUM(R270:R281)</f>
        <v>0</v>
      </c>
      <c r="S269" s="160"/>
      <c r="T269" s="162">
        <f>SUM(T270:T281)</f>
        <v>0</v>
      </c>
      <c r="AR269" s="155" t="s">
        <v>82</v>
      </c>
      <c r="AT269" s="163" t="s">
        <v>74</v>
      </c>
      <c r="AU269" s="163" t="s">
        <v>82</v>
      </c>
      <c r="AY269" s="155" t="s">
        <v>177</v>
      </c>
      <c r="BK269" s="164">
        <f>SUM(BK270:BK281)</f>
        <v>0</v>
      </c>
    </row>
    <row r="270" spans="1:65" s="2" customFormat="1" ht="16.5" customHeight="1">
      <c r="A270" s="33"/>
      <c r="B270" s="167"/>
      <c r="C270" s="168" t="s">
        <v>676</v>
      </c>
      <c r="D270" s="168" t="s">
        <v>179</v>
      </c>
      <c r="E270" s="169" t="s">
        <v>353</v>
      </c>
      <c r="F270" s="170" t="s">
        <v>354</v>
      </c>
      <c r="G270" s="171" t="s">
        <v>234</v>
      </c>
      <c r="H270" s="172">
        <v>32.452</v>
      </c>
      <c r="I270" s="173"/>
      <c r="J270" s="174">
        <f>ROUND(I270*H270,2)</f>
        <v>0</v>
      </c>
      <c r="K270" s="170" t="s">
        <v>183</v>
      </c>
      <c r="L270" s="34"/>
      <c r="M270" s="175" t="s">
        <v>1</v>
      </c>
      <c r="N270" s="176" t="s">
        <v>40</v>
      </c>
      <c r="O270" s="59"/>
      <c r="P270" s="177">
        <f>O270*H270</f>
        <v>0</v>
      </c>
      <c r="Q270" s="177">
        <v>0</v>
      </c>
      <c r="R270" s="177">
        <f>Q270*H270</f>
        <v>0</v>
      </c>
      <c r="S270" s="177">
        <v>0</v>
      </c>
      <c r="T270" s="178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9" t="s">
        <v>184</v>
      </c>
      <c r="AT270" s="179" t="s">
        <v>179</v>
      </c>
      <c r="AU270" s="179" t="s">
        <v>84</v>
      </c>
      <c r="AY270" s="18" t="s">
        <v>177</v>
      </c>
      <c r="BE270" s="180">
        <f>IF(N270="základní",J270,0)</f>
        <v>0</v>
      </c>
      <c r="BF270" s="180">
        <f>IF(N270="snížená",J270,0)</f>
        <v>0</v>
      </c>
      <c r="BG270" s="180">
        <f>IF(N270="zákl. přenesená",J270,0)</f>
        <v>0</v>
      </c>
      <c r="BH270" s="180">
        <f>IF(N270="sníž. přenesená",J270,0)</f>
        <v>0</v>
      </c>
      <c r="BI270" s="180">
        <f>IF(N270="nulová",J270,0)</f>
        <v>0</v>
      </c>
      <c r="BJ270" s="18" t="s">
        <v>82</v>
      </c>
      <c r="BK270" s="180">
        <f>ROUND(I270*H270,2)</f>
        <v>0</v>
      </c>
      <c r="BL270" s="18" t="s">
        <v>184</v>
      </c>
      <c r="BM270" s="179" t="s">
        <v>1369</v>
      </c>
    </row>
    <row r="271" spans="2:51" s="13" customFormat="1" ht="12">
      <c r="B271" s="181"/>
      <c r="D271" s="182" t="s">
        <v>189</v>
      </c>
      <c r="E271" s="183" t="s">
        <v>137</v>
      </c>
      <c r="F271" s="184" t="s">
        <v>884</v>
      </c>
      <c r="H271" s="185">
        <v>32.452</v>
      </c>
      <c r="I271" s="186"/>
      <c r="L271" s="181"/>
      <c r="M271" s="187"/>
      <c r="N271" s="188"/>
      <c r="O271" s="188"/>
      <c r="P271" s="188"/>
      <c r="Q271" s="188"/>
      <c r="R271" s="188"/>
      <c r="S271" s="188"/>
      <c r="T271" s="189"/>
      <c r="AT271" s="183" t="s">
        <v>189</v>
      </c>
      <c r="AU271" s="183" t="s">
        <v>84</v>
      </c>
      <c r="AV271" s="13" t="s">
        <v>84</v>
      </c>
      <c r="AW271" s="13" t="s">
        <v>31</v>
      </c>
      <c r="AX271" s="13" t="s">
        <v>82</v>
      </c>
      <c r="AY271" s="183" t="s">
        <v>177</v>
      </c>
    </row>
    <row r="272" spans="1:65" s="2" customFormat="1" ht="24" customHeight="1">
      <c r="A272" s="33"/>
      <c r="B272" s="167"/>
      <c r="C272" s="168" t="s">
        <v>681</v>
      </c>
      <c r="D272" s="168" t="s">
        <v>179</v>
      </c>
      <c r="E272" s="169" t="s">
        <v>357</v>
      </c>
      <c r="F272" s="170" t="s">
        <v>358</v>
      </c>
      <c r="G272" s="171" t="s">
        <v>234</v>
      </c>
      <c r="H272" s="172">
        <v>454.328</v>
      </c>
      <c r="I272" s="173"/>
      <c r="J272" s="174">
        <f>ROUND(I272*H272,2)</f>
        <v>0</v>
      </c>
      <c r="K272" s="170" t="s">
        <v>183</v>
      </c>
      <c r="L272" s="34"/>
      <c r="M272" s="175" t="s">
        <v>1</v>
      </c>
      <c r="N272" s="176" t="s">
        <v>40</v>
      </c>
      <c r="O272" s="59"/>
      <c r="P272" s="177">
        <f>O272*H272</f>
        <v>0</v>
      </c>
      <c r="Q272" s="177">
        <v>0</v>
      </c>
      <c r="R272" s="177">
        <f>Q272*H272</f>
        <v>0</v>
      </c>
      <c r="S272" s="177">
        <v>0</v>
      </c>
      <c r="T272" s="178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9" t="s">
        <v>184</v>
      </c>
      <c r="AT272" s="179" t="s">
        <v>179</v>
      </c>
      <c r="AU272" s="179" t="s">
        <v>84</v>
      </c>
      <c r="AY272" s="18" t="s">
        <v>177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18" t="s">
        <v>82</v>
      </c>
      <c r="BK272" s="180">
        <f>ROUND(I272*H272,2)</f>
        <v>0</v>
      </c>
      <c r="BL272" s="18" t="s">
        <v>184</v>
      </c>
      <c r="BM272" s="179" t="s">
        <v>1370</v>
      </c>
    </row>
    <row r="273" spans="2:51" s="13" customFormat="1" ht="12">
      <c r="B273" s="181"/>
      <c r="D273" s="182" t="s">
        <v>189</v>
      </c>
      <c r="E273" s="183" t="s">
        <v>1</v>
      </c>
      <c r="F273" s="184" t="s">
        <v>360</v>
      </c>
      <c r="H273" s="185">
        <v>454.328</v>
      </c>
      <c r="I273" s="186"/>
      <c r="L273" s="181"/>
      <c r="M273" s="187"/>
      <c r="N273" s="188"/>
      <c r="O273" s="188"/>
      <c r="P273" s="188"/>
      <c r="Q273" s="188"/>
      <c r="R273" s="188"/>
      <c r="S273" s="188"/>
      <c r="T273" s="189"/>
      <c r="AT273" s="183" t="s">
        <v>189</v>
      </c>
      <c r="AU273" s="183" t="s">
        <v>84</v>
      </c>
      <c r="AV273" s="13" t="s">
        <v>84</v>
      </c>
      <c r="AW273" s="13" t="s">
        <v>31</v>
      </c>
      <c r="AX273" s="13" t="s">
        <v>82</v>
      </c>
      <c r="AY273" s="183" t="s">
        <v>177</v>
      </c>
    </row>
    <row r="274" spans="1:65" s="2" customFormat="1" ht="16.5" customHeight="1">
      <c r="A274" s="33"/>
      <c r="B274" s="167"/>
      <c r="C274" s="168" t="s">
        <v>685</v>
      </c>
      <c r="D274" s="168" t="s">
        <v>179</v>
      </c>
      <c r="E274" s="169" t="s">
        <v>362</v>
      </c>
      <c r="F274" s="170" t="s">
        <v>363</v>
      </c>
      <c r="G274" s="171" t="s">
        <v>234</v>
      </c>
      <c r="H274" s="172">
        <v>12.407</v>
      </c>
      <c r="I274" s="173"/>
      <c r="J274" s="174">
        <f>ROUND(I274*H274,2)</f>
        <v>0</v>
      </c>
      <c r="K274" s="170" t="s">
        <v>183</v>
      </c>
      <c r="L274" s="34"/>
      <c r="M274" s="175" t="s">
        <v>1</v>
      </c>
      <c r="N274" s="176" t="s">
        <v>40</v>
      </c>
      <c r="O274" s="59"/>
      <c r="P274" s="177">
        <f>O274*H274</f>
        <v>0</v>
      </c>
      <c r="Q274" s="177">
        <v>0</v>
      </c>
      <c r="R274" s="177">
        <f>Q274*H274</f>
        <v>0</v>
      </c>
      <c r="S274" s="177">
        <v>0</v>
      </c>
      <c r="T274" s="178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9" t="s">
        <v>184</v>
      </c>
      <c r="AT274" s="179" t="s">
        <v>179</v>
      </c>
      <c r="AU274" s="179" t="s">
        <v>84</v>
      </c>
      <c r="AY274" s="18" t="s">
        <v>177</v>
      </c>
      <c r="BE274" s="180">
        <f>IF(N274="základní",J274,0)</f>
        <v>0</v>
      </c>
      <c r="BF274" s="180">
        <f>IF(N274="snížená",J274,0)</f>
        <v>0</v>
      </c>
      <c r="BG274" s="180">
        <f>IF(N274="zákl. přenesená",J274,0)</f>
        <v>0</v>
      </c>
      <c r="BH274" s="180">
        <f>IF(N274="sníž. přenesená",J274,0)</f>
        <v>0</v>
      </c>
      <c r="BI274" s="180">
        <f>IF(N274="nulová",J274,0)</f>
        <v>0</v>
      </c>
      <c r="BJ274" s="18" t="s">
        <v>82</v>
      </c>
      <c r="BK274" s="180">
        <f>ROUND(I274*H274,2)</f>
        <v>0</v>
      </c>
      <c r="BL274" s="18" t="s">
        <v>184</v>
      </c>
      <c r="BM274" s="179" t="s">
        <v>1371</v>
      </c>
    </row>
    <row r="275" spans="2:51" s="13" customFormat="1" ht="12">
      <c r="B275" s="181"/>
      <c r="D275" s="182" t="s">
        <v>189</v>
      </c>
      <c r="E275" s="183" t="s">
        <v>139</v>
      </c>
      <c r="F275" s="184" t="s">
        <v>1100</v>
      </c>
      <c r="H275" s="185">
        <v>12.407</v>
      </c>
      <c r="I275" s="186"/>
      <c r="L275" s="181"/>
      <c r="M275" s="187"/>
      <c r="N275" s="188"/>
      <c r="O275" s="188"/>
      <c r="P275" s="188"/>
      <c r="Q275" s="188"/>
      <c r="R275" s="188"/>
      <c r="S275" s="188"/>
      <c r="T275" s="189"/>
      <c r="AT275" s="183" t="s">
        <v>189</v>
      </c>
      <c r="AU275" s="183" t="s">
        <v>84</v>
      </c>
      <c r="AV275" s="13" t="s">
        <v>84</v>
      </c>
      <c r="AW275" s="13" t="s">
        <v>31</v>
      </c>
      <c r="AX275" s="13" t="s">
        <v>82</v>
      </c>
      <c r="AY275" s="183" t="s">
        <v>177</v>
      </c>
    </row>
    <row r="276" spans="1:65" s="2" customFormat="1" ht="24" customHeight="1">
      <c r="A276" s="33"/>
      <c r="B276" s="167"/>
      <c r="C276" s="168" t="s">
        <v>690</v>
      </c>
      <c r="D276" s="168" t="s">
        <v>179</v>
      </c>
      <c r="E276" s="169" t="s">
        <v>367</v>
      </c>
      <c r="F276" s="170" t="s">
        <v>368</v>
      </c>
      <c r="G276" s="171" t="s">
        <v>234</v>
      </c>
      <c r="H276" s="172">
        <v>173.698</v>
      </c>
      <c r="I276" s="173"/>
      <c r="J276" s="174">
        <f>ROUND(I276*H276,2)</f>
        <v>0</v>
      </c>
      <c r="K276" s="170" t="s">
        <v>183</v>
      </c>
      <c r="L276" s="34"/>
      <c r="M276" s="175" t="s">
        <v>1</v>
      </c>
      <c r="N276" s="176" t="s">
        <v>40</v>
      </c>
      <c r="O276" s="59"/>
      <c r="P276" s="177">
        <f>O276*H276</f>
        <v>0</v>
      </c>
      <c r="Q276" s="177">
        <v>0</v>
      </c>
      <c r="R276" s="177">
        <f>Q276*H276</f>
        <v>0</v>
      </c>
      <c r="S276" s="177">
        <v>0</v>
      </c>
      <c r="T276" s="17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9" t="s">
        <v>184</v>
      </c>
      <c r="AT276" s="179" t="s">
        <v>179</v>
      </c>
      <c r="AU276" s="179" t="s">
        <v>84</v>
      </c>
      <c r="AY276" s="18" t="s">
        <v>177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8" t="s">
        <v>82</v>
      </c>
      <c r="BK276" s="180">
        <f>ROUND(I276*H276,2)</f>
        <v>0</v>
      </c>
      <c r="BL276" s="18" t="s">
        <v>184</v>
      </c>
      <c r="BM276" s="179" t="s">
        <v>1372</v>
      </c>
    </row>
    <row r="277" spans="2:51" s="13" customFormat="1" ht="12">
      <c r="B277" s="181"/>
      <c r="D277" s="182" t="s">
        <v>189</v>
      </c>
      <c r="E277" s="183" t="s">
        <v>1</v>
      </c>
      <c r="F277" s="184" t="s">
        <v>370</v>
      </c>
      <c r="H277" s="185">
        <v>173.698</v>
      </c>
      <c r="I277" s="186"/>
      <c r="L277" s="181"/>
      <c r="M277" s="187"/>
      <c r="N277" s="188"/>
      <c r="O277" s="188"/>
      <c r="P277" s="188"/>
      <c r="Q277" s="188"/>
      <c r="R277" s="188"/>
      <c r="S277" s="188"/>
      <c r="T277" s="189"/>
      <c r="AT277" s="183" t="s">
        <v>189</v>
      </c>
      <c r="AU277" s="183" t="s">
        <v>84</v>
      </c>
      <c r="AV277" s="13" t="s">
        <v>84</v>
      </c>
      <c r="AW277" s="13" t="s">
        <v>31</v>
      </c>
      <c r="AX277" s="13" t="s">
        <v>82</v>
      </c>
      <c r="AY277" s="183" t="s">
        <v>177</v>
      </c>
    </row>
    <row r="278" spans="1:65" s="2" customFormat="1" ht="24" customHeight="1">
      <c r="A278" s="33"/>
      <c r="B278" s="167"/>
      <c r="C278" s="168" t="s">
        <v>698</v>
      </c>
      <c r="D278" s="168" t="s">
        <v>179</v>
      </c>
      <c r="E278" s="169" t="s">
        <v>372</v>
      </c>
      <c r="F278" s="170" t="s">
        <v>373</v>
      </c>
      <c r="G278" s="171" t="s">
        <v>234</v>
      </c>
      <c r="H278" s="172">
        <v>49.714</v>
      </c>
      <c r="I278" s="173"/>
      <c r="J278" s="174">
        <f>ROUND(I278*H278,2)</f>
        <v>0</v>
      </c>
      <c r="K278" s="170" t="s">
        <v>183</v>
      </c>
      <c r="L278" s="34"/>
      <c r="M278" s="175" t="s">
        <v>1</v>
      </c>
      <c r="N278" s="176" t="s">
        <v>40</v>
      </c>
      <c r="O278" s="59"/>
      <c r="P278" s="177">
        <f>O278*H278</f>
        <v>0</v>
      </c>
      <c r="Q278" s="177">
        <v>0</v>
      </c>
      <c r="R278" s="177">
        <f>Q278*H278</f>
        <v>0</v>
      </c>
      <c r="S278" s="177">
        <v>0</v>
      </c>
      <c r="T278" s="17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9" t="s">
        <v>184</v>
      </c>
      <c r="AT278" s="179" t="s">
        <v>179</v>
      </c>
      <c r="AU278" s="179" t="s">
        <v>84</v>
      </c>
      <c r="AY278" s="18" t="s">
        <v>177</v>
      </c>
      <c r="BE278" s="180">
        <f>IF(N278="základní",J278,0)</f>
        <v>0</v>
      </c>
      <c r="BF278" s="180">
        <f>IF(N278="snížená",J278,0)</f>
        <v>0</v>
      </c>
      <c r="BG278" s="180">
        <f>IF(N278="zákl. přenesená",J278,0)</f>
        <v>0</v>
      </c>
      <c r="BH278" s="180">
        <f>IF(N278="sníž. přenesená",J278,0)</f>
        <v>0</v>
      </c>
      <c r="BI278" s="180">
        <f>IF(N278="nulová",J278,0)</f>
        <v>0</v>
      </c>
      <c r="BJ278" s="18" t="s">
        <v>82</v>
      </c>
      <c r="BK278" s="180">
        <f>ROUND(I278*H278,2)</f>
        <v>0</v>
      </c>
      <c r="BL278" s="18" t="s">
        <v>184</v>
      </c>
      <c r="BM278" s="179" t="s">
        <v>1373</v>
      </c>
    </row>
    <row r="279" spans="1:65" s="2" customFormat="1" ht="36" customHeight="1">
      <c r="A279" s="33"/>
      <c r="B279" s="167"/>
      <c r="C279" s="168" t="s">
        <v>703</v>
      </c>
      <c r="D279" s="168" t="s">
        <v>179</v>
      </c>
      <c r="E279" s="169" t="s">
        <v>768</v>
      </c>
      <c r="F279" s="170" t="s">
        <v>769</v>
      </c>
      <c r="G279" s="171" t="s">
        <v>234</v>
      </c>
      <c r="H279" s="172">
        <v>12.407</v>
      </c>
      <c r="I279" s="173"/>
      <c r="J279" s="174">
        <f>ROUND(I279*H279,2)</f>
        <v>0</v>
      </c>
      <c r="K279" s="170" t="s">
        <v>183</v>
      </c>
      <c r="L279" s="34"/>
      <c r="M279" s="175" t="s">
        <v>1</v>
      </c>
      <c r="N279" s="176" t="s">
        <v>40</v>
      </c>
      <c r="O279" s="59"/>
      <c r="P279" s="177">
        <f>O279*H279</f>
        <v>0</v>
      </c>
      <c r="Q279" s="177">
        <v>0</v>
      </c>
      <c r="R279" s="177">
        <f>Q279*H279</f>
        <v>0</v>
      </c>
      <c r="S279" s="177">
        <v>0</v>
      </c>
      <c r="T279" s="178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9" t="s">
        <v>184</v>
      </c>
      <c r="AT279" s="179" t="s">
        <v>179</v>
      </c>
      <c r="AU279" s="179" t="s">
        <v>84</v>
      </c>
      <c r="AY279" s="18" t="s">
        <v>177</v>
      </c>
      <c r="BE279" s="180">
        <f>IF(N279="základní",J279,0)</f>
        <v>0</v>
      </c>
      <c r="BF279" s="180">
        <f>IF(N279="snížená",J279,0)</f>
        <v>0</v>
      </c>
      <c r="BG279" s="180">
        <f>IF(N279="zákl. přenesená",J279,0)</f>
        <v>0</v>
      </c>
      <c r="BH279" s="180">
        <f>IF(N279="sníž. přenesená",J279,0)</f>
        <v>0</v>
      </c>
      <c r="BI279" s="180">
        <f>IF(N279="nulová",J279,0)</f>
        <v>0</v>
      </c>
      <c r="BJ279" s="18" t="s">
        <v>82</v>
      </c>
      <c r="BK279" s="180">
        <f>ROUND(I279*H279,2)</f>
        <v>0</v>
      </c>
      <c r="BL279" s="18" t="s">
        <v>184</v>
      </c>
      <c r="BM279" s="179" t="s">
        <v>1374</v>
      </c>
    </row>
    <row r="280" spans="1:65" s="2" customFormat="1" ht="24" customHeight="1">
      <c r="A280" s="33"/>
      <c r="B280" s="167"/>
      <c r="C280" s="168" t="s">
        <v>708</v>
      </c>
      <c r="D280" s="168" t="s">
        <v>179</v>
      </c>
      <c r="E280" s="169" t="s">
        <v>381</v>
      </c>
      <c r="F280" s="170" t="s">
        <v>382</v>
      </c>
      <c r="G280" s="171" t="s">
        <v>234</v>
      </c>
      <c r="H280" s="172">
        <v>19.252</v>
      </c>
      <c r="I280" s="173"/>
      <c r="J280" s="174">
        <f>ROUND(I280*H280,2)</f>
        <v>0</v>
      </c>
      <c r="K280" s="170" t="s">
        <v>183</v>
      </c>
      <c r="L280" s="34"/>
      <c r="M280" s="175" t="s">
        <v>1</v>
      </c>
      <c r="N280" s="176" t="s">
        <v>40</v>
      </c>
      <c r="O280" s="59"/>
      <c r="P280" s="177">
        <f>O280*H280</f>
        <v>0</v>
      </c>
      <c r="Q280" s="177">
        <v>0</v>
      </c>
      <c r="R280" s="177">
        <f>Q280*H280</f>
        <v>0</v>
      </c>
      <c r="S280" s="177">
        <v>0</v>
      </c>
      <c r="T280" s="178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9" t="s">
        <v>184</v>
      </c>
      <c r="AT280" s="179" t="s">
        <v>179</v>
      </c>
      <c r="AU280" s="179" t="s">
        <v>84</v>
      </c>
      <c r="AY280" s="18" t="s">
        <v>177</v>
      </c>
      <c r="BE280" s="180">
        <f>IF(N280="základní",J280,0)</f>
        <v>0</v>
      </c>
      <c r="BF280" s="180">
        <f>IF(N280="snížená",J280,0)</f>
        <v>0</v>
      </c>
      <c r="BG280" s="180">
        <f>IF(N280="zákl. přenesená",J280,0)</f>
        <v>0</v>
      </c>
      <c r="BH280" s="180">
        <f>IF(N280="sníž. přenesená",J280,0)</f>
        <v>0</v>
      </c>
      <c r="BI280" s="180">
        <f>IF(N280="nulová",J280,0)</f>
        <v>0</v>
      </c>
      <c r="BJ280" s="18" t="s">
        <v>82</v>
      </c>
      <c r="BK280" s="180">
        <f>ROUND(I280*H280,2)</f>
        <v>0</v>
      </c>
      <c r="BL280" s="18" t="s">
        <v>184</v>
      </c>
      <c r="BM280" s="179" t="s">
        <v>1375</v>
      </c>
    </row>
    <row r="281" spans="1:65" s="2" customFormat="1" ht="24" customHeight="1">
      <c r="A281" s="33"/>
      <c r="B281" s="167"/>
      <c r="C281" s="168" t="s">
        <v>713</v>
      </c>
      <c r="D281" s="168" t="s">
        <v>179</v>
      </c>
      <c r="E281" s="169" t="s">
        <v>385</v>
      </c>
      <c r="F281" s="170" t="s">
        <v>386</v>
      </c>
      <c r="G281" s="171" t="s">
        <v>234</v>
      </c>
      <c r="H281" s="172">
        <v>13.2</v>
      </c>
      <c r="I281" s="173"/>
      <c r="J281" s="174">
        <f>ROUND(I281*H281,2)</f>
        <v>0</v>
      </c>
      <c r="K281" s="170" t="s">
        <v>183</v>
      </c>
      <c r="L281" s="34"/>
      <c r="M281" s="175" t="s">
        <v>1</v>
      </c>
      <c r="N281" s="176" t="s">
        <v>40</v>
      </c>
      <c r="O281" s="59"/>
      <c r="P281" s="177">
        <f>O281*H281</f>
        <v>0</v>
      </c>
      <c r="Q281" s="177">
        <v>0</v>
      </c>
      <c r="R281" s="177">
        <f>Q281*H281</f>
        <v>0</v>
      </c>
      <c r="S281" s="177">
        <v>0</v>
      </c>
      <c r="T281" s="17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79" t="s">
        <v>184</v>
      </c>
      <c r="AT281" s="179" t="s">
        <v>179</v>
      </c>
      <c r="AU281" s="179" t="s">
        <v>84</v>
      </c>
      <c r="AY281" s="18" t="s">
        <v>177</v>
      </c>
      <c r="BE281" s="180">
        <f>IF(N281="základní",J281,0)</f>
        <v>0</v>
      </c>
      <c r="BF281" s="180">
        <f>IF(N281="snížená",J281,0)</f>
        <v>0</v>
      </c>
      <c r="BG281" s="180">
        <f>IF(N281="zákl. přenesená",J281,0)</f>
        <v>0</v>
      </c>
      <c r="BH281" s="180">
        <f>IF(N281="sníž. přenesená",J281,0)</f>
        <v>0</v>
      </c>
      <c r="BI281" s="180">
        <f>IF(N281="nulová",J281,0)</f>
        <v>0</v>
      </c>
      <c r="BJ281" s="18" t="s">
        <v>82</v>
      </c>
      <c r="BK281" s="180">
        <f>ROUND(I281*H281,2)</f>
        <v>0</v>
      </c>
      <c r="BL281" s="18" t="s">
        <v>184</v>
      </c>
      <c r="BM281" s="179" t="s">
        <v>1376</v>
      </c>
    </row>
    <row r="282" spans="2:63" s="12" customFormat="1" ht="22.9" customHeight="1">
      <c r="B282" s="154"/>
      <c r="D282" s="155" t="s">
        <v>74</v>
      </c>
      <c r="E282" s="165" t="s">
        <v>389</v>
      </c>
      <c r="F282" s="165" t="s">
        <v>390</v>
      </c>
      <c r="I282" s="157"/>
      <c r="J282" s="166">
        <f>BK282</f>
        <v>0</v>
      </c>
      <c r="L282" s="154"/>
      <c r="M282" s="159"/>
      <c r="N282" s="160"/>
      <c r="O282" s="160"/>
      <c r="P282" s="161">
        <f>P283</f>
        <v>0</v>
      </c>
      <c r="Q282" s="160"/>
      <c r="R282" s="161">
        <f>R283</f>
        <v>0</v>
      </c>
      <c r="S282" s="160"/>
      <c r="T282" s="162">
        <f>T283</f>
        <v>0</v>
      </c>
      <c r="AR282" s="155" t="s">
        <v>82</v>
      </c>
      <c r="AT282" s="163" t="s">
        <v>74</v>
      </c>
      <c r="AU282" s="163" t="s">
        <v>82</v>
      </c>
      <c r="AY282" s="155" t="s">
        <v>177</v>
      </c>
      <c r="BK282" s="164">
        <f>BK283</f>
        <v>0</v>
      </c>
    </row>
    <row r="283" spans="1:65" s="2" customFormat="1" ht="24" customHeight="1">
      <c r="A283" s="33"/>
      <c r="B283" s="167"/>
      <c r="C283" s="168" t="s">
        <v>717</v>
      </c>
      <c r="D283" s="168" t="s">
        <v>179</v>
      </c>
      <c r="E283" s="169" t="s">
        <v>1106</v>
      </c>
      <c r="F283" s="170" t="s">
        <v>1107</v>
      </c>
      <c r="G283" s="171" t="s">
        <v>234</v>
      </c>
      <c r="H283" s="172">
        <v>317.952</v>
      </c>
      <c r="I283" s="173"/>
      <c r="J283" s="174">
        <f>ROUND(I283*H283,2)</f>
        <v>0</v>
      </c>
      <c r="K283" s="170" t="s">
        <v>183</v>
      </c>
      <c r="L283" s="34"/>
      <c r="M283" s="175" t="s">
        <v>1</v>
      </c>
      <c r="N283" s="176" t="s">
        <v>40</v>
      </c>
      <c r="O283" s="59"/>
      <c r="P283" s="177">
        <f>O283*H283</f>
        <v>0</v>
      </c>
      <c r="Q283" s="177">
        <v>0</v>
      </c>
      <c r="R283" s="177">
        <f>Q283*H283</f>
        <v>0</v>
      </c>
      <c r="S283" s="177">
        <v>0</v>
      </c>
      <c r="T283" s="178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9" t="s">
        <v>184</v>
      </c>
      <c r="AT283" s="179" t="s">
        <v>179</v>
      </c>
      <c r="AU283" s="179" t="s">
        <v>84</v>
      </c>
      <c r="AY283" s="18" t="s">
        <v>177</v>
      </c>
      <c r="BE283" s="180">
        <f>IF(N283="základní",J283,0)</f>
        <v>0</v>
      </c>
      <c r="BF283" s="180">
        <f>IF(N283="snížená",J283,0)</f>
        <v>0</v>
      </c>
      <c r="BG283" s="180">
        <f>IF(N283="zákl. přenesená",J283,0)</f>
        <v>0</v>
      </c>
      <c r="BH283" s="180">
        <f>IF(N283="sníž. přenesená",J283,0)</f>
        <v>0</v>
      </c>
      <c r="BI283" s="180">
        <f>IF(N283="nulová",J283,0)</f>
        <v>0</v>
      </c>
      <c r="BJ283" s="18" t="s">
        <v>82</v>
      </c>
      <c r="BK283" s="180">
        <f>ROUND(I283*H283,2)</f>
        <v>0</v>
      </c>
      <c r="BL283" s="18" t="s">
        <v>184</v>
      </c>
      <c r="BM283" s="179" t="s">
        <v>1377</v>
      </c>
    </row>
    <row r="284" spans="2:63" s="12" customFormat="1" ht="25.9" customHeight="1">
      <c r="B284" s="154"/>
      <c r="D284" s="155" t="s">
        <v>74</v>
      </c>
      <c r="E284" s="156" t="s">
        <v>395</v>
      </c>
      <c r="F284" s="156" t="s">
        <v>396</v>
      </c>
      <c r="I284" s="157"/>
      <c r="J284" s="158">
        <f>BK284</f>
        <v>0</v>
      </c>
      <c r="L284" s="154"/>
      <c r="M284" s="159"/>
      <c r="N284" s="160"/>
      <c r="O284" s="160"/>
      <c r="P284" s="161">
        <f>P285</f>
        <v>0</v>
      </c>
      <c r="Q284" s="160"/>
      <c r="R284" s="161">
        <f>R285</f>
        <v>0.042920240000000005</v>
      </c>
      <c r="S284" s="160"/>
      <c r="T284" s="162">
        <f>T285</f>
        <v>0</v>
      </c>
      <c r="AR284" s="155" t="s">
        <v>84</v>
      </c>
      <c r="AT284" s="163" t="s">
        <v>74</v>
      </c>
      <c r="AU284" s="163" t="s">
        <v>75</v>
      </c>
      <c r="AY284" s="155" t="s">
        <v>177</v>
      </c>
      <c r="BK284" s="164">
        <f>BK285</f>
        <v>0</v>
      </c>
    </row>
    <row r="285" spans="2:63" s="12" customFormat="1" ht="22.9" customHeight="1">
      <c r="B285" s="154"/>
      <c r="D285" s="155" t="s">
        <v>74</v>
      </c>
      <c r="E285" s="165" t="s">
        <v>1109</v>
      </c>
      <c r="F285" s="165" t="s">
        <v>1110</v>
      </c>
      <c r="I285" s="157"/>
      <c r="J285" s="166">
        <f>BK285</f>
        <v>0</v>
      </c>
      <c r="L285" s="154"/>
      <c r="M285" s="159"/>
      <c r="N285" s="160"/>
      <c r="O285" s="160"/>
      <c r="P285" s="161">
        <f>SUM(P286:P292)</f>
        <v>0</v>
      </c>
      <c r="Q285" s="160"/>
      <c r="R285" s="161">
        <f>SUM(R286:R292)</f>
        <v>0.042920240000000005</v>
      </c>
      <c r="S285" s="160"/>
      <c r="T285" s="162">
        <f>SUM(T286:T292)</f>
        <v>0</v>
      </c>
      <c r="AR285" s="155" t="s">
        <v>84</v>
      </c>
      <c r="AT285" s="163" t="s">
        <v>74</v>
      </c>
      <c r="AU285" s="163" t="s">
        <v>82</v>
      </c>
      <c r="AY285" s="155" t="s">
        <v>177</v>
      </c>
      <c r="BK285" s="164">
        <f>SUM(BK286:BK292)</f>
        <v>0</v>
      </c>
    </row>
    <row r="286" spans="1:65" s="2" customFormat="1" ht="16.5" customHeight="1">
      <c r="A286" s="33"/>
      <c r="B286" s="167"/>
      <c r="C286" s="168" t="s">
        <v>721</v>
      </c>
      <c r="D286" s="168" t="s">
        <v>179</v>
      </c>
      <c r="E286" s="169" t="s">
        <v>1111</v>
      </c>
      <c r="F286" s="170" t="s">
        <v>1112</v>
      </c>
      <c r="G286" s="171" t="s">
        <v>182</v>
      </c>
      <c r="H286" s="172">
        <v>10.268</v>
      </c>
      <c r="I286" s="173"/>
      <c r="J286" s="174">
        <f>ROUND(I286*H286,2)</f>
        <v>0</v>
      </c>
      <c r="K286" s="170" t="s">
        <v>183</v>
      </c>
      <c r="L286" s="34"/>
      <c r="M286" s="175" t="s">
        <v>1</v>
      </c>
      <c r="N286" s="176" t="s">
        <v>40</v>
      </c>
      <c r="O286" s="59"/>
      <c r="P286" s="177">
        <f>O286*H286</f>
        <v>0</v>
      </c>
      <c r="Q286" s="177">
        <v>0.0035</v>
      </c>
      <c r="R286" s="177">
        <f>Q286*H286</f>
        <v>0.035938000000000005</v>
      </c>
      <c r="S286" s="177">
        <v>0</v>
      </c>
      <c r="T286" s="178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9" t="s">
        <v>254</v>
      </c>
      <c r="AT286" s="179" t="s">
        <v>179</v>
      </c>
      <c r="AU286" s="179" t="s">
        <v>84</v>
      </c>
      <c r="AY286" s="18" t="s">
        <v>177</v>
      </c>
      <c r="BE286" s="180">
        <f>IF(N286="základní",J286,0)</f>
        <v>0</v>
      </c>
      <c r="BF286" s="180">
        <f>IF(N286="snížená",J286,0)</f>
        <v>0</v>
      </c>
      <c r="BG286" s="180">
        <f>IF(N286="zákl. přenesená",J286,0)</f>
        <v>0</v>
      </c>
      <c r="BH286" s="180">
        <f>IF(N286="sníž. přenesená",J286,0)</f>
        <v>0</v>
      </c>
      <c r="BI286" s="180">
        <f>IF(N286="nulová",J286,0)</f>
        <v>0</v>
      </c>
      <c r="BJ286" s="18" t="s">
        <v>82</v>
      </c>
      <c r="BK286" s="180">
        <f>ROUND(I286*H286,2)</f>
        <v>0</v>
      </c>
      <c r="BL286" s="18" t="s">
        <v>254</v>
      </c>
      <c r="BM286" s="179" t="s">
        <v>1378</v>
      </c>
    </row>
    <row r="287" spans="2:51" s="14" customFormat="1" ht="12">
      <c r="B287" s="190"/>
      <c r="D287" s="182" t="s">
        <v>189</v>
      </c>
      <c r="E287" s="191" t="s">
        <v>1</v>
      </c>
      <c r="F287" s="192" t="s">
        <v>487</v>
      </c>
      <c r="H287" s="191" t="s">
        <v>1</v>
      </c>
      <c r="I287" s="193"/>
      <c r="L287" s="190"/>
      <c r="M287" s="194"/>
      <c r="N287" s="195"/>
      <c r="O287" s="195"/>
      <c r="P287" s="195"/>
      <c r="Q287" s="195"/>
      <c r="R287" s="195"/>
      <c r="S287" s="195"/>
      <c r="T287" s="196"/>
      <c r="AT287" s="191" t="s">
        <v>189</v>
      </c>
      <c r="AU287" s="191" t="s">
        <v>84</v>
      </c>
      <c r="AV287" s="14" t="s">
        <v>82</v>
      </c>
      <c r="AW287" s="14" t="s">
        <v>31</v>
      </c>
      <c r="AX287" s="14" t="s">
        <v>75</v>
      </c>
      <c r="AY287" s="191" t="s">
        <v>177</v>
      </c>
    </row>
    <row r="288" spans="2:51" s="13" customFormat="1" ht="12">
      <c r="B288" s="181"/>
      <c r="D288" s="182" t="s">
        <v>189</v>
      </c>
      <c r="E288" s="183" t="s">
        <v>1</v>
      </c>
      <c r="F288" s="184" t="s">
        <v>1379</v>
      </c>
      <c r="H288" s="185">
        <v>3.06</v>
      </c>
      <c r="I288" s="186"/>
      <c r="L288" s="181"/>
      <c r="M288" s="187"/>
      <c r="N288" s="188"/>
      <c r="O288" s="188"/>
      <c r="P288" s="188"/>
      <c r="Q288" s="188"/>
      <c r="R288" s="188"/>
      <c r="S288" s="188"/>
      <c r="T288" s="189"/>
      <c r="AT288" s="183" t="s">
        <v>189</v>
      </c>
      <c r="AU288" s="183" t="s">
        <v>84</v>
      </c>
      <c r="AV288" s="13" t="s">
        <v>84</v>
      </c>
      <c r="AW288" s="13" t="s">
        <v>31</v>
      </c>
      <c r="AX288" s="13" t="s">
        <v>75</v>
      </c>
      <c r="AY288" s="183" t="s">
        <v>177</v>
      </c>
    </row>
    <row r="289" spans="2:51" s="13" customFormat="1" ht="12">
      <c r="B289" s="181"/>
      <c r="D289" s="182" t="s">
        <v>189</v>
      </c>
      <c r="E289" s="183" t="s">
        <v>1</v>
      </c>
      <c r="F289" s="184" t="s">
        <v>1380</v>
      </c>
      <c r="H289" s="185">
        <v>7.208</v>
      </c>
      <c r="I289" s="186"/>
      <c r="L289" s="181"/>
      <c r="M289" s="187"/>
      <c r="N289" s="188"/>
      <c r="O289" s="188"/>
      <c r="P289" s="188"/>
      <c r="Q289" s="188"/>
      <c r="R289" s="188"/>
      <c r="S289" s="188"/>
      <c r="T289" s="189"/>
      <c r="AT289" s="183" t="s">
        <v>189</v>
      </c>
      <c r="AU289" s="183" t="s">
        <v>84</v>
      </c>
      <c r="AV289" s="13" t="s">
        <v>84</v>
      </c>
      <c r="AW289" s="13" t="s">
        <v>31</v>
      </c>
      <c r="AX289" s="13" t="s">
        <v>75</v>
      </c>
      <c r="AY289" s="183" t="s">
        <v>177</v>
      </c>
    </row>
    <row r="290" spans="2:51" s="15" customFormat="1" ht="12">
      <c r="B290" s="197"/>
      <c r="D290" s="182" t="s">
        <v>189</v>
      </c>
      <c r="E290" s="198" t="s">
        <v>1</v>
      </c>
      <c r="F290" s="199" t="s">
        <v>202</v>
      </c>
      <c r="H290" s="200">
        <v>10.268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189</v>
      </c>
      <c r="AU290" s="198" t="s">
        <v>84</v>
      </c>
      <c r="AV290" s="15" t="s">
        <v>184</v>
      </c>
      <c r="AW290" s="15" t="s">
        <v>31</v>
      </c>
      <c r="AX290" s="15" t="s">
        <v>82</v>
      </c>
      <c r="AY290" s="198" t="s">
        <v>177</v>
      </c>
    </row>
    <row r="291" spans="1:65" s="2" customFormat="1" ht="16.5" customHeight="1">
      <c r="A291" s="33"/>
      <c r="B291" s="167"/>
      <c r="C291" s="168" t="s">
        <v>725</v>
      </c>
      <c r="D291" s="168" t="s">
        <v>179</v>
      </c>
      <c r="E291" s="169" t="s">
        <v>1122</v>
      </c>
      <c r="F291" s="170" t="s">
        <v>1123</v>
      </c>
      <c r="G291" s="171" t="s">
        <v>182</v>
      </c>
      <c r="H291" s="172">
        <v>10.268</v>
      </c>
      <c r="I291" s="173"/>
      <c r="J291" s="174">
        <f>ROUND(I291*H291,2)</f>
        <v>0</v>
      </c>
      <c r="K291" s="170" t="s">
        <v>183</v>
      </c>
      <c r="L291" s="34"/>
      <c r="M291" s="175" t="s">
        <v>1</v>
      </c>
      <c r="N291" s="176" t="s">
        <v>40</v>
      </c>
      <c r="O291" s="59"/>
      <c r="P291" s="177">
        <f>O291*H291</f>
        <v>0</v>
      </c>
      <c r="Q291" s="177">
        <v>0.00068</v>
      </c>
      <c r="R291" s="177">
        <f>Q291*H291</f>
        <v>0.006982240000000001</v>
      </c>
      <c r="S291" s="177">
        <v>0</v>
      </c>
      <c r="T291" s="178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9" t="s">
        <v>254</v>
      </c>
      <c r="AT291" s="179" t="s">
        <v>179</v>
      </c>
      <c r="AU291" s="179" t="s">
        <v>84</v>
      </c>
      <c r="AY291" s="18" t="s">
        <v>177</v>
      </c>
      <c r="BE291" s="180">
        <f>IF(N291="základní",J291,0)</f>
        <v>0</v>
      </c>
      <c r="BF291" s="180">
        <f>IF(N291="snížená",J291,0)</f>
        <v>0</v>
      </c>
      <c r="BG291" s="180">
        <f>IF(N291="zákl. přenesená",J291,0)</f>
        <v>0</v>
      </c>
      <c r="BH291" s="180">
        <f>IF(N291="sníž. přenesená",J291,0)</f>
        <v>0</v>
      </c>
      <c r="BI291" s="180">
        <f>IF(N291="nulová",J291,0)</f>
        <v>0</v>
      </c>
      <c r="BJ291" s="18" t="s">
        <v>82</v>
      </c>
      <c r="BK291" s="180">
        <f>ROUND(I291*H291,2)</f>
        <v>0</v>
      </c>
      <c r="BL291" s="18" t="s">
        <v>254</v>
      </c>
      <c r="BM291" s="179" t="s">
        <v>1381</v>
      </c>
    </row>
    <row r="292" spans="1:65" s="2" customFormat="1" ht="24" customHeight="1">
      <c r="A292" s="33"/>
      <c r="B292" s="167"/>
      <c r="C292" s="168" t="s">
        <v>729</v>
      </c>
      <c r="D292" s="168" t="s">
        <v>179</v>
      </c>
      <c r="E292" s="169" t="s">
        <v>1125</v>
      </c>
      <c r="F292" s="170" t="s">
        <v>1126</v>
      </c>
      <c r="G292" s="171" t="s">
        <v>413</v>
      </c>
      <c r="H292" s="215"/>
      <c r="I292" s="173"/>
      <c r="J292" s="174">
        <f>ROUND(I292*H292,2)</f>
        <v>0</v>
      </c>
      <c r="K292" s="170" t="s">
        <v>183</v>
      </c>
      <c r="L292" s="34"/>
      <c r="M292" s="175" t="s">
        <v>1</v>
      </c>
      <c r="N292" s="176" t="s">
        <v>40</v>
      </c>
      <c r="O292" s="59"/>
      <c r="P292" s="177">
        <f>O292*H292</f>
        <v>0</v>
      </c>
      <c r="Q292" s="177">
        <v>0</v>
      </c>
      <c r="R292" s="177">
        <f>Q292*H292</f>
        <v>0</v>
      </c>
      <c r="S292" s="177">
        <v>0</v>
      </c>
      <c r="T292" s="178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9" t="s">
        <v>254</v>
      </c>
      <c r="AT292" s="179" t="s">
        <v>179</v>
      </c>
      <c r="AU292" s="179" t="s">
        <v>84</v>
      </c>
      <c r="AY292" s="18" t="s">
        <v>177</v>
      </c>
      <c r="BE292" s="180">
        <f>IF(N292="základní",J292,0)</f>
        <v>0</v>
      </c>
      <c r="BF292" s="180">
        <f>IF(N292="snížená",J292,0)</f>
        <v>0</v>
      </c>
      <c r="BG292" s="180">
        <f>IF(N292="zákl. přenesená",J292,0)</f>
        <v>0</v>
      </c>
      <c r="BH292" s="180">
        <f>IF(N292="sníž. přenesená",J292,0)</f>
        <v>0</v>
      </c>
      <c r="BI292" s="180">
        <f>IF(N292="nulová",J292,0)</f>
        <v>0</v>
      </c>
      <c r="BJ292" s="18" t="s">
        <v>82</v>
      </c>
      <c r="BK292" s="180">
        <f>ROUND(I292*H292,2)</f>
        <v>0</v>
      </c>
      <c r="BL292" s="18" t="s">
        <v>254</v>
      </c>
      <c r="BM292" s="179" t="s">
        <v>1382</v>
      </c>
    </row>
    <row r="293" spans="2:63" s="12" customFormat="1" ht="25.9" customHeight="1">
      <c r="B293" s="154"/>
      <c r="D293" s="155" t="s">
        <v>74</v>
      </c>
      <c r="E293" s="156" t="s">
        <v>431</v>
      </c>
      <c r="F293" s="156" t="s">
        <v>129</v>
      </c>
      <c r="I293" s="157"/>
      <c r="J293" s="158">
        <f>BK293</f>
        <v>0</v>
      </c>
      <c r="L293" s="154"/>
      <c r="M293" s="159"/>
      <c r="N293" s="160"/>
      <c r="O293" s="160"/>
      <c r="P293" s="161">
        <f>P294</f>
        <v>0</v>
      </c>
      <c r="Q293" s="160"/>
      <c r="R293" s="161">
        <f>R294</f>
        <v>0</v>
      </c>
      <c r="S293" s="160"/>
      <c r="T293" s="162">
        <f>T294</f>
        <v>0</v>
      </c>
      <c r="AR293" s="155" t="s">
        <v>203</v>
      </c>
      <c r="AT293" s="163" t="s">
        <v>74</v>
      </c>
      <c r="AU293" s="163" t="s">
        <v>75</v>
      </c>
      <c r="AY293" s="155" t="s">
        <v>177</v>
      </c>
      <c r="BK293" s="164">
        <f>BK294</f>
        <v>0</v>
      </c>
    </row>
    <row r="294" spans="2:63" s="12" customFormat="1" ht="22.9" customHeight="1">
      <c r="B294" s="154"/>
      <c r="D294" s="155" t="s">
        <v>74</v>
      </c>
      <c r="E294" s="165" t="s">
        <v>432</v>
      </c>
      <c r="F294" s="165" t="s">
        <v>433</v>
      </c>
      <c r="I294" s="157"/>
      <c r="J294" s="166">
        <f>BK294</f>
        <v>0</v>
      </c>
      <c r="L294" s="154"/>
      <c r="M294" s="159"/>
      <c r="N294" s="160"/>
      <c r="O294" s="160"/>
      <c r="P294" s="161">
        <f>SUM(P295:P296)</f>
        <v>0</v>
      </c>
      <c r="Q294" s="160"/>
      <c r="R294" s="161">
        <f>SUM(R295:R296)</f>
        <v>0</v>
      </c>
      <c r="S294" s="160"/>
      <c r="T294" s="162">
        <f>SUM(T295:T296)</f>
        <v>0</v>
      </c>
      <c r="AR294" s="155" t="s">
        <v>203</v>
      </c>
      <c r="AT294" s="163" t="s">
        <v>74</v>
      </c>
      <c r="AU294" s="163" t="s">
        <v>82</v>
      </c>
      <c r="AY294" s="155" t="s">
        <v>177</v>
      </c>
      <c r="BK294" s="164">
        <f>SUM(BK295:BK296)</f>
        <v>0</v>
      </c>
    </row>
    <row r="295" spans="1:65" s="2" customFormat="1" ht="16.5" customHeight="1">
      <c r="A295" s="33"/>
      <c r="B295" s="167"/>
      <c r="C295" s="168" t="s">
        <v>734</v>
      </c>
      <c r="D295" s="168" t="s">
        <v>179</v>
      </c>
      <c r="E295" s="169" t="s">
        <v>435</v>
      </c>
      <c r="F295" s="170" t="s">
        <v>436</v>
      </c>
      <c r="G295" s="171" t="s">
        <v>437</v>
      </c>
      <c r="H295" s="172">
        <v>1</v>
      </c>
      <c r="I295" s="173"/>
      <c r="J295" s="174">
        <f>ROUND(I295*H295,2)</f>
        <v>0</v>
      </c>
      <c r="K295" s="170" t="s">
        <v>183</v>
      </c>
      <c r="L295" s="34"/>
      <c r="M295" s="175" t="s">
        <v>1</v>
      </c>
      <c r="N295" s="176" t="s">
        <v>40</v>
      </c>
      <c r="O295" s="59"/>
      <c r="P295" s="177">
        <f>O295*H295</f>
        <v>0</v>
      </c>
      <c r="Q295" s="177">
        <v>0</v>
      </c>
      <c r="R295" s="177">
        <f>Q295*H295</f>
        <v>0</v>
      </c>
      <c r="S295" s="177">
        <v>0</v>
      </c>
      <c r="T295" s="17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9" t="s">
        <v>438</v>
      </c>
      <c r="AT295" s="179" t="s">
        <v>179</v>
      </c>
      <c r="AU295" s="179" t="s">
        <v>84</v>
      </c>
      <c r="AY295" s="18" t="s">
        <v>177</v>
      </c>
      <c r="BE295" s="180">
        <f>IF(N295="základní",J295,0)</f>
        <v>0</v>
      </c>
      <c r="BF295" s="180">
        <f>IF(N295="snížená",J295,0)</f>
        <v>0</v>
      </c>
      <c r="BG295" s="180">
        <f>IF(N295="zákl. přenesená",J295,0)</f>
        <v>0</v>
      </c>
      <c r="BH295" s="180">
        <f>IF(N295="sníž. přenesená",J295,0)</f>
        <v>0</v>
      </c>
      <c r="BI295" s="180">
        <f>IF(N295="nulová",J295,0)</f>
        <v>0</v>
      </c>
      <c r="BJ295" s="18" t="s">
        <v>82</v>
      </c>
      <c r="BK295" s="180">
        <f>ROUND(I295*H295,2)</f>
        <v>0</v>
      </c>
      <c r="BL295" s="18" t="s">
        <v>438</v>
      </c>
      <c r="BM295" s="179" t="s">
        <v>1383</v>
      </c>
    </row>
    <row r="296" spans="1:65" s="2" customFormat="1" ht="16.5" customHeight="1">
      <c r="A296" s="33"/>
      <c r="B296" s="167"/>
      <c r="C296" s="168" t="s">
        <v>739</v>
      </c>
      <c r="D296" s="168" t="s">
        <v>179</v>
      </c>
      <c r="E296" s="169" t="s">
        <v>441</v>
      </c>
      <c r="F296" s="170" t="s">
        <v>442</v>
      </c>
      <c r="G296" s="171" t="s">
        <v>437</v>
      </c>
      <c r="H296" s="172">
        <v>1</v>
      </c>
      <c r="I296" s="173"/>
      <c r="J296" s="174">
        <f>ROUND(I296*H296,2)</f>
        <v>0</v>
      </c>
      <c r="K296" s="170" t="s">
        <v>183</v>
      </c>
      <c r="L296" s="34"/>
      <c r="M296" s="216" t="s">
        <v>1</v>
      </c>
      <c r="N296" s="217" t="s">
        <v>40</v>
      </c>
      <c r="O296" s="218"/>
      <c r="P296" s="219">
        <f>O296*H296</f>
        <v>0</v>
      </c>
      <c r="Q296" s="219">
        <v>0</v>
      </c>
      <c r="R296" s="219">
        <f>Q296*H296</f>
        <v>0</v>
      </c>
      <c r="S296" s="219">
        <v>0</v>
      </c>
      <c r="T296" s="22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9" t="s">
        <v>438</v>
      </c>
      <c r="AT296" s="179" t="s">
        <v>179</v>
      </c>
      <c r="AU296" s="179" t="s">
        <v>84</v>
      </c>
      <c r="AY296" s="18" t="s">
        <v>177</v>
      </c>
      <c r="BE296" s="180">
        <f>IF(N296="základní",J296,0)</f>
        <v>0</v>
      </c>
      <c r="BF296" s="180">
        <f>IF(N296="snížená",J296,0)</f>
        <v>0</v>
      </c>
      <c r="BG296" s="180">
        <f>IF(N296="zákl. přenesená",J296,0)</f>
        <v>0</v>
      </c>
      <c r="BH296" s="180">
        <f>IF(N296="sníž. přenesená",J296,0)</f>
        <v>0</v>
      </c>
      <c r="BI296" s="180">
        <f>IF(N296="nulová",J296,0)</f>
        <v>0</v>
      </c>
      <c r="BJ296" s="18" t="s">
        <v>82</v>
      </c>
      <c r="BK296" s="180">
        <f>ROUND(I296*H296,2)</f>
        <v>0</v>
      </c>
      <c r="BL296" s="18" t="s">
        <v>438</v>
      </c>
      <c r="BM296" s="179" t="s">
        <v>1384</v>
      </c>
    </row>
    <row r="297" spans="1:31" s="2" customFormat="1" ht="6.95" customHeight="1">
      <c r="A297" s="33"/>
      <c r="B297" s="48"/>
      <c r="C297" s="49"/>
      <c r="D297" s="49"/>
      <c r="E297" s="49"/>
      <c r="F297" s="49"/>
      <c r="G297" s="49"/>
      <c r="H297" s="49"/>
      <c r="I297" s="127"/>
      <c r="J297" s="49"/>
      <c r="K297" s="49"/>
      <c r="L297" s="34"/>
      <c r="M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</row>
  </sheetData>
  <autoFilter ref="C132:K29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Gorduličová Janka, Mgr.</cp:lastModifiedBy>
  <dcterms:created xsi:type="dcterms:W3CDTF">2019-10-02T10:16:21Z</dcterms:created>
  <dcterms:modified xsi:type="dcterms:W3CDTF">2019-10-02T14:33:00Z</dcterms:modified>
  <cp:category/>
  <cp:version/>
  <cp:contentType/>
  <cp:contentStatus/>
</cp:coreProperties>
</file>