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790" activeTab="0"/>
  </bookViews>
  <sheets>
    <sheet name="Rekapitulace stavby" sheetId="1" r:id="rId1"/>
    <sheet name="02 - SO 100 - Nový chodník" sheetId="2" r:id="rId2"/>
    <sheet name="03 - SO 400 Veřejné osvět..." sheetId="3" r:id="rId3"/>
    <sheet name="Seznam figur" sheetId="4" r:id="rId4"/>
  </sheets>
  <definedNames>
    <definedName name="_xlnm._FilterDatabase" localSheetId="1" hidden="1">'02 - SO 100 - Nový chodník'!$C$127:$K$261</definedName>
    <definedName name="_xlnm._FilterDatabase" localSheetId="2" hidden="1">'03 - SO 400 Veřejné osvět...'!$C$117:$K$121</definedName>
    <definedName name="_xlnm.Print_Area" localSheetId="1">'02 - SO 100 - Nový chodník'!$C$4:$J$76,'02 - SO 100 - Nový chodník'!$C$82:$J$109,'02 - SO 100 - Nový chodník'!$C$115:$K$261</definedName>
    <definedName name="_xlnm.Print_Area" localSheetId="2">'03 - SO 400 Veřejné osvět...'!$C$4:$J$76,'03 - SO 400 Veřejné osvět...'!$C$82:$J$99,'03 - SO 400 Veřejné osvět...'!$C$105:$K$121</definedName>
    <definedName name="_xlnm.Print_Area" localSheetId="0">'Rekapitulace stavby'!$D$4:$AO$76,'Rekapitulace stavby'!$C$82:$AQ$97</definedName>
    <definedName name="_xlnm.Print_Area" localSheetId="3">'Seznam figur'!$C$4:$G$102</definedName>
    <definedName name="_xlnm.Print_Titles" localSheetId="0">'Rekapitulace stavby'!$92:$92</definedName>
    <definedName name="_xlnm.Print_Titles" localSheetId="1">'02 - SO 100 - Nový chodník'!$127:$127</definedName>
    <definedName name="_xlnm.Print_Titles" localSheetId="2">'03 - SO 400 Veřejné osvět...'!$117:$117</definedName>
    <definedName name="_xlnm.Print_Titles" localSheetId="3">'Seznam figur'!$9:$9</definedName>
  </definedNames>
  <calcPr calcId="152511"/>
</workbook>
</file>

<file path=xl/sharedStrings.xml><?xml version="1.0" encoding="utf-8"?>
<sst xmlns="http://schemas.openxmlformats.org/spreadsheetml/2006/main" count="2241" uniqueCount="447">
  <si>
    <t>Export Komplet</t>
  </si>
  <si>
    <t/>
  </si>
  <si>
    <t>2.0</t>
  </si>
  <si>
    <t>ZAMOK</t>
  </si>
  <si>
    <t>False</t>
  </si>
  <si>
    <t>{6a85d506-471f-488c-b59b-7f6f63c3d3e9}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</si>
  <si>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</si>
  <si>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</si>
  <si>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</si>
  <si>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</si>
  <si>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</si>
  <si>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</si>
  <si>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</si>
  <si>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</si>
  <si>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Cunek042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</si>
  <si>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</si>
  <si>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</si>
  <si>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Chodník ul.M.Alše - V.etapa</t>
  </si>
  <si>
    <t>KSO:</t>
  </si>
  <si>
    <t>CC-CZ:</t>
  </si>
  <si>
    <t>Místo:</t>
  </si>
  <si>
    <t>Valašské Meziříčí</t>
  </si>
  <si>
    <t>Datum:</t>
  </si>
  <si>
    <t>27. 9. 2019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</si>
  <si>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</si>
  <si>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</si>
  <si>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</si>
  <si>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</si>
  <si>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</si>
  <si>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</si>
  <si>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</si>
  <si>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>Ing.Pavel Čunek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</si>
  <si>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</si>
  <si>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</si>
  <si>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</si>
  <si>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</si>
  <si>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</si>
  <si>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</si>
  <si>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</si>
  <si>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</si>
  <si>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</si>
  <si>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</si>
  <si>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</si>
  <si>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</si>
  <si>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</si>
  <si>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</si>
  <si>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</si>
  <si>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</si>
  <si>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</si>
  <si>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</si>
  <si>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</si>
  <si>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</si>
  <si>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</si>
  <si>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</si>
  <si>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</si>
  <si>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</si>
  <si>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</si>
  <si>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</si>
  <si>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</si>
  <si>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</si>
  <si>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</si>
  <si>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</si>
  <si>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</si>
  <si>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</si>
  <si>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</si>
  <si>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</si>
  <si>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</si>
  <si>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</si>
  <si>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</si>
  <si>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</si>
  <si>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</si>
  <si>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</si>
  <si>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</si>
  <si>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</si>
  <si>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</si>
  <si>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</si>
  <si>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</si>
  <si>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</si>
  <si>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</si>
  <si>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</si>
  <si>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</si>
  <si>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</si>
  <si>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SO 100 - Nový chodník</t>
  </si>
  <si>
    <t>STA</t>
  </si>
  <si>
    <t>1</t>
  </si>
  <si>
    <t>{c912ede1-5395-4938-8bcf-c099993d3d91}</t>
  </si>
  <si>
    <t>2</t>
  </si>
  <si>
    <t>03</t>
  </si>
  <si>
    <t>SO 400 Veřejné osvětlení</t>
  </si>
  <si>
    <t>{a7acebd2-5618-4dd3-9098-a366e521473e}</t>
  </si>
  <si>
    <t>as</t>
  </si>
  <si>
    <t>78,5</t>
  </si>
  <si>
    <t>d</t>
  </si>
  <si>
    <t>187,75</t>
  </si>
  <si>
    <t>KRYCÍ LIST SOUPISU PRACÍ</t>
  </si>
  <si>
    <t>d1</t>
  </si>
  <si>
    <t>150</t>
  </si>
  <si>
    <t>d10</t>
  </si>
  <si>
    <t>8,1</t>
  </si>
  <si>
    <t>d11</t>
  </si>
  <si>
    <t>3,2</t>
  </si>
  <si>
    <t>d2</t>
  </si>
  <si>
    <t>5,75</t>
  </si>
  <si>
    <t>Objekt:</t>
  </si>
  <si>
    <t>d3</t>
  </si>
  <si>
    <t>7,3</t>
  </si>
  <si>
    <t>02 - SO 100 - Nový chodník</t>
  </si>
  <si>
    <t>d4</t>
  </si>
  <si>
    <t>24,7</t>
  </si>
  <si>
    <t>dd</t>
  </si>
  <si>
    <t>11,3</t>
  </si>
  <si>
    <t>k</t>
  </si>
  <si>
    <t>63</t>
  </si>
  <si>
    <t>r</t>
  </si>
  <si>
    <t>8,775</t>
  </si>
  <si>
    <t>sut1</t>
  </si>
  <si>
    <t>21,32</t>
  </si>
  <si>
    <t>sut2</t>
  </si>
  <si>
    <t>207,661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</si>
  <si>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</si>
  <si>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</si>
  <si>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</si>
  <si>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</si>
  <si>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</si>
  <si>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</si>
  <si>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</si>
  <si>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</si>
  <si>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</si>
  <si>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</si>
  <si>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</si>
  <si>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</si>
  <si>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</si>
  <si>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</si>
  <si>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</si>
  <si>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</si>
  <si>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</si>
  <si>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</si>
  <si>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</si>
  <si>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</si>
  <si>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</si>
  <si>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</si>
  <si>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</si>
  <si>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</si>
  <si>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</si>
  <si>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</si>
  <si>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</si>
  <si>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</si>
  <si>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</si>
  <si>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</si>
  <si>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</si>
  <si>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</si>
  <si>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</si>
  <si>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</si>
  <si>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</si>
  <si>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113107123</t>
  </si>
  <si>
    <t>Odstranění podkladu z kameniva drceného tl 300 mm ručně</t>
  </si>
  <si>
    <t>m2</t>
  </si>
  <si>
    <t>CS ÚRS 2019 01</t>
  </si>
  <si>
    <t>4</t>
  </si>
  <si>
    <t>259126667</t>
  </si>
  <si>
    <t>VV</t>
  </si>
  <si>
    <t>u zídek oplocení</t>
  </si>
  <si>
    <t>(150,0+8,1+7,3+24,0+5,75+3,2)*0,3</t>
  </si>
  <si>
    <t>113107143</t>
  </si>
  <si>
    <t>Odstranění podkladu živičného tl 150 mm ručně</t>
  </si>
  <si>
    <t>74881590</t>
  </si>
  <si>
    <t>3</t>
  </si>
  <si>
    <t>113107163</t>
  </si>
  <si>
    <t>Odstranění podkladu z kameniva drceného tl 300 mm strojně pl přes 50 do 200 m2</t>
  </si>
  <si>
    <t>-2126923790</t>
  </si>
  <si>
    <t>113107182</t>
  </si>
  <si>
    <t>Odstranění podkladu živičného tl 100 mm strojně pl přes 50 do 200 m2</t>
  </si>
  <si>
    <t>-1777123312</t>
  </si>
  <si>
    <t>5</t>
  </si>
  <si>
    <t>39901548</t>
  </si>
  <si>
    <t>198,35*0,7</t>
  </si>
  <si>
    <t>6</t>
  </si>
  <si>
    <t>113107183</t>
  </si>
  <si>
    <t>Odstranění podkladu živičného tl 150 mm strojně pl přes 50 do 200 m2</t>
  </si>
  <si>
    <t>-923024428</t>
  </si>
  <si>
    <t>odstranění vozovky</t>
  </si>
  <si>
    <t>(150,0+8,1+7,3+24,0+5,75+3,2)*0,7</t>
  </si>
  <si>
    <t>7</t>
  </si>
  <si>
    <t>113154124</t>
  </si>
  <si>
    <t>Frézování živičného krytu tl 100 mm pruh š 1 m pl do 500 m2 bez překážek v trase</t>
  </si>
  <si>
    <t>2087855069</t>
  </si>
  <si>
    <t>podél obrubníku</t>
  </si>
  <si>
    <t>8</t>
  </si>
  <si>
    <t>113202111</t>
  </si>
  <si>
    <t>Vytrhání obrub krajníků obrubníků stojatých</t>
  </si>
  <si>
    <t>m</t>
  </si>
  <si>
    <t>-249922160</t>
  </si>
  <si>
    <t>9</t>
  </si>
  <si>
    <t>119003131</t>
  </si>
  <si>
    <t>Výstražná páska pro zabezpečení výkopu zřízení</t>
  </si>
  <si>
    <t>915827281</t>
  </si>
  <si>
    <t>10</t>
  </si>
  <si>
    <t>119003132</t>
  </si>
  <si>
    <t>Výstražná páska pro zabezpečení výkopu odstranění</t>
  </si>
  <si>
    <t>945605144</t>
  </si>
  <si>
    <t>11</t>
  </si>
  <si>
    <t>132212101</t>
  </si>
  <si>
    <t>Hloubení rýh š do 600 mm ručním nebo pneum nářadím v soudržných horninách tř. 3</t>
  </si>
  <si>
    <t>m3</t>
  </si>
  <si>
    <t>-1318407871</t>
  </si>
  <si>
    <t>83</t>
  </si>
  <si>
    <t>6+7</t>
  </si>
  <si>
    <t>Mezisoučet</t>
  </si>
  <si>
    <t>117*0,3*0,25</t>
  </si>
  <si>
    <t>12</t>
  </si>
  <si>
    <t>132212109</t>
  </si>
  <si>
    <t>Příplatek za lepivost u hloubení rýh š do 600 mm ručním nebo pneum nářadím v hornině tř. 3</t>
  </si>
  <si>
    <t>67390380</t>
  </si>
  <si>
    <t>r*0,3</t>
  </si>
  <si>
    <t>13</t>
  </si>
  <si>
    <t>181951102</t>
  </si>
  <si>
    <t>Úprava pláně v hornině tř. 1 až 4 se zhutněním</t>
  </si>
  <si>
    <t>-366479878</t>
  </si>
  <si>
    <t>d+dd+as</t>
  </si>
  <si>
    <t>300</t>
  </si>
  <si>
    <t>Komunikace pozemní</t>
  </si>
  <si>
    <t>14</t>
  </si>
  <si>
    <t>564251111</t>
  </si>
  <si>
    <t>Podklad nebo podsyp ze štěrkopísku ŠP tl 150 mm</t>
  </si>
  <si>
    <t>-825683140</t>
  </si>
  <si>
    <t>117*0,3</t>
  </si>
  <si>
    <t>564710011</t>
  </si>
  <si>
    <t>Podklad z kameniva hrubého drceného vel. 8-16 mm tl. 50 mm</t>
  </si>
  <si>
    <t>44660699</t>
  </si>
  <si>
    <t>d+dd</t>
  </si>
  <si>
    <t>16</t>
  </si>
  <si>
    <t>564760111</t>
  </si>
  <si>
    <t>Podklad z kameniva hrubého drceného vel. 16-32 mm tl 200 mm</t>
  </si>
  <si>
    <t>-1110911354</t>
  </si>
  <si>
    <t>17</t>
  </si>
  <si>
    <t>564851111</t>
  </si>
  <si>
    <t>Podklad ze štěrkodrtě ŠD tl 150 mm   0-63</t>
  </si>
  <si>
    <t>1375388348</t>
  </si>
  <si>
    <t>18</t>
  </si>
  <si>
    <t>567132113</t>
  </si>
  <si>
    <t>Podklad ze směsi stmelené cementem SC C 8/10 (KSC I) tl 180 mm</t>
  </si>
  <si>
    <t>-584754106</t>
  </si>
  <si>
    <t>19</t>
  </si>
  <si>
    <t>573231111</t>
  </si>
  <si>
    <t>Postřik živičný spojovací ze silniční emulze v množství 0,70 kg/m2</t>
  </si>
  <si>
    <t>1543813681</t>
  </si>
  <si>
    <t>as*2</t>
  </si>
  <si>
    <t>20</t>
  </si>
  <si>
    <t>577135112</t>
  </si>
  <si>
    <t>Asfaltový beton vrstva ložní ACL 16 (ABH) tl 40 mm š do 3 m z nemodifikovaného asfaltu</t>
  </si>
  <si>
    <t>328322762</t>
  </si>
  <si>
    <t>577145112</t>
  </si>
  <si>
    <t>Asfaltový beton vrstva ložní ACL 16 (ABH) tl 50 mm š do 3 m z nemodifikovaného asfaltu</t>
  </si>
  <si>
    <t>-344972076</t>
  </si>
  <si>
    <t>tl.90=50+40</t>
  </si>
  <si>
    <t>22</t>
  </si>
  <si>
    <t>577154111</t>
  </si>
  <si>
    <t>Asfaltový beton vrstva obrusná ACO 11 (ABS) tř. I tl 60 mm š do 3 m z nemodifikovaného asfaltu</t>
  </si>
  <si>
    <t>2044721670</t>
  </si>
  <si>
    <t>vjezd+oprava krajnice</t>
  </si>
  <si>
    <t>15,5+k</t>
  </si>
  <si>
    <t>23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</si>
  <si>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</si>
  <si>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</si>
  <si>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469890539</t>
  </si>
  <si>
    <t>150,0</t>
  </si>
  <si>
    <t>29,5-4,8</t>
  </si>
  <si>
    <t>Součet</t>
  </si>
  <si>
    <t>24</t>
  </si>
  <si>
    <t>M</t>
  </si>
  <si>
    <t>59245018</t>
  </si>
  <si>
    <t>dlažba skladebná betonová 200x100x60mm přírodní</t>
  </si>
  <si>
    <t>246146320</t>
  </si>
  <si>
    <t>d1*1,05</t>
  </si>
  <si>
    <t>25</t>
  </si>
  <si>
    <t>59245006</t>
  </si>
  <si>
    <t>dlažba skladebná betonová pro nevidomé 200x100x60mm barevná</t>
  </si>
  <si>
    <t>784339971</t>
  </si>
  <si>
    <t>d2*1,05</t>
  </si>
  <si>
    <t>26</t>
  </si>
  <si>
    <t>59245R04</t>
  </si>
  <si>
    <t>dlažba betonová - COMCOM CDR  tl.60mm</t>
  </si>
  <si>
    <t>2081711920</t>
  </si>
  <si>
    <t>d3*1,05</t>
  </si>
  <si>
    <t>27</t>
  </si>
  <si>
    <t>59245R02</t>
  </si>
  <si>
    <t>dlažba betonová - podélné drážky - vodící linie barevná  tl.60mm</t>
  </si>
  <si>
    <t>36400171</t>
  </si>
  <si>
    <t>d4*1,05</t>
  </si>
  <si>
    <t>28</t>
  </si>
  <si>
    <t>596211114</t>
  </si>
  <si>
    <t>Příplatek za kombinaci dvou barev u kladení betonových dlažeb komunikací pro pěší tl 60 mm skupiny A</t>
  </si>
  <si>
    <t>581674745</t>
  </si>
  <si>
    <t>d2+d3+d4</t>
  </si>
  <si>
    <t>29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</si>
  <si>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</si>
  <si>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</t>
  </si>
  <si>
    <t>-869402274</t>
  </si>
  <si>
    <t>vjezdy</t>
  </si>
  <si>
    <t>30</t>
  </si>
  <si>
    <t>59245005</t>
  </si>
  <si>
    <t>dlažba skladebná betonová 200x100x80mm barevná</t>
  </si>
  <si>
    <t>-552140544</t>
  </si>
  <si>
    <t>d10*1,05</t>
  </si>
  <si>
    <t>31</t>
  </si>
  <si>
    <t>BET.K06N02.1</t>
  </si>
  <si>
    <t>dlažba pro nevidomé 20 x 10 x 8 cm barevná</t>
  </si>
  <si>
    <t>-1249562004</t>
  </si>
  <si>
    <t>d11*1,05</t>
  </si>
  <si>
    <t>32</t>
  </si>
  <si>
    <t>596212214</t>
  </si>
  <si>
    <t>Příplatek za kombinaci dvou barev u betonových dlažeb pozemních komunikací tl 80 mm skupiny A</t>
  </si>
  <si>
    <t>969498464</t>
  </si>
  <si>
    <t>33</t>
  </si>
  <si>
    <t>599141111</t>
  </si>
  <si>
    <t>Vyplnění spár mezi silničními dílci živičnou zálivkou</t>
  </si>
  <si>
    <t>-1049125916</t>
  </si>
  <si>
    <t>104</t>
  </si>
  <si>
    <t>Ostatní konstrukce a práce, bourání</t>
  </si>
  <si>
    <t>34</t>
  </si>
  <si>
    <t>916131213</t>
  </si>
  <si>
    <t>Osazení silničního obrubníku betonového stojatého s boční opěrou do lože z betonu prostého</t>
  </si>
  <si>
    <t>2010664544</t>
  </si>
  <si>
    <t>35</t>
  </si>
  <si>
    <t>59217034</t>
  </si>
  <si>
    <t>obrubník betonový silniční 1000x150x300mm</t>
  </si>
  <si>
    <t>-544868059</t>
  </si>
  <si>
    <t>83*1,05</t>
  </si>
  <si>
    <t>36</t>
  </si>
  <si>
    <t>59217029</t>
  </si>
  <si>
    <t>obrubník betonový silniční nájezdový 1000x150x150mm</t>
  </si>
  <si>
    <t>-1052207028</t>
  </si>
  <si>
    <t>21*1,05</t>
  </si>
  <si>
    <t>37</t>
  </si>
  <si>
    <t>59217030</t>
  </si>
  <si>
    <t>obrubník betonový silniční přechodový 1000x150x150-250mm</t>
  </si>
  <si>
    <t>1977531900</t>
  </si>
  <si>
    <t>(6+7)*1,05</t>
  </si>
  <si>
    <t>38</t>
  </si>
  <si>
    <t>916991121</t>
  </si>
  <si>
    <t>Lože pod obrubníky, krajníky nebo obruby z dlažebních kostek z betonu prostého</t>
  </si>
  <si>
    <t>2055754433</t>
  </si>
  <si>
    <t>117*0,3*0,1</t>
  </si>
  <si>
    <t>39</t>
  </si>
  <si>
    <t>919735112</t>
  </si>
  <si>
    <t>Řezání stávajícího živičného krytu hl do 100 mm</t>
  </si>
  <si>
    <t>311263201</t>
  </si>
  <si>
    <t>997</t>
  </si>
  <si>
    <t>Přesun sutě</t>
  </si>
  <si>
    <t>40</t>
  </si>
  <si>
    <t>997221551</t>
  </si>
  <si>
    <t>Vodorovná doprava suti ze sypkých materiálů do 1 km</t>
  </si>
  <si>
    <t>t</t>
  </si>
  <si>
    <t>2109733059</t>
  </si>
  <si>
    <t>228,981-sut1</t>
  </si>
  <si>
    <t>41</t>
  </si>
  <si>
    <t>997221559</t>
  </si>
  <si>
    <t>Příplatek ZKD 1 km u vodorovné dopravy suti ze sypkých materiálů</t>
  </si>
  <si>
    <t>-1819476570</t>
  </si>
  <si>
    <t>sut2*14</t>
  </si>
  <si>
    <t>42</t>
  </si>
  <si>
    <t>997221561</t>
  </si>
  <si>
    <t>Vodorovná doprava suti z kusových materiálů do 1 km</t>
  </si>
  <si>
    <t>-1120653573</t>
  </si>
  <si>
    <t>43</t>
  </si>
  <si>
    <t>997221569</t>
  </si>
  <si>
    <t>Příplatek ZKD 1 km u vodorovné dopravy suti z kusových materiálů</t>
  </si>
  <si>
    <t>1661676439</t>
  </si>
  <si>
    <t>sut1*14</t>
  </si>
  <si>
    <t>44</t>
  </si>
  <si>
    <t>997221611</t>
  </si>
  <si>
    <t>Nakládání suti na dopravní prostředky pro vodorovnou dopravu</t>
  </si>
  <si>
    <t>604102738</t>
  </si>
  <si>
    <t>45</t>
  </si>
  <si>
    <t>997221815</t>
  </si>
  <si>
    <t>Poplatek za uložení na skládce (skládkovné) stavebního odpadu betonového kód odpadu 170 101</t>
  </si>
  <si>
    <t>-337611066</t>
  </si>
  <si>
    <t>46</t>
  </si>
  <si>
    <t>997221845</t>
  </si>
  <si>
    <t>Poplatek za uložení na skládce (skládkovné) odpadu asfaltového bez dehtu kód odpadu 170 302</t>
  </si>
  <si>
    <t>1735856512</t>
  </si>
  <si>
    <t>47</t>
  </si>
  <si>
    <t>997221855</t>
  </si>
  <si>
    <t>Poplatek za uložení na skládce (skládkovné) zeminy a kameniva kód odpadu 170 504</t>
  </si>
  <si>
    <t>1704586302</t>
  </si>
  <si>
    <t>sut2-92,667</t>
  </si>
  <si>
    <t>998</t>
  </si>
  <si>
    <t>Přesun hmot</t>
  </si>
  <si>
    <t>48</t>
  </si>
  <si>
    <t>998223011</t>
  </si>
  <si>
    <t>Přesun hmot pro pozemní komunikace s krytem dlážděným</t>
  </si>
  <si>
    <t>1729550822</t>
  </si>
  <si>
    <t>VRN</t>
  </si>
  <si>
    <t>Vedlejší rozpočtové náklady</t>
  </si>
  <si>
    <t>VRN1</t>
  </si>
  <si>
    <t>Průzkumné, geodetické a projektové práce</t>
  </si>
  <si>
    <t>49</t>
  </si>
  <si>
    <t>012103000</t>
  </si>
  <si>
    <t>Geodetické práce před výstavbou</t>
  </si>
  <si>
    <t>kpl</t>
  </si>
  <si>
    <t>1024</t>
  </si>
  <si>
    <t>-402391208</t>
  </si>
  <si>
    <t>50</t>
  </si>
  <si>
    <t>012303000</t>
  </si>
  <si>
    <t>Geodetické práce po výstavbě</t>
  </si>
  <si>
    <t>-2119334874</t>
  </si>
  <si>
    <t>VRN2</t>
  </si>
  <si>
    <t>Příprava staveniště</t>
  </si>
  <si>
    <t>51</t>
  </si>
  <si>
    <t>020001000</t>
  </si>
  <si>
    <t>163116810</t>
  </si>
  <si>
    <t>VRN3</t>
  </si>
  <si>
    <t>Zařízení staveniště</t>
  </si>
  <si>
    <t>52</t>
  </si>
  <si>
    <t>030001000</t>
  </si>
  <si>
    <t>2050339485</t>
  </si>
  <si>
    <t>VRN4</t>
  </si>
  <si>
    <t>Inženýrská činnost</t>
  </si>
  <si>
    <t>53</t>
  </si>
  <si>
    <t>043134000</t>
  </si>
  <si>
    <t>Zkoušky hutnění pláně</t>
  </si>
  <si>
    <t>kus</t>
  </si>
  <si>
    <t>CS ÚRS 2017 01</t>
  </si>
  <si>
    <t>1473213386</t>
  </si>
  <si>
    <t>VRN7</t>
  </si>
  <si>
    <t>Provozní vlivy</t>
  </si>
  <si>
    <t>54</t>
  </si>
  <si>
    <t>070001000</t>
  </si>
  <si>
    <t>843869875</t>
  </si>
  <si>
    <t>55</t>
  </si>
  <si>
    <t>072002000</t>
  </si>
  <si>
    <t>Silniční provoz - dočasné dopravní značení</t>
  </si>
  <si>
    <t>1140592602</t>
  </si>
  <si>
    <t>03 - SO 400 Veřejné osvětlení</t>
  </si>
  <si>
    <t>M - Práce a dodávky M</t>
  </si>
  <si>
    <t xml:space="preserve">    21-M - Elektromontáže</t>
  </si>
  <si>
    <t>Práce a dodávky M</t>
  </si>
  <si>
    <t>21-M</t>
  </si>
  <si>
    <t>Elektromontáže</t>
  </si>
  <si>
    <t>2100</t>
  </si>
  <si>
    <t>Veřejné osvětlení
 viz.příloha</t>
  </si>
  <si>
    <t>64</t>
  </si>
  <si>
    <t>-1238475200</t>
  </si>
  <si>
    <t>SEZNAM FIGUR</t>
  </si>
  <si>
    <t>Výměra</t>
  </si>
  <si>
    <t xml:space="preserve"> 02</t>
  </si>
  <si>
    <t>Použití figury: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</si>
</sst>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40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94" t="s">
        <v>14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3"/>
      <c r="AQ5" s="23"/>
      <c r="AR5" s="21"/>
      <c r="BE5" s="291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96" t="s">
        <v>17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3"/>
      <c r="AQ6" s="23"/>
      <c r="AR6" s="21"/>
      <c r="BE6" s="292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92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92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92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92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9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92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92"/>
      <c r="BS13" s="18" t="s">
        <v>6</v>
      </c>
    </row>
    <row r="14" spans="2:71" ht="12.75">
      <c r="B14" s="22"/>
      <c r="C14" s="23"/>
      <c r="D14" s="23"/>
      <c r="E14" s="297" t="s">
        <v>29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9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92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92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9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92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92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9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92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92"/>
    </row>
    <row r="23" spans="2:57" s="1" customFormat="1" ht="16.5" customHeight="1">
      <c r="B23" s="22"/>
      <c r="C23" s="23"/>
      <c r="D23" s="23"/>
      <c r="E23" s="299" t="s">
        <v>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3"/>
      <c r="AP23" s="23"/>
      <c r="AQ23" s="23"/>
      <c r="AR23" s="21"/>
      <c r="BE23" s="29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92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92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00">
        <f>ROUND(AG94,2)</f>
        <v>0</v>
      </c>
      <c r="AL26" s="301"/>
      <c r="AM26" s="301"/>
      <c r="AN26" s="301"/>
      <c r="AO26" s="301"/>
      <c r="AP26" s="37"/>
      <c r="AQ26" s="37"/>
      <c r="AR26" s="40"/>
      <c r="BE26" s="292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92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2" t="s">
        <v>37</v>
      </c>
      <c r="M28" s="302"/>
      <c r="N28" s="302"/>
      <c r="O28" s="302"/>
      <c r="P28" s="302"/>
      <c r="Q28" s="37"/>
      <c r="R28" s="37"/>
      <c r="S28" s="37"/>
      <c r="T28" s="37"/>
      <c r="U28" s="37"/>
      <c r="V28" s="37"/>
      <c r="W28" s="302" t="s">
        <v>38</v>
      </c>
      <c r="X28" s="302"/>
      <c r="Y28" s="302"/>
      <c r="Z28" s="302"/>
      <c r="AA28" s="302"/>
      <c r="AB28" s="302"/>
      <c r="AC28" s="302"/>
      <c r="AD28" s="302"/>
      <c r="AE28" s="302"/>
      <c r="AF28" s="37"/>
      <c r="AG28" s="37"/>
      <c r="AH28" s="37"/>
      <c r="AI28" s="37"/>
      <c r="AJ28" s="37"/>
      <c r="AK28" s="302" t="s">
        <v>39</v>
      </c>
      <c r="AL28" s="302"/>
      <c r="AM28" s="302"/>
      <c r="AN28" s="302"/>
      <c r="AO28" s="302"/>
      <c r="AP28" s="37"/>
      <c r="AQ28" s="37"/>
      <c r="AR28" s="40"/>
      <c r="BE28" s="292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305">
        <v>0.21</v>
      </c>
      <c r="M29" s="304"/>
      <c r="N29" s="304"/>
      <c r="O29" s="304"/>
      <c r="P29" s="304"/>
      <c r="Q29" s="42"/>
      <c r="R29" s="42"/>
      <c r="S29" s="42"/>
      <c r="T29" s="42"/>
      <c r="U29" s="42"/>
      <c r="V29" s="42"/>
      <c r="W29" s="303">
        <f>ROUND(AZ94,2)</f>
        <v>0</v>
      </c>
      <c r="X29" s="304"/>
      <c r="Y29" s="304"/>
      <c r="Z29" s="304"/>
      <c r="AA29" s="304"/>
      <c r="AB29" s="304"/>
      <c r="AC29" s="304"/>
      <c r="AD29" s="304"/>
      <c r="AE29" s="304"/>
      <c r="AF29" s="42"/>
      <c r="AG29" s="42"/>
      <c r="AH29" s="42"/>
      <c r="AI29" s="42"/>
      <c r="AJ29" s="42"/>
      <c r="AK29" s="303">
        <f>ROUND(AV94,2)</f>
        <v>0</v>
      </c>
      <c r="AL29" s="304"/>
      <c r="AM29" s="304"/>
      <c r="AN29" s="304"/>
      <c r="AO29" s="304"/>
      <c r="AP29" s="42"/>
      <c r="AQ29" s="42"/>
      <c r="AR29" s="43"/>
      <c r="BE29" s="293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305">
        <v>0.15</v>
      </c>
      <c r="M30" s="304"/>
      <c r="N30" s="304"/>
      <c r="O30" s="304"/>
      <c r="P30" s="304"/>
      <c r="Q30" s="42"/>
      <c r="R30" s="42"/>
      <c r="S30" s="42"/>
      <c r="T30" s="42"/>
      <c r="U30" s="42"/>
      <c r="V30" s="42"/>
      <c r="W30" s="303">
        <f>ROUND(BA94,2)</f>
        <v>0</v>
      </c>
      <c r="X30" s="304"/>
      <c r="Y30" s="304"/>
      <c r="Z30" s="304"/>
      <c r="AA30" s="304"/>
      <c r="AB30" s="304"/>
      <c r="AC30" s="304"/>
      <c r="AD30" s="304"/>
      <c r="AE30" s="304"/>
      <c r="AF30" s="42"/>
      <c r="AG30" s="42"/>
      <c r="AH30" s="42"/>
      <c r="AI30" s="42"/>
      <c r="AJ30" s="42"/>
      <c r="AK30" s="303">
        <f>ROUND(AW94,2)</f>
        <v>0</v>
      </c>
      <c r="AL30" s="304"/>
      <c r="AM30" s="304"/>
      <c r="AN30" s="304"/>
      <c r="AO30" s="304"/>
      <c r="AP30" s="42"/>
      <c r="AQ30" s="42"/>
      <c r="AR30" s="43"/>
      <c r="BE30" s="293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305">
        <v>0.21</v>
      </c>
      <c r="M31" s="304"/>
      <c r="N31" s="304"/>
      <c r="O31" s="304"/>
      <c r="P31" s="304"/>
      <c r="Q31" s="42"/>
      <c r="R31" s="42"/>
      <c r="S31" s="42"/>
      <c r="T31" s="42"/>
      <c r="U31" s="42"/>
      <c r="V31" s="42"/>
      <c r="W31" s="303">
        <f>ROUND(BB94,2)</f>
        <v>0</v>
      </c>
      <c r="X31" s="304"/>
      <c r="Y31" s="304"/>
      <c r="Z31" s="304"/>
      <c r="AA31" s="304"/>
      <c r="AB31" s="304"/>
      <c r="AC31" s="304"/>
      <c r="AD31" s="304"/>
      <c r="AE31" s="304"/>
      <c r="AF31" s="42"/>
      <c r="AG31" s="42"/>
      <c r="AH31" s="42"/>
      <c r="AI31" s="42"/>
      <c r="AJ31" s="42"/>
      <c r="AK31" s="303">
        <v>0</v>
      </c>
      <c r="AL31" s="304"/>
      <c r="AM31" s="304"/>
      <c r="AN31" s="304"/>
      <c r="AO31" s="304"/>
      <c r="AP31" s="42"/>
      <c r="AQ31" s="42"/>
      <c r="AR31" s="43"/>
      <c r="BE31" s="293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305">
        <v>0.15</v>
      </c>
      <c r="M32" s="304"/>
      <c r="N32" s="304"/>
      <c r="O32" s="304"/>
      <c r="P32" s="304"/>
      <c r="Q32" s="42"/>
      <c r="R32" s="42"/>
      <c r="S32" s="42"/>
      <c r="T32" s="42"/>
      <c r="U32" s="42"/>
      <c r="V32" s="42"/>
      <c r="W32" s="303">
        <f>ROUND(BC94,2)</f>
        <v>0</v>
      </c>
      <c r="X32" s="304"/>
      <c r="Y32" s="304"/>
      <c r="Z32" s="304"/>
      <c r="AA32" s="304"/>
      <c r="AB32" s="304"/>
      <c r="AC32" s="304"/>
      <c r="AD32" s="304"/>
      <c r="AE32" s="304"/>
      <c r="AF32" s="42"/>
      <c r="AG32" s="42"/>
      <c r="AH32" s="42"/>
      <c r="AI32" s="42"/>
      <c r="AJ32" s="42"/>
      <c r="AK32" s="303">
        <v>0</v>
      </c>
      <c r="AL32" s="304"/>
      <c r="AM32" s="304"/>
      <c r="AN32" s="304"/>
      <c r="AO32" s="304"/>
      <c r="AP32" s="42"/>
      <c r="AQ32" s="42"/>
      <c r="AR32" s="43"/>
      <c r="BE32" s="293"/>
    </row>
    <row r="33" spans="2:57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305">
        <v>0</v>
      </c>
      <c r="M33" s="304"/>
      <c r="N33" s="304"/>
      <c r="O33" s="304"/>
      <c r="P33" s="304"/>
      <c r="Q33" s="42"/>
      <c r="R33" s="42"/>
      <c r="S33" s="42"/>
      <c r="T33" s="42"/>
      <c r="U33" s="42"/>
      <c r="V33" s="42"/>
      <c r="W33" s="303">
        <f>ROUND(BD94,2)</f>
        <v>0</v>
      </c>
      <c r="X33" s="304"/>
      <c r="Y33" s="304"/>
      <c r="Z33" s="304"/>
      <c r="AA33" s="304"/>
      <c r="AB33" s="304"/>
      <c r="AC33" s="304"/>
      <c r="AD33" s="304"/>
      <c r="AE33" s="304"/>
      <c r="AF33" s="42"/>
      <c r="AG33" s="42"/>
      <c r="AH33" s="42"/>
      <c r="AI33" s="42"/>
      <c r="AJ33" s="42"/>
      <c r="AK33" s="303">
        <v>0</v>
      </c>
      <c r="AL33" s="304"/>
      <c r="AM33" s="304"/>
      <c r="AN33" s="304"/>
      <c r="AO33" s="304"/>
      <c r="AP33" s="42"/>
      <c r="AQ33" s="42"/>
      <c r="AR33" s="43"/>
      <c r="BE33" s="29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92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306" t="s">
        <v>48</v>
      </c>
      <c r="Y35" s="307"/>
      <c r="Z35" s="307"/>
      <c r="AA35" s="307"/>
      <c r="AB35" s="307"/>
      <c r="AC35" s="46"/>
      <c r="AD35" s="46"/>
      <c r="AE35" s="46"/>
      <c r="AF35" s="46"/>
      <c r="AG35" s="46"/>
      <c r="AH35" s="46"/>
      <c r="AI35" s="46"/>
      <c r="AJ35" s="46"/>
      <c r="AK35" s="308">
        <f>SUM(AK26:AK33)</f>
        <v>0</v>
      </c>
      <c r="AL35" s="307"/>
      <c r="AM35" s="307"/>
      <c r="AN35" s="307"/>
      <c r="AO35" s="309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Cunek042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10" t="str">
        <f>K6</f>
        <v>Chodník ul.M.Alše - V.etapa</v>
      </c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1"/>
      <c r="AG85" s="311"/>
      <c r="AH85" s="311"/>
      <c r="AI85" s="311"/>
      <c r="AJ85" s="311"/>
      <c r="AK85" s="311"/>
      <c r="AL85" s="311"/>
      <c r="AM85" s="311"/>
      <c r="AN85" s="311"/>
      <c r="AO85" s="311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Valašské Meziříčí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12" t="str">
        <f>IF(AN8="","",AN8)</f>
        <v>27. 9. 2019</v>
      </c>
      <c r="AN87" s="312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Město Valašské Meziříčí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313" t="str">
        <f>IF(E17="","",E17)</f>
        <v>Ing.Pavel Čunek</v>
      </c>
      <c r="AN89" s="314"/>
      <c r="AO89" s="314"/>
      <c r="AP89" s="314"/>
      <c r="AQ89" s="37"/>
      <c r="AR89" s="40"/>
      <c r="AS89" s="315" t="s">
        <v>56</v>
      </c>
      <c r="AT89" s="316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313" t="str">
        <f>IF(E20="","",E20)</f>
        <v>Fajfrová Irena</v>
      </c>
      <c r="AN90" s="314"/>
      <c r="AO90" s="314"/>
      <c r="AP90" s="314"/>
      <c r="AQ90" s="37"/>
      <c r="AR90" s="40"/>
      <c r="AS90" s="317"/>
      <c r="AT90" s="318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19"/>
      <c r="AT91" s="320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21" t="s">
        <v>57</v>
      </c>
      <c r="D92" s="322"/>
      <c r="E92" s="322"/>
      <c r="F92" s="322"/>
      <c r="G92" s="322"/>
      <c r="H92" s="74"/>
      <c r="I92" s="323" t="s">
        <v>58</v>
      </c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4" t="s">
        <v>59</v>
      </c>
      <c r="AH92" s="322"/>
      <c r="AI92" s="322"/>
      <c r="AJ92" s="322"/>
      <c r="AK92" s="322"/>
      <c r="AL92" s="322"/>
      <c r="AM92" s="322"/>
      <c r="AN92" s="323" t="s">
        <v>60</v>
      </c>
      <c r="AO92" s="322"/>
      <c r="AP92" s="325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29">
        <f>ROUND(SUM(AG95:AG96),2)</f>
        <v>0</v>
      </c>
      <c r="AH94" s="329"/>
      <c r="AI94" s="329"/>
      <c r="AJ94" s="329"/>
      <c r="AK94" s="329"/>
      <c r="AL94" s="329"/>
      <c r="AM94" s="329"/>
      <c r="AN94" s="330">
        <f>SUM(AG94,AT94)</f>
        <v>0</v>
      </c>
      <c r="AO94" s="330"/>
      <c r="AP94" s="330"/>
      <c r="AQ94" s="86" t="s">
        <v>1</v>
      </c>
      <c r="AR94" s="87"/>
      <c r="AS94" s="88">
        <f>ROUND(SUM(AS95:AS96),2)</f>
        <v>0</v>
      </c>
      <c r="AT94" s="89">
        <f>ROUND(SUM(AV94:AW94),2)</f>
        <v>0</v>
      </c>
      <c r="AU94" s="90">
        <f>ROUND(SUM(AU95:AU96),5)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ROUND(SUM(AZ95:AZ96),2)</f>
        <v>0</v>
      </c>
      <c r="BA94" s="89">
        <f>ROUND(SUM(BA95:BA96),2)</f>
        <v>0</v>
      </c>
      <c r="BB94" s="89">
        <f>ROUND(SUM(BB95:BB96),2)</f>
        <v>0</v>
      </c>
      <c r="BC94" s="89">
        <f>ROUND(SUM(BC95:BC96),2)</f>
        <v>0</v>
      </c>
      <c r="BD94" s="91">
        <f>ROUND(SUM(BD95:BD96),2)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A95" s="94" t="s">
        <v>80</v>
      </c>
      <c r="B95" s="95"/>
      <c r="C95" s="96"/>
      <c r="D95" s="328" t="s">
        <v>81</v>
      </c>
      <c r="E95" s="328"/>
      <c r="F95" s="328"/>
      <c r="G95" s="328"/>
      <c r="H95" s="328"/>
      <c r="I95" s="97"/>
      <c r="J95" s="328" t="s">
        <v>82</v>
      </c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6">
        <f>'02 - SO 100 - Nový chodník'!J30</f>
        <v>0</v>
      </c>
      <c r="AH95" s="327"/>
      <c r="AI95" s="327"/>
      <c r="AJ95" s="327"/>
      <c r="AK95" s="327"/>
      <c r="AL95" s="327"/>
      <c r="AM95" s="327"/>
      <c r="AN95" s="326">
        <f>SUM(AG95,AT95)</f>
        <v>0</v>
      </c>
      <c r="AO95" s="327"/>
      <c r="AP95" s="327"/>
      <c r="AQ95" s="98" t="s">
        <v>83</v>
      </c>
      <c r="AR95" s="99"/>
      <c r="AS95" s="100">
        <v>0</v>
      </c>
      <c r="AT95" s="101">
        <f>ROUND(SUM(AV95:AW95),2)</f>
        <v>0</v>
      </c>
      <c r="AU95" s="102">
        <f>'02 - SO 100 - Nový chodník'!P128</f>
        <v>0</v>
      </c>
      <c r="AV95" s="101">
        <f>'02 - SO 100 - Nový chodník'!J33</f>
        <v>0</v>
      </c>
      <c r="AW95" s="101">
        <f>'02 - SO 100 - Nový chodník'!J34</f>
        <v>0</v>
      </c>
      <c r="AX95" s="101">
        <f>'02 - SO 100 - Nový chodník'!J35</f>
        <v>0</v>
      </c>
      <c r="AY95" s="101">
        <f>'02 - SO 100 - Nový chodník'!J36</f>
        <v>0</v>
      </c>
      <c r="AZ95" s="101">
        <f>'02 - SO 100 - Nový chodník'!F33</f>
        <v>0</v>
      </c>
      <c r="BA95" s="101">
        <f>'02 - SO 100 - Nový chodník'!F34</f>
        <v>0</v>
      </c>
      <c r="BB95" s="101">
        <f>'02 - SO 100 - Nový chodník'!F35</f>
        <v>0</v>
      </c>
      <c r="BC95" s="101">
        <f>'02 - SO 100 - Nový chodník'!F36</f>
        <v>0</v>
      </c>
      <c r="BD95" s="103">
        <f>'02 - SO 100 - Nový chodník'!F37</f>
        <v>0</v>
      </c>
      <c r="BT95" s="104" t="s">
        <v>84</v>
      </c>
      <c r="BV95" s="104" t="s">
        <v>78</v>
      </c>
      <c r="BW95" s="104" t="s">
        <v>85</v>
      </c>
      <c r="BX95" s="104" t="s">
        <v>5</v>
      </c>
      <c r="CL95" s="104" t="s">
        <v>1</v>
      </c>
      <c r="CM95" s="104" t="s">
        <v>86</v>
      </c>
    </row>
    <row r="96" spans="1:91" s="7" customFormat="1" ht="16.5" customHeight="1">
      <c r="A96" s="94" t="s">
        <v>80</v>
      </c>
      <c r="B96" s="95"/>
      <c r="C96" s="96"/>
      <c r="D96" s="328" t="s">
        <v>87</v>
      </c>
      <c r="E96" s="328"/>
      <c r="F96" s="328"/>
      <c r="G96" s="328"/>
      <c r="H96" s="328"/>
      <c r="I96" s="97"/>
      <c r="J96" s="328" t="s">
        <v>88</v>
      </c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6">
        <f>'03 - SO 400 Veřejné osvět...'!J30</f>
        <v>0</v>
      </c>
      <c r="AH96" s="327"/>
      <c r="AI96" s="327"/>
      <c r="AJ96" s="327"/>
      <c r="AK96" s="327"/>
      <c r="AL96" s="327"/>
      <c r="AM96" s="327"/>
      <c r="AN96" s="326">
        <f>SUM(AG96,AT96)</f>
        <v>0</v>
      </c>
      <c r="AO96" s="327"/>
      <c r="AP96" s="327"/>
      <c r="AQ96" s="98" t="s">
        <v>83</v>
      </c>
      <c r="AR96" s="99"/>
      <c r="AS96" s="105">
        <v>0</v>
      </c>
      <c r="AT96" s="106">
        <f>ROUND(SUM(AV96:AW96),2)</f>
        <v>0</v>
      </c>
      <c r="AU96" s="107">
        <f>'03 - SO 400 Veřejné osvět...'!P118</f>
        <v>0</v>
      </c>
      <c r="AV96" s="106">
        <f>'03 - SO 400 Veřejné osvět...'!J33</f>
        <v>0</v>
      </c>
      <c r="AW96" s="106">
        <f>'03 - SO 400 Veřejné osvět...'!J34</f>
        <v>0</v>
      </c>
      <c r="AX96" s="106">
        <f>'03 - SO 400 Veřejné osvět...'!J35</f>
        <v>0</v>
      </c>
      <c r="AY96" s="106">
        <f>'03 - SO 400 Veřejné osvět...'!J36</f>
        <v>0</v>
      </c>
      <c r="AZ96" s="106">
        <f>'03 - SO 400 Veřejné osvět...'!F33</f>
        <v>0</v>
      </c>
      <c r="BA96" s="106">
        <f>'03 - SO 400 Veřejné osvět...'!F34</f>
        <v>0</v>
      </c>
      <c r="BB96" s="106">
        <f>'03 - SO 400 Veřejné osvět...'!F35</f>
        <v>0</v>
      </c>
      <c r="BC96" s="106">
        <f>'03 - SO 400 Veřejné osvět...'!F36</f>
        <v>0</v>
      </c>
      <c r="BD96" s="108">
        <f>'03 - SO 400 Veřejné osvět...'!F37</f>
        <v>0</v>
      </c>
      <c r="BT96" s="104" t="s">
        <v>84</v>
      </c>
      <c r="BV96" s="104" t="s">
        <v>78</v>
      </c>
      <c r="BW96" s="104" t="s">
        <v>89</v>
      </c>
      <c r="BX96" s="104" t="s">
        <v>5</v>
      </c>
      <c r="CL96" s="104" t="s">
        <v>1</v>
      </c>
      <c r="CM96" s="104" t="s">
        <v>86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algorithmName="SHA-512" hashValue="EW/6xNnbzlDz0rgyLO2kAeBX1ecliDdxI9ThRk7q5pqk0DTUdsWK2GeqmNWvvb8tQsDhAELYMcK/GArj96iykQ==" saltValue="b7E0OIxsu3pNo4lwzITUdJj6B8JZPi8gZBrAp32q/2xTxUlXgVwt2WyYNYZmYVSbtYhSoeTxDGyMaKmPxpr5WQ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2 - SO 100 - Nový chodník'!C2" display="/"/>
    <hyperlink ref="A96" location="'03 - SO 400 Veřejné osvě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9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8" t="s">
        <v>85</v>
      </c>
      <c r="AZ2" s="110" t="s">
        <v>90</v>
      </c>
      <c r="BA2" s="110" t="s">
        <v>1</v>
      </c>
      <c r="BB2" s="110" t="s">
        <v>1</v>
      </c>
      <c r="BC2" s="110" t="s">
        <v>91</v>
      </c>
      <c r="BD2" s="110" t="s">
        <v>86</v>
      </c>
    </row>
    <row r="3" spans="2:56" s="1" customFormat="1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86</v>
      </c>
      <c r="AZ3" s="110" t="s">
        <v>92</v>
      </c>
      <c r="BA3" s="110" t="s">
        <v>1</v>
      </c>
      <c r="BB3" s="110" t="s">
        <v>1</v>
      </c>
      <c r="BC3" s="110" t="s">
        <v>93</v>
      </c>
      <c r="BD3" s="110" t="s">
        <v>86</v>
      </c>
    </row>
    <row r="4" spans="2:56" s="1" customFormat="1" ht="24.95" customHeight="1">
      <c r="B4" s="21"/>
      <c r="D4" s="114" t="s">
        <v>94</v>
      </c>
      <c r="I4" s="109"/>
      <c r="L4" s="21"/>
      <c r="M4" s="115" t="s">
        <v>10</v>
      </c>
      <c r="AT4" s="18" t="s">
        <v>4</v>
      </c>
      <c r="AZ4" s="110" t="s">
        <v>95</v>
      </c>
      <c r="BA4" s="110" t="s">
        <v>1</v>
      </c>
      <c r="BB4" s="110" t="s">
        <v>1</v>
      </c>
      <c r="BC4" s="110" t="s">
        <v>96</v>
      </c>
      <c r="BD4" s="110" t="s">
        <v>86</v>
      </c>
    </row>
    <row r="5" spans="2:56" s="1" customFormat="1" ht="6.95" customHeight="1">
      <c r="B5" s="21"/>
      <c r="I5" s="109"/>
      <c r="L5" s="21"/>
      <c r="AZ5" s="110" t="s">
        <v>97</v>
      </c>
      <c r="BA5" s="110" t="s">
        <v>1</v>
      </c>
      <c r="BB5" s="110" t="s">
        <v>1</v>
      </c>
      <c r="BC5" s="110" t="s">
        <v>98</v>
      </c>
      <c r="BD5" s="110" t="s">
        <v>86</v>
      </c>
    </row>
    <row r="6" spans="2:56" s="1" customFormat="1" ht="12" customHeight="1">
      <c r="B6" s="21"/>
      <c r="D6" s="116" t="s">
        <v>16</v>
      </c>
      <c r="I6" s="109"/>
      <c r="L6" s="21"/>
      <c r="AZ6" s="110" t="s">
        <v>99</v>
      </c>
      <c r="BA6" s="110" t="s">
        <v>1</v>
      </c>
      <c r="BB6" s="110" t="s">
        <v>1</v>
      </c>
      <c r="BC6" s="110" t="s">
        <v>100</v>
      </c>
      <c r="BD6" s="110" t="s">
        <v>86</v>
      </c>
    </row>
    <row r="7" spans="2:56" s="1" customFormat="1" ht="16.5" customHeight="1">
      <c r="B7" s="21"/>
      <c r="E7" s="332" t="str">
        <f>'Rekapitulace stavby'!K6</f>
        <v>Chodník ul.M.Alše - V.etapa</v>
      </c>
      <c r="F7" s="333"/>
      <c r="G7" s="333"/>
      <c r="H7" s="333"/>
      <c r="I7" s="109"/>
      <c r="L7" s="21"/>
      <c r="AZ7" s="110" t="s">
        <v>101</v>
      </c>
      <c r="BA7" s="110" t="s">
        <v>1</v>
      </c>
      <c r="BB7" s="110" t="s">
        <v>1</v>
      </c>
      <c r="BC7" s="110" t="s">
        <v>102</v>
      </c>
      <c r="BD7" s="110" t="s">
        <v>86</v>
      </c>
    </row>
    <row r="8" spans="1:56" s="2" customFormat="1" ht="12" customHeight="1">
      <c r="A8" s="35"/>
      <c r="B8" s="40"/>
      <c r="C8" s="35"/>
      <c r="D8" s="116" t="s">
        <v>103</v>
      </c>
      <c r="E8" s="35"/>
      <c r="F8" s="35"/>
      <c r="G8" s="35"/>
      <c r="H8" s="35"/>
      <c r="I8" s="117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10" t="s">
        <v>104</v>
      </c>
      <c r="BA8" s="110" t="s">
        <v>1</v>
      </c>
      <c r="BB8" s="110" t="s">
        <v>1</v>
      </c>
      <c r="BC8" s="110" t="s">
        <v>105</v>
      </c>
      <c r="BD8" s="110" t="s">
        <v>86</v>
      </c>
    </row>
    <row r="9" spans="1:56" s="2" customFormat="1" ht="16.5" customHeight="1">
      <c r="A9" s="35"/>
      <c r="B9" s="40"/>
      <c r="C9" s="35"/>
      <c r="D9" s="35"/>
      <c r="E9" s="334" t="s">
        <v>106</v>
      </c>
      <c r="F9" s="335"/>
      <c r="G9" s="335"/>
      <c r="H9" s="335"/>
      <c r="I9" s="117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10" t="s">
        <v>107</v>
      </c>
      <c r="BA9" s="110" t="s">
        <v>1</v>
      </c>
      <c r="BB9" s="110" t="s">
        <v>1</v>
      </c>
      <c r="BC9" s="110" t="s">
        <v>108</v>
      </c>
      <c r="BD9" s="110" t="s">
        <v>86</v>
      </c>
    </row>
    <row r="10" spans="1:56" s="2" customFormat="1" ht="11.25">
      <c r="A10" s="35"/>
      <c r="B10" s="40"/>
      <c r="C10" s="35"/>
      <c r="D10" s="35"/>
      <c r="E10" s="35"/>
      <c r="F10" s="35"/>
      <c r="G10" s="35"/>
      <c r="H10" s="35"/>
      <c r="I10" s="117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110" t="s">
        <v>109</v>
      </c>
      <c r="BA10" s="110" t="s">
        <v>1</v>
      </c>
      <c r="BB10" s="110" t="s">
        <v>1</v>
      </c>
      <c r="BC10" s="110" t="s">
        <v>110</v>
      </c>
      <c r="BD10" s="110" t="s">
        <v>86</v>
      </c>
    </row>
    <row r="11" spans="1:56" s="2" customFormat="1" ht="12" customHeight="1">
      <c r="A11" s="35"/>
      <c r="B11" s="40"/>
      <c r="C11" s="35"/>
      <c r="D11" s="116" t="s">
        <v>18</v>
      </c>
      <c r="E11" s="35"/>
      <c r="F11" s="118" t="s">
        <v>1</v>
      </c>
      <c r="G11" s="35"/>
      <c r="H11" s="35"/>
      <c r="I11" s="119" t="s">
        <v>19</v>
      </c>
      <c r="J11" s="11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110" t="s">
        <v>111</v>
      </c>
      <c r="BA11" s="110" t="s">
        <v>1</v>
      </c>
      <c r="BB11" s="110" t="s">
        <v>1</v>
      </c>
      <c r="BC11" s="110" t="s">
        <v>112</v>
      </c>
      <c r="BD11" s="110" t="s">
        <v>86</v>
      </c>
    </row>
    <row r="12" spans="1:56" s="2" customFormat="1" ht="12" customHeight="1">
      <c r="A12" s="35"/>
      <c r="B12" s="40"/>
      <c r="C12" s="35"/>
      <c r="D12" s="116" t="s">
        <v>20</v>
      </c>
      <c r="E12" s="35"/>
      <c r="F12" s="118" t="s">
        <v>21</v>
      </c>
      <c r="G12" s="35"/>
      <c r="H12" s="35"/>
      <c r="I12" s="119" t="s">
        <v>22</v>
      </c>
      <c r="J12" s="120" t="str">
        <f>'Rekapitulace stavby'!AN8</f>
        <v>27. 9. 2019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Z12" s="110" t="s">
        <v>113</v>
      </c>
      <c r="BA12" s="110" t="s">
        <v>1</v>
      </c>
      <c r="BB12" s="110" t="s">
        <v>1</v>
      </c>
      <c r="BC12" s="110" t="s">
        <v>114</v>
      </c>
      <c r="BD12" s="110" t="s">
        <v>86</v>
      </c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7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Z13" s="110" t="s">
        <v>115</v>
      </c>
      <c r="BA13" s="110" t="s">
        <v>1</v>
      </c>
      <c r="BB13" s="110" t="s">
        <v>1</v>
      </c>
      <c r="BC13" s="110" t="s">
        <v>116</v>
      </c>
      <c r="BD13" s="110" t="s">
        <v>86</v>
      </c>
    </row>
    <row r="14" spans="1:56" s="2" customFormat="1" ht="12" customHeight="1">
      <c r="A14" s="35"/>
      <c r="B14" s="40"/>
      <c r="C14" s="35"/>
      <c r="D14" s="116" t="s">
        <v>24</v>
      </c>
      <c r="E14" s="35"/>
      <c r="F14" s="35"/>
      <c r="G14" s="35"/>
      <c r="H14" s="35"/>
      <c r="I14" s="119" t="s">
        <v>25</v>
      </c>
      <c r="J14" s="118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Z14" s="110" t="s">
        <v>117</v>
      </c>
      <c r="BA14" s="110" t="s">
        <v>1</v>
      </c>
      <c r="BB14" s="110" t="s">
        <v>1</v>
      </c>
      <c r="BC14" s="110" t="s">
        <v>118</v>
      </c>
      <c r="BD14" s="110" t="s">
        <v>86</v>
      </c>
    </row>
    <row r="15" spans="1:31" s="2" customFormat="1" ht="18" customHeight="1">
      <c r="A15" s="35"/>
      <c r="B15" s="40"/>
      <c r="C15" s="35"/>
      <c r="D15" s="35"/>
      <c r="E15" s="118" t="s">
        <v>26</v>
      </c>
      <c r="F15" s="35"/>
      <c r="G15" s="35"/>
      <c r="H15" s="35"/>
      <c r="I15" s="119" t="s">
        <v>27</v>
      </c>
      <c r="J15" s="11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7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6" t="s">
        <v>28</v>
      </c>
      <c r="E17" s="35"/>
      <c r="F17" s="35"/>
      <c r="G17" s="35"/>
      <c r="H17" s="35"/>
      <c r="I17" s="119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9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7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6" t="s">
        <v>30</v>
      </c>
      <c r="E20" s="35"/>
      <c r="F20" s="35"/>
      <c r="G20" s="35"/>
      <c r="H20" s="35"/>
      <c r="I20" s="119" t="s">
        <v>25</v>
      </c>
      <c r="J20" s="118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31</v>
      </c>
      <c r="F21" s="35"/>
      <c r="G21" s="35"/>
      <c r="H21" s="35"/>
      <c r="I21" s="119" t="s">
        <v>27</v>
      </c>
      <c r="J21" s="11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7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6" t="s">
        <v>33</v>
      </c>
      <c r="E23" s="35"/>
      <c r="F23" s="35"/>
      <c r="G23" s="35"/>
      <c r="H23" s="35"/>
      <c r="I23" s="119" t="s">
        <v>25</v>
      </c>
      <c r="J23" s="118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34</v>
      </c>
      <c r="F24" s="35"/>
      <c r="G24" s="35"/>
      <c r="H24" s="35"/>
      <c r="I24" s="119" t="s">
        <v>27</v>
      </c>
      <c r="J24" s="11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7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6" t="s">
        <v>35</v>
      </c>
      <c r="E26" s="35"/>
      <c r="F26" s="35"/>
      <c r="G26" s="35"/>
      <c r="H26" s="35"/>
      <c r="I26" s="117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1"/>
      <c r="B27" s="122"/>
      <c r="C27" s="121"/>
      <c r="D27" s="121"/>
      <c r="E27" s="338" t="s">
        <v>1</v>
      </c>
      <c r="F27" s="338"/>
      <c r="G27" s="338"/>
      <c r="H27" s="338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7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6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7" t="s">
        <v>36</v>
      </c>
      <c r="E30" s="35"/>
      <c r="F30" s="35"/>
      <c r="G30" s="35"/>
      <c r="H30" s="35"/>
      <c r="I30" s="117"/>
      <c r="J30" s="128">
        <f>ROUND(J128,2)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6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9" t="s">
        <v>38</v>
      </c>
      <c r="G32" s="35"/>
      <c r="H32" s="35"/>
      <c r="I32" s="130" t="s">
        <v>37</v>
      </c>
      <c r="J32" s="129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1" t="s">
        <v>40</v>
      </c>
      <c r="E33" s="116" t="s">
        <v>41</v>
      </c>
      <c r="F33" s="132">
        <f>ROUND((SUM(BE128:BE261)),2)</f>
        <v>0</v>
      </c>
      <c r="G33" s="35"/>
      <c r="H33" s="35"/>
      <c r="I33" s="133">
        <v>0.21</v>
      </c>
      <c r="J33" s="132">
        <f>ROUND(((SUM(BE128:BE261))*I33),2)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6" t="s">
        <v>42</v>
      </c>
      <c r="F34" s="132">
        <f>ROUND((SUM(BF128:BF261)),2)</f>
        <v>0</v>
      </c>
      <c r="G34" s="35"/>
      <c r="H34" s="35"/>
      <c r="I34" s="133">
        <v>0.15</v>
      </c>
      <c r="J34" s="132">
        <f>ROUND(((SUM(BF128:BF261))*I34),2)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6" t="s">
        <v>43</v>
      </c>
      <c r="F35" s="132">
        <f>ROUND((SUM(BG128:BG261)),2)</f>
        <v>0</v>
      </c>
      <c r="G35" s="35"/>
      <c r="H35" s="35"/>
      <c r="I35" s="133">
        <v>0.21</v>
      </c>
      <c r="J35" s="132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6" t="s">
        <v>44</v>
      </c>
      <c r="F36" s="132">
        <f>ROUND((SUM(BH128:BH261)),2)</f>
        <v>0</v>
      </c>
      <c r="G36" s="35"/>
      <c r="H36" s="35"/>
      <c r="I36" s="133">
        <v>0.15</v>
      </c>
      <c r="J36" s="132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6" t="s">
        <v>45</v>
      </c>
      <c r="F37" s="132">
        <f>ROUND((SUM(BI128:BI261)),2)</f>
        <v>0</v>
      </c>
      <c r="G37" s="35"/>
      <c r="H37" s="35"/>
      <c r="I37" s="133">
        <v>0</v>
      </c>
      <c r="J37" s="132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7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46</v>
      </c>
      <c r="E39" s="136"/>
      <c r="F39" s="136"/>
      <c r="G39" s="137" t="s">
        <v>47</v>
      </c>
      <c r="H39" s="138" t="s">
        <v>48</v>
      </c>
      <c r="I39" s="139"/>
      <c r="J39" s="140">
        <f>SUM(J30:J37)</f>
        <v>0</v>
      </c>
      <c r="K39" s="14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7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2" t="s">
        <v>49</v>
      </c>
      <c r="E50" s="143"/>
      <c r="F50" s="143"/>
      <c r="G50" s="142" t="s">
        <v>50</v>
      </c>
      <c r="H50" s="143"/>
      <c r="I50" s="144"/>
      <c r="J50" s="143"/>
      <c r="K50" s="143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5" t="s">
        <v>51</v>
      </c>
      <c r="E61" s="146"/>
      <c r="F61" s="147" t="s">
        <v>52</v>
      </c>
      <c r="G61" s="145" t="s">
        <v>51</v>
      </c>
      <c r="H61" s="146"/>
      <c r="I61" s="148"/>
      <c r="J61" s="149" t="s">
        <v>52</v>
      </c>
      <c r="K61" s="14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2" t="s">
        <v>53</v>
      </c>
      <c r="E65" s="150"/>
      <c r="F65" s="150"/>
      <c r="G65" s="142" t="s">
        <v>54</v>
      </c>
      <c r="H65" s="150"/>
      <c r="I65" s="151"/>
      <c r="J65" s="150"/>
      <c r="K65" s="15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5" t="s">
        <v>51</v>
      </c>
      <c r="E76" s="146"/>
      <c r="F76" s="147" t="s">
        <v>52</v>
      </c>
      <c r="G76" s="145" t="s">
        <v>51</v>
      </c>
      <c r="H76" s="146"/>
      <c r="I76" s="148"/>
      <c r="J76" s="149" t="s">
        <v>52</v>
      </c>
      <c r="K76" s="14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2"/>
      <c r="C77" s="153"/>
      <c r="D77" s="153"/>
      <c r="E77" s="153"/>
      <c r="F77" s="153"/>
      <c r="G77" s="153"/>
      <c r="H77" s="153"/>
      <c r="I77" s="154"/>
      <c r="J77" s="153"/>
      <c r="K77" s="153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5"/>
      <c r="C81" s="156"/>
      <c r="D81" s="156"/>
      <c r="E81" s="156"/>
      <c r="F81" s="156"/>
      <c r="G81" s="156"/>
      <c r="H81" s="156"/>
      <c r="I81" s="157"/>
      <c r="J81" s="156"/>
      <c r="K81" s="156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119</v>
      </c>
      <c r="D82" s="37"/>
      <c r="E82" s="37"/>
      <c r="F82" s="37"/>
      <c r="G82" s="37"/>
      <c r="H82" s="37"/>
      <c r="I82" s="11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9" t="str">
        <f>E7</f>
        <v>Chodník ul.M.Alše - V.etapa</v>
      </c>
      <c r="F85" s="340"/>
      <c r="G85" s="340"/>
      <c r="H85" s="340"/>
      <c r="I85" s="11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103</v>
      </c>
      <c r="D86" s="37"/>
      <c r="E86" s="37"/>
      <c r="F86" s="37"/>
      <c r="G86" s="37"/>
      <c r="H86" s="37"/>
      <c r="I86" s="11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0" t="str">
        <f>E9</f>
        <v>02 - SO 100 - Nový chodník</v>
      </c>
      <c r="F87" s="341"/>
      <c r="G87" s="341"/>
      <c r="H87" s="341"/>
      <c r="I87" s="11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Valašské Meziříčí</v>
      </c>
      <c r="G89" s="37"/>
      <c r="H89" s="37"/>
      <c r="I89" s="119" t="s">
        <v>22</v>
      </c>
      <c r="J89" s="67" t="str">
        <f>IF(J12="","",J12)</f>
        <v>27. 9. 2019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Valašské Meziříčí</v>
      </c>
      <c r="G91" s="37"/>
      <c r="H91" s="37"/>
      <c r="I91" s="119" t="s">
        <v>30</v>
      </c>
      <c r="J91" s="33" t="str">
        <f>E21</f>
        <v>Ing.Pavel Čunek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9" t="s">
        <v>33</v>
      </c>
      <c r="J92" s="33" t="str">
        <f>E24</f>
        <v>Fajfrová Irena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8" t="s">
        <v>120</v>
      </c>
      <c r="D94" s="159"/>
      <c r="E94" s="159"/>
      <c r="F94" s="159"/>
      <c r="G94" s="159"/>
      <c r="H94" s="159"/>
      <c r="I94" s="160"/>
      <c r="J94" s="161" t="s">
        <v>121</v>
      </c>
      <c r="K94" s="159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122</v>
      </c>
      <c r="D96" s="37"/>
      <c r="E96" s="37"/>
      <c r="F96" s="37"/>
      <c r="G96" s="37"/>
      <c r="H96" s="37"/>
      <c r="I96" s="117"/>
      <c r="J96" s="85">
        <f>J128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123</v>
      </c>
    </row>
    <row r="97" spans="2:12" s="9" customFormat="1" ht="24.95" customHeight="1">
      <c r="B97" s="163"/>
      <c r="C97" s="164"/>
      <c r="D97" s="165" t="s">
        <v>124</v>
      </c>
      <c r="E97" s="166"/>
      <c r="F97" s="166"/>
      <c r="G97" s="166"/>
      <c r="H97" s="166"/>
      <c r="I97" s="167"/>
      <c r="J97" s="168">
        <f>J129</f>
        <v>0</v>
      </c>
      <c r="K97" s="164"/>
      <c r="L97" s="169"/>
    </row>
    <row r="98" spans="2:12" s="10" customFormat="1" ht="19.9" customHeight="1">
      <c r="B98" s="170"/>
      <c r="C98" s="171"/>
      <c r="D98" s="172" t="s">
        <v>125</v>
      </c>
      <c r="E98" s="173"/>
      <c r="F98" s="173"/>
      <c r="G98" s="173"/>
      <c r="H98" s="173"/>
      <c r="I98" s="174"/>
      <c r="J98" s="175">
        <f>J130</f>
        <v>0</v>
      </c>
      <c r="K98" s="171"/>
      <c r="L98" s="176"/>
    </row>
    <row r="99" spans="2:12" s="10" customFormat="1" ht="19.9" customHeight="1">
      <c r="B99" s="170"/>
      <c r="C99" s="171"/>
      <c r="D99" s="172" t="s">
        <v>126</v>
      </c>
      <c r="E99" s="173"/>
      <c r="F99" s="173"/>
      <c r="G99" s="173"/>
      <c r="H99" s="173"/>
      <c r="I99" s="174"/>
      <c r="J99" s="175">
        <f>J163</f>
        <v>0</v>
      </c>
      <c r="K99" s="171"/>
      <c r="L99" s="176"/>
    </row>
    <row r="100" spans="2:12" s="10" customFormat="1" ht="19.9" customHeight="1">
      <c r="B100" s="170"/>
      <c r="C100" s="171"/>
      <c r="D100" s="172" t="s">
        <v>127</v>
      </c>
      <c r="E100" s="173"/>
      <c r="F100" s="173"/>
      <c r="G100" s="173"/>
      <c r="H100" s="173"/>
      <c r="I100" s="174"/>
      <c r="J100" s="175">
        <f>J214</f>
        <v>0</v>
      </c>
      <c r="K100" s="171"/>
      <c r="L100" s="176"/>
    </row>
    <row r="101" spans="2:12" s="10" customFormat="1" ht="19.9" customHeight="1">
      <c r="B101" s="170"/>
      <c r="C101" s="171"/>
      <c r="D101" s="172" t="s">
        <v>128</v>
      </c>
      <c r="E101" s="173"/>
      <c r="F101" s="173"/>
      <c r="G101" s="173"/>
      <c r="H101" s="173"/>
      <c r="I101" s="174"/>
      <c r="J101" s="175">
        <f>J233</f>
        <v>0</v>
      </c>
      <c r="K101" s="171"/>
      <c r="L101" s="176"/>
    </row>
    <row r="102" spans="2:12" s="10" customFormat="1" ht="19.9" customHeight="1">
      <c r="B102" s="170"/>
      <c r="C102" s="171"/>
      <c r="D102" s="172" t="s">
        <v>129</v>
      </c>
      <c r="E102" s="173"/>
      <c r="F102" s="173"/>
      <c r="G102" s="173"/>
      <c r="H102" s="173"/>
      <c r="I102" s="174"/>
      <c r="J102" s="175">
        <f>J247</f>
        <v>0</v>
      </c>
      <c r="K102" s="171"/>
      <c r="L102" s="176"/>
    </row>
    <row r="103" spans="2:12" s="9" customFormat="1" ht="24.95" customHeight="1">
      <c r="B103" s="163"/>
      <c r="C103" s="164"/>
      <c r="D103" s="165" t="s">
        <v>130</v>
      </c>
      <c r="E103" s="166"/>
      <c r="F103" s="166"/>
      <c r="G103" s="166"/>
      <c r="H103" s="166"/>
      <c r="I103" s="167"/>
      <c r="J103" s="168">
        <f>J249</f>
        <v>0</v>
      </c>
      <c r="K103" s="164"/>
      <c r="L103" s="169"/>
    </row>
    <row r="104" spans="2:12" s="10" customFormat="1" ht="19.9" customHeight="1">
      <c r="B104" s="170"/>
      <c r="C104" s="171"/>
      <c r="D104" s="172" t="s">
        <v>131</v>
      </c>
      <c r="E104" s="173"/>
      <c r="F104" s="173"/>
      <c r="G104" s="173"/>
      <c r="H104" s="173"/>
      <c r="I104" s="174"/>
      <c r="J104" s="175">
        <f>J250</f>
        <v>0</v>
      </c>
      <c r="K104" s="171"/>
      <c r="L104" s="176"/>
    </row>
    <row r="105" spans="2:12" s="10" customFormat="1" ht="19.9" customHeight="1">
      <c r="B105" s="170"/>
      <c r="C105" s="171"/>
      <c r="D105" s="172" t="s">
        <v>132</v>
      </c>
      <c r="E105" s="173"/>
      <c r="F105" s="173"/>
      <c r="G105" s="173"/>
      <c r="H105" s="173"/>
      <c r="I105" s="174"/>
      <c r="J105" s="175">
        <f>J253</f>
        <v>0</v>
      </c>
      <c r="K105" s="171"/>
      <c r="L105" s="176"/>
    </row>
    <row r="106" spans="2:12" s="10" customFormat="1" ht="19.9" customHeight="1">
      <c r="B106" s="170"/>
      <c r="C106" s="171"/>
      <c r="D106" s="172" t="s">
        <v>133</v>
      </c>
      <c r="E106" s="173"/>
      <c r="F106" s="173"/>
      <c r="G106" s="173"/>
      <c r="H106" s="173"/>
      <c r="I106" s="174"/>
      <c r="J106" s="175">
        <f>J255</f>
        <v>0</v>
      </c>
      <c r="K106" s="171"/>
      <c r="L106" s="176"/>
    </row>
    <row r="107" spans="2:12" s="10" customFormat="1" ht="19.9" customHeight="1">
      <c r="B107" s="170"/>
      <c r="C107" s="171"/>
      <c r="D107" s="172" t="s">
        <v>134</v>
      </c>
      <c r="E107" s="173"/>
      <c r="F107" s="173"/>
      <c r="G107" s="173"/>
      <c r="H107" s="173"/>
      <c r="I107" s="174"/>
      <c r="J107" s="175">
        <f>J257</f>
        <v>0</v>
      </c>
      <c r="K107" s="171"/>
      <c r="L107" s="176"/>
    </row>
    <row r="108" spans="2:12" s="10" customFormat="1" ht="19.9" customHeight="1">
      <c r="B108" s="170"/>
      <c r="C108" s="171"/>
      <c r="D108" s="172" t="s">
        <v>135</v>
      </c>
      <c r="E108" s="173"/>
      <c r="F108" s="173"/>
      <c r="G108" s="173"/>
      <c r="H108" s="173"/>
      <c r="I108" s="174"/>
      <c r="J108" s="175">
        <f>J259</f>
        <v>0</v>
      </c>
      <c r="K108" s="171"/>
      <c r="L108" s="176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11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154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157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4" t="s">
        <v>136</v>
      </c>
      <c r="D115" s="37"/>
      <c r="E115" s="37"/>
      <c r="F115" s="37"/>
      <c r="G115" s="37"/>
      <c r="H115" s="37"/>
      <c r="I115" s="11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16</v>
      </c>
      <c r="D117" s="37"/>
      <c r="E117" s="37"/>
      <c r="F117" s="37"/>
      <c r="G117" s="37"/>
      <c r="H117" s="37"/>
      <c r="I117" s="11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39" t="str">
        <f>E7</f>
        <v>Chodník ul.M.Alše - V.etapa</v>
      </c>
      <c r="F118" s="340"/>
      <c r="G118" s="340"/>
      <c r="H118" s="340"/>
      <c r="I118" s="11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103</v>
      </c>
      <c r="D119" s="37"/>
      <c r="E119" s="37"/>
      <c r="F119" s="37"/>
      <c r="G119" s="37"/>
      <c r="H119" s="37"/>
      <c r="I119" s="11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10" t="str">
        <f>E9</f>
        <v>02 - SO 100 - Nový chodník</v>
      </c>
      <c r="F120" s="341"/>
      <c r="G120" s="341"/>
      <c r="H120" s="341"/>
      <c r="I120" s="11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1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20</v>
      </c>
      <c r="D122" s="37"/>
      <c r="E122" s="37"/>
      <c r="F122" s="28" t="str">
        <f>F12</f>
        <v>Valašské Meziříčí</v>
      </c>
      <c r="G122" s="37"/>
      <c r="H122" s="37"/>
      <c r="I122" s="119" t="s">
        <v>22</v>
      </c>
      <c r="J122" s="67" t="str">
        <f>IF(J12="","",J12)</f>
        <v>27. 9. 2019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1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24</v>
      </c>
      <c r="D124" s="37"/>
      <c r="E124" s="37"/>
      <c r="F124" s="28" t="str">
        <f>E15</f>
        <v>Město Valašské Meziříčí</v>
      </c>
      <c r="G124" s="37"/>
      <c r="H124" s="37"/>
      <c r="I124" s="119" t="s">
        <v>30</v>
      </c>
      <c r="J124" s="33" t="str">
        <f>E21</f>
        <v>Ing.Pavel Čunek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28</v>
      </c>
      <c r="D125" s="37"/>
      <c r="E125" s="37"/>
      <c r="F125" s="28" t="str">
        <f>IF(E18="","",E18)</f>
        <v>Vyplň údaj</v>
      </c>
      <c r="G125" s="37"/>
      <c r="H125" s="37"/>
      <c r="I125" s="119" t="s">
        <v>33</v>
      </c>
      <c r="J125" s="33" t="str">
        <f>E24</f>
        <v>Fajfrová Irena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11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77"/>
      <c r="B127" s="178"/>
      <c r="C127" s="179" t="s">
        <v>137</v>
      </c>
      <c r="D127" s="180" t="s">
        <v>61</v>
      </c>
      <c r="E127" s="180" t="s">
        <v>57</v>
      </c>
      <c r="F127" s="180" t="s">
        <v>58</v>
      </c>
      <c r="G127" s="180" t="s">
        <v>138</v>
      </c>
      <c r="H127" s="180" t="s">
        <v>139</v>
      </c>
      <c r="I127" s="181" t="s">
        <v>140</v>
      </c>
      <c r="J127" s="180" t="s">
        <v>121</v>
      </c>
      <c r="K127" s="182" t="s">
        <v>141</v>
      </c>
      <c r="L127" s="183"/>
      <c r="M127" s="76" t="s">
        <v>1</v>
      </c>
      <c r="N127" s="77" t="s">
        <v>40</v>
      </c>
      <c r="O127" s="77" t="s">
        <v>142</v>
      </c>
      <c r="P127" s="77" t="s">
        <v>143</v>
      </c>
      <c r="Q127" s="77" t="s">
        <v>144</v>
      </c>
      <c r="R127" s="77" t="s">
        <v>145</v>
      </c>
      <c r="S127" s="77" t="s">
        <v>146</v>
      </c>
      <c r="T127" s="78" t="s">
        <v>147</v>
      </c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</row>
    <row r="128" spans="1:63" s="2" customFormat="1" ht="22.9" customHeight="1">
      <c r="A128" s="35"/>
      <c r="B128" s="36"/>
      <c r="C128" s="83" t="s">
        <v>148</v>
      </c>
      <c r="D128" s="37"/>
      <c r="E128" s="37"/>
      <c r="F128" s="37"/>
      <c r="G128" s="37"/>
      <c r="H128" s="37"/>
      <c r="I128" s="117"/>
      <c r="J128" s="184">
        <f>BK128</f>
        <v>0</v>
      </c>
      <c r="K128" s="37"/>
      <c r="L128" s="40"/>
      <c r="M128" s="79"/>
      <c r="N128" s="185"/>
      <c r="O128" s="80"/>
      <c r="P128" s="186">
        <f>P129+P249</f>
        <v>0</v>
      </c>
      <c r="Q128" s="80"/>
      <c r="R128" s="186">
        <f>R129+R249</f>
        <v>281.54884590000006</v>
      </c>
      <c r="S128" s="80"/>
      <c r="T128" s="187">
        <f>T129+T249</f>
        <v>228.98059999999998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75</v>
      </c>
      <c r="AU128" s="18" t="s">
        <v>123</v>
      </c>
      <c r="BK128" s="188">
        <f>BK129+BK249</f>
        <v>0</v>
      </c>
    </row>
    <row r="129" spans="2:63" s="12" customFormat="1" ht="25.9" customHeight="1">
      <c r="B129" s="189"/>
      <c r="C129" s="190"/>
      <c r="D129" s="191" t="s">
        <v>75</v>
      </c>
      <c r="E129" s="192" t="s">
        <v>149</v>
      </c>
      <c r="F129" s="192" t="s">
        <v>150</v>
      </c>
      <c r="G129" s="190"/>
      <c r="H129" s="190"/>
      <c r="I129" s="193"/>
      <c r="J129" s="194">
        <f>BK129</f>
        <v>0</v>
      </c>
      <c r="K129" s="190"/>
      <c r="L129" s="195"/>
      <c r="M129" s="196"/>
      <c r="N129" s="197"/>
      <c r="O129" s="197"/>
      <c r="P129" s="198">
        <f>P130+P163+P214+P233+P247</f>
        <v>0</v>
      </c>
      <c r="Q129" s="197"/>
      <c r="R129" s="198">
        <f>R130+R163+R214+R233+R247</f>
        <v>281.54884590000006</v>
      </c>
      <c r="S129" s="197"/>
      <c r="T129" s="199">
        <f>T130+T163+T214+T233+T247</f>
        <v>228.98059999999998</v>
      </c>
      <c r="AR129" s="200" t="s">
        <v>84</v>
      </c>
      <c r="AT129" s="201" t="s">
        <v>75</v>
      </c>
      <c r="AU129" s="201" t="s">
        <v>76</v>
      </c>
      <c r="AY129" s="200" t="s">
        <v>151</v>
      </c>
      <c r="BK129" s="202">
        <f>BK130+BK163+BK214+BK233+BK247</f>
        <v>0</v>
      </c>
    </row>
    <row r="130" spans="2:63" s="12" customFormat="1" ht="22.9" customHeight="1">
      <c r="B130" s="189"/>
      <c r="C130" s="190"/>
      <c r="D130" s="191" t="s">
        <v>75</v>
      </c>
      <c r="E130" s="203" t="s">
        <v>84</v>
      </c>
      <c r="F130" s="203" t="s">
        <v>152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SUM(P131:P162)</f>
        <v>0</v>
      </c>
      <c r="Q130" s="197"/>
      <c r="R130" s="198">
        <f>SUM(R131:R162)</f>
        <v>0.06617</v>
      </c>
      <c r="S130" s="197"/>
      <c r="T130" s="199">
        <f>SUM(T131:T162)</f>
        <v>228.98059999999998</v>
      </c>
      <c r="AR130" s="200" t="s">
        <v>84</v>
      </c>
      <c r="AT130" s="201" t="s">
        <v>75</v>
      </c>
      <c r="AU130" s="201" t="s">
        <v>84</v>
      </c>
      <c r="AY130" s="200" t="s">
        <v>151</v>
      </c>
      <c r="BK130" s="202">
        <f>SUM(BK131:BK162)</f>
        <v>0</v>
      </c>
    </row>
    <row r="131" spans="1:65" s="2" customFormat="1" ht="21.75" customHeight="1">
      <c r="A131" s="35"/>
      <c r="B131" s="36"/>
      <c r="C131" s="205" t="s">
        <v>84</v>
      </c>
      <c r="D131" s="205" t="s">
        <v>153</v>
      </c>
      <c r="E131" s="206" t="s">
        <v>154</v>
      </c>
      <c r="F131" s="207" t="s">
        <v>155</v>
      </c>
      <c r="G131" s="208" t="s">
        <v>156</v>
      </c>
      <c r="H131" s="209">
        <v>59.505</v>
      </c>
      <c r="I131" s="210"/>
      <c r="J131" s="211">
        <f>ROUND(I131*H131,2)</f>
        <v>0</v>
      </c>
      <c r="K131" s="207" t="s">
        <v>157</v>
      </c>
      <c r="L131" s="40"/>
      <c r="M131" s="212" t="s">
        <v>1</v>
      </c>
      <c r="N131" s="213" t="s">
        <v>41</v>
      </c>
      <c r="O131" s="72"/>
      <c r="P131" s="214">
        <f>O131*H131</f>
        <v>0</v>
      </c>
      <c r="Q131" s="214">
        <v>0</v>
      </c>
      <c r="R131" s="214">
        <f>Q131*H131</f>
        <v>0</v>
      </c>
      <c r="S131" s="214">
        <v>0.44</v>
      </c>
      <c r="T131" s="215">
        <f>S131*H131</f>
        <v>26.1822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6" t="s">
        <v>158</v>
      </c>
      <c r="AT131" s="216" t="s">
        <v>153</v>
      </c>
      <c r="AU131" s="216" t="s">
        <v>86</v>
      </c>
      <c r="AY131" s="18" t="s">
        <v>151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84</v>
      </c>
      <c r="BK131" s="217">
        <f>ROUND(I131*H131,2)</f>
        <v>0</v>
      </c>
      <c r="BL131" s="18" t="s">
        <v>158</v>
      </c>
      <c r="BM131" s="216" t="s">
        <v>159</v>
      </c>
    </row>
    <row r="132" spans="2:51" s="13" customFormat="1" ht="11.25">
      <c r="B132" s="218"/>
      <c r="C132" s="219"/>
      <c r="D132" s="220" t="s">
        <v>160</v>
      </c>
      <c r="E132" s="221" t="s">
        <v>1</v>
      </c>
      <c r="F132" s="222" t="s">
        <v>161</v>
      </c>
      <c r="G132" s="219"/>
      <c r="H132" s="221" t="s">
        <v>1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160</v>
      </c>
      <c r="AU132" s="228" t="s">
        <v>86</v>
      </c>
      <c r="AV132" s="13" t="s">
        <v>84</v>
      </c>
      <c r="AW132" s="13" t="s">
        <v>32</v>
      </c>
      <c r="AX132" s="13" t="s">
        <v>76</v>
      </c>
      <c r="AY132" s="228" t="s">
        <v>151</v>
      </c>
    </row>
    <row r="133" spans="2:51" s="14" customFormat="1" ht="11.25">
      <c r="B133" s="229"/>
      <c r="C133" s="230"/>
      <c r="D133" s="220" t="s">
        <v>160</v>
      </c>
      <c r="E133" s="231" t="s">
        <v>1</v>
      </c>
      <c r="F133" s="232" t="s">
        <v>162</v>
      </c>
      <c r="G133" s="230"/>
      <c r="H133" s="233">
        <v>59.505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160</v>
      </c>
      <c r="AU133" s="239" t="s">
        <v>86</v>
      </c>
      <c r="AV133" s="14" t="s">
        <v>86</v>
      </c>
      <c r="AW133" s="14" t="s">
        <v>32</v>
      </c>
      <c r="AX133" s="14" t="s">
        <v>84</v>
      </c>
      <c r="AY133" s="239" t="s">
        <v>151</v>
      </c>
    </row>
    <row r="134" spans="1:65" s="2" customFormat="1" ht="16.5" customHeight="1">
      <c r="A134" s="35"/>
      <c r="B134" s="36"/>
      <c r="C134" s="205" t="s">
        <v>86</v>
      </c>
      <c r="D134" s="205" t="s">
        <v>153</v>
      </c>
      <c r="E134" s="206" t="s">
        <v>163</v>
      </c>
      <c r="F134" s="207" t="s">
        <v>164</v>
      </c>
      <c r="G134" s="208" t="s">
        <v>156</v>
      </c>
      <c r="H134" s="209">
        <v>59.505</v>
      </c>
      <c r="I134" s="210"/>
      <c r="J134" s="211">
        <f>ROUND(I134*H134,2)</f>
        <v>0</v>
      </c>
      <c r="K134" s="207" t="s">
        <v>157</v>
      </c>
      <c r="L134" s="40"/>
      <c r="M134" s="212" t="s">
        <v>1</v>
      </c>
      <c r="N134" s="213" t="s">
        <v>41</v>
      </c>
      <c r="O134" s="72"/>
      <c r="P134" s="214">
        <f>O134*H134</f>
        <v>0</v>
      </c>
      <c r="Q134" s="214">
        <v>0</v>
      </c>
      <c r="R134" s="214">
        <f>Q134*H134</f>
        <v>0</v>
      </c>
      <c r="S134" s="214">
        <v>0.316</v>
      </c>
      <c r="T134" s="215">
        <f>S134*H134</f>
        <v>18.80358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6" t="s">
        <v>158</v>
      </c>
      <c r="AT134" s="216" t="s">
        <v>153</v>
      </c>
      <c r="AU134" s="216" t="s">
        <v>86</v>
      </c>
      <c r="AY134" s="18" t="s">
        <v>151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84</v>
      </c>
      <c r="BK134" s="217">
        <f>ROUND(I134*H134,2)</f>
        <v>0</v>
      </c>
      <c r="BL134" s="18" t="s">
        <v>158</v>
      </c>
      <c r="BM134" s="216" t="s">
        <v>165</v>
      </c>
    </row>
    <row r="135" spans="2:51" s="13" customFormat="1" ht="11.25">
      <c r="B135" s="218"/>
      <c r="C135" s="219"/>
      <c r="D135" s="220" t="s">
        <v>160</v>
      </c>
      <c r="E135" s="221" t="s">
        <v>1</v>
      </c>
      <c r="F135" s="222" t="s">
        <v>161</v>
      </c>
      <c r="G135" s="219"/>
      <c r="H135" s="221" t="s">
        <v>1</v>
      </c>
      <c r="I135" s="223"/>
      <c r="J135" s="219"/>
      <c r="K135" s="219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160</v>
      </c>
      <c r="AU135" s="228" t="s">
        <v>86</v>
      </c>
      <c r="AV135" s="13" t="s">
        <v>84</v>
      </c>
      <c r="AW135" s="13" t="s">
        <v>32</v>
      </c>
      <c r="AX135" s="13" t="s">
        <v>76</v>
      </c>
      <c r="AY135" s="228" t="s">
        <v>151</v>
      </c>
    </row>
    <row r="136" spans="2:51" s="14" customFormat="1" ht="11.25">
      <c r="B136" s="229"/>
      <c r="C136" s="230"/>
      <c r="D136" s="220" t="s">
        <v>160</v>
      </c>
      <c r="E136" s="231" t="s">
        <v>1</v>
      </c>
      <c r="F136" s="232" t="s">
        <v>162</v>
      </c>
      <c r="G136" s="230"/>
      <c r="H136" s="233">
        <v>59.505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160</v>
      </c>
      <c r="AU136" s="239" t="s">
        <v>86</v>
      </c>
      <c r="AV136" s="14" t="s">
        <v>86</v>
      </c>
      <c r="AW136" s="14" t="s">
        <v>32</v>
      </c>
      <c r="AX136" s="14" t="s">
        <v>84</v>
      </c>
      <c r="AY136" s="239" t="s">
        <v>151</v>
      </c>
    </row>
    <row r="137" spans="1:65" s="2" customFormat="1" ht="21.75" customHeight="1">
      <c r="A137" s="35"/>
      <c r="B137" s="36"/>
      <c r="C137" s="205" t="s">
        <v>166</v>
      </c>
      <c r="D137" s="205" t="s">
        <v>153</v>
      </c>
      <c r="E137" s="206" t="s">
        <v>167</v>
      </c>
      <c r="F137" s="207" t="s">
        <v>168</v>
      </c>
      <c r="G137" s="208" t="s">
        <v>156</v>
      </c>
      <c r="H137" s="209">
        <v>63</v>
      </c>
      <c r="I137" s="210"/>
      <c r="J137" s="211">
        <f>ROUND(I137*H137,2)</f>
        <v>0</v>
      </c>
      <c r="K137" s="207" t="s">
        <v>157</v>
      </c>
      <c r="L137" s="40"/>
      <c r="M137" s="212" t="s">
        <v>1</v>
      </c>
      <c r="N137" s="213" t="s">
        <v>41</v>
      </c>
      <c r="O137" s="72"/>
      <c r="P137" s="214">
        <f>O137*H137</f>
        <v>0</v>
      </c>
      <c r="Q137" s="214">
        <v>0</v>
      </c>
      <c r="R137" s="214">
        <f>Q137*H137</f>
        <v>0</v>
      </c>
      <c r="S137" s="214">
        <v>0.44</v>
      </c>
      <c r="T137" s="215">
        <f>S137*H137</f>
        <v>27.72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6" t="s">
        <v>158</v>
      </c>
      <c r="AT137" s="216" t="s">
        <v>153</v>
      </c>
      <c r="AU137" s="216" t="s">
        <v>86</v>
      </c>
      <c r="AY137" s="18" t="s">
        <v>151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84</v>
      </c>
      <c r="BK137" s="217">
        <f>ROUND(I137*H137,2)</f>
        <v>0</v>
      </c>
      <c r="BL137" s="18" t="s">
        <v>158</v>
      </c>
      <c r="BM137" s="216" t="s">
        <v>169</v>
      </c>
    </row>
    <row r="138" spans="2:51" s="14" customFormat="1" ht="11.25">
      <c r="B138" s="229"/>
      <c r="C138" s="230"/>
      <c r="D138" s="220" t="s">
        <v>160</v>
      </c>
      <c r="E138" s="231" t="s">
        <v>1</v>
      </c>
      <c r="F138" s="232" t="s">
        <v>111</v>
      </c>
      <c r="G138" s="230"/>
      <c r="H138" s="233">
        <v>63</v>
      </c>
      <c r="I138" s="234"/>
      <c r="J138" s="230"/>
      <c r="K138" s="230"/>
      <c r="L138" s="235"/>
      <c r="M138" s="236"/>
      <c r="N138" s="237"/>
      <c r="O138" s="237"/>
      <c r="P138" s="237"/>
      <c r="Q138" s="237"/>
      <c r="R138" s="237"/>
      <c r="S138" s="237"/>
      <c r="T138" s="238"/>
      <c r="AT138" s="239" t="s">
        <v>160</v>
      </c>
      <c r="AU138" s="239" t="s">
        <v>86</v>
      </c>
      <c r="AV138" s="14" t="s">
        <v>86</v>
      </c>
      <c r="AW138" s="14" t="s">
        <v>32</v>
      </c>
      <c r="AX138" s="14" t="s">
        <v>84</v>
      </c>
      <c r="AY138" s="239" t="s">
        <v>151</v>
      </c>
    </row>
    <row r="139" spans="1:65" s="2" customFormat="1" ht="21.75" customHeight="1">
      <c r="A139" s="35"/>
      <c r="B139" s="36"/>
      <c r="C139" s="205" t="s">
        <v>158</v>
      </c>
      <c r="D139" s="205" t="s">
        <v>153</v>
      </c>
      <c r="E139" s="206" t="s">
        <v>170</v>
      </c>
      <c r="F139" s="207" t="s">
        <v>171</v>
      </c>
      <c r="G139" s="208" t="s">
        <v>156</v>
      </c>
      <c r="H139" s="209">
        <v>63</v>
      </c>
      <c r="I139" s="210"/>
      <c r="J139" s="211">
        <f>ROUND(I139*H139,2)</f>
        <v>0</v>
      </c>
      <c r="K139" s="207" t="s">
        <v>157</v>
      </c>
      <c r="L139" s="40"/>
      <c r="M139" s="212" t="s">
        <v>1</v>
      </c>
      <c r="N139" s="213" t="s">
        <v>41</v>
      </c>
      <c r="O139" s="72"/>
      <c r="P139" s="214">
        <f>O139*H139</f>
        <v>0</v>
      </c>
      <c r="Q139" s="214">
        <v>0</v>
      </c>
      <c r="R139" s="214">
        <f>Q139*H139</f>
        <v>0</v>
      </c>
      <c r="S139" s="214">
        <v>0.22</v>
      </c>
      <c r="T139" s="215">
        <f>S139*H139</f>
        <v>13.86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6" t="s">
        <v>158</v>
      </c>
      <c r="AT139" s="216" t="s">
        <v>153</v>
      </c>
      <c r="AU139" s="216" t="s">
        <v>86</v>
      </c>
      <c r="AY139" s="18" t="s">
        <v>151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84</v>
      </c>
      <c r="BK139" s="217">
        <f>ROUND(I139*H139,2)</f>
        <v>0</v>
      </c>
      <c r="BL139" s="18" t="s">
        <v>158</v>
      </c>
      <c r="BM139" s="216" t="s">
        <v>172</v>
      </c>
    </row>
    <row r="140" spans="2:51" s="14" customFormat="1" ht="11.25">
      <c r="B140" s="229"/>
      <c r="C140" s="230"/>
      <c r="D140" s="220" t="s">
        <v>160</v>
      </c>
      <c r="E140" s="231" t="s">
        <v>1</v>
      </c>
      <c r="F140" s="232" t="s">
        <v>111</v>
      </c>
      <c r="G140" s="230"/>
      <c r="H140" s="233">
        <v>63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AT140" s="239" t="s">
        <v>160</v>
      </c>
      <c r="AU140" s="239" t="s">
        <v>86</v>
      </c>
      <c r="AV140" s="14" t="s">
        <v>86</v>
      </c>
      <c r="AW140" s="14" t="s">
        <v>32</v>
      </c>
      <c r="AX140" s="14" t="s">
        <v>84</v>
      </c>
      <c r="AY140" s="239" t="s">
        <v>151</v>
      </c>
    </row>
    <row r="141" spans="1:65" s="2" customFormat="1" ht="21.75" customHeight="1">
      <c r="A141" s="35"/>
      <c r="B141" s="36"/>
      <c r="C141" s="205" t="s">
        <v>173</v>
      </c>
      <c r="D141" s="205" t="s">
        <v>153</v>
      </c>
      <c r="E141" s="206" t="s">
        <v>167</v>
      </c>
      <c r="F141" s="207" t="s">
        <v>168</v>
      </c>
      <c r="G141" s="208" t="s">
        <v>156</v>
      </c>
      <c r="H141" s="209">
        <v>138.845</v>
      </c>
      <c r="I141" s="210"/>
      <c r="J141" s="211">
        <f>ROUND(I141*H141,2)</f>
        <v>0</v>
      </c>
      <c r="K141" s="207" t="s">
        <v>157</v>
      </c>
      <c r="L141" s="40"/>
      <c r="M141" s="212" t="s">
        <v>1</v>
      </c>
      <c r="N141" s="213" t="s">
        <v>41</v>
      </c>
      <c r="O141" s="72"/>
      <c r="P141" s="214">
        <f>O141*H141</f>
        <v>0</v>
      </c>
      <c r="Q141" s="214">
        <v>0</v>
      </c>
      <c r="R141" s="214">
        <f>Q141*H141</f>
        <v>0</v>
      </c>
      <c r="S141" s="214">
        <v>0.44</v>
      </c>
      <c r="T141" s="215">
        <f>S141*H141</f>
        <v>61.0918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6" t="s">
        <v>158</v>
      </c>
      <c r="AT141" s="216" t="s">
        <v>153</v>
      </c>
      <c r="AU141" s="216" t="s">
        <v>86</v>
      </c>
      <c r="AY141" s="18" t="s">
        <v>151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84</v>
      </c>
      <c r="BK141" s="217">
        <f>ROUND(I141*H141,2)</f>
        <v>0</v>
      </c>
      <c r="BL141" s="18" t="s">
        <v>158</v>
      </c>
      <c r="BM141" s="216" t="s">
        <v>174</v>
      </c>
    </row>
    <row r="142" spans="2:51" s="14" customFormat="1" ht="11.25">
      <c r="B142" s="229"/>
      <c r="C142" s="230"/>
      <c r="D142" s="220" t="s">
        <v>160</v>
      </c>
      <c r="E142" s="231" t="s">
        <v>1</v>
      </c>
      <c r="F142" s="232" t="s">
        <v>175</v>
      </c>
      <c r="G142" s="230"/>
      <c r="H142" s="233">
        <v>138.845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AT142" s="239" t="s">
        <v>160</v>
      </c>
      <c r="AU142" s="239" t="s">
        <v>86</v>
      </c>
      <c r="AV142" s="14" t="s">
        <v>86</v>
      </c>
      <c r="AW142" s="14" t="s">
        <v>32</v>
      </c>
      <c r="AX142" s="14" t="s">
        <v>84</v>
      </c>
      <c r="AY142" s="239" t="s">
        <v>151</v>
      </c>
    </row>
    <row r="143" spans="1:65" s="2" customFormat="1" ht="21.75" customHeight="1">
      <c r="A143" s="35"/>
      <c r="B143" s="36"/>
      <c r="C143" s="205" t="s">
        <v>176</v>
      </c>
      <c r="D143" s="205" t="s">
        <v>153</v>
      </c>
      <c r="E143" s="206" t="s">
        <v>177</v>
      </c>
      <c r="F143" s="207" t="s">
        <v>178</v>
      </c>
      <c r="G143" s="208" t="s">
        <v>156</v>
      </c>
      <c r="H143" s="209">
        <v>138.845</v>
      </c>
      <c r="I143" s="210"/>
      <c r="J143" s="211">
        <f>ROUND(I143*H143,2)</f>
        <v>0</v>
      </c>
      <c r="K143" s="207" t="s">
        <v>157</v>
      </c>
      <c r="L143" s="40"/>
      <c r="M143" s="212" t="s">
        <v>1</v>
      </c>
      <c r="N143" s="213" t="s">
        <v>41</v>
      </c>
      <c r="O143" s="72"/>
      <c r="P143" s="214">
        <f>O143*H143</f>
        <v>0</v>
      </c>
      <c r="Q143" s="214">
        <v>0</v>
      </c>
      <c r="R143" s="214">
        <f>Q143*H143</f>
        <v>0</v>
      </c>
      <c r="S143" s="214">
        <v>0.316</v>
      </c>
      <c r="T143" s="215">
        <f>S143*H143</f>
        <v>43.87502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6" t="s">
        <v>158</v>
      </c>
      <c r="AT143" s="216" t="s">
        <v>153</v>
      </c>
      <c r="AU143" s="216" t="s">
        <v>86</v>
      </c>
      <c r="AY143" s="18" t="s">
        <v>151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84</v>
      </c>
      <c r="BK143" s="217">
        <f>ROUND(I143*H143,2)</f>
        <v>0</v>
      </c>
      <c r="BL143" s="18" t="s">
        <v>158</v>
      </c>
      <c r="BM143" s="216" t="s">
        <v>179</v>
      </c>
    </row>
    <row r="144" spans="2:51" s="13" customFormat="1" ht="11.25">
      <c r="B144" s="218"/>
      <c r="C144" s="219"/>
      <c r="D144" s="220" t="s">
        <v>160</v>
      </c>
      <c r="E144" s="221" t="s">
        <v>1</v>
      </c>
      <c r="F144" s="222" t="s">
        <v>180</v>
      </c>
      <c r="G144" s="219"/>
      <c r="H144" s="221" t="s">
        <v>1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160</v>
      </c>
      <c r="AU144" s="228" t="s">
        <v>86</v>
      </c>
      <c r="AV144" s="13" t="s">
        <v>84</v>
      </c>
      <c r="AW144" s="13" t="s">
        <v>32</v>
      </c>
      <c r="AX144" s="13" t="s">
        <v>76</v>
      </c>
      <c r="AY144" s="228" t="s">
        <v>151</v>
      </c>
    </row>
    <row r="145" spans="2:51" s="14" customFormat="1" ht="11.25">
      <c r="B145" s="229"/>
      <c r="C145" s="230"/>
      <c r="D145" s="220" t="s">
        <v>160</v>
      </c>
      <c r="E145" s="231" t="s">
        <v>1</v>
      </c>
      <c r="F145" s="232" t="s">
        <v>181</v>
      </c>
      <c r="G145" s="230"/>
      <c r="H145" s="233">
        <v>138.845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160</v>
      </c>
      <c r="AU145" s="239" t="s">
        <v>86</v>
      </c>
      <c r="AV145" s="14" t="s">
        <v>86</v>
      </c>
      <c r="AW145" s="14" t="s">
        <v>32</v>
      </c>
      <c r="AX145" s="14" t="s">
        <v>84</v>
      </c>
      <c r="AY145" s="239" t="s">
        <v>151</v>
      </c>
    </row>
    <row r="146" spans="1:65" s="2" customFormat="1" ht="21.75" customHeight="1">
      <c r="A146" s="35"/>
      <c r="B146" s="36"/>
      <c r="C146" s="205" t="s">
        <v>182</v>
      </c>
      <c r="D146" s="205" t="s">
        <v>153</v>
      </c>
      <c r="E146" s="206" t="s">
        <v>183</v>
      </c>
      <c r="F146" s="207" t="s">
        <v>184</v>
      </c>
      <c r="G146" s="208" t="s">
        <v>156</v>
      </c>
      <c r="H146" s="209">
        <v>63</v>
      </c>
      <c r="I146" s="210"/>
      <c r="J146" s="211">
        <f>ROUND(I146*H146,2)</f>
        <v>0</v>
      </c>
      <c r="K146" s="207" t="s">
        <v>157</v>
      </c>
      <c r="L146" s="40"/>
      <c r="M146" s="212" t="s">
        <v>1</v>
      </c>
      <c r="N146" s="213" t="s">
        <v>41</v>
      </c>
      <c r="O146" s="72"/>
      <c r="P146" s="214">
        <f>O146*H146</f>
        <v>0</v>
      </c>
      <c r="Q146" s="214">
        <v>9E-05</v>
      </c>
      <c r="R146" s="214">
        <f>Q146*H146</f>
        <v>0.0056700000000000006</v>
      </c>
      <c r="S146" s="214">
        <v>0.256</v>
      </c>
      <c r="T146" s="215">
        <f>S146*H146</f>
        <v>16.128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6" t="s">
        <v>158</v>
      </c>
      <c r="AT146" s="216" t="s">
        <v>153</v>
      </c>
      <c r="AU146" s="216" t="s">
        <v>86</v>
      </c>
      <c r="AY146" s="18" t="s">
        <v>151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84</v>
      </c>
      <c r="BK146" s="217">
        <f>ROUND(I146*H146,2)</f>
        <v>0</v>
      </c>
      <c r="BL146" s="18" t="s">
        <v>158</v>
      </c>
      <c r="BM146" s="216" t="s">
        <v>185</v>
      </c>
    </row>
    <row r="147" spans="2:51" s="13" customFormat="1" ht="11.25">
      <c r="B147" s="218"/>
      <c r="C147" s="219"/>
      <c r="D147" s="220" t="s">
        <v>160</v>
      </c>
      <c r="E147" s="221" t="s">
        <v>1</v>
      </c>
      <c r="F147" s="222" t="s">
        <v>186</v>
      </c>
      <c r="G147" s="219"/>
      <c r="H147" s="221" t="s">
        <v>1</v>
      </c>
      <c r="I147" s="223"/>
      <c r="J147" s="219"/>
      <c r="K147" s="219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160</v>
      </c>
      <c r="AU147" s="228" t="s">
        <v>86</v>
      </c>
      <c r="AV147" s="13" t="s">
        <v>84</v>
      </c>
      <c r="AW147" s="13" t="s">
        <v>32</v>
      </c>
      <c r="AX147" s="13" t="s">
        <v>76</v>
      </c>
      <c r="AY147" s="228" t="s">
        <v>151</v>
      </c>
    </row>
    <row r="148" spans="2:51" s="14" customFormat="1" ht="11.25">
      <c r="B148" s="229"/>
      <c r="C148" s="230"/>
      <c r="D148" s="220" t="s">
        <v>160</v>
      </c>
      <c r="E148" s="231" t="s">
        <v>111</v>
      </c>
      <c r="F148" s="232" t="s">
        <v>112</v>
      </c>
      <c r="G148" s="230"/>
      <c r="H148" s="233">
        <v>63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160</v>
      </c>
      <c r="AU148" s="239" t="s">
        <v>86</v>
      </c>
      <c r="AV148" s="14" t="s">
        <v>86</v>
      </c>
      <c r="AW148" s="14" t="s">
        <v>32</v>
      </c>
      <c r="AX148" s="14" t="s">
        <v>84</v>
      </c>
      <c r="AY148" s="239" t="s">
        <v>151</v>
      </c>
    </row>
    <row r="149" spans="1:65" s="2" customFormat="1" ht="16.5" customHeight="1">
      <c r="A149" s="35"/>
      <c r="B149" s="36"/>
      <c r="C149" s="205" t="s">
        <v>187</v>
      </c>
      <c r="D149" s="205" t="s">
        <v>153</v>
      </c>
      <c r="E149" s="206" t="s">
        <v>188</v>
      </c>
      <c r="F149" s="207" t="s">
        <v>189</v>
      </c>
      <c r="G149" s="208" t="s">
        <v>190</v>
      </c>
      <c r="H149" s="209">
        <v>104</v>
      </c>
      <c r="I149" s="210"/>
      <c r="J149" s="211">
        <f>ROUND(I149*H149,2)</f>
        <v>0</v>
      </c>
      <c r="K149" s="207" t="s">
        <v>157</v>
      </c>
      <c r="L149" s="40"/>
      <c r="M149" s="212" t="s">
        <v>1</v>
      </c>
      <c r="N149" s="213" t="s">
        <v>41</v>
      </c>
      <c r="O149" s="72"/>
      <c r="P149" s="214">
        <f>O149*H149</f>
        <v>0</v>
      </c>
      <c r="Q149" s="214">
        <v>0</v>
      </c>
      <c r="R149" s="214">
        <f>Q149*H149</f>
        <v>0</v>
      </c>
      <c r="S149" s="214">
        <v>0.205</v>
      </c>
      <c r="T149" s="215">
        <f>S149*H149</f>
        <v>21.32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6" t="s">
        <v>158</v>
      </c>
      <c r="AT149" s="216" t="s">
        <v>153</v>
      </c>
      <c r="AU149" s="216" t="s">
        <v>86</v>
      </c>
      <c r="AY149" s="18" t="s">
        <v>151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84</v>
      </c>
      <c r="BK149" s="217">
        <f>ROUND(I149*H149,2)</f>
        <v>0</v>
      </c>
      <c r="BL149" s="18" t="s">
        <v>158</v>
      </c>
      <c r="BM149" s="216" t="s">
        <v>191</v>
      </c>
    </row>
    <row r="150" spans="1:65" s="2" customFormat="1" ht="16.5" customHeight="1">
      <c r="A150" s="35"/>
      <c r="B150" s="36"/>
      <c r="C150" s="205" t="s">
        <v>192</v>
      </c>
      <c r="D150" s="205" t="s">
        <v>153</v>
      </c>
      <c r="E150" s="206" t="s">
        <v>193</v>
      </c>
      <c r="F150" s="207" t="s">
        <v>194</v>
      </c>
      <c r="G150" s="208" t="s">
        <v>190</v>
      </c>
      <c r="H150" s="209">
        <v>110</v>
      </c>
      <c r="I150" s="210"/>
      <c r="J150" s="211">
        <f>ROUND(I150*H150,2)</f>
        <v>0</v>
      </c>
      <c r="K150" s="207" t="s">
        <v>157</v>
      </c>
      <c r="L150" s="40"/>
      <c r="M150" s="212" t="s">
        <v>1</v>
      </c>
      <c r="N150" s="213" t="s">
        <v>41</v>
      </c>
      <c r="O150" s="72"/>
      <c r="P150" s="214">
        <f>O150*H150</f>
        <v>0</v>
      </c>
      <c r="Q150" s="214">
        <v>0.00055</v>
      </c>
      <c r="R150" s="214">
        <f>Q150*H150</f>
        <v>0.060500000000000005</v>
      </c>
      <c r="S150" s="214">
        <v>0</v>
      </c>
      <c r="T150" s="21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6" t="s">
        <v>158</v>
      </c>
      <c r="AT150" s="216" t="s">
        <v>153</v>
      </c>
      <c r="AU150" s="216" t="s">
        <v>86</v>
      </c>
      <c r="AY150" s="18" t="s">
        <v>151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84</v>
      </c>
      <c r="BK150" s="217">
        <f>ROUND(I150*H150,2)</f>
        <v>0</v>
      </c>
      <c r="BL150" s="18" t="s">
        <v>158</v>
      </c>
      <c r="BM150" s="216" t="s">
        <v>195</v>
      </c>
    </row>
    <row r="151" spans="1:65" s="2" customFormat="1" ht="16.5" customHeight="1">
      <c r="A151" s="35"/>
      <c r="B151" s="36"/>
      <c r="C151" s="205" t="s">
        <v>196</v>
      </c>
      <c r="D151" s="205" t="s">
        <v>153</v>
      </c>
      <c r="E151" s="206" t="s">
        <v>197</v>
      </c>
      <c r="F151" s="207" t="s">
        <v>198</v>
      </c>
      <c r="G151" s="208" t="s">
        <v>190</v>
      </c>
      <c r="H151" s="209">
        <v>110</v>
      </c>
      <c r="I151" s="210"/>
      <c r="J151" s="211">
        <f>ROUND(I151*H151,2)</f>
        <v>0</v>
      </c>
      <c r="K151" s="207" t="s">
        <v>157</v>
      </c>
      <c r="L151" s="40"/>
      <c r="M151" s="212" t="s">
        <v>1</v>
      </c>
      <c r="N151" s="213" t="s">
        <v>41</v>
      </c>
      <c r="O151" s="72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6" t="s">
        <v>158</v>
      </c>
      <c r="AT151" s="216" t="s">
        <v>153</v>
      </c>
      <c r="AU151" s="216" t="s">
        <v>86</v>
      </c>
      <c r="AY151" s="18" t="s">
        <v>151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84</v>
      </c>
      <c r="BK151" s="217">
        <f>ROUND(I151*H151,2)</f>
        <v>0</v>
      </c>
      <c r="BL151" s="18" t="s">
        <v>158</v>
      </c>
      <c r="BM151" s="216" t="s">
        <v>199</v>
      </c>
    </row>
    <row r="152" spans="1:65" s="2" customFormat="1" ht="21.75" customHeight="1">
      <c r="A152" s="35"/>
      <c r="B152" s="36"/>
      <c r="C152" s="205" t="s">
        <v>200</v>
      </c>
      <c r="D152" s="205" t="s">
        <v>153</v>
      </c>
      <c r="E152" s="206" t="s">
        <v>201</v>
      </c>
      <c r="F152" s="207" t="s">
        <v>202</v>
      </c>
      <c r="G152" s="208" t="s">
        <v>203</v>
      </c>
      <c r="H152" s="209">
        <v>8.775</v>
      </c>
      <c r="I152" s="210"/>
      <c r="J152" s="211">
        <f>ROUND(I152*H152,2)</f>
        <v>0</v>
      </c>
      <c r="K152" s="207" t="s">
        <v>157</v>
      </c>
      <c r="L152" s="40"/>
      <c r="M152" s="212" t="s">
        <v>1</v>
      </c>
      <c r="N152" s="213" t="s">
        <v>41</v>
      </c>
      <c r="O152" s="72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6" t="s">
        <v>158</v>
      </c>
      <c r="AT152" s="216" t="s">
        <v>153</v>
      </c>
      <c r="AU152" s="216" t="s">
        <v>86</v>
      </c>
      <c r="AY152" s="18" t="s">
        <v>151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84</v>
      </c>
      <c r="BK152" s="217">
        <f>ROUND(I152*H152,2)</f>
        <v>0</v>
      </c>
      <c r="BL152" s="18" t="s">
        <v>158</v>
      </c>
      <c r="BM152" s="216" t="s">
        <v>204</v>
      </c>
    </row>
    <row r="153" spans="2:51" s="14" customFormat="1" ht="11.25">
      <c r="B153" s="229"/>
      <c r="C153" s="230"/>
      <c r="D153" s="220" t="s">
        <v>160</v>
      </c>
      <c r="E153" s="231" t="s">
        <v>1</v>
      </c>
      <c r="F153" s="232" t="s">
        <v>205</v>
      </c>
      <c r="G153" s="230"/>
      <c r="H153" s="233">
        <v>83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160</v>
      </c>
      <c r="AU153" s="239" t="s">
        <v>86</v>
      </c>
      <c r="AV153" s="14" t="s">
        <v>86</v>
      </c>
      <c r="AW153" s="14" t="s">
        <v>32</v>
      </c>
      <c r="AX153" s="14" t="s">
        <v>76</v>
      </c>
      <c r="AY153" s="239" t="s">
        <v>151</v>
      </c>
    </row>
    <row r="154" spans="2:51" s="14" customFormat="1" ht="11.25">
      <c r="B154" s="229"/>
      <c r="C154" s="230"/>
      <c r="D154" s="220" t="s">
        <v>160</v>
      </c>
      <c r="E154" s="231" t="s">
        <v>1</v>
      </c>
      <c r="F154" s="232" t="s">
        <v>7</v>
      </c>
      <c r="G154" s="230"/>
      <c r="H154" s="233">
        <v>21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160</v>
      </c>
      <c r="AU154" s="239" t="s">
        <v>86</v>
      </c>
      <c r="AV154" s="14" t="s">
        <v>86</v>
      </c>
      <c r="AW154" s="14" t="s">
        <v>32</v>
      </c>
      <c r="AX154" s="14" t="s">
        <v>76</v>
      </c>
      <c r="AY154" s="239" t="s">
        <v>151</v>
      </c>
    </row>
    <row r="155" spans="2:51" s="14" customFormat="1" ht="11.25">
      <c r="B155" s="229"/>
      <c r="C155" s="230"/>
      <c r="D155" s="220" t="s">
        <v>160</v>
      </c>
      <c r="E155" s="231" t="s">
        <v>1</v>
      </c>
      <c r="F155" s="232" t="s">
        <v>206</v>
      </c>
      <c r="G155" s="230"/>
      <c r="H155" s="233">
        <v>13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160</v>
      </c>
      <c r="AU155" s="239" t="s">
        <v>86</v>
      </c>
      <c r="AV155" s="14" t="s">
        <v>86</v>
      </c>
      <c r="AW155" s="14" t="s">
        <v>32</v>
      </c>
      <c r="AX155" s="14" t="s">
        <v>76</v>
      </c>
      <c r="AY155" s="239" t="s">
        <v>151</v>
      </c>
    </row>
    <row r="156" spans="2:51" s="15" customFormat="1" ht="11.25">
      <c r="B156" s="240"/>
      <c r="C156" s="241"/>
      <c r="D156" s="220" t="s">
        <v>160</v>
      </c>
      <c r="E156" s="242" t="s">
        <v>1</v>
      </c>
      <c r="F156" s="243" t="s">
        <v>207</v>
      </c>
      <c r="G156" s="241"/>
      <c r="H156" s="244">
        <v>117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AT156" s="250" t="s">
        <v>160</v>
      </c>
      <c r="AU156" s="250" t="s">
        <v>86</v>
      </c>
      <c r="AV156" s="15" t="s">
        <v>166</v>
      </c>
      <c r="AW156" s="15" t="s">
        <v>32</v>
      </c>
      <c r="AX156" s="15" t="s">
        <v>76</v>
      </c>
      <c r="AY156" s="250" t="s">
        <v>151</v>
      </c>
    </row>
    <row r="157" spans="2:51" s="14" customFormat="1" ht="11.25">
      <c r="B157" s="229"/>
      <c r="C157" s="230"/>
      <c r="D157" s="220" t="s">
        <v>160</v>
      </c>
      <c r="E157" s="231" t="s">
        <v>113</v>
      </c>
      <c r="F157" s="232" t="s">
        <v>208</v>
      </c>
      <c r="G157" s="230"/>
      <c r="H157" s="233">
        <v>8.775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160</v>
      </c>
      <c r="AU157" s="239" t="s">
        <v>86</v>
      </c>
      <c r="AV157" s="14" t="s">
        <v>86</v>
      </c>
      <c r="AW157" s="14" t="s">
        <v>32</v>
      </c>
      <c r="AX157" s="14" t="s">
        <v>84</v>
      </c>
      <c r="AY157" s="239" t="s">
        <v>151</v>
      </c>
    </row>
    <row r="158" spans="1:65" s="2" customFormat="1" ht="21.75" customHeight="1">
      <c r="A158" s="35"/>
      <c r="B158" s="36"/>
      <c r="C158" s="205" t="s">
        <v>209</v>
      </c>
      <c r="D158" s="205" t="s">
        <v>153</v>
      </c>
      <c r="E158" s="206" t="s">
        <v>210</v>
      </c>
      <c r="F158" s="207" t="s">
        <v>211</v>
      </c>
      <c r="G158" s="208" t="s">
        <v>203</v>
      </c>
      <c r="H158" s="209">
        <v>2.633</v>
      </c>
      <c r="I158" s="210"/>
      <c r="J158" s="211">
        <f>ROUND(I158*H158,2)</f>
        <v>0</v>
      </c>
      <c r="K158" s="207" t="s">
        <v>157</v>
      </c>
      <c r="L158" s="40"/>
      <c r="M158" s="212" t="s">
        <v>1</v>
      </c>
      <c r="N158" s="213" t="s">
        <v>41</v>
      </c>
      <c r="O158" s="72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6" t="s">
        <v>158</v>
      </c>
      <c r="AT158" s="216" t="s">
        <v>153</v>
      </c>
      <c r="AU158" s="216" t="s">
        <v>86</v>
      </c>
      <c r="AY158" s="18" t="s">
        <v>151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84</v>
      </c>
      <c r="BK158" s="217">
        <f>ROUND(I158*H158,2)</f>
        <v>0</v>
      </c>
      <c r="BL158" s="18" t="s">
        <v>158</v>
      </c>
      <c r="BM158" s="216" t="s">
        <v>212</v>
      </c>
    </row>
    <row r="159" spans="2:51" s="14" customFormat="1" ht="11.25">
      <c r="B159" s="229"/>
      <c r="C159" s="230"/>
      <c r="D159" s="220" t="s">
        <v>160</v>
      </c>
      <c r="E159" s="231" t="s">
        <v>1</v>
      </c>
      <c r="F159" s="232" t="s">
        <v>213</v>
      </c>
      <c r="G159" s="230"/>
      <c r="H159" s="233">
        <v>2.633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160</v>
      </c>
      <c r="AU159" s="239" t="s">
        <v>86</v>
      </c>
      <c r="AV159" s="14" t="s">
        <v>86</v>
      </c>
      <c r="AW159" s="14" t="s">
        <v>32</v>
      </c>
      <c r="AX159" s="14" t="s">
        <v>84</v>
      </c>
      <c r="AY159" s="239" t="s">
        <v>151</v>
      </c>
    </row>
    <row r="160" spans="1:65" s="2" customFormat="1" ht="16.5" customHeight="1">
      <c r="A160" s="35"/>
      <c r="B160" s="36"/>
      <c r="C160" s="205" t="s">
        <v>214</v>
      </c>
      <c r="D160" s="205" t="s">
        <v>153</v>
      </c>
      <c r="E160" s="206" t="s">
        <v>215</v>
      </c>
      <c r="F160" s="207" t="s">
        <v>216</v>
      </c>
      <c r="G160" s="208" t="s">
        <v>156</v>
      </c>
      <c r="H160" s="209">
        <v>300</v>
      </c>
      <c r="I160" s="210"/>
      <c r="J160" s="211">
        <f>ROUND(I160*H160,2)</f>
        <v>0</v>
      </c>
      <c r="K160" s="207" t="s">
        <v>157</v>
      </c>
      <c r="L160" s="40"/>
      <c r="M160" s="212" t="s">
        <v>1</v>
      </c>
      <c r="N160" s="213" t="s">
        <v>41</v>
      </c>
      <c r="O160" s="72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6" t="s">
        <v>158</v>
      </c>
      <c r="AT160" s="216" t="s">
        <v>153</v>
      </c>
      <c r="AU160" s="216" t="s">
        <v>86</v>
      </c>
      <c r="AY160" s="18" t="s">
        <v>151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84</v>
      </c>
      <c r="BK160" s="217">
        <f>ROUND(I160*H160,2)</f>
        <v>0</v>
      </c>
      <c r="BL160" s="18" t="s">
        <v>158</v>
      </c>
      <c r="BM160" s="216" t="s">
        <v>217</v>
      </c>
    </row>
    <row r="161" spans="2:51" s="14" customFormat="1" ht="11.25">
      <c r="B161" s="229"/>
      <c r="C161" s="230"/>
      <c r="D161" s="220" t="s">
        <v>160</v>
      </c>
      <c r="E161" s="231" t="s">
        <v>1</v>
      </c>
      <c r="F161" s="232" t="s">
        <v>218</v>
      </c>
      <c r="G161" s="230"/>
      <c r="H161" s="233">
        <v>277.55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160</v>
      </c>
      <c r="AU161" s="239" t="s">
        <v>86</v>
      </c>
      <c r="AV161" s="14" t="s">
        <v>86</v>
      </c>
      <c r="AW161" s="14" t="s">
        <v>32</v>
      </c>
      <c r="AX161" s="14" t="s">
        <v>76</v>
      </c>
      <c r="AY161" s="239" t="s">
        <v>151</v>
      </c>
    </row>
    <row r="162" spans="2:51" s="14" customFormat="1" ht="11.25">
      <c r="B162" s="229"/>
      <c r="C162" s="230"/>
      <c r="D162" s="220" t="s">
        <v>160</v>
      </c>
      <c r="E162" s="231" t="s">
        <v>1</v>
      </c>
      <c r="F162" s="232" t="s">
        <v>219</v>
      </c>
      <c r="G162" s="230"/>
      <c r="H162" s="233">
        <v>300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160</v>
      </c>
      <c r="AU162" s="239" t="s">
        <v>86</v>
      </c>
      <c r="AV162" s="14" t="s">
        <v>86</v>
      </c>
      <c r="AW162" s="14" t="s">
        <v>32</v>
      </c>
      <c r="AX162" s="14" t="s">
        <v>84</v>
      </c>
      <c r="AY162" s="239" t="s">
        <v>151</v>
      </c>
    </row>
    <row r="163" spans="2:63" s="12" customFormat="1" ht="22.9" customHeight="1">
      <c r="B163" s="189"/>
      <c r="C163" s="190"/>
      <c r="D163" s="191" t="s">
        <v>75</v>
      </c>
      <c r="E163" s="203" t="s">
        <v>173</v>
      </c>
      <c r="F163" s="203" t="s">
        <v>220</v>
      </c>
      <c r="G163" s="190"/>
      <c r="H163" s="190"/>
      <c r="I163" s="193"/>
      <c r="J163" s="204">
        <f>BK163</f>
        <v>0</v>
      </c>
      <c r="K163" s="190"/>
      <c r="L163" s="195"/>
      <c r="M163" s="196"/>
      <c r="N163" s="197"/>
      <c r="O163" s="197"/>
      <c r="P163" s="198">
        <f>SUM(P164:P213)</f>
        <v>0</v>
      </c>
      <c r="Q163" s="197"/>
      <c r="R163" s="198">
        <f>SUM(R164:R213)</f>
        <v>244.55320750000004</v>
      </c>
      <c r="S163" s="197"/>
      <c r="T163" s="199">
        <f>SUM(T164:T213)</f>
        <v>0</v>
      </c>
      <c r="AR163" s="200" t="s">
        <v>84</v>
      </c>
      <c r="AT163" s="201" t="s">
        <v>75</v>
      </c>
      <c r="AU163" s="201" t="s">
        <v>84</v>
      </c>
      <c r="AY163" s="200" t="s">
        <v>151</v>
      </c>
      <c r="BK163" s="202">
        <f>SUM(BK164:BK213)</f>
        <v>0</v>
      </c>
    </row>
    <row r="164" spans="1:65" s="2" customFormat="1" ht="16.5" customHeight="1">
      <c r="A164" s="35"/>
      <c r="B164" s="36"/>
      <c r="C164" s="205" t="s">
        <v>221</v>
      </c>
      <c r="D164" s="205" t="s">
        <v>153</v>
      </c>
      <c r="E164" s="206" t="s">
        <v>222</v>
      </c>
      <c r="F164" s="207" t="s">
        <v>223</v>
      </c>
      <c r="G164" s="208" t="s">
        <v>156</v>
      </c>
      <c r="H164" s="209">
        <v>35.1</v>
      </c>
      <c r="I164" s="210"/>
      <c r="J164" s="211">
        <f>ROUND(I164*H164,2)</f>
        <v>0</v>
      </c>
      <c r="K164" s="207" t="s">
        <v>157</v>
      </c>
      <c r="L164" s="40"/>
      <c r="M164" s="212" t="s">
        <v>1</v>
      </c>
      <c r="N164" s="213" t="s">
        <v>41</v>
      </c>
      <c r="O164" s="72"/>
      <c r="P164" s="214">
        <f>O164*H164</f>
        <v>0</v>
      </c>
      <c r="Q164" s="214">
        <v>0.30361</v>
      </c>
      <c r="R164" s="214">
        <f>Q164*H164</f>
        <v>10.656711</v>
      </c>
      <c r="S164" s="214">
        <v>0</v>
      </c>
      <c r="T164" s="21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6" t="s">
        <v>158</v>
      </c>
      <c r="AT164" s="216" t="s">
        <v>153</v>
      </c>
      <c r="AU164" s="216" t="s">
        <v>86</v>
      </c>
      <c r="AY164" s="18" t="s">
        <v>151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84</v>
      </c>
      <c r="BK164" s="217">
        <f>ROUND(I164*H164,2)</f>
        <v>0</v>
      </c>
      <c r="BL164" s="18" t="s">
        <v>158</v>
      </c>
      <c r="BM164" s="216" t="s">
        <v>224</v>
      </c>
    </row>
    <row r="165" spans="2:51" s="14" customFormat="1" ht="11.25">
      <c r="B165" s="229"/>
      <c r="C165" s="230"/>
      <c r="D165" s="220" t="s">
        <v>160</v>
      </c>
      <c r="E165" s="231" t="s">
        <v>1</v>
      </c>
      <c r="F165" s="232" t="s">
        <v>225</v>
      </c>
      <c r="G165" s="230"/>
      <c r="H165" s="233">
        <v>35.1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160</v>
      </c>
      <c r="AU165" s="239" t="s">
        <v>86</v>
      </c>
      <c r="AV165" s="14" t="s">
        <v>86</v>
      </c>
      <c r="AW165" s="14" t="s">
        <v>32</v>
      </c>
      <c r="AX165" s="14" t="s">
        <v>84</v>
      </c>
      <c r="AY165" s="239" t="s">
        <v>151</v>
      </c>
    </row>
    <row r="166" spans="1:65" s="2" customFormat="1" ht="21.75" customHeight="1">
      <c r="A166" s="35"/>
      <c r="B166" s="36"/>
      <c r="C166" s="205" t="s">
        <v>8</v>
      </c>
      <c r="D166" s="205" t="s">
        <v>153</v>
      </c>
      <c r="E166" s="206" t="s">
        <v>226</v>
      </c>
      <c r="F166" s="207" t="s">
        <v>227</v>
      </c>
      <c r="G166" s="208" t="s">
        <v>156</v>
      </c>
      <c r="H166" s="209">
        <v>199.05</v>
      </c>
      <c r="I166" s="210"/>
      <c r="J166" s="211">
        <f>ROUND(I166*H166,2)</f>
        <v>0</v>
      </c>
      <c r="K166" s="207" t="s">
        <v>157</v>
      </c>
      <c r="L166" s="40"/>
      <c r="M166" s="212" t="s">
        <v>1</v>
      </c>
      <c r="N166" s="213" t="s">
        <v>41</v>
      </c>
      <c r="O166" s="72"/>
      <c r="P166" s="214">
        <f>O166*H166</f>
        <v>0</v>
      </c>
      <c r="Q166" s="214">
        <v>0.106</v>
      </c>
      <c r="R166" s="214">
        <f>Q166*H166</f>
        <v>21.0993</v>
      </c>
      <c r="S166" s="214">
        <v>0</v>
      </c>
      <c r="T166" s="21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6" t="s">
        <v>158</v>
      </c>
      <c r="AT166" s="216" t="s">
        <v>153</v>
      </c>
      <c r="AU166" s="216" t="s">
        <v>86</v>
      </c>
      <c r="AY166" s="18" t="s">
        <v>151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84</v>
      </c>
      <c r="BK166" s="217">
        <f>ROUND(I166*H166,2)</f>
        <v>0</v>
      </c>
      <c r="BL166" s="18" t="s">
        <v>158</v>
      </c>
      <c r="BM166" s="216" t="s">
        <v>228</v>
      </c>
    </row>
    <row r="167" spans="2:51" s="14" customFormat="1" ht="11.25">
      <c r="B167" s="229"/>
      <c r="C167" s="230"/>
      <c r="D167" s="220" t="s">
        <v>160</v>
      </c>
      <c r="E167" s="231" t="s">
        <v>1</v>
      </c>
      <c r="F167" s="232" t="s">
        <v>229</v>
      </c>
      <c r="G167" s="230"/>
      <c r="H167" s="233">
        <v>199.05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160</v>
      </c>
      <c r="AU167" s="239" t="s">
        <v>86</v>
      </c>
      <c r="AV167" s="14" t="s">
        <v>86</v>
      </c>
      <c r="AW167" s="14" t="s">
        <v>32</v>
      </c>
      <c r="AX167" s="14" t="s">
        <v>84</v>
      </c>
      <c r="AY167" s="239" t="s">
        <v>151</v>
      </c>
    </row>
    <row r="168" spans="1:65" s="2" customFormat="1" ht="21.75" customHeight="1">
      <c r="A168" s="35"/>
      <c r="B168" s="36"/>
      <c r="C168" s="205" t="s">
        <v>230</v>
      </c>
      <c r="D168" s="205" t="s">
        <v>153</v>
      </c>
      <c r="E168" s="206" t="s">
        <v>231</v>
      </c>
      <c r="F168" s="207" t="s">
        <v>232</v>
      </c>
      <c r="G168" s="208" t="s">
        <v>156</v>
      </c>
      <c r="H168" s="209">
        <v>199.05</v>
      </c>
      <c r="I168" s="210"/>
      <c r="J168" s="211">
        <f>ROUND(I168*H168,2)</f>
        <v>0</v>
      </c>
      <c r="K168" s="207" t="s">
        <v>157</v>
      </c>
      <c r="L168" s="40"/>
      <c r="M168" s="212" t="s">
        <v>1</v>
      </c>
      <c r="N168" s="213" t="s">
        <v>41</v>
      </c>
      <c r="O168" s="72"/>
      <c r="P168" s="214">
        <f>O168*H168</f>
        <v>0</v>
      </c>
      <c r="Q168" s="214">
        <v>0.396</v>
      </c>
      <c r="R168" s="214">
        <f>Q168*H168</f>
        <v>78.8238</v>
      </c>
      <c r="S168" s="214">
        <v>0</v>
      </c>
      <c r="T168" s="21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6" t="s">
        <v>158</v>
      </c>
      <c r="AT168" s="216" t="s">
        <v>153</v>
      </c>
      <c r="AU168" s="216" t="s">
        <v>86</v>
      </c>
      <c r="AY168" s="18" t="s">
        <v>151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84</v>
      </c>
      <c r="BK168" s="217">
        <f>ROUND(I168*H168,2)</f>
        <v>0</v>
      </c>
      <c r="BL168" s="18" t="s">
        <v>158</v>
      </c>
      <c r="BM168" s="216" t="s">
        <v>233</v>
      </c>
    </row>
    <row r="169" spans="2:51" s="14" customFormat="1" ht="11.25">
      <c r="B169" s="229"/>
      <c r="C169" s="230"/>
      <c r="D169" s="220" t="s">
        <v>160</v>
      </c>
      <c r="E169" s="231" t="s">
        <v>1</v>
      </c>
      <c r="F169" s="232" t="s">
        <v>229</v>
      </c>
      <c r="G169" s="230"/>
      <c r="H169" s="233">
        <v>199.05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160</v>
      </c>
      <c r="AU169" s="239" t="s">
        <v>86</v>
      </c>
      <c r="AV169" s="14" t="s">
        <v>86</v>
      </c>
      <c r="AW169" s="14" t="s">
        <v>32</v>
      </c>
      <c r="AX169" s="14" t="s">
        <v>84</v>
      </c>
      <c r="AY169" s="239" t="s">
        <v>151</v>
      </c>
    </row>
    <row r="170" spans="1:65" s="2" customFormat="1" ht="16.5" customHeight="1">
      <c r="A170" s="35"/>
      <c r="B170" s="36"/>
      <c r="C170" s="205" t="s">
        <v>234</v>
      </c>
      <c r="D170" s="205" t="s">
        <v>153</v>
      </c>
      <c r="E170" s="206" t="s">
        <v>235</v>
      </c>
      <c r="F170" s="207" t="s">
        <v>236</v>
      </c>
      <c r="G170" s="208" t="s">
        <v>156</v>
      </c>
      <c r="H170" s="209">
        <v>78.5</v>
      </c>
      <c r="I170" s="210"/>
      <c r="J170" s="211">
        <f>ROUND(I170*H170,2)</f>
        <v>0</v>
      </c>
      <c r="K170" s="207" t="s">
        <v>157</v>
      </c>
      <c r="L170" s="40"/>
      <c r="M170" s="212" t="s">
        <v>1</v>
      </c>
      <c r="N170" s="213" t="s">
        <v>41</v>
      </c>
      <c r="O170" s="72"/>
      <c r="P170" s="214">
        <f>O170*H170</f>
        <v>0</v>
      </c>
      <c r="Q170" s="214">
        <v>0.27994</v>
      </c>
      <c r="R170" s="214">
        <f>Q170*H170</f>
        <v>21.97529</v>
      </c>
      <c r="S170" s="214">
        <v>0</v>
      </c>
      <c r="T170" s="21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6" t="s">
        <v>158</v>
      </c>
      <c r="AT170" s="216" t="s">
        <v>153</v>
      </c>
      <c r="AU170" s="216" t="s">
        <v>86</v>
      </c>
      <c r="AY170" s="18" t="s">
        <v>151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84</v>
      </c>
      <c r="BK170" s="217">
        <f>ROUND(I170*H170,2)</f>
        <v>0</v>
      </c>
      <c r="BL170" s="18" t="s">
        <v>158</v>
      </c>
      <c r="BM170" s="216" t="s">
        <v>237</v>
      </c>
    </row>
    <row r="171" spans="2:51" s="14" customFormat="1" ht="11.25">
      <c r="B171" s="229"/>
      <c r="C171" s="230"/>
      <c r="D171" s="220" t="s">
        <v>160</v>
      </c>
      <c r="E171" s="231" t="s">
        <v>1</v>
      </c>
      <c r="F171" s="232" t="s">
        <v>90</v>
      </c>
      <c r="G171" s="230"/>
      <c r="H171" s="233">
        <v>78.5</v>
      </c>
      <c r="I171" s="234"/>
      <c r="J171" s="230"/>
      <c r="K171" s="230"/>
      <c r="L171" s="235"/>
      <c r="M171" s="236"/>
      <c r="N171" s="237"/>
      <c r="O171" s="237"/>
      <c r="P171" s="237"/>
      <c r="Q171" s="237"/>
      <c r="R171" s="237"/>
      <c r="S171" s="237"/>
      <c r="T171" s="238"/>
      <c r="AT171" s="239" t="s">
        <v>160</v>
      </c>
      <c r="AU171" s="239" t="s">
        <v>86</v>
      </c>
      <c r="AV171" s="14" t="s">
        <v>86</v>
      </c>
      <c r="AW171" s="14" t="s">
        <v>32</v>
      </c>
      <c r="AX171" s="14" t="s">
        <v>84</v>
      </c>
      <c r="AY171" s="239" t="s">
        <v>151</v>
      </c>
    </row>
    <row r="172" spans="1:65" s="2" customFormat="1" ht="21.75" customHeight="1">
      <c r="A172" s="35"/>
      <c r="B172" s="36"/>
      <c r="C172" s="205" t="s">
        <v>238</v>
      </c>
      <c r="D172" s="205" t="s">
        <v>153</v>
      </c>
      <c r="E172" s="206" t="s">
        <v>239</v>
      </c>
      <c r="F172" s="207" t="s">
        <v>240</v>
      </c>
      <c r="G172" s="208" t="s">
        <v>156</v>
      </c>
      <c r="H172" s="209">
        <v>78.5</v>
      </c>
      <c r="I172" s="210"/>
      <c r="J172" s="211">
        <f>ROUND(I172*H172,2)</f>
        <v>0</v>
      </c>
      <c r="K172" s="207" t="s">
        <v>157</v>
      </c>
      <c r="L172" s="40"/>
      <c r="M172" s="212" t="s">
        <v>1</v>
      </c>
      <c r="N172" s="213" t="s">
        <v>41</v>
      </c>
      <c r="O172" s="72"/>
      <c r="P172" s="214">
        <f>O172*H172</f>
        <v>0</v>
      </c>
      <c r="Q172" s="214">
        <v>0.45977</v>
      </c>
      <c r="R172" s="214">
        <f>Q172*H172</f>
        <v>36.091945</v>
      </c>
      <c r="S172" s="214">
        <v>0</v>
      </c>
      <c r="T172" s="21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6" t="s">
        <v>158</v>
      </c>
      <c r="AT172" s="216" t="s">
        <v>153</v>
      </c>
      <c r="AU172" s="216" t="s">
        <v>86</v>
      </c>
      <c r="AY172" s="18" t="s">
        <v>151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84</v>
      </c>
      <c r="BK172" s="217">
        <f>ROUND(I172*H172,2)</f>
        <v>0</v>
      </c>
      <c r="BL172" s="18" t="s">
        <v>158</v>
      </c>
      <c r="BM172" s="216" t="s">
        <v>241</v>
      </c>
    </row>
    <row r="173" spans="2:51" s="14" customFormat="1" ht="11.25">
      <c r="B173" s="229"/>
      <c r="C173" s="230"/>
      <c r="D173" s="220" t="s">
        <v>160</v>
      </c>
      <c r="E173" s="231" t="s">
        <v>1</v>
      </c>
      <c r="F173" s="232" t="s">
        <v>90</v>
      </c>
      <c r="G173" s="230"/>
      <c r="H173" s="233">
        <v>78.5</v>
      </c>
      <c r="I173" s="234"/>
      <c r="J173" s="230"/>
      <c r="K173" s="230"/>
      <c r="L173" s="235"/>
      <c r="M173" s="236"/>
      <c r="N173" s="237"/>
      <c r="O173" s="237"/>
      <c r="P173" s="237"/>
      <c r="Q173" s="237"/>
      <c r="R173" s="237"/>
      <c r="S173" s="237"/>
      <c r="T173" s="238"/>
      <c r="AT173" s="239" t="s">
        <v>160</v>
      </c>
      <c r="AU173" s="239" t="s">
        <v>86</v>
      </c>
      <c r="AV173" s="14" t="s">
        <v>86</v>
      </c>
      <c r="AW173" s="14" t="s">
        <v>32</v>
      </c>
      <c r="AX173" s="14" t="s">
        <v>84</v>
      </c>
      <c r="AY173" s="239" t="s">
        <v>151</v>
      </c>
    </row>
    <row r="174" spans="1:65" s="2" customFormat="1" ht="21.75" customHeight="1">
      <c r="A174" s="35"/>
      <c r="B174" s="36"/>
      <c r="C174" s="205" t="s">
        <v>242</v>
      </c>
      <c r="D174" s="205" t="s">
        <v>153</v>
      </c>
      <c r="E174" s="206" t="s">
        <v>243</v>
      </c>
      <c r="F174" s="207" t="s">
        <v>244</v>
      </c>
      <c r="G174" s="208" t="s">
        <v>156</v>
      </c>
      <c r="H174" s="209">
        <v>157</v>
      </c>
      <c r="I174" s="210"/>
      <c r="J174" s="211">
        <f>ROUND(I174*H174,2)</f>
        <v>0</v>
      </c>
      <c r="K174" s="207" t="s">
        <v>157</v>
      </c>
      <c r="L174" s="40"/>
      <c r="M174" s="212" t="s">
        <v>1</v>
      </c>
      <c r="N174" s="213" t="s">
        <v>41</v>
      </c>
      <c r="O174" s="72"/>
      <c r="P174" s="214">
        <f>O174*H174</f>
        <v>0</v>
      </c>
      <c r="Q174" s="214">
        <v>0.00071</v>
      </c>
      <c r="R174" s="214">
        <f>Q174*H174</f>
        <v>0.11147</v>
      </c>
      <c r="S174" s="214">
        <v>0</v>
      </c>
      <c r="T174" s="21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6" t="s">
        <v>158</v>
      </c>
      <c r="AT174" s="216" t="s">
        <v>153</v>
      </c>
      <c r="AU174" s="216" t="s">
        <v>86</v>
      </c>
      <c r="AY174" s="18" t="s">
        <v>151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84</v>
      </c>
      <c r="BK174" s="217">
        <f>ROUND(I174*H174,2)</f>
        <v>0</v>
      </c>
      <c r="BL174" s="18" t="s">
        <v>158</v>
      </c>
      <c r="BM174" s="216" t="s">
        <v>245</v>
      </c>
    </row>
    <row r="175" spans="2:51" s="14" customFormat="1" ht="11.25">
      <c r="B175" s="229"/>
      <c r="C175" s="230"/>
      <c r="D175" s="220" t="s">
        <v>160</v>
      </c>
      <c r="E175" s="231" t="s">
        <v>1</v>
      </c>
      <c r="F175" s="232" t="s">
        <v>246</v>
      </c>
      <c r="G175" s="230"/>
      <c r="H175" s="233">
        <v>157</v>
      </c>
      <c r="I175" s="234"/>
      <c r="J175" s="230"/>
      <c r="K175" s="230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160</v>
      </c>
      <c r="AU175" s="239" t="s">
        <v>86</v>
      </c>
      <c r="AV175" s="14" t="s">
        <v>86</v>
      </c>
      <c r="AW175" s="14" t="s">
        <v>32</v>
      </c>
      <c r="AX175" s="14" t="s">
        <v>84</v>
      </c>
      <c r="AY175" s="239" t="s">
        <v>151</v>
      </c>
    </row>
    <row r="176" spans="1:65" s="2" customFormat="1" ht="21.75" customHeight="1">
      <c r="A176" s="35"/>
      <c r="B176" s="36"/>
      <c r="C176" s="205" t="s">
        <v>247</v>
      </c>
      <c r="D176" s="205" t="s">
        <v>153</v>
      </c>
      <c r="E176" s="206" t="s">
        <v>248</v>
      </c>
      <c r="F176" s="207" t="s">
        <v>249</v>
      </c>
      <c r="G176" s="208" t="s">
        <v>156</v>
      </c>
      <c r="H176" s="209">
        <v>78.5</v>
      </c>
      <c r="I176" s="210"/>
      <c r="J176" s="211">
        <f>ROUND(I176*H176,2)</f>
        <v>0</v>
      </c>
      <c r="K176" s="207" t="s">
        <v>157</v>
      </c>
      <c r="L176" s="40"/>
      <c r="M176" s="212" t="s">
        <v>1</v>
      </c>
      <c r="N176" s="213" t="s">
        <v>41</v>
      </c>
      <c r="O176" s="72"/>
      <c r="P176" s="214">
        <f>O176*H176</f>
        <v>0</v>
      </c>
      <c r="Q176" s="214">
        <v>0.10373</v>
      </c>
      <c r="R176" s="214">
        <f>Q176*H176</f>
        <v>8.142805000000001</v>
      </c>
      <c r="S176" s="214">
        <v>0</v>
      </c>
      <c r="T176" s="21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6" t="s">
        <v>158</v>
      </c>
      <c r="AT176" s="216" t="s">
        <v>153</v>
      </c>
      <c r="AU176" s="216" t="s">
        <v>86</v>
      </c>
      <c r="AY176" s="18" t="s">
        <v>151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84</v>
      </c>
      <c r="BK176" s="217">
        <f>ROUND(I176*H176,2)</f>
        <v>0</v>
      </c>
      <c r="BL176" s="18" t="s">
        <v>158</v>
      </c>
      <c r="BM176" s="216" t="s">
        <v>250</v>
      </c>
    </row>
    <row r="177" spans="2:51" s="14" customFormat="1" ht="11.25">
      <c r="B177" s="229"/>
      <c r="C177" s="230"/>
      <c r="D177" s="220" t="s">
        <v>160</v>
      </c>
      <c r="E177" s="231" t="s">
        <v>1</v>
      </c>
      <c r="F177" s="232" t="s">
        <v>90</v>
      </c>
      <c r="G177" s="230"/>
      <c r="H177" s="233">
        <v>78.5</v>
      </c>
      <c r="I177" s="234"/>
      <c r="J177" s="230"/>
      <c r="K177" s="230"/>
      <c r="L177" s="235"/>
      <c r="M177" s="236"/>
      <c r="N177" s="237"/>
      <c r="O177" s="237"/>
      <c r="P177" s="237"/>
      <c r="Q177" s="237"/>
      <c r="R177" s="237"/>
      <c r="S177" s="237"/>
      <c r="T177" s="238"/>
      <c r="AT177" s="239" t="s">
        <v>160</v>
      </c>
      <c r="AU177" s="239" t="s">
        <v>86</v>
      </c>
      <c r="AV177" s="14" t="s">
        <v>86</v>
      </c>
      <c r="AW177" s="14" t="s">
        <v>32</v>
      </c>
      <c r="AX177" s="14" t="s">
        <v>84</v>
      </c>
      <c r="AY177" s="239" t="s">
        <v>151</v>
      </c>
    </row>
    <row r="178" spans="1:65" s="2" customFormat="1" ht="21.75" customHeight="1">
      <c r="A178" s="35"/>
      <c r="B178" s="36"/>
      <c r="C178" s="205" t="s">
        <v>7</v>
      </c>
      <c r="D178" s="205" t="s">
        <v>153</v>
      </c>
      <c r="E178" s="206" t="s">
        <v>251</v>
      </c>
      <c r="F178" s="207" t="s">
        <v>252</v>
      </c>
      <c r="G178" s="208" t="s">
        <v>156</v>
      </c>
      <c r="H178" s="209">
        <v>78.5</v>
      </c>
      <c r="I178" s="210"/>
      <c r="J178" s="211">
        <f>ROUND(I178*H178,2)</f>
        <v>0</v>
      </c>
      <c r="K178" s="207" t="s">
        <v>157</v>
      </c>
      <c r="L178" s="40"/>
      <c r="M178" s="212" t="s">
        <v>1</v>
      </c>
      <c r="N178" s="213" t="s">
        <v>41</v>
      </c>
      <c r="O178" s="72"/>
      <c r="P178" s="214">
        <f>O178*H178</f>
        <v>0</v>
      </c>
      <c r="Q178" s="214">
        <v>0.12966</v>
      </c>
      <c r="R178" s="214">
        <f>Q178*H178</f>
        <v>10.17831</v>
      </c>
      <c r="S178" s="214">
        <v>0</v>
      </c>
      <c r="T178" s="21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6" t="s">
        <v>158</v>
      </c>
      <c r="AT178" s="216" t="s">
        <v>153</v>
      </c>
      <c r="AU178" s="216" t="s">
        <v>86</v>
      </c>
      <c r="AY178" s="18" t="s">
        <v>151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84</v>
      </c>
      <c r="BK178" s="217">
        <f>ROUND(I178*H178,2)</f>
        <v>0</v>
      </c>
      <c r="BL178" s="18" t="s">
        <v>158</v>
      </c>
      <c r="BM178" s="216" t="s">
        <v>253</v>
      </c>
    </row>
    <row r="179" spans="2:51" s="13" customFormat="1" ht="11.25">
      <c r="B179" s="218"/>
      <c r="C179" s="219"/>
      <c r="D179" s="220" t="s">
        <v>160</v>
      </c>
      <c r="E179" s="221" t="s">
        <v>1</v>
      </c>
      <c r="F179" s="222" t="s">
        <v>254</v>
      </c>
      <c r="G179" s="219"/>
      <c r="H179" s="221" t="s">
        <v>1</v>
      </c>
      <c r="I179" s="223"/>
      <c r="J179" s="219"/>
      <c r="K179" s="219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160</v>
      </c>
      <c r="AU179" s="228" t="s">
        <v>86</v>
      </c>
      <c r="AV179" s="13" t="s">
        <v>84</v>
      </c>
      <c r="AW179" s="13" t="s">
        <v>32</v>
      </c>
      <c r="AX179" s="13" t="s">
        <v>76</v>
      </c>
      <c r="AY179" s="228" t="s">
        <v>151</v>
      </c>
    </row>
    <row r="180" spans="2:51" s="14" customFormat="1" ht="11.25">
      <c r="B180" s="229"/>
      <c r="C180" s="230"/>
      <c r="D180" s="220" t="s">
        <v>160</v>
      </c>
      <c r="E180" s="231" t="s">
        <v>1</v>
      </c>
      <c r="F180" s="232" t="s">
        <v>90</v>
      </c>
      <c r="G180" s="230"/>
      <c r="H180" s="233">
        <v>78.5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160</v>
      </c>
      <c r="AU180" s="239" t="s">
        <v>86</v>
      </c>
      <c r="AV180" s="14" t="s">
        <v>86</v>
      </c>
      <c r="AW180" s="14" t="s">
        <v>32</v>
      </c>
      <c r="AX180" s="14" t="s">
        <v>84</v>
      </c>
      <c r="AY180" s="239" t="s">
        <v>151</v>
      </c>
    </row>
    <row r="181" spans="1:65" s="2" customFormat="1" ht="21.75" customHeight="1">
      <c r="A181" s="35"/>
      <c r="B181" s="36"/>
      <c r="C181" s="205" t="s">
        <v>255</v>
      </c>
      <c r="D181" s="205" t="s">
        <v>153</v>
      </c>
      <c r="E181" s="206" t="s">
        <v>256</v>
      </c>
      <c r="F181" s="207" t="s">
        <v>257</v>
      </c>
      <c r="G181" s="208" t="s">
        <v>156</v>
      </c>
      <c r="H181" s="209">
        <v>78.5</v>
      </c>
      <c r="I181" s="210"/>
      <c r="J181" s="211">
        <f>ROUND(I181*H181,2)</f>
        <v>0</v>
      </c>
      <c r="K181" s="207" t="s">
        <v>157</v>
      </c>
      <c r="L181" s="40"/>
      <c r="M181" s="212" t="s">
        <v>1</v>
      </c>
      <c r="N181" s="213" t="s">
        <v>41</v>
      </c>
      <c r="O181" s="72"/>
      <c r="P181" s="214">
        <f>O181*H181</f>
        <v>0</v>
      </c>
      <c r="Q181" s="214">
        <v>0.15559</v>
      </c>
      <c r="R181" s="214">
        <f>Q181*H181</f>
        <v>12.213815</v>
      </c>
      <c r="S181" s="214">
        <v>0</v>
      </c>
      <c r="T181" s="21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6" t="s">
        <v>158</v>
      </c>
      <c r="AT181" s="216" t="s">
        <v>153</v>
      </c>
      <c r="AU181" s="216" t="s">
        <v>86</v>
      </c>
      <c r="AY181" s="18" t="s">
        <v>151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84</v>
      </c>
      <c r="BK181" s="217">
        <f>ROUND(I181*H181,2)</f>
        <v>0</v>
      </c>
      <c r="BL181" s="18" t="s">
        <v>158</v>
      </c>
      <c r="BM181" s="216" t="s">
        <v>258</v>
      </c>
    </row>
    <row r="182" spans="2:51" s="13" customFormat="1" ht="11.25">
      <c r="B182" s="218"/>
      <c r="C182" s="219"/>
      <c r="D182" s="220" t="s">
        <v>160</v>
      </c>
      <c r="E182" s="221" t="s">
        <v>1</v>
      </c>
      <c r="F182" s="222" t="s">
        <v>259</v>
      </c>
      <c r="G182" s="219"/>
      <c r="H182" s="221" t="s">
        <v>1</v>
      </c>
      <c r="I182" s="223"/>
      <c r="J182" s="219"/>
      <c r="K182" s="219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160</v>
      </c>
      <c r="AU182" s="228" t="s">
        <v>86</v>
      </c>
      <c r="AV182" s="13" t="s">
        <v>84</v>
      </c>
      <c r="AW182" s="13" t="s">
        <v>32</v>
      </c>
      <c r="AX182" s="13" t="s">
        <v>76</v>
      </c>
      <c r="AY182" s="228" t="s">
        <v>151</v>
      </c>
    </row>
    <row r="183" spans="2:51" s="14" customFormat="1" ht="11.25">
      <c r="B183" s="229"/>
      <c r="C183" s="230"/>
      <c r="D183" s="220" t="s">
        <v>160</v>
      </c>
      <c r="E183" s="231" t="s">
        <v>90</v>
      </c>
      <c r="F183" s="232" t="s">
        <v>260</v>
      </c>
      <c r="G183" s="230"/>
      <c r="H183" s="233">
        <v>78.5</v>
      </c>
      <c r="I183" s="234"/>
      <c r="J183" s="230"/>
      <c r="K183" s="230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160</v>
      </c>
      <c r="AU183" s="239" t="s">
        <v>86</v>
      </c>
      <c r="AV183" s="14" t="s">
        <v>86</v>
      </c>
      <c r="AW183" s="14" t="s">
        <v>32</v>
      </c>
      <c r="AX183" s="14" t="s">
        <v>84</v>
      </c>
      <c r="AY183" s="239" t="s">
        <v>151</v>
      </c>
    </row>
    <row r="184" spans="1:65" s="2" customFormat="1" ht="66.75" customHeight="1">
      <c r="A184" s="35"/>
      <c r="B184" s="36"/>
      <c r="C184" s="205" t="s">
        <v>261</v>
      </c>
      <c r="D184" s="205" t="s">
        <v>153</v>
      </c>
      <c r="E184" s="206" t="s">
        <v>262</v>
      </c>
      <c r="F184" s="207" t="s">
        <v>263</v>
      </c>
      <c r="G184" s="208" t="s">
        <v>156</v>
      </c>
      <c r="H184" s="209">
        <v>187.75</v>
      </c>
      <c r="I184" s="210"/>
      <c r="J184" s="211">
        <f>ROUND(I184*H184,2)</f>
        <v>0</v>
      </c>
      <c r="K184" s="207" t="s">
        <v>157</v>
      </c>
      <c r="L184" s="40"/>
      <c r="M184" s="212" t="s">
        <v>1</v>
      </c>
      <c r="N184" s="213" t="s">
        <v>41</v>
      </c>
      <c r="O184" s="72"/>
      <c r="P184" s="214">
        <f>O184*H184</f>
        <v>0</v>
      </c>
      <c r="Q184" s="214">
        <v>0.08425</v>
      </c>
      <c r="R184" s="214">
        <f>Q184*H184</f>
        <v>15.817937500000001</v>
      </c>
      <c r="S184" s="214">
        <v>0</v>
      </c>
      <c r="T184" s="21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6" t="s">
        <v>158</v>
      </c>
      <c r="AT184" s="216" t="s">
        <v>153</v>
      </c>
      <c r="AU184" s="216" t="s">
        <v>86</v>
      </c>
      <c r="AY184" s="18" t="s">
        <v>151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84</v>
      </c>
      <c r="BK184" s="217">
        <f>ROUND(I184*H184,2)</f>
        <v>0</v>
      </c>
      <c r="BL184" s="18" t="s">
        <v>158</v>
      </c>
      <c r="BM184" s="216" t="s">
        <v>264</v>
      </c>
    </row>
    <row r="185" spans="2:51" s="14" customFormat="1" ht="11.25">
      <c r="B185" s="229"/>
      <c r="C185" s="230"/>
      <c r="D185" s="220" t="s">
        <v>160</v>
      </c>
      <c r="E185" s="231" t="s">
        <v>95</v>
      </c>
      <c r="F185" s="232" t="s">
        <v>265</v>
      </c>
      <c r="G185" s="230"/>
      <c r="H185" s="233">
        <v>150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160</v>
      </c>
      <c r="AU185" s="239" t="s">
        <v>86</v>
      </c>
      <c r="AV185" s="14" t="s">
        <v>86</v>
      </c>
      <c r="AW185" s="14" t="s">
        <v>32</v>
      </c>
      <c r="AX185" s="14" t="s">
        <v>76</v>
      </c>
      <c r="AY185" s="239" t="s">
        <v>151</v>
      </c>
    </row>
    <row r="186" spans="2:51" s="14" customFormat="1" ht="11.25">
      <c r="B186" s="229"/>
      <c r="C186" s="230"/>
      <c r="D186" s="220" t="s">
        <v>160</v>
      </c>
      <c r="E186" s="231" t="s">
        <v>101</v>
      </c>
      <c r="F186" s="232" t="s">
        <v>102</v>
      </c>
      <c r="G186" s="230"/>
      <c r="H186" s="233">
        <v>5.75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160</v>
      </c>
      <c r="AU186" s="239" t="s">
        <v>86</v>
      </c>
      <c r="AV186" s="14" t="s">
        <v>86</v>
      </c>
      <c r="AW186" s="14" t="s">
        <v>32</v>
      </c>
      <c r="AX186" s="14" t="s">
        <v>76</v>
      </c>
      <c r="AY186" s="239" t="s">
        <v>151</v>
      </c>
    </row>
    <row r="187" spans="2:51" s="14" customFormat="1" ht="11.25">
      <c r="B187" s="229"/>
      <c r="C187" s="230"/>
      <c r="D187" s="220" t="s">
        <v>160</v>
      </c>
      <c r="E187" s="231" t="s">
        <v>104</v>
      </c>
      <c r="F187" s="232" t="s">
        <v>105</v>
      </c>
      <c r="G187" s="230"/>
      <c r="H187" s="233">
        <v>7.3</v>
      </c>
      <c r="I187" s="234"/>
      <c r="J187" s="230"/>
      <c r="K187" s="230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160</v>
      </c>
      <c r="AU187" s="239" t="s">
        <v>86</v>
      </c>
      <c r="AV187" s="14" t="s">
        <v>86</v>
      </c>
      <c r="AW187" s="14" t="s">
        <v>32</v>
      </c>
      <c r="AX187" s="14" t="s">
        <v>76</v>
      </c>
      <c r="AY187" s="239" t="s">
        <v>151</v>
      </c>
    </row>
    <row r="188" spans="2:51" s="14" customFormat="1" ht="11.25">
      <c r="B188" s="229"/>
      <c r="C188" s="230"/>
      <c r="D188" s="220" t="s">
        <v>160</v>
      </c>
      <c r="E188" s="231" t="s">
        <v>107</v>
      </c>
      <c r="F188" s="232" t="s">
        <v>266</v>
      </c>
      <c r="G188" s="230"/>
      <c r="H188" s="233">
        <v>24.7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160</v>
      </c>
      <c r="AU188" s="239" t="s">
        <v>86</v>
      </c>
      <c r="AV188" s="14" t="s">
        <v>86</v>
      </c>
      <c r="AW188" s="14" t="s">
        <v>32</v>
      </c>
      <c r="AX188" s="14" t="s">
        <v>76</v>
      </c>
      <c r="AY188" s="239" t="s">
        <v>151</v>
      </c>
    </row>
    <row r="189" spans="2:51" s="16" customFormat="1" ht="11.25">
      <c r="B189" s="251"/>
      <c r="C189" s="252"/>
      <c r="D189" s="220" t="s">
        <v>160</v>
      </c>
      <c r="E189" s="253" t="s">
        <v>92</v>
      </c>
      <c r="F189" s="254" t="s">
        <v>267</v>
      </c>
      <c r="G189" s="252"/>
      <c r="H189" s="255">
        <v>187.75</v>
      </c>
      <c r="I189" s="256"/>
      <c r="J189" s="252"/>
      <c r="K189" s="252"/>
      <c r="L189" s="257"/>
      <c r="M189" s="258"/>
      <c r="N189" s="259"/>
      <c r="O189" s="259"/>
      <c r="P189" s="259"/>
      <c r="Q189" s="259"/>
      <c r="R189" s="259"/>
      <c r="S189" s="259"/>
      <c r="T189" s="260"/>
      <c r="AT189" s="261" t="s">
        <v>160</v>
      </c>
      <c r="AU189" s="261" t="s">
        <v>86</v>
      </c>
      <c r="AV189" s="16" t="s">
        <v>158</v>
      </c>
      <c r="AW189" s="16" t="s">
        <v>32</v>
      </c>
      <c r="AX189" s="16" t="s">
        <v>84</v>
      </c>
      <c r="AY189" s="261" t="s">
        <v>151</v>
      </c>
    </row>
    <row r="190" spans="1:65" s="2" customFormat="1" ht="16.5" customHeight="1">
      <c r="A190" s="35"/>
      <c r="B190" s="36"/>
      <c r="C190" s="262" t="s">
        <v>268</v>
      </c>
      <c r="D190" s="262" t="s">
        <v>269</v>
      </c>
      <c r="E190" s="263" t="s">
        <v>270</v>
      </c>
      <c r="F190" s="264" t="s">
        <v>271</v>
      </c>
      <c r="G190" s="265" t="s">
        <v>156</v>
      </c>
      <c r="H190" s="266">
        <v>157.5</v>
      </c>
      <c r="I190" s="267"/>
      <c r="J190" s="268">
        <f>ROUND(I190*H190,2)</f>
        <v>0</v>
      </c>
      <c r="K190" s="264" t="s">
        <v>157</v>
      </c>
      <c r="L190" s="269"/>
      <c r="M190" s="270" t="s">
        <v>1</v>
      </c>
      <c r="N190" s="271" t="s">
        <v>41</v>
      </c>
      <c r="O190" s="72"/>
      <c r="P190" s="214">
        <f>O190*H190</f>
        <v>0</v>
      </c>
      <c r="Q190" s="214">
        <v>0.131</v>
      </c>
      <c r="R190" s="214">
        <f>Q190*H190</f>
        <v>20.6325</v>
      </c>
      <c r="S190" s="214">
        <v>0</v>
      </c>
      <c r="T190" s="21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6" t="s">
        <v>187</v>
      </c>
      <c r="AT190" s="216" t="s">
        <v>269</v>
      </c>
      <c r="AU190" s="216" t="s">
        <v>86</v>
      </c>
      <c r="AY190" s="18" t="s">
        <v>151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84</v>
      </c>
      <c r="BK190" s="217">
        <f>ROUND(I190*H190,2)</f>
        <v>0</v>
      </c>
      <c r="BL190" s="18" t="s">
        <v>158</v>
      </c>
      <c r="BM190" s="216" t="s">
        <v>272</v>
      </c>
    </row>
    <row r="191" spans="2:51" s="14" customFormat="1" ht="11.25">
      <c r="B191" s="229"/>
      <c r="C191" s="230"/>
      <c r="D191" s="220" t="s">
        <v>160</v>
      </c>
      <c r="E191" s="231" t="s">
        <v>1</v>
      </c>
      <c r="F191" s="232" t="s">
        <v>273</v>
      </c>
      <c r="G191" s="230"/>
      <c r="H191" s="233">
        <v>157.5</v>
      </c>
      <c r="I191" s="234"/>
      <c r="J191" s="230"/>
      <c r="K191" s="230"/>
      <c r="L191" s="235"/>
      <c r="M191" s="236"/>
      <c r="N191" s="237"/>
      <c r="O191" s="237"/>
      <c r="P191" s="237"/>
      <c r="Q191" s="237"/>
      <c r="R191" s="237"/>
      <c r="S191" s="237"/>
      <c r="T191" s="238"/>
      <c r="AT191" s="239" t="s">
        <v>160</v>
      </c>
      <c r="AU191" s="239" t="s">
        <v>86</v>
      </c>
      <c r="AV191" s="14" t="s">
        <v>86</v>
      </c>
      <c r="AW191" s="14" t="s">
        <v>32</v>
      </c>
      <c r="AX191" s="14" t="s">
        <v>84</v>
      </c>
      <c r="AY191" s="239" t="s">
        <v>151</v>
      </c>
    </row>
    <row r="192" spans="1:65" s="2" customFormat="1" ht="21.75" customHeight="1">
      <c r="A192" s="35"/>
      <c r="B192" s="36"/>
      <c r="C192" s="262" t="s">
        <v>274</v>
      </c>
      <c r="D192" s="262" t="s">
        <v>269</v>
      </c>
      <c r="E192" s="263" t="s">
        <v>275</v>
      </c>
      <c r="F192" s="264" t="s">
        <v>276</v>
      </c>
      <c r="G192" s="265" t="s">
        <v>156</v>
      </c>
      <c r="H192" s="266">
        <v>6.038</v>
      </c>
      <c r="I192" s="267"/>
      <c r="J192" s="268">
        <f>ROUND(I192*H192,2)</f>
        <v>0</v>
      </c>
      <c r="K192" s="264" t="s">
        <v>157</v>
      </c>
      <c r="L192" s="269"/>
      <c r="M192" s="270" t="s">
        <v>1</v>
      </c>
      <c r="N192" s="271" t="s">
        <v>41</v>
      </c>
      <c r="O192" s="72"/>
      <c r="P192" s="214">
        <f>O192*H192</f>
        <v>0</v>
      </c>
      <c r="Q192" s="214">
        <v>0.131</v>
      </c>
      <c r="R192" s="214">
        <f>Q192*H192</f>
        <v>0.7909780000000001</v>
      </c>
      <c r="S192" s="214">
        <v>0</v>
      </c>
      <c r="T192" s="21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6" t="s">
        <v>187</v>
      </c>
      <c r="AT192" s="216" t="s">
        <v>269</v>
      </c>
      <c r="AU192" s="216" t="s">
        <v>86</v>
      </c>
      <c r="AY192" s="18" t="s">
        <v>151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84</v>
      </c>
      <c r="BK192" s="217">
        <f>ROUND(I192*H192,2)</f>
        <v>0</v>
      </c>
      <c r="BL192" s="18" t="s">
        <v>158</v>
      </c>
      <c r="BM192" s="216" t="s">
        <v>277</v>
      </c>
    </row>
    <row r="193" spans="2:51" s="14" customFormat="1" ht="11.25">
      <c r="B193" s="229"/>
      <c r="C193" s="230"/>
      <c r="D193" s="220" t="s">
        <v>160</v>
      </c>
      <c r="E193" s="231" t="s">
        <v>1</v>
      </c>
      <c r="F193" s="232" t="s">
        <v>278</v>
      </c>
      <c r="G193" s="230"/>
      <c r="H193" s="233">
        <v>6.038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160</v>
      </c>
      <c r="AU193" s="239" t="s">
        <v>86</v>
      </c>
      <c r="AV193" s="14" t="s">
        <v>86</v>
      </c>
      <c r="AW193" s="14" t="s">
        <v>32</v>
      </c>
      <c r="AX193" s="14" t="s">
        <v>84</v>
      </c>
      <c r="AY193" s="239" t="s">
        <v>151</v>
      </c>
    </row>
    <row r="194" spans="1:65" s="2" customFormat="1" ht="16.5" customHeight="1">
      <c r="A194" s="35"/>
      <c r="B194" s="36"/>
      <c r="C194" s="262" t="s">
        <v>279</v>
      </c>
      <c r="D194" s="262" t="s">
        <v>269</v>
      </c>
      <c r="E194" s="263" t="s">
        <v>280</v>
      </c>
      <c r="F194" s="264" t="s">
        <v>281</v>
      </c>
      <c r="G194" s="265" t="s">
        <v>156</v>
      </c>
      <c r="H194" s="266">
        <v>7.665</v>
      </c>
      <c r="I194" s="267"/>
      <c r="J194" s="268">
        <f>ROUND(I194*H194,2)</f>
        <v>0</v>
      </c>
      <c r="K194" s="264" t="s">
        <v>1</v>
      </c>
      <c r="L194" s="269"/>
      <c r="M194" s="270" t="s">
        <v>1</v>
      </c>
      <c r="N194" s="271" t="s">
        <v>41</v>
      </c>
      <c r="O194" s="72"/>
      <c r="P194" s="214">
        <f>O194*H194</f>
        <v>0</v>
      </c>
      <c r="Q194" s="214">
        <v>0.135</v>
      </c>
      <c r="R194" s="214">
        <f>Q194*H194</f>
        <v>1.034775</v>
      </c>
      <c r="S194" s="214">
        <v>0</v>
      </c>
      <c r="T194" s="21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6" t="s">
        <v>187</v>
      </c>
      <c r="AT194" s="216" t="s">
        <v>269</v>
      </c>
      <c r="AU194" s="216" t="s">
        <v>86</v>
      </c>
      <c r="AY194" s="18" t="s">
        <v>151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84</v>
      </c>
      <c r="BK194" s="217">
        <f>ROUND(I194*H194,2)</f>
        <v>0</v>
      </c>
      <c r="BL194" s="18" t="s">
        <v>158</v>
      </c>
      <c r="BM194" s="216" t="s">
        <v>282</v>
      </c>
    </row>
    <row r="195" spans="2:51" s="14" customFormat="1" ht="11.25">
      <c r="B195" s="229"/>
      <c r="C195" s="230"/>
      <c r="D195" s="220" t="s">
        <v>160</v>
      </c>
      <c r="E195" s="231" t="s">
        <v>1</v>
      </c>
      <c r="F195" s="232" t="s">
        <v>283</v>
      </c>
      <c r="G195" s="230"/>
      <c r="H195" s="233">
        <v>7.665</v>
      </c>
      <c r="I195" s="234"/>
      <c r="J195" s="230"/>
      <c r="K195" s="230"/>
      <c r="L195" s="235"/>
      <c r="M195" s="236"/>
      <c r="N195" s="237"/>
      <c r="O195" s="237"/>
      <c r="P195" s="237"/>
      <c r="Q195" s="237"/>
      <c r="R195" s="237"/>
      <c r="S195" s="237"/>
      <c r="T195" s="238"/>
      <c r="AT195" s="239" t="s">
        <v>160</v>
      </c>
      <c r="AU195" s="239" t="s">
        <v>86</v>
      </c>
      <c r="AV195" s="14" t="s">
        <v>86</v>
      </c>
      <c r="AW195" s="14" t="s">
        <v>32</v>
      </c>
      <c r="AX195" s="14" t="s">
        <v>84</v>
      </c>
      <c r="AY195" s="239" t="s">
        <v>151</v>
      </c>
    </row>
    <row r="196" spans="1:65" s="2" customFormat="1" ht="21.75" customHeight="1">
      <c r="A196" s="35"/>
      <c r="B196" s="36"/>
      <c r="C196" s="262" t="s">
        <v>284</v>
      </c>
      <c r="D196" s="262" t="s">
        <v>269</v>
      </c>
      <c r="E196" s="263" t="s">
        <v>285</v>
      </c>
      <c r="F196" s="264" t="s">
        <v>286</v>
      </c>
      <c r="G196" s="265" t="s">
        <v>156</v>
      </c>
      <c r="H196" s="266">
        <v>25.935</v>
      </c>
      <c r="I196" s="267"/>
      <c r="J196" s="268">
        <f>ROUND(I196*H196,2)</f>
        <v>0</v>
      </c>
      <c r="K196" s="264" t="s">
        <v>1</v>
      </c>
      <c r="L196" s="269"/>
      <c r="M196" s="270" t="s">
        <v>1</v>
      </c>
      <c r="N196" s="271" t="s">
        <v>41</v>
      </c>
      <c r="O196" s="72"/>
      <c r="P196" s="214">
        <f>O196*H196</f>
        <v>0</v>
      </c>
      <c r="Q196" s="214">
        <v>0.135</v>
      </c>
      <c r="R196" s="214">
        <f>Q196*H196</f>
        <v>3.5012250000000003</v>
      </c>
      <c r="S196" s="214">
        <v>0</v>
      </c>
      <c r="T196" s="21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6" t="s">
        <v>187</v>
      </c>
      <c r="AT196" s="216" t="s">
        <v>269</v>
      </c>
      <c r="AU196" s="216" t="s">
        <v>86</v>
      </c>
      <c r="AY196" s="18" t="s">
        <v>151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84</v>
      </c>
      <c r="BK196" s="217">
        <f>ROUND(I196*H196,2)</f>
        <v>0</v>
      </c>
      <c r="BL196" s="18" t="s">
        <v>158</v>
      </c>
      <c r="BM196" s="216" t="s">
        <v>287</v>
      </c>
    </row>
    <row r="197" spans="2:51" s="14" customFormat="1" ht="11.25">
      <c r="B197" s="229"/>
      <c r="C197" s="230"/>
      <c r="D197" s="220" t="s">
        <v>160</v>
      </c>
      <c r="E197" s="231" t="s">
        <v>1</v>
      </c>
      <c r="F197" s="232" t="s">
        <v>288</v>
      </c>
      <c r="G197" s="230"/>
      <c r="H197" s="233">
        <v>25.935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160</v>
      </c>
      <c r="AU197" s="239" t="s">
        <v>86</v>
      </c>
      <c r="AV197" s="14" t="s">
        <v>86</v>
      </c>
      <c r="AW197" s="14" t="s">
        <v>32</v>
      </c>
      <c r="AX197" s="14" t="s">
        <v>84</v>
      </c>
      <c r="AY197" s="239" t="s">
        <v>151</v>
      </c>
    </row>
    <row r="198" spans="1:65" s="2" customFormat="1" ht="33" customHeight="1">
      <c r="A198" s="35"/>
      <c r="B198" s="36"/>
      <c r="C198" s="205" t="s">
        <v>289</v>
      </c>
      <c r="D198" s="205" t="s">
        <v>153</v>
      </c>
      <c r="E198" s="206" t="s">
        <v>290</v>
      </c>
      <c r="F198" s="207" t="s">
        <v>291</v>
      </c>
      <c r="G198" s="208" t="s">
        <v>156</v>
      </c>
      <c r="H198" s="209">
        <v>37.75</v>
      </c>
      <c r="I198" s="210"/>
      <c r="J198" s="211">
        <f>ROUND(I198*H198,2)</f>
        <v>0</v>
      </c>
      <c r="K198" s="207" t="s">
        <v>157</v>
      </c>
      <c r="L198" s="40"/>
      <c r="M198" s="212" t="s">
        <v>1</v>
      </c>
      <c r="N198" s="213" t="s">
        <v>41</v>
      </c>
      <c r="O198" s="72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6" t="s">
        <v>158</v>
      </c>
      <c r="AT198" s="216" t="s">
        <v>153</v>
      </c>
      <c r="AU198" s="216" t="s">
        <v>86</v>
      </c>
      <c r="AY198" s="18" t="s">
        <v>151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84</v>
      </c>
      <c r="BK198" s="217">
        <f>ROUND(I198*H198,2)</f>
        <v>0</v>
      </c>
      <c r="BL198" s="18" t="s">
        <v>158</v>
      </c>
      <c r="BM198" s="216" t="s">
        <v>292</v>
      </c>
    </row>
    <row r="199" spans="2:51" s="14" customFormat="1" ht="11.25">
      <c r="B199" s="229"/>
      <c r="C199" s="230"/>
      <c r="D199" s="220" t="s">
        <v>160</v>
      </c>
      <c r="E199" s="231" t="s">
        <v>1</v>
      </c>
      <c r="F199" s="232" t="s">
        <v>293</v>
      </c>
      <c r="G199" s="230"/>
      <c r="H199" s="233">
        <v>37.75</v>
      </c>
      <c r="I199" s="234"/>
      <c r="J199" s="230"/>
      <c r="K199" s="230"/>
      <c r="L199" s="235"/>
      <c r="M199" s="236"/>
      <c r="N199" s="237"/>
      <c r="O199" s="237"/>
      <c r="P199" s="237"/>
      <c r="Q199" s="237"/>
      <c r="R199" s="237"/>
      <c r="S199" s="237"/>
      <c r="T199" s="238"/>
      <c r="AT199" s="239" t="s">
        <v>160</v>
      </c>
      <c r="AU199" s="239" t="s">
        <v>86</v>
      </c>
      <c r="AV199" s="14" t="s">
        <v>86</v>
      </c>
      <c r="AW199" s="14" t="s">
        <v>32</v>
      </c>
      <c r="AX199" s="14" t="s">
        <v>84</v>
      </c>
      <c r="AY199" s="239" t="s">
        <v>151</v>
      </c>
    </row>
    <row r="200" spans="1:65" s="2" customFormat="1" ht="66.75" customHeight="1">
      <c r="A200" s="35"/>
      <c r="B200" s="36"/>
      <c r="C200" s="205" t="s">
        <v>294</v>
      </c>
      <c r="D200" s="205" t="s">
        <v>153</v>
      </c>
      <c r="E200" s="206" t="s">
        <v>295</v>
      </c>
      <c r="F200" s="207" t="s">
        <v>296</v>
      </c>
      <c r="G200" s="208" t="s">
        <v>156</v>
      </c>
      <c r="H200" s="209">
        <v>11.3</v>
      </c>
      <c r="I200" s="210"/>
      <c r="J200" s="211">
        <f>ROUND(I200*H200,2)</f>
        <v>0</v>
      </c>
      <c r="K200" s="207" t="s">
        <v>157</v>
      </c>
      <c r="L200" s="40"/>
      <c r="M200" s="212" t="s">
        <v>1</v>
      </c>
      <c r="N200" s="213" t="s">
        <v>41</v>
      </c>
      <c r="O200" s="72"/>
      <c r="P200" s="214">
        <f>O200*H200</f>
        <v>0</v>
      </c>
      <c r="Q200" s="214">
        <v>0.10362</v>
      </c>
      <c r="R200" s="214">
        <f>Q200*H200</f>
        <v>1.1709060000000002</v>
      </c>
      <c r="S200" s="214">
        <v>0</v>
      </c>
      <c r="T200" s="21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6" t="s">
        <v>158</v>
      </c>
      <c r="AT200" s="216" t="s">
        <v>153</v>
      </c>
      <c r="AU200" s="216" t="s">
        <v>86</v>
      </c>
      <c r="AY200" s="18" t="s">
        <v>151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84</v>
      </c>
      <c r="BK200" s="217">
        <f>ROUND(I200*H200,2)</f>
        <v>0</v>
      </c>
      <c r="BL200" s="18" t="s">
        <v>158</v>
      </c>
      <c r="BM200" s="216" t="s">
        <v>297</v>
      </c>
    </row>
    <row r="201" spans="2:51" s="13" customFormat="1" ht="11.25">
      <c r="B201" s="218"/>
      <c r="C201" s="219"/>
      <c r="D201" s="220" t="s">
        <v>160</v>
      </c>
      <c r="E201" s="221" t="s">
        <v>1</v>
      </c>
      <c r="F201" s="222" t="s">
        <v>298</v>
      </c>
      <c r="G201" s="219"/>
      <c r="H201" s="221" t="s">
        <v>1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160</v>
      </c>
      <c r="AU201" s="228" t="s">
        <v>86</v>
      </c>
      <c r="AV201" s="13" t="s">
        <v>84</v>
      </c>
      <c r="AW201" s="13" t="s">
        <v>32</v>
      </c>
      <c r="AX201" s="13" t="s">
        <v>76</v>
      </c>
      <c r="AY201" s="228" t="s">
        <v>151</v>
      </c>
    </row>
    <row r="202" spans="2:51" s="14" customFormat="1" ht="11.25">
      <c r="B202" s="229"/>
      <c r="C202" s="230"/>
      <c r="D202" s="220" t="s">
        <v>160</v>
      </c>
      <c r="E202" s="231" t="s">
        <v>97</v>
      </c>
      <c r="F202" s="232" t="s">
        <v>98</v>
      </c>
      <c r="G202" s="230"/>
      <c r="H202" s="233">
        <v>8.1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160</v>
      </c>
      <c r="AU202" s="239" t="s">
        <v>86</v>
      </c>
      <c r="AV202" s="14" t="s">
        <v>86</v>
      </c>
      <c r="AW202" s="14" t="s">
        <v>32</v>
      </c>
      <c r="AX202" s="14" t="s">
        <v>76</v>
      </c>
      <c r="AY202" s="239" t="s">
        <v>151</v>
      </c>
    </row>
    <row r="203" spans="2:51" s="14" customFormat="1" ht="11.25">
      <c r="B203" s="229"/>
      <c r="C203" s="230"/>
      <c r="D203" s="220" t="s">
        <v>160</v>
      </c>
      <c r="E203" s="231" t="s">
        <v>99</v>
      </c>
      <c r="F203" s="232" t="s">
        <v>100</v>
      </c>
      <c r="G203" s="230"/>
      <c r="H203" s="233">
        <v>3.2</v>
      </c>
      <c r="I203" s="234"/>
      <c r="J203" s="230"/>
      <c r="K203" s="230"/>
      <c r="L203" s="235"/>
      <c r="M203" s="236"/>
      <c r="N203" s="237"/>
      <c r="O203" s="237"/>
      <c r="P203" s="237"/>
      <c r="Q203" s="237"/>
      <c r="R203" s="237"/>
      <c r="S203" s="237"/>
      <c r="T203" s="238"/>
      <c r="AT203" s="239" t="s">
        <v>160</v>
      </c>
      <c r="AU203" s="239" t="s">
        <v>86</v>
      </c>
      <c r="AV203" s="14" t="s">
        <v>86</v>
      </c>
      <c r="AW203" s="14" t="s">
        <v>32</v>
      </c>
      <c r="AX203" s="14" t="s">
        <v>76</v>
      </c>
      <c r="AY203" s="239" t="s">
        <v>151</v>
      </c>
    </row>
    <row r="204" spans="2:51" s="15" customFormat="1" ht="11.25">
      <c r="B204" s="240"/>
      <c r="C204" s="241"/>
      <c r="D204" s="220" t="s">
        <v>160</v>
      </c>
      <c r="E204" s="242" t="s">
        <v>1</v>
      </c>
      <c r="F204" s="243" t="s">
        <v>207</v>
      </c>
      <c r="G204" s="241"/>
      <c r="H204" s="244">
        <v>11.3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AT204" s="250" t="s">
        <v>160</v>
      </c>
      <c r="AU204" s="250" t="s">
        <v>86</v>
      </c>
      <c r="AV204" s="15" t="s">
        <v>166</v>
      </c>
      <c r="AW204" s="15" t="s">
        <v>32</v>
      </c>
      <c r="AX204" s="15" t="s">
        <v>76</v>
      </c>
      <c r="AY204" s="250" t="s">
        <v>151</v>
      </c>
    </row>
    <row r="205" spans="2:51" s="16" customFormat="1" ht="11.25">
      <c r="B205" s="251"/>
      <c r="C205" s="252"/>
      <c r="D205" s="220" t="s">
        <v>160</v>
      </c>
      <c r="E205" s="253" t="s">
        <v>109</v>
      </c>
      <c r="F205" s="254" t="s">
        <v>110</v>
      </c>
      <c r="G205" s="252"/>
      <c r="H205" s="255">
        <v>11.3</v>
      </c>
      <c r="I205" s="256"/>
      <c r="J205" s="252"/>
      <c r="K205" s="252"/>
      <c r="L205" s="257"/>
      <c r="M205" s="258"/>
      <c r="N205" s="259"/>
      <c r="O205" s="259"/>
      <c r="P205" s="259"/>
      <c r="Q205" s="259"/>
      <c r="R205" s="259"/>
      <c r="S205" s="259"/>
      <c r="T205" s="260"/>
      <c r="AT205" s="261" t="s">
        <v>160</v>
      </c>
      <c r="AU205" s="261" t="s">
        <v>86</v>
      </c>
      <c r="AV205" s="16" t="s">
        <v>158</v>
      </c>
      <c r="AW205" s="16" t="s">
        <v>32</v>
      </c>
      <c r="AX205" s="16" t="s">
        <v>84</v>
      </c>
      <c r="AY205" s="261" t="s">
        <v>151</v>
      </c>
    </row>
    <row r="206" spans="1:65" s="2" customFormat="1" ht="16.5" customHeight="1">
      <c r="A206" s="35"/>
      <c r="B206" s="36"/>
      <c r="C206" s="262" t="s">
        <v>299</v>
      </c>
      <c r="D206" s="262" t="s">
        <v>269</v>
      </c>
      <c r="E206" s="263" t="s">
        <v>300</v>
      </c>
      <c r="F206" s="264" t="s">
        <v>301</v>
      </c>
      <c r="G206" s="265" t="s">
        <v>156</v>
      </c>
      <c r="H206" s="266">
        <v>8.505</v>
      </c>
      <c r="I206" s="267"/>
      <c r="J206" s="268">
        <f>ROUND(I206*H206,2)</f>
        <v>0</v>
      </c>
      <c r="K206" s="264" t="s">
        <v>157</v>
      </c>
      <c r="L206" s="269"/>
      <c r="M206" s="270" t="s">
        <v>1</v>
      </c>
      <c r="N206" s="271" t="s">
        <v>41</v>
      </c>
      <c r="O206" s="72"/>
      <c r="P206" s="214">
        <f>O206*H206</f>
        <v>0</v>
      </c>
      <c r="Q206" s="214">
        <v>0.176</v>
      </c>
      <c r="R206" s="214">
        <f>Q206*H206</f>
        <v>1.49688</v>
      </c>
      <c r="S206" s="214">
        <v>0</v>
      </c>
      <c r="T206" s="21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6" t="s">
        <v>187</v>
      </c>
      <c r="AT206" s="216" t="s">
        <v>269</v>
      </c>
      <c r="AU206" s="216" t="s">
        <v>86</v>
      </c>
      <c r="AY206" s="18" t="s">
        <v>151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84</v>
      </c>
      <c r="BK206" s="217">
        <f>ROUND(I206*H206,2)</f>
        <v>0</v>
      </c>
      <c r="BL206" s="18" t="s">
        <v>158</v>
      </c>
      <c r="BM206" s="216" t="s">
        <v>302</v>
      </c>
    </row>
    <row r="207" spans="2:51" s="14" customFormat="1" ht="11.25">
      <c r="B207" s="229"/>
      <c r="C207" s="230"/>
      <c r="D207" s="220" t="s">
        <v>160</v>
      </c>
      <c r="E207" s="231" t="s">
        <v>1</v>
      </c>
      <c r="F207" s="232" t="s">
        <v>303</v>
      </c>
      <c r="G207" s="230"/>
      <c r="H207" s="233">
        <v>8.505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160</v>
      </c>
      <c r="AU207" s="239" t="s">
        <v>86</v>
      </c>
      <c r="AV207" s="14" t="s">
        <v>86</v>
      </c>
      <c r="AW207" s="14" t="s">
        <v>32</v>
      </c>
      <c r="AX207" s="14" t="s">
        <v>84</v>
      </c>
      <c r="AY207" s="239" t="s">
        <v>151</v>
      </c>
    </row>
    <row r="208" spans="1:65" s="2" customFormat="1" ht="16.5" customHeight="1">
      <c r="A208" s="35"/>
      <c r="B208" s="36"/>
      <c r="C208" s="262" t="s">
        <v>304</v>
      </c>
      <c r="D208" s="262" t="s">
        <v>269</v>
      </c>
      <c r="E208" s="263" t="s">
        <v>305</v>
      </c>
      <c r="F208" s="264" t="s">
        <v>306</v>
      </c>
      <c r="G208" s="265" t="s">
        <v>156</v>
      </c>
      <c r="H208" s="266">
        <v>3.36</v>
      </c>
      <c r="I208" s="267"/>
      <c r="J208" s="268">
        <f>ROUND(I208*H208,2)</f>
        <v>0</v>
      </c>
      <c r="K208" s="264" t="s">
        <v>1</v>
      </c>
      <c r="L208" s="269"/>
      <c r="M208" s="270" t="s">
        <v>1</v>
      </c>
      <c r="N208" s="271" t="s">
        <v>41</v>
      </c>
      <c r="O208" s="72"/>
      <c r="P208" s="214">
        <f>O208*H208</f>
        <v>0</v>
      </c>
      <c r="Q208" s="214">
        <v>0.131</v>
      </c>
      <c r="R208" s="214">
        <f>Q208*H208</f>
        <v>0.44016</v>
      </c>
      <c r="S208" s="214">
        <v>0</v>
      </c>
      <c r="T208" s="21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6" t="s">
        <v>187</v>
      </c>
      <c r="AT208" s="216" t="s">
        <v>269</v>
      </c>
      <c r="AU208" s="216" t="s">
        <v>86</v>
      </c>
      <c r="AY208" s="18" t="s">
        <v>151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84</v>
      </c>
      <c r="BK208" s="217">
        <f>ROUND(I208*H208,2)</f>
        <v>0</v>
      </c>
      <c r="BL208" s="18" t="s">
        <v>158</v>
      </c>
      <c r="BM208" s="216" t="s">
        <v>307</v>
      </c>
    </row>
    <row r="209" spans="2:51" s="14" customFormat="1" ht="11.25">
      <c r="B209" s="229"/>
      <c r="C209" s="230"/>
      <c r="D209" s="220" t="s">
        <v>160</v>
      </c>
      <c r="E209" s="231" t="s">
        <v>1</v>
      </c>
      <c r="F209" s="232" t="s">
        <v>308</v>
      </c>
      <c r="G209" s="230"/>
      <c r="H209" s="233">
        <v>3.36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160</v>
      </c>
      <c r="AU209" s="239" t="s">
        <v>86</v>
      </c>
      <c r="AV209" s="14" t="s">
        <v>86</v>
      </c>
      <c r="AW209" s="14" t="s">
        <v>32</v>
      </c>
      <c r="AX209" s="14" t="s">
        <v>84</v>
      </c>
      <c r="AY209" s="239" t="s">
        <v>151</v>
      </c>
    </row>
    <row r="210" spans="1:65" s="2" customFormat="1" ht="21.75" customHeight="1">
      <c r="A210" s="35"/>
      <c r="B210" s="36"/>
      <c r="C210" s="205" t="s">
        <v>309</v>
      </c>
      <c r="D210" s="205" t="s">
        <v>153</v>
      </c>
      <c r="E210" s="206" t="s">
        <v>310</v>
      </c>
      <c r="F210" s="207" t="s">
        <v>311</v>
      </c>
      <c r="G210" s="208" t="s">
        <v>156</v>
      </c>
      <c r="H210" s="209">
        <v>3.2</v>
      </c>
      <c r="I210" s="210"/>
      <c r="J210" s="211">
        <f>ROUND(I210*H210,2)</f>
        <v>0</v>
      </c>
      <c r="K210" s="207" t="s">
        <v>157</v>
      </c>
      <c r="L210" s="40"/>
      <c r="M210" s="212" t="s">
        <v>1</v>
      </c>
      <c r="N210" s="213" t="s">
        <v>41</v>
      </c>
      <c r="O210" s="72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6" t="s">
        <v>158</v>
      </c>
      <c r="AT210" s="216" t="s">
        <v>153</v>
      </c>
      <c r="AU210" s="216" t="s">
        <v>86</v>
      </c>
      <c r="AY210" s="18" t="s">
        <v>151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84</v>
      </c>
      <c r="BK210" s="217">
        <f>ROUND(I210*H210,2)</f>
        <v>0</v>
      </c>
      <c r="BL210" s="18" t="s">
        <v>158</v>
      </c>
      <c r="BM210" s="216" t="s">
        <v>312</v>
      </c>
    </row>
    <row r="211" spans="2:51" s="14" customFormat="1" ht="11.25">
      <c r="B211" s="229"/>
      <c r="C211" s="230"/>
      <c r="D211" s="220" t="s">
        <v>160</v>
      </c>
      <c r="E211" s="231" t="s">
        <v>1</v>
      </c>
      <c r="F211" s="232" t="s">
        <v>99</v>
      </c>
      <c r="G211" s="230"/>
      <c r="H211" s="233">
        <v>3.2</v>
      </c>
      <c r="I211" s="234"/>
      <c r="J211" s="230"/>
      <c r="K211" s="230"/>
      <c r="L211" s="235"/>
      <c r="M211" s="236"/>
      <c r="N211" s="237"/>
      <c r="O211" s="237"/>
      <c r="P211" s="237"/>
      <c r="Q211" s="237"/>
      <c r="R211" s="237"/>
      <c r="S211" s="237"/>
      <c r="T211" s="238"/>
      <c r="AT211" s="239" t="s">
        <v>160</v>
      </c>
      <c r="AU211" s="239" t="s">
        <v>86</v>
      </c>
      <c r="AV211" s="14" t="s">
        <v>86</v>
      </c>
      <c r="AW211" s="14" t="s">
        <v>32</v>
      </c>
      <c r="AX211" s="14" t="s">
        <v>84</v>
      </c>
      <c r="AY211" s="239" t="s">
        <v>151</v>
      </c>
    </row>
    <row r="212" spans="1:65" s="2" customFormat="1" ht="16.5" customHeight="1">
      <c r="A212" s="35"/>
      <c r="B212" s="36"/>
      <c r="C212" s="205" t="s">
        <v>313</v>
      </c>
      <c r="D212" s="205" t="s">
        <v>153</v>
      </c>
      <c r="E212" s="206" t="s">
        <v>314</v>
      </c>
      <c r="F212" s="207" t="s">
        <v>315</v>
      </c>
      <c r="G212" s="208" t="s">
        <v>190</v>
      </c>
      <c r="H212" s="209">
        <v>104</v>
      </c>
      <c r="I212" s="210"/>
      <c r="J212" s="211">
        <f>ROUND(I212*H212,2)</f>
        <v>0</v>
      </c>
      <c r="K212" s="207" t="s">
        <v>157</v>
      </c>
      <c r="L212" s="40"/>
      <c r="M212" s="212" t="s">
        <v>1</v>
      </c>
      <c r="N212" s="213" t="s">
        <v>41</v>
      </c>
      <c r="O212" s="72"/>
      <c r="P212" s="214">
        <f>O212*H212</f>
        <v>0</v>
      </c>
      <c r="Q212" s="214">
        <v>0.0036</v>
      </c>
      <c r="R212" s="214">
        <f>Q212*H212</f>
        <v>0.3744</v>
      </c>
      <c r="S212" s="214">
        <v>0</v>
      </c>
      <c r="T212" s="215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6" t="s">
        <v>158</v>
      </c>
      <c r="AT212" s="216" t="s">
        <v>153</v>
      </c>
      <c r="AU212" s="216" t="s">
        <v>86</v>
      </c>
      <c r="AY212" s="18" t="s">
        <v>151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84</v>
      </c>
      <c r="BK212" s="217">
        <f>ROUND(I212*H212,2)</f>
        <v>0</v>
      </c>
      <c r="BL212" s="18" t="s">
        <v>158</v>
      </c>
      <c r="BM212" s="216" t="s">
        <v>316</v>
      </c>
    </row>
    <row r="213" spans="2:51" s="14" customFormat="1" ht="11.25">
      <c r="B213" s="229"/>
      <c r="C213" s="230"/>
      <c r="D213" s="220" t="s">
        <v>160</v>
      </c>
      <c r="E213" s="231" t="s">
        <v>1</v>
      </c>
      <c r="F213" s="232" t="s">
        <v>317</v>
      </c>
      <c r="G213" s="230"/>
      <c r="H213" s="233">
        <v>104</v>
      </c>
      <c r="I213" s="234"/>
      <c r="J213" s="230"/>
      <c r="K213" s="230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160</v>
      </c>
      <c r="AU213" s="239" t="s">
        <v>86</v>
      </c>
      <c r="AV213" s="14" t="s">
        <v>86</v>
      </c>
      <c r="AW213" s="14" t="s">
        <v>32</v>
      </c>
      <c r="AX213" s="14" t="s">
        <v>84</v>
      </c>
      <c r="AY213" s="239" t="s">
        <v>151</v>
      </c>
    </row>
    <row r="214" spans="2:63" s="12" customFormat="1" ht="22.9" customHeight="1">
      <c r="B214" s="189"/>
      <c r="C214" s="190"/>
      <c r="D214" s="191" t="s">
        <v>75</v>
      </c>
      <c r="E214" s="203" t="s">
        <v>192</v>
      </c>
      <c r="F214" s="203" t="s">
        <v>318</v>
      </c>
      <c r="G214" s="190"/>
      <c r="H214" s="190"/>
      <c r="I214" s="193"/>
      <c r="J214" s="204">
        <f>BK214</f>
        <v>0</v>
      </c>
      <c r="K214" s="190"/>
      <c r="L214" s="195"/>
      <c r="M214" s="196"/>
      <c r="N214" s="197"/>
      <c r="O214" s="197"/>
      <c r="P214" s="198">
        <f>SUM(P215:P232)</f>
        <v>0</v>
      </c>
      <c r="Q214" s="197"/>
      <c r="R214" s="198">
        <f>SUM(R215:R232)</f>
        <v>36.9294684</v>
      </c>
      <c r="S214" s="197"/>
      <c r="T214" s="199">
        <f>SUM(T215:T232)</f>
        <v>0</v>
      </c>
      <c r="AR214" s="200" t="s">
        <v>84</v>
      </c>
      <c r="AT214" s="201" t="s">
        <v>75</v>
      </c>
      <c r="AU214" s="201" t="s">
        <v>84</v>
      </c>
      <c r="AY214" s="200" t="s">
        <v>151</v>
      </c>
      <c r="BK214" s="202">
        <f>SUM(BK215:BK232)</f>
        <v>0</v>
      </c>
    </row>
    <row r="215" spans="1:65" s="2" customFormat="1" ht="21.75" customHeight="1">
      <c r="A215" s="35"/>
      <c r="B215" s="36"/>
      <c r="C215" s="205" t="s">
        <v>319</v>
      </c>
      <c r="D215" s="205" t="s">
        <v>153</v>
      </c>
      <c r="E215" s="206" t="s">
        <v>320</v>
      </c>
      <c r="F215" s="207" t="s">
        <v>321</v>
      </c>
      <c r="G215" s="208" t="s">
        <v>190</v>
      </c>
      <c r="H215" s="209">
        <v>117</v>
      </c>
      <c r="I215" s="210"/>
      <c r="J215" s="211">
        <f>ROUND(I215*H215,2)</f>
        <v>0</v>
      </c>
      <c r="K215" s="207" t="s">
        <v>157</v>
      </c>
      <c r="L215" s="40"/>
      <c r="M215" s="212" t="s">
        <v>1</v>
      </c>
      <c r="N215" s="213" t="s">
        <v>41</v>
      </c>
      <c r="O215" s="72"/>
      <c r="P215" s="214">
        <f>O215*H215</f>
        <v>0</v>
      </c>
      <c r="Q215" s="214">
        <v>0.1554</v>
      </c>
      <c r="R215" s="214">
        <f>Q215*H215</f>
        <v>18.181800000000003</v>
      </c>
      <c r="S215" s="214">
        <v>0</v>
      </c>
      <c r="T215" s="215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6" t="s">
        <v>158</v>
      </c>
      <c r="AT215" s="216" t="s">
        <v>153</v>
      </c>
      <c r="AU215" s="216" t="s">
        <v>86</v>
      </c>
      <c r="AY215" s="18" t="s">
        <v>151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84</v>
      </c>
      <c r="BK215" s="217">
        <f>ROUND(I215*H215,2)</f>
        <v>0</v>
      </c>
      <c r="BL215" s="18" t="s">
        <v>158</v>
      </c>
      <c r="BM215" s="216" t="s">
        <v>322</v>
      </c>
    </row>
    <row r="216" spans="2:51" s="14" customFormat="1" ht="11.25">
      <c r="B216" s="229"/>
      <c r="C216" s="230"/>
      <c r="D216" s="220" t="s">
        <v>160</v>
      </c>
      <c r="E216" s="231" t="s">
        <v>1</v>
      </c>
      <c r="F216" s="232" t="s">
        <v>205</v>
      </c>
      <c r="G216" s="230"/>
      <c r="H216" s="233">
        <v>83</v>
      </c>
      <c r="I216" s="234"/>
      <c r="J216" s="230"/>
      <c r="K216" s="230"/>
      <c r="L216" s="235"/>
      <c r="M216" s="236"/>
      <c r="N216" s="237"/>
      <c r="O216" s="237"/>
      <c r="P216" s="237"/>
      <c r="Q216" s="237"/>
      <c r="R216" s="237"/>
      <c r="S216" s="237"/>
      <c r="T216" s="238"/>
      <c r="AT216" s="239" t="s">
        <v>160</v>
      </c>
      <c r="AU216" s="239" t="s">
        <v>86</v>
      </c>
      <c r="AV216" s="14" t="s">
        <v>86</v>
      </c>
      <c r="AW216" s="14" t="s">
        <v>32</v>
      </c>
      <c r="AX216" s="14" t="s">
        <v>76</v>
      </c>
      <c r="AY216" s="239" t="s">
        <v>151</v>
      </c>
    </row>
    <row r="217" spans="2:51" s="14" customFormat="1" ht="11.25">
      <c r="B217" s="229"/>
      <c r="C217" s="230"/>
      <c r="D217" s="220" t="s">
        <v>160</v>
      </c>
      <c r="E217" s="231" t="s">
        <v>1</v>
      </c>
      <c r="F217" s="232" t="s">
        <v>7</v>
      </c>
      <c r="G217" s="230"/>
      <c r="H217" s="233">
        <v>21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AT217" s="239" t="s">
        <v>160</v>
      </c>
      <c r="AU217" s="239" t="s">
        <v>86</v>
      </c>
      <c r="AV217" s="14" t="s">
        <v>86</v>
      </c>
      <c r="AW217" s="14" t="s">
        <v>32</v>
      </c>
      <c r="AX217" s="14" t="s">
        <v>76</v>
      </c>
      <c r="AY217" s="239" t="s">
        <v>151</v>
      </c>
    </row>
    <row r="218" spans="2:51" s="14" customFormat="1" ht="11.25">
      <c r="B218" s="229"/>
      <c r="C218" s="230"/>
      <c r="D218" s="220" t="s">
        <v>160</v>
      </c>
      <c r="E218" s="231" t="s">
        <v>1</v>
      </c>
      <c r="F218" s="232" t="s">
        <v>206</v>
      </c>
      <c r="G218" s="230"/>
      <c r="H218" s="233">
        <v>13</v>
      </c>
      <c r="I218" s="234"/>
      <c r="J218" s="230"/>
      <c r="K218" s="230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160</v>
      </c>
      <c r="AU218" s="239" t="s">
        <v>86</v>
      </c>
      <c r="AV218" s="14" t="s">
        <v>86</v>
      </c>
      <c r="AW218" s="14" t="s">
        <v>32</v>
      </c>
      <c r="AX218" s="14" t="s">
        <v>76</v>
      </c>
      <c r="AY218" s="239" t="s">
        <v>151</v>
      </c>
    </row>
    <row r="219" spans="2:51" s="16" customFormat="1" ht="11.25">
      <c r="B219" s="251"/>
      <c r="C219" s="252"/>
      <c r="D219" s="220" t="s">
        <v>160</v>
      </c>
      <c r="E219" s="253" t="s">
        <v>1</v>
      </c>
      <c r="F219" s="254" t="s">
        <v>267</v>
      </c>
      <c r="G219" s="252"/>
      <c r="H219" s="255">
        <v>117</v>
      </c>
      <c r="I219" s="256"/>
      <c r="J219" s="252"/>
      <c r="K219" s="252"/>
      <c r="L219" s="257"/>
      <c r="M219" s="258"/>
      <c r="N219" s="259"/>
      <c r="O219" s="259"/>
      <c r="P219" s="259"/>
      <c r="Q219" s="259"/>
      <c r="R219" s="259"/>
      <c r="S219" s="259"/>
      <c r="T219" s="260"/>
      <c r="AT219" s="261" t="s">
        <v>160</v>
      </c>
      <c r="AU219" s="261" t="s">
        <v>86</v>
      </c>
      <c r="AV219" s="16" t="s">
        <v>158</v>
      </c>
      <c r="AW219" s="16" t="s">
        <v>32</v>
      </c>
      <c r="AX219" s="16" t="s">
        <v>84</v>
      </c>
      <c r="AY219" s="261" t="s">
        <v>151</v>
      </c>
    </row>
    <row r="220" spans="1:65" s="2" customFormat="1" ht="16.5" customHeight="1">
      <c r="A220" s="35"/>
      <c r="B220" s="36"/>
      <c r="C220" s="262" t="s">
        <v>323</v>
      </c>
      <c r="D220" s="262" t="s">
        <v>269</v>
      </c>
      <c r="E220" s="263" t="s">
        <v>324</v>
      </c>
      <c r="F220" s="264" t="s">
        <v>325</v>
      </c>
      <c r="G220" s="265" t="s">
        <v>190</v>
      </c>
      <c r="H220" s="266">
        <v>87.15</v>
      </c>
      <c r="I220" s="267"/>
      <c r="J220" s="268">
        <f>ROUND(I220*H220,2)</f>
        <v>0</v>
      </c>
      <c r="K220" s="264" t="s">
        <v>157</v>
      </c>
      <c r="L220" s="269"/>
      <c r="M220" s="270" t="s">
        <v>1</v>
      </c>
      <c r="N220" s="271" t="s">
        <v>41</v>
      </c>
      <c r="O220" s="72"/>
      <c r="P220" s="214">
        <f>O220*H220</f>
        <v>0</v>
      </c>
      <c r="Q220" s="214">
        <v>0.102</v>
      </c>
      <c r="R220" s="214">
        <f>Q220*H220</f>
        <v>8.8893</v>
      </c>
      <c r="S220" s="214">
        <v>0</v>
      </c>
      <c r="T220" s="215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6" t="s">
        <v>187</v>
      </c>
      <c r="AT220" s="216" t="s">
        <v>269</v>
      </c>
      <c r="AU220" s="216" t="s">
        <v>86</v>
      </c>
      <c r="AY220" s="18" t="s">
        <v>151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84</v>
      </c>
      <c r="BK220" s="217">
        <f>ROUND(I220*H220,2)</f>
        <v>0</v>
      </c>
      <c r="BL220" s="18" t="s">
        <v>158</v>
      </c>
      <c r="BM220" s="216" t="s">
        <v>326</v>
      </c>
    </row>
    <row r="221" spans="2:51" s="14" customFormat="1" ht="11.25">
      <c r="B221" s="229"/>
      <c r="C221" s="230"/>
      <c r="D221" s="220" t="s">
        <v>160</v>
      </c>
      <c r="E221" s="231" t="s">
        <v>1</v>
      </c>
      <c r="F221" s="232" t="s">
        <v>327</v>
      </c>
      <c r="G221" s="230"/>
      <c r="H221" s="233">
        <v>87.15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160</v>
      </c>
      <c r="AU221" s="239" t="s">
        <v>86</v>
      </c>
      <c r="AV221" s="14" t="s">
        <v>86</v>
      </c>
      <c r="AW221" s="14" t="s">
        <v>32</v>
      </c>
      <c r="AX221" s="14" t="s">
        <v>84</v>
      </c>
      <c r="AY221" s="239" t="s">
        <v>151</v>
      </c>
    </row>
    <row r="222" spans="1:65" s="2" customFormat="1" ht="21.75" customHeight="1">
      <c r="A222" s="35"/>
      <c r="B222" s="36"/>
      <c r="C222" s="262" t="s">
        <v>328</v>
      </c>
      <c r="D222" s="262" t="s">
        <v>269</v>
      </c>
      <c r="E222" s="263" t="s">
        <v>329</v>
      </c>
      <c r="F222" s="264" t="s">
        <v>330</v>
      </c>
      <c r="G222" s="265" t="s">
        <v>190</v>
      </c>
      <c r="H222" s="266">
        <v>22.05</v>
      </c>
      <c r="I222" s="267"/>
      <c r="J222" s="268">
        <f>ROUND(I222*H222,2)</f>
        <v>0</v>
      </c>
      <c r="K222" s="264" t="s">
        <v>157</v>
      </c>
      <c r="L222" s="269"/>
      <c r="M222" s="270" t="s">
        <v>1</v>
      </c>
      <c r="N222" s="271" t="s">
        <v>41</v>
      </c>
      <c r="O222" s="72"/>
      <c r="P222" s="214">
        <f>O222*H222</f>
        <v>0</v>
      </c>
      <c r="Q222" s="214">
        <v>0.0483</v>
      </c>
      <c r="R222" s="214">
        <f>Q222*H222</f>
        <v>1.065015</v>
      </c>
      <c r="S222" s="214">
        <v>0</v>
      </c>
      <c r="T222" s="21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6" t="s">
        <v>187</v>
      </c>
      <c r="AT222" s="216" t="s">
        <v>269</v>
      </c>
      <c r="AU222" s="216" t="s">
        <v>86</v>
      </c>
      <c r="AY222" s="18" t="s">
        <v>151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84</v>
      </c>
      <c r="BK222" s="217">
        <f>ROUND(I222*H222,2)</f>
        <v>0</v>
      </c>
      <c r="BL222" s="18" t="s">
        <v>158</v>
      </c>
      <c r="BM222" s="216" t="s">
        <v>331</v>
      </c>
    </row>
    <row r="223" spans="2:51" s="14" customFormat="1" ht="11.25">
      <c r="B223" s="229"/>
      <c r="C223" s="230"/>
      <c r="D223" s="220" t="s">
        <v>160</v>
      </c>
      <c r="E223" s="231" t="s">
        <v>1</v>
      </c>
      <c r="F223" s="232" t="s">
        <v>332</v>
      </c>
      <c r="G223" s="230"/>
      <c r="H223" s="233">
        <v>22.05</v>
      </c>
      <c r="I223" s="234"/>
      <c r="J223" s="230"/>
      <c r="K223" s="230"/>
      <c r="L223" s="235"/>
      <c r="M223" s="236"/>
      <c r="N223" s="237"/>
      <c r="O223" s="237"/>
      <c r="P223" s="237"/>
      <c r="Q223" s="237"/>
      <c r="R223" s="237"/>
      <c r="S223" s="237"/>
      <c r="T223" s="238"/>
      <c r="AT223" s="239" t="s">
        <v>160</v>
      </c>
      <c r="AU223" s="239" t="s">
        <v>86</v>
      </c>
      <c r="AV223" s="14" t="s">
        <v>86</v>
      </c>
      <c r="AW223" s="14" t="s">
        <v>32</v>
      </c>
      <c r="AX223" s="14" t="s">
        <v>84</v>
      </c>
      <c r="AY223" s="239" t="s">
        <v>151</v>
      </c>
    </row>
    <row r="224" spans="1:65" s="2" customFormat="1" ht="21.75" customHeight="1">
      <c r="A224" s="35"/>
      <c r="B224" s="36"/>
      <c r="C224" s="262" t="s">
        <v>333</v>
      </c>
      <c r="D224" s="262" t="s">
        <v>269</v>
      </c>
      <c r="E224" s="263" t="s">
        <v>334</v>
      </c>
      <c r="F224" s="264" t="s">
        <v>335</v>
      </c>
      <c r="G224" s="265" t="s">
        <v>190</v>
      </c>
      <c r="H224" s="266">
        <v>13.65</v>
      </c>
      <c r="I224" s="267"/>
      <c r="J224" s="268">
        <f>ROUND(I224*H224,2)</f>
        <v>0</v>
      </c>
      <c r="K224" s="264" t="s">
        <v>157</v>
      </c>
      <c r="L224" s="269"/>
      <c r="M224" s="270" t="s">
        <v>1</v>
      </c>
      <c r="N224" s="271" t="s">
        <v>41</v>
      </c>
      <c r="O224" s="72"/>
      <c r="P224" s="214">
        <f>O224*H224</f>
        <v>0</v>
      </c>
      <c r="Q224" s="214">
        <v>0.064</v>
      </c>
      <c r="R224" s="214">
        <f>Q224*H224</f>
        <v>0.8736</v>
      </c>
      <c r="S224" s="214">
        <v>0</v>
      </c>
      <c r="T224" s="215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6" t="s">
        <v>187</v>
      </c>
      <c r="AT224" s="216" t="s">
        <v>269</v>
      </c>
      <c r="AU224" s="216" t="s">
        <v>86</v>
      </c>
      <c r="AY224" s="18" t="s">
        <v>151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84</v>
      </c>
      <c r="BK224" s="217">
        <f>ROUND(I224*H224,2)</f>
        <v>0</v>
      </c>
      <c r="BL224" s="18" t="s">
        <v>158</v>
      </c>
      <c r="BM224" s="216" t="s">
        <v>336</v>
      </c>
    </row>
    <row r="225" spans="2:51" s="14" customFormat="1" ht="11.25">
      <c r="B225" s="229"/>
      <c r="C225" s="230"/>
      <c r="D225" s="220" t="s">
        <v>160</v>
      </c>
      <c r="E225" s="231" t="s">
        <v>1</v>
      </c>
      <c r="F225" s="232" t="s">
        <v>337</v>
      </c>
      <c r="G225" s="230"/>
      <c r="H225" s="233">
        <v>13.65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160</v>
      </c>
      <c r="AU225" s="239" t="s">
        <v>86</v>
      </c>
      <c r="AV225" s="14" t="s">
        <v>86</v>
      </c>
      <c r="AW225" s="14" t="s">
        <v>32</v>
      </c>
      <c r="AX225" s="14" t="s">
        <v>84</v>
      </c>
      <c r="AY225" s="239" t="s">
        <v>151</v>
      </c>
    </row>
    <row r="226" spans="1:65" s="2" customFormat="1" ht="21.75" customHeight="1">
      <c r="A226" s="35"/>
      <c r="B226" s="36"/>
      <c r="C226" s="205" t="s">
        <v>338</v>
      </c>
      <c r="D226" s="205" t="s">
        <v>153</v>
      </c>
      <c r="E226" s="206" t="s">
        <v>339</v>
      </c>
      <c r="F226" s="207" t="s">
        <v>340</v>
      </c>
      <c r="G226" s="208" t="s">
        <v>203</v>
      </c>
      <c r="H226" s="209">
        <v>3.51</v>
      </c>
      <c r="I226" s="210"/>
      <c r="J226" s="211">
        <f>ROUND(I226*H226,2)</f>
        <v>0</v>
      </c>
      <c r="K226" s="207" t="s">
        <v>157</v>
      </c>
      <c r="L226" s="40"/>
      <c r="M226" s="212" t="s">
        <v>1</v>
      </c>
      <c r="N226" s="213" t="s">
        <v>41</v>
      </c>
      <c r="O226" s="72"/>
      <c r="P226" s="214">
        <f>O226*H226</f>
        <v>0</v>
      </c>
      <c r="Q226" s="214">
        <v>2.25634</v>
      </c>
      <c r="R226" s="214">
        <f>Q226*H226</f>
        <v>7.9197533999999985</v>
      </c>
      <c r="S226" s="214">
        <v>0</v>
      </c>
      <c r="T226" s="215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6" t="s">
        <v>158</v>
      </c>
      <c r="AT226" s="216" t="s">
        <v>153</v>
      </c>
      <c r="AU226" s="216" t="s">
        <v>86</v>
      </c>
      <c r="AY226" s="18" t="s">
        <v>151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84</v>
      </c>
      <c r="BK226" s="217">
        <f>ROUND(I226*H226,2)</f>
        <v>0</v>
      </c>
      <c r="BL226" s="18" t="s">
        <v>158</v>
      </c>
      <c r="BM226" s="216" t="s">
        <v>341</v>
      </c>
    </row>
    <row r="227" spans="2:51" s="14" customFormat="1" ht="11.25">
      <c r="B227" s="229"/>
      <c r="C227" s="230"/>
      <c r="D227" s="220" t="s">
        <v>160</v>
      </c>
      <c r="E227" s="231" t="s">
        <v>1</v>
      </c>
      <c r="F227" s="232" t="s">
        <v>205</v>
      </c>
      <c r="G227" s="230"/>
      <c r="H227" s="233">
        <v>83</v>
      </c>
      <c r="I227" s="234"/>
      <c r="J227" s="230"/>
      <c r="K227" s="230"/>
      <c r="L227" s="235"/>
      <c r="M227" s="236"/>
      <c r="N227" s="237"/>
      <c r="O227" s="237"/>
      <c r="P227" s="237"/>
      <c r="Q227" s="237"/>
      <c r="R227" s="237"/>
      <c r="S227" s="237"/>
      <c r="T227" s="238"/>
      <c r="AT227" s="239" t="s">
        <v>160</v>
      </c>
      <c r="AU227" s="239" t="s">
        <v>86</v>
      </c>
      <c r="AV227" s="14" t="s">
        <v>86</v>
      </c>
      <c r="AW227" s="14" t="s">
        <v>32</v>
      </c>
      <c r="AX227" s="14" t="s">
        <v>76</v>
      </c>
      <c r="AY227" s="239" t="s">
        <v>151</v>
      </c>
    </row>
    <row r="228" spans="2:51" s="14" customFormat="1" ht="11.25">
      <c r="B228" s="229"/>
      <c r="C228" s="230"/>
      <c r="D228" s="220" t="s">
        <v>160</v>
      </c>
      <c r="E228" s="231" t="s">
        <v>1</v>
      </c>
      <c r="F228" s="232" t="s">
        <v>7</v>
      </c>
      <c r="G228" s="230"/>
      <c r="H228" s="233">
        <v>21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160</v>
      </c>
      <c r="AU228" s="239" t="s">
        <v>86</v>
      </c>
      <c r="AV228" s="14" t="s">
        <v>86</v>
      </c>
      <c r="AW228" s="14" t="s">
        <v>32</v>
      </c>
      <c r="AX228" s="14" t="s">
        <v>76</v>
      </c>
      <c r="AY228" s="239" t="s">
        <v>151</v>
      </c>
    </row>
    <row r="229" spans="2:51" s="14" customFormat="1" ht="11.25">
      <c r="B229" s="229"/>
      <c r="C229" s="230"/>
      <c r="D229" s="220" t="s">
        <v>160</v>
      </c>
      <c r="E229" s="231" t="s">
        <v>1</v>
      </c>
      <c r="F229" s="232" t="s">
        <v>206</v>
      </c>
      <c r="G229" s="230"/>
      <c r="H229" s="233">
        <v>13</v>
      </c>
      <c r="I229" s="234"/>
      <c r="J229" s="230"/>
      <c r="K229" s="230"/>
      <c r="L229" s="235"/>
      <c r="M229" s="236"/>
      <c r="N229" s="237"/>
      <c r="O229" s="237"/>
      <c r="P229" s="237"/>
      <c r="Q229" s="237"/>
      <c r="R229" s="237"/>
      <c r="S229" s="237"/>
      <c r="T229" s="238"/>
      <c r="AT229" s="239" t="s">
        <v>160</v>
      </c>
      <c r="AU229" s="239" t="s">
        <v>86</v>
      </c>
      <c r="AV229" s="14" t="s">
        <v>86</v>
      </c>
      <c r="AW229" s="14" t="s">
        <v>32</v>
      </c>
      <c r="AX229" s="14" t="s">
        <v>76</v>
      </c>
      <c r="AY229" s="239" t="s">
        <v>151</v>
      </c>
    </row>
    <row r="230" spans="2:51" s="15" customFormat="1" ht="11.25">
      <c r="B230" s="240"/>
      <c r="C230" s="241"/>
      <c r="D230" s="220" t="s">
        <v>160</v>
      </c>
      <c r="E230" s="242" t="s">
        <v>1</v>
      </c>
      <c r="F230" s="243" t="s">
        <v>207</v>
      </c>
      <c r="G230" s="241"/>
      <c r="H230" s="244">
        <v>117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160</v>
      </c>
      <c r="AU230" s="250" t="s">
        <v>86</v>
      </c>
      <c r="AV230" s="15" t="s">
        <v>166</v>
      </c>
      <c r="AW230" s="15" t="s">
        <v>32</v>
      </c>
      <c r="AX230" s="15" t="s">
        <v>76</v>
      </c>
      <c r="AY230" s="250" t="s">
        <v>151</v>
      </c>
    </row>
    <row r="231" spans="2:51" s="14" customFormat="1" ht="11.25">
      <c r="B231" s="229"/>
      <c r="C231" s="230"/>
      <c r="D231" s="220" t="s">
        <v>160</v>
      </c>
      <c r="E231" s="231" t="s">
        <v>1</v>
      </c>
      <c r="F231" s="232" t="s">
        <v>342</v>
      </c>
      <c r="G231" s="230"/>
      <c r="H231" s="233">
        <v>3.51</v>
      </c>
      <c r="I231" s="234"/>
      <c r="J231" s="230"/>
      <c r="K231" s="230"/>
      <c r="L231" s="235"/>
      <c r="M231" s="236"/>
      <c r="N231" s="237"/>
      <c r="O231" s="237"/>
      <c r="P231" s="237"/>
      <c r="Q231" s="237"/>
      <c r="R231" s="237"/>
      <c r="S231" s="237"/>
      <c r="T231" s="238"/>
      <c r="AT231" s="239" t="s">
        <v>160</v>
      </c>
      <c r="AU231" s="239" t="s">
        <v>86</v>
      </c>
      <c r="AV231" s="14" t="s">
        <v>86</v>
      </c>
      <c r="AW231" s="14" t="s">
        <v>32</v>
      </c>
      <c r="AX231" s="14" t="s">
        <v>84</v>
      </c>
      <c r="AY231" s="239" t="s">
        <v>151</v>
      </c>
    </row>
    <row r="232" spans="1:65" s="2" customFormat="1" ht="16.5" customHeight="1">
      <c r="A232" s="35"/>
      <c r="B232" s="36"/>
      <c r="C232" s="205" t="s">
        <v>343</v>
      </c>
      <c r="D232" s="205" t="s">
        <v>153</v>
      </c>
      <c r="E232" s="206" t="s">
        <v>344</v>
      </c>
      <c r="F232" s="207" t="s">
        <v>345</v>
      </c>
      <c r="G232" s="208" t="s">
        <v>190</v>
      </c>
      <c r="H232" s="209">
        <v>104</v>
      </c>
      <c r="I232" s="210"/>
      <c r="J232" s="211">
        <f>ROUND(I232*H232,2)</f>
        <v>0</v>
      </c>
      <c r="K232" s="207" t="s">
        <v>157</v>
      </c>
      <c r="L232" s="40"/>
      <c r="M232" s="212" t="s">
        <v>1</v>
      </c>
      <c r="N232" s="213" t="s">
        <v>41</v>
      </c>
      <c r="O232" s="72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6" t="s">
        <v>158</v>
      </c>
      <c r="AT232" s="216" t="s">
        <v>153</v>
      </c>
      <c r="AU232" s="216" t="s">
        <v>86</v>
      </c>
      <c r="AY232" s="18" t="s">
        <v>151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84</v>
      </c>
      <c r="BK232" s="217">
        <f>ROUND(I232*H232,2)</f>
        <v>0</v>
      </c>
      <c r="BL232" s="18" t="s">
        <v>158</v>
      </c>
      <c r="BM232" s="216" t="s">
        <v>346</v>
      </c>
    </row>
    <row r="233" spans="2:63" s="12" customFormat="1" ht="22.9" customHeight="1">
      <c r="B233" s="189"/>
      <c r="C233" s="190"/>
      <c r="D233" s="191" t="s">
        <v>75</v>
      </c>
      <c r="E233" s="203" t="s">
        <v>347</v>
      </c>
      <c r="F233" s="203" t="s">
        <v>348</v>
      </c>
      <c r="G233" s="190"/>
      <c r="H233" s="190"/>
      <c r="I233" s="193"/>
      <c r="J233" s="204">
        <f>BK233</f>
        <v>0</v>
      </c>
      <c r="K233" s="190"/>
      <c r="L233" s="195"/>
      <c r="M233" s="196"/>
      <c r="N233" s="197"/>
      <c r="O233" s="197"/>
      <c r="P233" s="198">
        <f>SUM(P234:P246)</f>
        <v>0</v>
      </c>
      <c r="Q233" s="197"/>
      <c r="R233" s="198">
        <f>SUM(R234:R246)</f>
        <v>0</v>
      </c>
      <c r="S233" s="197"/>
      <c r="T233" s="199">
        <f>SUM(T234:T246)</f>
        <v>0</v>
      </c>
      <c r="AR233" s="200" t="s">
        <v>84</v>
      </c>
      <c r="AT233" s="201" t="s">
        <v>75</v>
      </c>
      <c r="AU233" s="201" t="s">
        <v>84</v>
      </c>
      <c r="AY233" s="200" t="s">
        <v>151</v>
      </c>
      <c r="BK233" s="202">
        <f>SUM(BK234:BK246)</f>
        <v>0</v>
      </c>
    </row>
    <row r="234" spans="1:65" s="2" customFormat="1" ht="16.5" customHeight="1">
      <c r="A234" s="35"/>
      <c r="B234" s="36"/>
      <c r="C234" s="205" t="s">
        <v>349</v>
      </c>
      <c r="D234" s="205" t="s">
        <v>153</v>
      </c>
      <c r="E234" s="206" t="s">
        <v>350</v>
      </c>
      <c r="F234" s="207" t="s">
        <v>351</v>
      </c>
      <c r="G234" s="208" t="s">
        <v>352</v>
      </c>
      <c r="H234" s="209">
        <v>207.661</v>
      </c>
      <c r="I234" s="210"/>
      <c r="J234" s="211">
        <f>ROUND(I234*H234,2)</f>
        <v>0</v>
      </c>
      <c r="K234" s="207" t="s">
        <v>157</v>
      </c>
      <c r="L234" s="40"/>
      <c r="M234" s="212" t="s">
        <v>1</v>
      </c>
      <c r="N234" s="213" t="s">
        <v>41</v>
      </c>
      <c r="O234" s="72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6" t="s">
        <v>158</v>
      </c>
      <c r="AT234" s="216" t="s">
        <v>153</v>
      </c>
      <c r="AU234" s="216" t="s">
        <v>86</v>
      </c>
      <c r="AY234" s="18" t="s">
        <v>151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84</v>
      </c>
      <c r="BK234" s="217">
        <f>ROUND(I234*H234,2)</f>
        <v>0</v>
      </c>
      <c r="BL234" s="18" t="s">
        <v>158</v>
      </c>
      <c r="BM234" s="216" t="s">
        <v>353</v>
      </c>
    </row>
    <row r="235" spans="2:51" s="14" customFormat="1" ht="11.25">
      <c r="B235" s="229"/>
      <c r="C235" s="230"/>
      <c r="D235" s="220" t="s">
        <v>160</v>
      </c>
      <c r="E235" s="231" t="s">
        <v>117</v>
      </c>
      <c r="F235" s="232" t="s">
        <v>354</v>
      </c>
      <c r="G235" s="230"/>
      <c r="H235" s="233">
        <v>207.661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AT235" s="239" t="s">
        <v>160</v>
      </c>
      <c r="AU235" s="239" t="s">
        <v>86</v>
      </c>
      <c r="AV235" s="14" t="s">
        <v>86</v>
      </c>
      <c r="AW235" s="14" t="s">
        <v>32</v>
      </c>
      <c r="AX235" s="14" t="s">
        <v>84</v>
      </c>
      <c r="AY235" s="239" t="s">
        <v>151</v>
      </c>
    </row>
    <row r="236" spans="1:65" s="2" customFormat="1" ht="21.75" customHeight="1">
      <c r="A236" s="35"/>
      <c r="B236" s="36"/>
      <c r="C236" s="205" t="s">
        <v>355</v>
      </c>
      <c r="D236" s="205" t="s">
        <v>153</v>
      </c>
      <c r="E236" s="206" t="s">
        <v>356</v>
      </c>
      <c r="F236" s="207" t="s">
        <v>357</v>
      </c>
      <c r="G236" s="208" t="s">
        <v>352</v>
      </c>
      <c r="H236" s="209">
        <v>2907.254</v>
      </c>
      <c r="I236" s="210"/>
      <c r="J236" s="211">
        <f>ROUND(I236*H236,2)</f>
        <v>0</v>
      </c>
      <c r="K236" s="207" t="s">
        <v>157</v>
      </c>
      <c r="L236" s="40"/>
      <c r="M236" s="212" t="s">
        <v>1</v>
      </c>
      <c r="N236" s="213" t="s">
        <v>41</v>
      </c>
      <c r="O236" s="72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6" t="s">
        <v>158</v>
      </c>
      <c r="AT236" s="216" t="s">
        <v>153</v>
      </c>
      <c r="AU236" s="216" t="s">
        <v>86</v>
      </c>
      <c r="AY236" s="18" t="s">
        <v>151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84</v>
      </c>
      <c r="BK236" s="217">
        <f>ROUND(I236*H236,2)</f>
        <v>0</v>
      </c>
      <c r="BL236" s="18" t="s">
        <v>158</v>
      </c>
      <c r="BM236" s="216" t="s">
        <v>358</v>
      </c>
    </row>
    <row r="237" spans="2:51" s="14" customFormat="1" ht="11.25">
      <c r="B237" s="229"/>
      <c r="C237" s="230"/>
      <c r="D237" s="220" t="s">
        <v>160</v>
      </c>
      <c r="E237" s="231" t="s">
        <v>1</v>
      </c>
      <c r="F237" s="232" t="s">
        <v>359</v>
      </c>
      <c r="G237" s="230"/>
      <c r="H237" s="233">
        <v>2907.254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160</v>
      </c>
      <c r="AU237" s="239" t="s">
        <v>86</v>
      </c>
      <c r="AV237" s="14" t="s">
        <v>86</v>
      </c>
      <c r="AW237" s="14" t="s">
        <v>32</v>
      </c>
      <c r="AX237" s="14" t="s">
        <v>84</v>
      </c>
      <c r="AY237" s="239" t="s">
        <v>151</v>
      </c>
    </row>
    <row r="238" spans="1:65" s="2" customFormat="1" ht="16.5" customHeight="1">
      <c r="A238" s="35"/>
      <c r="B238" s="36"/>
      <c r="C238" s="205" t="s">
        <v>360</v>
      </c>
      <c r="D238" s="205" t="s">
        <v>153</v>
      </c>
      <c r="E238" s="206" t="s">
        <v>361</v>
      </c>
      <c r="F238" s="207" t="s">
        <v>362</v>
      </c>
      <c r="G238" s="208" t="s">
        <v>352</v>
      </c>
      <c r="H238" s="209">
        <v>21.32</v>
      </c>
      <c r="I238" s="210"/>
      <c r="J238" s="211">
        <f>ROUND(I238*H238,2)</f>
        <v>0</v>
      </c>
      <c r="K238" s="207" t="s">
        <v>157</v>
      </c>
      <c r="L238" s="40"/>
      <c r="M238" s="212" t="s">
        <v>1</v>
      </c>
      <c r="N238" s="213" t="s">
        <v>41</v>
      </c>
      <c r="O238" s="72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6" t="s">
        <v>158</v>
      </c>
      <c r="AT238" s="216" t="s">
        <v>153</v>
      </c>
      <c r="AU238" s="216" t="s">
        <v>86</v>
      </c>
      <c r="AY238" s="18" t="s">
        <v>151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84</v>
      </c>
      <c r="BK238" s="217">
        <f>ROUND(I238*H238,2)</f>
        <v>0</v>
      </c>
      <c r="BL238" s="18" t="s">
        <v>158</v>
      </c>
      <c r="BM238" s="216" t="s">
        <v>363</v>
      </c>
    </row>
    <row r="239" spans="2:51" s="14" customFormat="1" ht="11.25">
      <c r="B239" s="229"/>
      <c r="C239" s="230"/>
      <c r="D239" s="220" t="s">
        <v>160</v>
      </c>
      <c r="E239" s="231" t="s">
        <v>115</v>
      </c>
      <c r="F239" s="232" t="s">
        <v>116</v>
      </c>
      <c r="G239" s="230"/>
      <c r="H239" s="233">
        <v>21.32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160</v>
      </c>
      <c r="AU239" s="239" t="s">
        <v>86</v>
      </c>
      <c r="AV239" s="14" t="s">
        <v>86</v>
      </c>
      <c r="AW239" s="14" t="s">
        <v>32</v>
      </c>
      <c r="AX239" s="14" t="s">
        <v>84</v>
      </c>
      <c r="AY239" s="239" t="s">
        <v>151</v>
      </c>
    </row>
    <row r="240" spans="1:65" s="2" customFormat="1" ht="21.75" customHeight="1">
      <c r="A240" s="35"/>
      <c r="B240" s="36"/>
      <c r="C240" s="205" t="s">
        <v>364</v>
      </c>
      <c r="D240" s="205" t="s">
        <v>153</v>
      </c>
      <c r="E240" s="206" t="s">
        <v>365</v>
      </c>
      <c r="F240" s="207" t="s">
        <v>366</v>
      </c>
      <c r="G240" s="208" t="s">
        <v>352</v>
      </c>
      <c r="H240" s="209">
        <v>298.48</v>
      </c>
      <c r="I240" s="210"/>
      <c r="J240" s="211">
        <f>ROUND(I240*H240,2)</f>
        <v>0</v>
      </c>
      <c r="K240" s="207" t="s">
        <v>157</v>
      </c>
      <c r="L240" s="40"/>
      <c r="M240" s="212" t="s">
        <v>1</v>
      </c>
      <c r="N240" s="213" t="s">
        <v>41</v>
      </c>
      <c r="O240" s="72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6" t="s">
        <v>158</v>
      </c>
      <c r="AT240" s="216" t="s">
        <v>153</v>
      </c>
      <c r="AU240" s="216" t="s">
        <v>86</v>
      </c>
      <c r="AY240" s="18" t="s">
        <v>151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84</v>
      </c>
      <c r="BK240" s="217">
        <f>ROUND(I240*H240,2)</f>
        <v>0</v>
      </c>
      <c r="BL240" s="18" t="s">
        <v>158</v>
      </c>
      <c r="BM240" s="216" t="s">
        <v>367</v>
      </c>
    </row>
    <row r="241" spans="2:51" s="14" customFormat="1" ht="11.25">
      <c r="B241" s="229"/>
      <c r="C241" s="230"/>
      <c r="D241" s="220" t="s">
        <v>160</v>
      </c>
      <c r="E241" s="231" t="s">
        <v>1</v>
      </c>
      <c r="F241" s="232" t="s">
        <v>368</v>
      </c>
      <c r="G241" s="230"/>
      <c r="H241" s="233">
        <v>298.48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160</v>
      </c>
      <c r="AU241" s="239" t="s">
        <v>86</v>
      </c>
      <c r="AV241" s="14" t="s">
        <v>86</v>
      </c>
      <c r="AW241" s="14" t="s">
        <v>32</v>
      </c>
      <c r="AX241" s="14" t="s">
        <v>84</v>
      </c>
      <c r="AY241" s="239" t="s">
        <v>151</v>
      </c>
    </row>
    <row r="242" spans="1:65" s="2" customFormat="1" ht="21.75" customHeight="1">
      <c r="A242" s="35"/>
      <c r="B242" s="36"/>
      <c r="C242" s="205" t="s">
        <v>369</v>
      </c>
      <c r="D242" s="205" t="s">
        <v>153</v>
      </c>
      <c r="E242" s="206" t="s">
        <v>370</v>
      </c>
      <c r="F242" s="207" t="s">
        <v>371</v>
      </c>
      <c r="G242" s="208" t="s">
        <v>352</v>
      </c>
      <c r="H242" s="209">
        <v>228.981</v>
      </c>
      <c r="I242" s="210"/>
      <c r="J242" s="211">
        <f>ROUND(I242*H242,2)</f>
        <v>0</v>
      </c>
      <c r="K242" s="207" t="s">
        <v>157</v>
      </c>
      <c r="L242" s="40"/>
      <c r="M242" s="212" t="s">
        <v>1</v>
      </c>
      <c r="N242" s="213" t="s">
        <v>41</v>
      </c>
      <c r="O242" s="72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6" t="s">
        <v>158</v>
      </c>
      <c r="AT242" s="216" t="s">
        <v>153</v>
      </c>
      <c r="AU242" s="216" t="s">
        <v>86</v>
      </c>
      <c r="AY242" s="18" t="s">
        <v>151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84</v>
      </c>
      <c r="BK242" s="217">
        <f>ROUND(I242*H242,2)</f>
        <v>0</v>
      </c>
      <c r="BL242" s="18" t="s">
        <v>158</v>
      </c>
      <c r="BM242" s="216" t="s">
        <v>372</v>
      </c>
    </row>
    <row r="243" spans="1:65" s="2" customFormat="1" ht="21.75" customHeight="1">
      <c r="A243" s="35"/>
      <c r="B243" s="36"/>
      <c r="C243" s="205" t="s">
        <v>373</v>
      </c>
      <c r="D243" s="205" t="s">
        <v>153</v>
      </c>
      <c r="E243" s="206" t="s">
        <v>374</v>
      </c>
      <c r="F243" s="207" t="s">
        <v>375</v>
      </c>
      <c r="G243" s="208" t="s">
        <v>352</v>
      </c>
      <c r="H243" s="209">
        <v>21.32</v>
      </c>
      <c r="I243" s="210"/>
      <c r="J243" s="211">
        <f>ROUND(I243*H243,2)</f>
        <v>0</v>
      </c>
      <c r="K243" s="207" t="s">
        <v>157</v>
      </c>
      <c r="L243" s="40"/>
      <c r="M243" s="212" t="s">
        <v>1</v>
      </c>
      <c r="N243" s="213" t="s">
        <v>41</v>
      </c>
      <c r="O243" s="72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6" t="s">
        <v>158</v>
      </c>
      <c r="AT243" s="216" t="s">
        <v>153</v>
      </c>
      <c r="AU243" s="216" t="s">
        <v>86</v>
      </c>
      <c r="AY243" s="18" t="s">
        <v>151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84</v>
      </c>
      <c r="BK243" s="217">
        <f>ROUND(I243*H243,2)</f>
        <v>0</v>
      </c>
      <c r="BL243" s="18" t="s">
        <v>158</v>
      </c>
      <c r="BM243" s="216" t="s">
        <v>376</v>
      </c>
    </row>
    <row r="244" spans="1:65" s="2" customFormat="1" ht="21.75" customHeight="1">
      <c r="A244" s="35"/>
      <c r="B244" s="36"/>
      <c r="C244" s="205" t="s">
        <v>377</v>
      </c>
      <c r="D244" s="205" t="s">
        <v>153</v>
      </c>
      <c r="E244" s="206" t="s">
        <v>378</v>
      </c>
      <c r="F244" s="207" t="s">
        <v>379</v>
      </c>
      <c r="G244" s="208" t="s">
        <v>352</v>
      </c>
      <c r="H244" s="209">
        <v>92.667</v>
      </c>
      <c r="I244" s="210"/>
      <c r="J244" s="211">
        <f>ROUND(I244*H244,2)</f>
        <v>0</v>
      </c>
      <c r="K244" s="207" t="s">
        <v>157</v>
      </c>
      <c r="L244" s="40"/>
      <c r="M244" s="212" t="s">
        <v>1</v>
      </c>
      <c r="N244" s="213" t="s">
        <v>41</v>
      </c>
      <c r="O244" s="72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6" t="s">
        <v>158</v>
      </c>
      <c r="AT244" s="216" t="s">
        <v>153</v>
      </c>
      <c r="AU244" s="216" t="s">
        <v>86</v>
      </c>
      <c r="AY244" s="18" t="s">
        <v>151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84</v>
      </c>
      <c r="BK244" s="217">
        <f>ROUND(I244*H244,2)</f>
        <v>0</v>
      </c>
      <c r="BL244" s="18" t="s">
        <v>158</v>
      </c>
      <c r="BM244" s="216" t="s">
        <v>380</v>
      </c>
    </row>
    <row r="245" spans="1:65" s="2" customFormat="1" ht="21.75" customHeight="1">
      <c r="A245" s="35"/>
      <c r="B245" s="36"/>
      <c r="C245" s="205" t="s">
        <v>381</v>
      </c>
      <c r="D245" s="205" t="s">
        <v>153</v>
      </c>
      <c r="E245" s="206" t="s">
        <v>382</v>
      </c>
      <c r="F245" s="207" t="s">
        <v>383</v>
      </c>
      <c r="G245" s="208" t="s">
        <v>352</v>
      </c>
      <c r="H245" s="209">
        <v>114.994</v>
      </c>
      <c r="I245" s="210"/>
      <c r="J245" s="211">
        <f>ROUND(I245*H245,2)</f>
        <v>0</v>
      </c>
      <c r="K245" s="207" t="s">
        <v>157</v>
      </c>
      <c r="L245" s="40"/>
      <c r="M245" s="212" t="s">
        <v>1</v>
      </c>
      <c r="N245" s="213" t="s">
        <v>41</v>
      </c>
      <c r="O245" s="72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6" t="s">
        <v>158</v>
      </c>
      <c r="AT245" s="216" t="s">
        <v>153</v>
      </c>
      <c r="AU245" s="216" t="s">
        <v>86</v>
      </c>
      <c r="AY245" s="18" t="s">
        <v>151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84</v>
      </c>
      <c r="BK245" s="217">
        <f>ROUND(I245*H245,2)</f>
        <v>0</v>
      </c>
      <c r="BL245" s="18" t="s">
        <v>158</v>
      </c>
      <c r="BM245" s="216" t="s">
        <v>384</v>
      </c>
    </row>
    <row r="246" spans="2:51" s="14" customFormat="1" ht="11.25">
      <c r="B246" s="229"/>
      <c r="C246" s="230"/>
      <c r="D246" s="220" t="s">
        <v>160</v>
      </c>
      <c r="E246" s="231" t="s">
        <v>1</v>
      </c>
      <c r="F246" s="232" t="s">
        <v>385</v>
      </c>
      <c r="G246" s="230"/>
      <c r="H246" s="233">
        <v>114.994</v>
      </c>
      <c r="I246" s="234"/>
      <c r="J246" s="230"/>
      <c r="K246" s="230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160</v>
      </c>
      <c r="AU246" s="239" t="s">
        <v>86</v>
      </c>
      <c r="AV246" s="14" t="s">
        <v>86</v>
      </c>
      <c r="AW246" s="14" t="s">
        <v>32</v>
      </c>
      <c r="AX246" s="14" t="s">
        <v>84</v>
      </c>
      <c r="AY246" s="239" t="s">
        <v>151</v>
      </c>
    </row>
    <row r="247" spans="2:63" s="12" customFormat="1" ht="22.9" customHeight="1">
      <c r="B247" s="189"/>
      <c r="C247" s="190"/>
      <c r="D247" s="191" t="s">
        <v>75</v>
      </c>
      <c r="E247" s="203" t="s">
        <v>386</v>
      </c>
      <c r="F247" s="203" t="s">
        <v>387</v>
      </c>
      <c r="G247" s="190"/>
      <c r="H247" s="190"/>
      <c r="I247" s="193"/>
      <c r="J247" s="204">
        <f>BK247</f>
        <v>0</v>
      </c>
      <c r="K247" s="190"/>
      <c r="L247" s="195"/>
      <c r="M247" s="196"/>
      <c r="N247" s="197"/>
      <c r="O247" s="197"/>
      <c r="P247" s="198">
        <f>P248</f>
        <v>0</v>
      </c>
      <c r="Q247" s="197"/>
      <c r="R247" s="198">
        <f>R248</f>
        <v>0</v>
      </c>
      <c r="S247" s="197"/>
      <c r="T247" s="199">
        <f>T248</f>
        <v>0</v>
      </c>
      <c r="AR247" s="200" t="s">
        <v>84</v>
      </c>
      <c r="AT247" s="201" t="s">
        <v>75</v>
      </c>
      <c r="AU247" s="201" t="s">
        <v>84</v>
      </c>
      <c r="AY247" s="200" t="s">
        <v>151</v>
      </c>
      <c r="BK247" s="202">
        <f>BK248</f>
        <v>0</v>
      </c>
    </row>
    <row r="248" spans="1:65" s="2" customFormat="1" ht="21.75" customHeight="1">
      <c r="A248" s="35"/>
      <c r="B248" s="36"/>
      <c r="C248" s="205" t="s">
        <v>388</v>
      </c>
      <c r="D248" s="205" t="s">
        <v>153</v>
      </c>
      <c r="E248" s="206" t="s">
        <v>389</v>
      </c>
      <c r="F248" s="207" t="s">
        <v>390</v>
      </c>
      <c r="G248" s="208" t="s">
        <v>352</v>
      </c>
      <c r="H248" s="209">
        <v>281.549</v>
      </c>
      <c r="I248" s="210"/>
      <c r="J248" s="211">
        <f>ROUND(I248*H248,2)</f>
        <v>0</v>
      </c>
      <c r="K248" s="207" t="s">
        <v>157</v>
      </c>
      <c r="L248" s="40"/>
      <c r="M248" s="212" t="s">
        <v>1</v>
      </c>
      <c r="N248" s="213" t="s">
        <v>41</v>
      </c>
      <c r="O248" s="72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6" t="s">
        <v>158</v>
      </c>
      <c r="AT248" s="216" t="s">
        <v>153</v>
      </c>
      <c r="AU248" s="216" t="s">
        <v>86</v>
      </c>
      <c r="AY248" s="18" t="s">
        <v>151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84</v>
      </c>
      <c r="BK248" s="217">
        <f>ROUND(I248*H248,2)</f>
        <v>0</v>
      </c>
      <c r="BL248" s="18" t="s">
        <v>158</v>
      </c>
      <c r="BM248" s="216" t="s">
        <v>391</v>
      </c>
    </row>
    <row r="249" spans="2:63" s="12" customFormat="1" ht="25.9" customHeight="1">
      <c r="B249" s="189"/>
      <c r="C249" s="190"/>
      <c r="D249" s="191" t="s">
        <v>75</v>
      </c>
      <c r="E249" s="192" t="s">
        <v>392</v>
      </c>
      <c r="F249" s="192" t="s">
        <v>393</v>
      </c>
      <c r="G249" s="190"/>
      <c r="H249" s="190"/>
      <c r="I249" s="193"/>
      <c r="J249" s="194">
        <f>BK249</f>
        <v>0</v>
      </c>
      <c r="K249" s="190"/>
      <c r="L249" s="195"/>
      <c r="M249" s="196"/>
      <c r="N249" s="197"/>
      <c r="O249" s="197"/>
      <c r="P249" s="198">
        <f>P250+P253+P255+P257+P259</f>
        <v>0</v>
      </c>
      <c r="Q249" s="197"/>
      <c r="R249" s="198">
        <f>R250+R253+R255+R257+R259</f>
        <v>0</v>
      </c>
      <c r="S249" s="197"/>
      <c r="T249" s="199">
        <f>T250+T253+T255+T257+T259</f>
        <v>0</v>
      </c>
      <c r="AR249" s="200" t="s">
        <v>173</v>
      </c>
      <c r="AT249" s="201" t="s">
        <v>75</v>
      </c>
      <c r="AU249" s="201" t="s">
        <v>76</v>
      </c>
      <c r="AY249" s="200" t="s">
        <v>151</v>
      </c>
      <c r="BK249" s="202">
        <f>BK250+BK253+BK255+BK257+BK259</f>
        <v>0</v>
      </c>
    </row>
    <row r="250" spans="2:63" s="12" customFormat="1" ht="22.9" customHeight="1">
      <c r="B250" s="189"/>
      <c r="C250" s="190"/>
      <c r="D250" s="191" t="s">
        <v>75</v>
      </c>
      <c r="E250" s="203" t="s">
        <v>394</v>
      </c>
      <c r="F250" s="203" t="s">
        <v>395</v>
      </c>
      <c r="G250" s="190"/>
      <c r="H250" s="190"/>
      <c r="I250" s="193"/>
      <c r="J250" s="204">
        <f>BK250</f>
        <v>0</v>
      </c>
      <c r="K250" s="190"/>
      <c r="L250" s="195"/>
      <c r="M250" s="196"/>
      <c r="N250" s="197"/>
      <c r="O250" s="197"/>
      <c r="P250" s="198">
        <f>SUM(P251:P252)</f>
        <v>0</v>
      </c>
      <c r="Q250" s="197"/>
      <c r="R250" s="198">
        <f>SUM(R251:R252)</f>
        <v>0</v>
      </c>
      <c r="S250" s="197"/>
      <c r="T250" s="199">
        <f>SUM(T251:T252)</f>
        <v>0</v>
      </c>
      <c r="AR250" s="200" t="s">
        <v>173</v>
      </c>
      <c r="AT250" s="201" t="s">
        <v>75</v>
      </c>
      <c r="AU250" s="201" t="s">
        <v>84</v>
      </c>
      <c r="AY250" s="200" t="s">
        <v>151</v>
      </c>
      <c r="BK250" s="202">
        <f>SUM(BK251:BK252)</f>
        <v>0</v>
      </c>
    </row>
    <row r="251" spans="1:65" s="2" customFormat="1" ht="16.5" customHeight="1">
      <c r="A251" s="35"/>
      <c r="B251" s="36"/>
      <c r="C251" s="205" t="s">
        <v>396</v>
      </c>
      <c r="D251" s="205" t="s">
        <v>153</v>
      </c>
      <c r="E251" s="206" t="s">
        <v>397</v>
      </c>
      <c r="F251" s="207" t="s">
        <v>398</v>
      </c>
      <c r="G251" s="208" t="s">
        <v>399</v>
      </c>
      <c r="H251" s="209">
        <v>1</v>
      </c>
      <c r="I251" s="210"/>
      <c r="J251" s="211">
        <f>ROUND(I251*H251,2)</f>
        <v>0</v>
      </c>
      <c r="K251" s="207" t="s">
        <v>157</v>
      </c>
      <c r="L251" s="40"/>
      <c r="M251" s="212" t="s">
        <v>1</v>
      </c>
      <c r="N251" s="213" t="s">
        <v>41</v>
      </c>
      <c r="O251" s="72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6" t="s">
        <v>400</v>
      </c>
      <c r="AT251" s="216" t="s">
        <v>153</v>
      </c>
      <c r="AU251" s="216" t="s">
        <v>86</v>
      </c>
      <c r="AY251" s="18" t="s">
        <v>151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84</v>
      </c>
      <c r="BK251" s="217">
        <f>ROUND(I251*H251,2)</f>
        <v>0</v>
      </c>
      <c r="BL251" s="18" t="s">
        <v>400</v>
      </c>
      <c r="BM251" s="216" t="s">
        <v>401</v>
      </c>
    </row>
    <row r="252" spans="1:65" s="2" customFormat="1" ht="16.5" customHeight="1">
      <c r="A252" s="35"/>
      <c r="B252" s="36"/>
      <c r="C252" s="205" t="s">
        <v>402</v>
      </c>
      <c r="D252" s="205" t="s">
        <v>153</v>
      </c>
      <c r="E252" s="206" t="s">
        <v>403</v>
      </c>
      <c r="F252" s="207" t="s">
        <v>404</v>
      </c>
      <c r="G252" s="208" t="s">
        <v>399</v>
      </c>
      <c r="H252" s="209">
        <v>1</v>
      </c>
      <c r="I252" s="210"/>
      <c r="J252" s="211">
        <f>ROUND(I252*H252,2)</f>
        <v>0</v>
      </c>
      <c r="K252" s="207" t="s">
        <v>157</v>
      </c>
      <c r="L252" s="40"/>
      <c r="M252" s="212" t="s">
        <v>1</v>
      </c>
      <c r="N252" s="213" t="s">
        <v>41</v>
      </c>
      <c r="O252" s="72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6" t="s">
        <v>400</v>
      </c>
      <c r="AT252" s="216" t="s">
        <v>153</v>
      </c>
      <c r="AU252" s="216" t="s">
        <v>86</v>
      </c>
      <c r="AY252" s="18" t="s">
        <v>151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84</v>
      </c>
      <c r="BK252" s="217">
        <f>ROUND(I252*H252,2)</f>
        <v>0</v>
      </c>
      <c r="BL252" s="18" t="s">
        <v>400</v>
      </c>
      <c r="BM252" s="216" t="s">
        <v>405</v>
      </c>
    </row>
    <row r="253" spans="2:63" s="12" customFormat="1" ht="22.9" customHeight="1">
      <c r="B253" s="189"/>
      <c r="C253" s="190"/>
      <c r="D253" s="191" t="s">
        <v>75</v>
      </c>
      <c r="E253" s="203" t="s">
        <v>406</v>
      </c>
      <c r="F253" s="203" t="s">
        <v>407</v>
      </c>
      <c r="G253" s="190"/>
      <c r="H253" s="190"/>
      <c r="I253" s="193"/>
      <c r="J253" s="204">
        <f>BK253</f>
        <v>0</v>
      </c>
      <c r="K253" s="190"/>
      <c r="L253" s="195"/>
      <c r="M253" s="196"/>
      <c r="N253" s="197"/>
      <c r="O253" s="197"/>
      <c r="P253" s="198">
        <f>P254</f>
        <v>0</v>
      </c>
      <c r="Q253" s="197"/>
      <c r="R253" s="198">
        <f>R254</f>
        <v>0</v>
      </c>
      <c r="S253" s="197"/>
      <c r="T253" s="199">
        <f>T254</f>
        <v>0</v>
      </c>
      <c r="AR253" s="200" t="s">
        <v>173</v>
      </c>
      <c r="AT253" s="201" t="s">
        <v>75</v>
      </c>
      <c r="AU253" s="201" t="s">
        <v>84</v>
      </c>
      <c r="AY253" s="200" t="s">
        <v>151</v>
      </c>
      <c r="BK253" s="202">
        <f>BK254</f>
        <v>0</v>
      </c>
    </row>
    <row r="254" spans="1:65" s="2" customFormat="1" ht="16.5" customHeight="1">
      <c r="A254" s="35"/>
      <c r="B254" s="36"/>
      <c r="C254" s="205" t="s">
        <v>408</v>
      </c>
      <c r="D254" s="205" t="s">
        <v>153</v>
      </c>
      <c r="E254" s="206" t="s">
        <v>409</v>
      </c>
      <c r="F254" s="207" t="s">
        <v>407</v>
      </c>
      <c r="G254" s="208" t="s">
        <v>399</v>
      </c>
      <c r="H254" s="209">
        <v>1</v>
      </c>
      <c r="I254" s="210"/>
      <c r="J254" s="211">
        <f>ROUND(I254*H254,2)</f>
        <v>0</v>
      </c>
      <c r="K254" s="207" t="s">
        <v>157</v>
      </c>
      <c r="L254" s="40"/>
      <c r="M254" s="212" t="s">
        <v>1</v>
      </c>
      <c r="N254" s="213" t="s">
        <v>41</v>
      </c>
      <c r="O254" s="72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6" t="s">
        <v>400</v>
      </c>
      <c r="AT254" s="216" t="s">
        <v>153</v>
      </c>
      <c r="AU254" s="216" t="s">
        <v>86</v>
      </c>
      <c r="AY254" s="18" t="s">
        <v>151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84</v>
      </c>
      <c r="BK254" s="217">
        <f>ROUND(I254*H254,2)</f>
        <v>0</v>
      </c>
      <c r="BL254" s="18" t="s">
        <v>400</v>
      </c>
      <c r="BM254" s="216" t="s">
        <v>410</v>
      </c>
    </row>
    <row r="255" spans="2:63" s="12" customFormat="1" ht="22.9" customHeight="1">
      <c r="B255" s="189"/>
      <c r="C255" s="190"/>
      <c r="D255" s="191" t="s">
        <v>75</v>
      </c>
      <c r="E255" s="203" t="s">
        <v>411</v>
      </c>
      <c r="F255" s="203" t="s">
        <v>412</v>
      </c>
      <c r="G255" s="190"/>
      <c r="H255" s="190"/>
      <c r="I255" s="193"/>
      <c r="J255" s="204">
        <f>BK255</f>
        <v>0</v>
      </c>
      <c r="K255" s="190"/>
      <c r="L255" s="195"/>
      <c r="M255" s="196"/>
      <c r="N255" s="197"/>
      <c r="O255" s="197"/>
      <c r="P255" s="198">
        <f>P256</f>
        <v>0</v>
      </c>
      <c r="Q255" s="197"/>
      <c r="R255" s="198">
        <f>R256</f>
        <v>0</v>
      </c>
      <c r="S255" s="197"/>
      <c r="T255" s="199">
        <f>T256</f>
        <v>0</v>
      </c>
      <c r="AR255" s="200" t="s">
        <v>173</v>
      </c>
      <c r="AT255" s="201" t="s">
        <v>75</v>
      </c>
      <c r="AU255" s="201" t="s">
        <v>84</v>
      </c>
      <c r="AY255" s="200" t="s">
        <v>151</v>
      </c>
      <c r="BK255" s="202">
        <f>BK256</f>
        <v>0</v>
      </c>
    </row>
    <row r="256" spans="1:65" s="2" customFormat="1" ht="16.5" customHeight="1">
      <c r="A256" s="35"/>
      <c r="B256" s="36"/>
      <c r="C256" s="205" t="s">
        <v>413</v>
      </c>
      <c r="D256" s="205" t="s">
        <v>153</v>
      </c>
      <c r="E256" s="206" t="s">
        <v>414</v>
      </c>
      <c r="F256" s="207" t="s">
        <v>412</v>
      </c>
      <c r="G256" s="208" t="s">
        <v>399</v>
      </c>
      <c r="H256" s="209">
        <v>1</v>
      </c>
      <c r="I256" s="210"/>
      <c r="J256" s="211">
        <f>ROUND(I256*H256,2)</f>
        <v>0</v>
      </c>
      <c r="K256" s="207" t="s">
        <v>157</v>
      </c>
      <c r="L256" s="40"/>
      <c r="M256" s="212" t="s">
        <v>1</v>
      </c>
      <c r="N256" s="213" t="s">
        <v>41</v>
      </c>
      <c r="O256" s="72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6" t="s">
        <v>400</v>
      </c>
      <c r="AT256" s="216" t="s">
        <v>153</v>
      </c>
      <c r="AU256" s="216" t="s">
        <v>86</v>
      </c>
      <c r="AY256" s="18" t="s">
        <v>151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84</v>
      </c>
      <c r="BK256" s="217">
        <f>ROUND(I256*H256,2)</f>
        <v>0</v>
      </c>
      <c r="BL256" s="18" t="s">
        <v>400</v>
      </c>
      <c r="BM256" s="216" t="s">
        <v>415</v>
      </c>
    </row>
    <row r="257" spans="2:63" s="12" customFormat="1" ht="22.9" customHeight="1">
      <c r="B257" s="189"/>
      <c r="C257" s="190"/>
      <c r="D257" s="191" t="s">
        <v>75</v>
      </c>
      <c r="E257" s="203" t="s">
        <v>416</v>
      </c>
      <c r="F257" s="203" t="s">
        <v>417</v>
      </c>
      <c r="G257" s="190"/>
      <c r="H257" s="190"/>
      <c r="I257" s="193"/>
      <c r="J257" s="204">
        <f>BK257</f>
        <v>0</v>
      </c>
      <c r="K257" s="190"/>
      <c r="L257" s="195"/>
      <c r="M257" s="196"/>
      <c r="N257" s="197"/>
      <c r="O257" s="197"/>
      <c r="P257" s="198">
        <f>P258</f>
        <v>0</v>
      </c>
      <c r="Q257" s="197"/>
      <c r="R257" s="198">
        <f>R258</f>
        <v>0</v>
      </c>
      <c r="S257" s="197"/>
      <c r="T257" s="199">
        <f>T258</f>
        <v>0</v>
      </c>
      <c r="AR257" s="200" t="s">
        <v>173</v>
      </c>
      <c r="AT257" s="201" t="s">
        <v>75</v>
      </c>
      <c r="AU257" s="201" t="s">
        <v>84</v>
      </c>
      <c r="AY257" s="200" t="s">
        <v>151</v>
      </c>
      <c r="BK257" s="202">
        <f>BK258</f>
        <v>0</v>
      </c>
    </row>
    <row r="258" spans="1:65" s="2" customFormat="1" ht="16.5" customHeight="1">
      <c r="A258" s="35"/>
      <c r="B258" s="36"/>
      <c r="C258" s="205" t="s">
        <v>418</v>
      </c>
      <c r="D258" s="205" t="s">
        <v>153</v>
      </c>
      <c r="E258" s="206" t="s">
        <v>419</v>
      </c>
      <c r="F258" s="207" t="s">
        <v>420</v>
      </c>
      <c r="G258" s="208" t="s">
        <v>421</v>
      </c>
      <c r="H258" s="209">
        <v>15</v>
      </c>
      <c r="I258" s="210"/>
      <c r="J258" s="211">
        <f>ROUND(I258*H258,2)</f>
        <v>0</v>
      </c>
      <c r="K258" s="207" t="s">
        <v>422</v>
      </c>
      <c r="L258" s="40"/>
      <c r="M258" s="212" t="s">
        <v>1</v>
      </c>
      <c r="N258" s="213" t="s">
        <v>41</v>
      </c>
      <c r="O258" s="72"/>
      <c r="P258" s="214">
        <f>O258*H258</f>
        <v>0</v>
      </c>
      <c r="Q258" s="214">
        <v>0</v>
      </c>
      <c r="R258" s="214">
        <f>Q258*H258</f>
        <v>0</v>
      </c>
      <c r="S258" s="214">
        <v>0</v>
      </c>
      <c r="T258" s="215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6" t="s">
        <v>400</v>
      </c>
      <c r="AT258" s="216" t="s">
        <v>153</v>
      </c>
      <c r="AU258" s="216" t="s">
        <v>86</v>
      </c>
      <c r="AY258" s="18" t="s">
        <v>151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84</v>
      </c>
      <c r="BK258" s="217">
        <f>ROUND(I258*H258,2)</f>
        <v>0</v>
      </c>
      <c r="BL258" s="18" t="s">
        <v>400</v>
      </c>
      <c r="BM258" s="216" t="s">
        <v>423</v>
      </c>
    </row>
    <row r="259" spans="2:63" s="12" customFormat="1" ht="22.9" customHeight="1">
      <c r="B259" s="189"/>
      <c r="C259" s="190"/>
      <c r="D259" s="191" t="s">
        <v>75</v>
      </c>
      <c r="E259" s="203" t="s">
        <v>424</v>
      </c>
      <c r="F259" s="203" t="s">
        <v>425</v>
      </c>
      <c r="G259" s="190"/>
      <c r="H259" s="190"/>
      <c r="I259" s="193"/>
      <c r="J259" s="204">
        <f>BK259</f>
        <v>0</v>
      </c>
      <c r="K259" s="190"/>
      <c r="L259" s="195"/>
      <c r="M259" s="196"/>
      <c r="N259" s="197"/>
      <c r="O259" s="197"/>
      <c r="P259" s="198">
        <f>SUM(P260:P261)</f>
        <v>0</v>
      </c>
      <c r="Q259" s="197"/>
      <c r="R259" s="198">
        <f>SUM(R260:R261)</f>
        <v>0</v>
      </c>
      <c r="S259" s="197"/>
      <c r="T259" s="199">
        <f>SUM(T260:T261)</f>
        <v>0</v>
      </c>
      <c r="AR259" s="200" t="s">
        <v>173</v>
      </c>
      <c r="AT259" s="201" t="s">
        <v>75</v>
      </c>
      <c r="AU259" s="201" t="s">
        <v>84</v>
      </c>
      <c r="AY259" s="200" t="s">
        <v>151</v>
      </c>
      <c r="BK259" s="202">
        <f>SUM(BK260:BK261)</f>
        <v>0</v>
      </c>
    </row>
    <row r="260" spans="1:65" s="2" customFormat="1" ht="16.5" customHeight="1">
      <c r="A260" s="35"/>
      <c r="B260" s="36"/>
      <c r="C260" s="205" t="s">
        <v>426</v>
      </c>
      <c r="D260" s="205" t="s">
        <v>153</v>
      </c>
      <c r="E260" s="206" t="s">
        <v>427</v>
      </c>
      <c r="F260" s="207" t="s">
        <v>425</v>
      </c>
      <c r="G260" s="208" t="s">
        <v>399</v>
      </c>
      <c r="H260" s="209">
        <v>1</v>
      </c>
      <c r="I260" s="210"/>
      <c r="J260" s="211">
        <f>ROUND(I260*H260,2)</f>
        <v>0</v>
      </c>
      <c r="K260" s="207" t="s">
        <v>157</v>
      </c>
      <c r="L260" s="40"/>
      <c r="M260" s="212" t="s">
        <v>1</v>
      </c>
      <c r="N260" s="213" t="s">
        <v>41</v>
      </c>
      <c r="O260" s="72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6" t="s">
        <v>400</v>
      </c>
      <c r="AT260" s="216" t="s">
        <v>153</v>
      </c>
      <c r="AU260" s="216" t="s">
        <v>86</v>
      </c>
      <c r="AY260" s="18" t="s">
        <v>151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84</v>
      </c>
      <c r="BK260" s="217">
        <f>ROUND(I260*H260,2)</f>
        <v>0</v>
      </c>
      <c r="BL260" s="18" t="s">
        <v>400</v>
      </c>
      <c r="BM260" s="216" t="s">
        <v>428</v>
      </c>
    </row>
    <row r="261" spans="1:65" s="2" customFormat="1" ht="16.5" customHeight="1">
      <c r="A261" s="35"/>
      <c r="B261" s="36"/>
      <c r="C261" s="205" t="s">
        <v>429</v>
      </c>
      <c r="D261" s="205" t="s">
        <v>153</v>
      </c>
      <c r="E261" s="206" t="s">
        <v>430</v>
      </c>
      <c r="F261" s="207" t="s">
        <v>431</v>
      </c>
      <c r="G261" s="208" t="s">
        <v>399</v>
      </c>
      <c r="H261" s="209">
        <v>1</v>
      </c>
      <c r="I261" s="210"/>
      <c r="J261" s="211">
        <f>ROUND(I261*H261,2)</f>
        <v>0</v>
      </c>
      <c r="K261" s="207" t="s">
        <v>157</v>
      </c>
      <c r="L261" s="40"/>
      <c r="M261" s="272" t="s">
        <v>1</v>
      </c>
      <c r="N261" s="273" t="s">
        <v>41</v>
      </c>
      <c r="O261" s="274"/>
      <c r="P261" s="275">
        <f>O261*H261</f>
        <v>0</v>
      </c>
      <c r="Q261" s="275">
        <v>0</v>
      </c>
      <c r="R261" s="275">
        <f>Q261*H261</f>
        <v>0</v>
      </c>
      <c r="S261" s="275">
        <v>0</v>
      </c>
      <c r="T261" s="276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6" t="s">
        <v>400</v>
      </c>
      <c r="AT261" s="216" t="s">
        <v>153</v>
      </c>
      <c r="AU261" s="216" t="s">
        <v>86</v>
      </c>
      <c r="AY261" s="18" t="s">
        <v>151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84</v>
      </c>
      <c r="BK261" s="217">
        <f>ROUND(I261*H261,2)</f>
        <v>0</v>
      </c>
      <c r="BL261" s="18" t="s">
        <v>400</v>
      </c>
      <c r="BM261" s="216" t="s">
        <v>432</v>
      </c>
    </row>
    <row r="262" spans="1:31" s="2" customFormat="1" ht="6.95" customHeight="1">
      <c r="A262" s="35"/>
      <c r="B262" s="55"/>
      <c r="C262" s="56"/>
      <c r="D262" s="56"/>
      <c r="E262" s="56"/>
      <c r="F262" s="56"/>
      <c r="G262" s="56"/>
      <c r="H262" s="56"/>
      <c r="I262" s="154"/>
      <c r="J262" s="56"/>
      <c r="K262" s="56"/>
      <c r="L262" s="40"/>
      <c r="M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</row>
  </sheetData>
  <sheetProtection algorithmName="SHA-512" hashValue="0mPGbGzaMwbrrFoMJ0dL9204+//vitieopbMj5yLIdxF+eszEEOQNjQQ3r0y7VBSiJ8BLL6y7JjLwyX8VTw/OA==" saltValue="u8rZxIJm60BMPwN5HdJivZ/YGQrQHASuUhNUtbJ3f+ubRu/Jt29E1vOgR2AVLU1mpLmv5HdmwRKFfKcXutmcUA==" spinCount="100000" sheet="1" objects="1" scenarios="1" formatColumns="0" formatRows="0" autoFilter="0"/>
  <autoFilter ref="C127:K261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8" t="s">
        <v>89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86</v>
      </c>
    </row>
    <row r="4" spans="2:46" s="1" customFormat="1" ht="24.95" customHeight="1">
      <c r="B4" s="21"/>
      <c r="D4" s="114" t="s">
        <v>94</v>
      </c>
      <c r="I4" s="109"/>
      <c r="L4" s="21"/>
      <c r="M4" s="115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6" t="s">
        <v>16</v>
      </c>
      <c r="I6" s="109"/>
      <c r="L6" s="21"/>
    </row>
    <row r="7" spans="2:12" s="1" customFormat="1" ht="16.5" customHeight="1">
      <c r="B7" s="21"/>
      <c r="E7" s="332" t="str">
        <f>'Rekapitulace stavby'!K6</f>
        <v>Chodník ul.M.Alše - V.etapa</v>
      </c>
      <c r="F7" s="333"/>
      <c r="G7" s="333"/>
      <c r="H7" s="333"/>
      <c r="I7" s="109"/>
      <c r="L7" s="21"/>
    </row>
    <row r="8" spans="1:31" s="2" customFormat="1" ht="12" customHeight="1">
      <c r="A8" s="35"/>
      <c r="B8" s="40"/>
      <c r="C8" s="35"/>
      <c r="D8" s="116" t="s">
        <v>103</v>
      </c>
      <c r="E8" s="35"/>
      <c r="F8" s="35"/>
      <c r="G8" s="35"/>
      <c r="H8" s="35"/>
      <c r="I8" s="117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4" t="s">
        <v>433</v>
      </c>
      <c r="F9" s="335"/>
      <c r="G9" s="335"/>
      <c r="H9" s="335"/>
      <c r="I9" s="117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7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6" t="s">
        <v>18</v>
      </c>
      <c r="E11" s="35"/>
      <c r="F11" s="118" t="s">
        <v>1</v>
      </c>
      <c r="G11" s="35"/>
      <c r="H11" s="35"/>
      <c r="I11" s="119" t="s">
        <v>19</v>
      </c>
      <c r="J11" s="11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6" t="s">
        <v>20</v>
      </c>
      <c r="E12" s="35"/>
      <c r="F12" s="118" t="s">
        <v>21</v>
      </c>
      <c r="G12" s="35"/>
      <c r="H12" s="35"/>
      <c r="I12" s="119" t="s">
        <v>22</v>
      </c>
      <c r="J12" s="120" t="str">
        <f>'Rekapitulace stavby'!AN8</f>
        <v>27. 9. 2019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7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6" t="s">
        <v>24</v>
      </c>
      <c r="E14" s="35"/>
      <c r="F14" s="35"/>
      <c r="G14" s="35"/>
      <c r="H14" s="35"/>
      <c r="I14" s="119" t="s">
        <v>25</v>
      </c>
      <c r="J14" s="118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8" t="s">
        <v>26</v>
      </c>
      <c r="F15" s="35"/>
      <c r="G15" s="35"/>
      <c r="H15" s="35"/>
      <c r="I15" s="119" t="s">
        <v>27</v>
      </c>
      <c r="J15" s="11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7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6" t="s">
        <v>28</v>
      </c>
      <c r="E17" s="35"/>
      <c r="F17" s="35"/>
      <c r="G17" s="35"/>
      <c r="H17" s="35"/>
      <c r="I17" s="119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9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7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6" t="s">
        <v>30</v>
      </c>
      <c r="E20" s="35"/>
      <c r="F20" s="35"/>
      <c r="G20" s="35"/>
      <c r="H20" s="35"/>
      <c r="I20" s="119" t="s">
        <v>25</v>
      </c>
      <c r="J20" s="118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31</v>
      </c>
      <c r="F21" s="35"/>
      <c r="G21" s="35"/>
      <c r="H21" s="35"/>
      <c r="I21" s="119" t="s">
        <v>27</v>
      </c>
      <c r="J21" s="11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7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6" t="s">
        <v>33</v>
      </c>
      <c r="E23" s="35"/>
      <c r="F23" s="35"/>
      <c r="G23" s="35"/>
      <c r="H23" s="35"/>
      <c r="I23" s="119" t="s">
        <v>25</v>
      </c>
      <c r="J23" s="118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34</v>
      </c>
      <c r="F24" s="35"/>
      <c r="G24" s="35"/>
      <c r="H24" s="35"/>
      <c r="I24" s="119" t="s">
        <v>27</v>
      </c>
      <c r="J24" s="11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7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6" t="s">
        <v>35</v>
      </c>
      <c r="E26" s="35"/>
      <c r="F26" s="35"/>
      <c r="G26" s="35"/>
      <c r="H26" s="35"/>
      <c r="I26" s="117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1"/>
      <c r="B27" s="122"/>
      <c r="C27" s="121"/>
      <c r="D27" s="121"/>
      <c r="E27" s="338" t="s">
        <v>1</v>
      </c>
      <c r="F27" s="338"/>
      <c r="G27" s="338"/>
      <c r="H27" s="338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7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6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7" t="s">
        <v>36</v>
      </c>
      <c r="E30" s="35"/>
      <c r="F30" s="35"/>
      <c r="G30" s="35"/>
      <c r="H30" s="35"/>
      <c r="I30" s="117"/>
      <c r="J30" s="128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6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9" t="s">
        <v>38</v>
      </c>
      <c r="G32" s="35"/>
      <c r="H32" s="35"/>
      <c r="I32" s="130" t="s">
        <v>37</v>
      </c>
      <c r="J32" s="129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1" t="s">
        <v>40</v>
      </c>
      <c r="E33" s="116" t="s">
        <v>41</v>
      </c>
      <c r="F33" s="132">
        <f>ROUND((SUM(BE118:BE121)),2)</f>
        <v>0</v>
      </c>
      <c r="G33" s="35"/>
      <c r="H33" s="35"/>
      <c r="I33" s="133">
        <v>0.21</v>
      </c>
      <c r="J33" s="132">
        <f>ROUND(((SUM(BE118:BE121))*I33),2)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6" t="s">
        <v>42</v>
      </c>
      <c r="F34" s="132">
        <f>ROUND((SUM(BF118:BF121)),2)</f>
        <v>0</v>
      </c>
      <c r="G34" s="35"/>
      <c r="H34" s="35"/>
      <c r="I34" s="133">
        <v>0.15</v>
      </c>
      <c r="J34" s="132">
        <f>ROUND(((SUM(BF118:BF121))*I34),2)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6" t="s">
        <v>43</v>
      </c>
      <c r="F35" s="132">
        <f>ROUND((SUM(BG118:BG121)),2)</f>
        <v>0</v>
      </c>
      <c r="G35" s="35"/>
      <c r="H35" s="35"/>
      <c r="I35" s="133">
        <v>0.21</v>
      </c>
      <c r="J35" s="132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6" t="s">
        <v>44</v>
      </c>
      <c r="F36" s="132">
        <f>ROUND((SUM(BH118:BH121)),2)</f>
        <v>0</v>
      </c>
      <c r="G36" s="35"/>
      <c r="H36" s="35"/>
      <c r="I36" s="133">
        <v>0.15</v>
      </c>
      <c r="J36" s="132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6" t="s">
        <v>45</v>
      </c>
      <c r="F37" s="132">
        <f>ROUND((SUM(BI118:BI121)),2)</f>
        <v>0</v>
      </c>
      <c r="G37" s="35"/>
      <c r="H37" s="35"/>
      <c r="I37" s="133">
        <v>0</v>
      </c>
      <c r="J37" s="132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7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46</v>
      </c>
      <c r="E39" s="136"/>
      <c r="F39" s="136"/>
      <c r="G39" s="137" t="s">
        <v>47</v>
      </c>
      <c r="H39" s="138" t="s">
        <v>48</v>
      </c>
      <c r="I39" s="139"/>
      <c r="J39" s="140">
        <f>SUM(J30:J37)</f>
        <v>0</v>
      </c>
      <c r="K39" s="14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7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2" t="s">
        <v>49</v>
      </c>
      <c r="E50" s="143"/>
      <c r="F50" s="143"/>
      <c r="G50" s="142" t="s">
        <v>50</v>
      </c>
      <c r="H50" s="143"/>
      <c r="I50" s="144"/>
      <c r="J50" s="143"/>
      <c r="K50" s="143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5" t="s">
        <v>51</v>
      </c>
      <c r="E61" s="146"/>
      <c r="F61" s="147" t="s">
        <v>52</v>
      </c>
      <c r="G61" s="145" t="s">
        <v>51</v>
      </c>
      <c r="H61" s="146"/>
      <c r="I61" s="148"/>
      <c r="J61" s="149" t="s">
        <v>52</v>
      </c>
      <c r="K61" s="14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2" t="s">
        <v>53</v>
      </c>
      <c r="E65" s="150"/>
      <c r="F65" s="150"/>
      <c r="G65" s="142" t="s">
        <v>54</v>
      </c>
      <c r="H65" s="150"/>
      <c r="I65" s="151"/>
      <c r="J65" s="150"/>
      <c r="K65" s="15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5" t="s">
        <v>51</v>
      </c>
      <c r="E76" s="146"/>
      <c r="F76" s="147" t="s">
        <v>52</v>
      </c>
      <c r="G76" s="145" t="s">
        <v>51</v>
      </c>
      <c r="H76" s="146"/>
      <c r="I76" s="148"/>
      <c r="J76" s="149" t="s">
        <v>52</v>
      </c>
      <c r="K76" s="14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2"/>
      <c r="C77" s="153"/>
      <c r="D77" s="153"/>
      <c r="E77" s="153"/>
      <c r="F77" s="153"/>
      <c r="G77" s="153"/>
      <c r="H77" s="153"/>
      <c r="I77" s="154"/>
      <c r="J77" s="153"/>
      <c r="K77" s="153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5"/>
      <c r="C81" s="156"/>
      <c r="D81" s="156"/>
      <c r="E81" s="156"/>
      <c r="F81" s="156"/>
      <c r="G81" s="156"/>
      <c r="H81" s="156"/>
      <c r="I81" s="157"/>
      <c r="J81" s="156"/>
      <c r="K81" s="156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119</v>
      </c>
      <c r="D82" s="37"/>
      <c r="E82" s="37"/>
      <c r="F82" s="37"/>
      <c r="G82" s="37"/>
      <c r="H82" s="37"/>
      <c r="I82" s="11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9" t="str">
        <f>E7</f>
        <v>Chodník ul.M.Alše - V.etapa</v>
      </c>
      <c r="F85" s="340"/>
      <c r="G85" s="340"/>
      <c r="H85" s="340"/>
      <c r="I85" s="11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103</v>
      </c>
      <c r="D86" s="37"/>
      <c r="E86" s="37"/>
      <c r="F86" s="37"/>
      <c r="G86" s="37"/>
      <c r="H86" s="37"/>
      <c r="I86" s="11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0" t="str">
        <f>E9</f>
        <v>03 - SO 400 Veřejné osvětlení</v>
      </c>
      <c r="F87" s="341"/>
      <c r="G87" s="341"/>
      <c r="H87" s="341"/>
      <c r="I87" s="11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Valašské Meziříčí</v>
      </c>
      <c r="G89" s="37"/>
      <c r="H89" s="37"/>
      <c r="I89" s="119" t="s">
        <v>22</v>
      </c>
      <c r="J89" s="67" t="str">
        <f>IF(J12="","",J12)</f>
        <v>27. 9. 2019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Valašské Meziříčí</v>
      </c>
      <c r="G91" s="37"/>
      <c r="H91" s="37"/>
      <c r="I91" s="119" t="s">
        <v>30</v>
      </c>
      <c r="J91" s="33" t="str">
        <f>E21</f>
        <v>Ing.Pavel Čunek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9" t="s">
        <v>33</v>
      </c>
      <c r="J92" s="33" t="str">
        <f>E24</f>
        <v>Fajfrová Irena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8" t="s">
        <v>120</v>
      </c>
      <c r="D94" s="159"/>
      <c r="E94" s="159"/>
      <c r="F94" s="159"/>
      <c r="G94" s="159"/>
      <c r="H94" s="159"/>
      <c r="I94" s="160"/>
      <c r="J94" s="161" t="s">
        <v>121</v>
      </c>
      <c r="K94" s="159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122</v>
      </c>
      <c r="D96" s="37"/>
      <c r="E96" s="37"/>
      <c r="F96" s="37"/>
      <c r="G96" s="37"/>
      <c r="H96" s="37"/>
      <c r="I96" s="11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123</v>
      </c>
    </row>
    <row r="97" spans="2:12" s="9" customFormat="1" ht="24.95" customHeight="1">
      <c r="B97" s="163"/>
      <c r="C97" s="164"/>
      <c r="D97" s="165" t="s">
        <v>434</v>
      </c>
      <c r="E97" s="166"/>
      <c r="F97" s="166"/>
      <c r="G97" s="166"/>
      <c r="H97" s="166"/>
      <c r="I97" s="167"/>
      <c r="J97" s="168">
        <f>J119</f>
        <v>0</v>
      </c>
      <c r="K97" s="164"/>
      <c r="L97" s="169"/>
    </row>
    <row r="98" spans="2:12" s="10" customFormat="1" ht="19.9" customHeight="1">
      <c r="B98" s="170"/>
      <c r="C98" s="171"/>
      <c r="D98" s="172" t="s">
        <v>435</v>
      </c>
      <c r="E98" s="173"/>
      <c r="F98" s="173"/>
      <c r="G98" s="173"/>
      <c r="H98" s="173"/>
      <c r="I98" s="174"/>
      <c r="J98" s="175">
        <f>J120</f>
        <v>0</v>
      </c>
      <c r="K98" s="171"/>
      <c r="L98" s="176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11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154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157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136</v>
      </c>
      <c r="D105" s="37"/>
      <c r="E105" s="37"/>
      <c r="F105" s="37"/>
      <c r="G105" s="37"/>
      <c r="H105" s="37"/>
      <c r="I105" s="11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11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11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39" t="str">
        <f>E7</f>
        <v>Chodník ul.M.Alše - V.etapa</v>
      </c>
      <c r="F108" s="340"/>
      <c r="G108" s="340"/>
      <c r="H108" s="340"/>
      <c r="I108" s="11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103</v>
      </c>
      <c r="D109" s="37"/>
      <c r="E109" s="37"/>
      <c r="F109" s="37"/>
      <c r="G109" s="37"/>
      <c r="H109" s="37"/>
      <c r="I109" s="11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10" t="str">
        <f>E9</f>
        <v>03 - SO 400 Veřejné osvětlení</v>
      </c>
      <c r="F110" s="341"/>
      <c r="G110" s="341"/>
      <c r="H110" s="341"/>
      <c r="I110" s="11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Valašské Meziříčí</v>
      </c>
      <c r="G112" s="37"/>
      <c r="H112" s="37"/>
      <c r="I112" s="119" t="s">
        <v>22</v>
      </c>
      <c r="J112" s="67" t="str">
        <f>IF(J12="","",J12)</f>
        <v>27. 9. 2019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1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Město Valašské Meziříčí</v>
      </c>
      <c r="G114" s="37"/>
      <c r="H114" s="37"/>
      <c r="I114" s="119" t="s">
        <v>30</v>
      </c>
      <c r="J114" s="33" t="str">
        <f>E21</f>
        <v>Ing.Pavel Čunek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28</v>
      </c>
      <c r="D115" s="37"/>
      <c r="E115" s="37"/>
      <c r="F115" s="28" t="str">
        <f>IF(E18="","",E18)</f>
        <v>Vyplň údaj</v>
      </c>
      <c r="G115" s="37"/>
      <c r="H115" s="37"/>
      <c r="I115" s="119" t="s">
        <v>33</v>
      </c>
      <c r="J115" s="33" t="str">
        <f>E24</f>
        <v>Fajfrová Irena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11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77"/>
      <c r="B117" s="178"/>
      <c r="C117" s="179" t="s">
        <v>137</v>
      </c>
      <c r="D117" s="180" t="s">
        <v>61</v>
      </c>
      <c r="E117" s="180" t="s">
        <v>57</v>
      </c>
      <c r="F117" s="180" t="s">
        <v>58</v>
      </c>
      <c r="G117" s="180" t="s">
        <v>138</v>
      </c>
      <c r="H117" s="180" t="s">
        <v>139</v>
      </c>
      <c r="I117" s="181" t="s">
        <v>140</v>
      </c>
      <c r="J117" s="180" t="s">
        <v>121</v>
      </c>
      <c r="K117" s="182" t="s">
        <v>141</v>
      </c>
      <c r="L117" s="183"/>
      <c r="M117" s="76" t="s">
        <v>1</v>
      </c>
      <c r="N117" s="77" t="s">
        <v>40</v>
      </c>
      <c r="O117" s="77" t="s">
        <v>142</v>
      </c>
      <c r="P117" s="77" t="s">
        <v>143</v>
      </c>
      <c r="Q117" s="77" t="s">
        <v>144</v>
      </c>
      <c r="R117" s="77" t="s">
        <v>145</v>
      </c>
      <c r="S117" s="77" t="s">
        <v>146</v>
      </c>
      <c r="T117" s="78" t="s">
        <v>147</v>
      </c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</row>
    <row r="118" spans="1:63" s="2" customFormat="1" ht="22.9" customHeight="1">
      <c r="A118" s="35"/>
      <c r="B118" s="36"/>
      <c r="C118" s="83" t="s">
        <v>148</v>
      </c>
      <c r="D118" s="37"/>
      <c r="E118" s="37"/>
      <c r="F118" s="37"/>
      <c r="G118" s="37"/>
      <c r="H118" s="37"/>
      <c r="I118" s="117"/>
      <c r="J118" s="184">
        <f>BK118</f>
        <v>0</v>
      </c>
      <c r="K118" s="37"/>
      <c r="L118" s="40"/>
      <c r="M118" s="79"/>
      <c r="N118" s="185"/>
      <c r="O118" s="80"/>
      <c r="P118" s="186">
        <f>P119</f>
        <v>0</v>
      </c>
      <c r="Q118" s="80"/>
      <c r="R118" s="186">
        <f>R119</f>
        <v>0</v>
      </c>
      <c r="S118" s="80"/>
      <c r="T118" s="187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75</v>
      </c>
      <c r="AU118" s="18" t="s">
        <v>123</v>
      </c>
      <c r="BK118" s="188">
        <f>BK119</f>
        <v>0</v>
      </c>
    </row>
    <row r="119" spans="2:63" s="12" customFormat="1" ht="25.9" customHeight="1">
      <c r="B119" s="189"/>
      <c r="C119" s="190"/>
      <c r="D119" s="191" t="s">
        <v>75</v>
      </c>
      <c r="E119" s="192" t="s">
        <v>269</v>
      </c>
      <c r="F119" s="192" t="s">
        <v>436</v>
      </c>
      <c r="G119" s="190"/>
      <c r="H119" s="190"/>
      <c r="I119" s="193"/>
      <c r="J119" s="194">
        <f>BK119</f>
        <v>0</v>
      </c>
      <c r="K119" s="190"/>
      <c r="L119" s="195"/>
      <c r="M119" s="196"/>
      <c r="N119" s="197"/>
      <c r="O119" s="197"/>
      <c r="P119" s="198">
        <f>P120</f>
        <v>0</v>
      </c>
      <c r="Q119" s="197"/>
      <c r="R119" s="198">
        <f>R120</f>
        <v>0</v>
      </c>
      <c r="S119" s="197"/>
      <c r="T119" s="199">
        <f>T120</f>
        <v>0</v>
      </c>
      <c r="AR119" s="200" t="s">
        <v>166</v>
      </c>
      <c r="AT119" s="201" t="s">
        <v>75</v>
      </c>
      <c r="AU119" s="201" t="s">
        <v>76</v>
      </c>
      <c r="AY119" s="200" t="s">
        <v>151</v>
      </c>
      <c r="BK119" s="202">
        <f>BK120</f>
        <v>0</v>
      </c>
    </row>
    <row r="120" spans="2:63" s="12" customFormat="1" ht="22.9" customHeight="1">
      <c r="B120" s="189"/>
      <c r="C120" s="190"/>
      <c r="D120" s="191" t="s">
        <v>75</v>
      </c>
      <c r="E120" s="203" t="s">
        <v>437</v>
      </c>
      <c r="F120" s="203" t="s">
        <v>438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P121</f>
        <v>0</v>
      </c>
      <c r="Q120" s="197"/>
      <c r="R120" s="198">
        <f>R121</f>
        <v>0</v>
      </c>
      <c r="S120" s="197"/>
      <c r="T120" s="199">
        <f>T121</f>
        <v>0</v>
      </c>
      <c r="AR120" s="200" t="s">
        <v>166</v>
      </c>
      <c r="AT120" s="201" t="s">
        <v>75</v>
      </c>
      <c r="AU120" s="201" t="s">
        <v>84</v>
      </c>
      <c r="AY120" s="200" t="s">
        <v>151</v>
      </c>
      <c r="BK120" s="202">
        <f>BK121</f>
        <v>0</v>
      </c>
    </row>
    <row r="121" spans="1:65" s="2" customFormat="1" ht="21.75" customHeight="1">
      <c r="A121" s="35"/>
      <c r="B121" s="36"/>
      <c r="C121" s="205" t="s">
        <v>84</v>
      </c>
      <c r="D121" s="205" t="s">
        <v>153</v>
      </c>
      <c r="E121" s="206" t="s">
        <v>439</v>
      </c>
      <c r="F121" s="207" t="s">
        <v>440</v>
      </c>
      <c r="G121" s="208" t="s">
        <v>399</v>
      </c>
      <c r="H121" s="209">
        <v>1</v>
      </c>
      <c r="I121" s="210"/>
      <c r="J121" s="211">
        <f>ROUND(I121*H121,2)</f>
        <v>0</v>
      </c>
      <c r="K121" s="207" t="s">
        <v>1</v>
      </c>
      <c r="L121" s="40"/>
      <c r="M121" s="272" t="s">
        <v>1</v>
      </c>
      <c r="N121" s="273" t="s">
        <v>41</v>
      </c>
      <c r="O121" s="274"/>
      <c r="P121" s="275">
        <f>O121*H121</f>
        <v>0</v>
      </c>
      <c r="Q121" s="275">
        <v>0</v>
      </c>
      <c r="R121" s="275">
        <f>Q121*H121</f>
        <v>0</v>
      </c>
      <c r="S121" s="275">
        <v>0</v>
      </c>
      <c r="T121" s="27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6" t="s">
        <v>441</v>
      </c>
      <c r="AT121" s="216" t="s">
        <v>153</v>
      </c>
      <c r="AU121" s="216" t="s">
        <v>86</v>
      </c>
      <c r="AY121" s="18" t="s">
        <v>151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84</v>
      </c>
      <c r="BK121" s="217">
        <f>ROUND(I121*H121,2)</f>
        <v>0</v>
      </c>
      <c r="BL121" s="18" t="s">
        <v>441</v>
      </c>
      <c r="BM121" s="216" t="s">
        <v>442</v>
      </c>
    </row>
    <row r="122" spans="1:31" s="2" customFormat="1" ht="6.95" customHeight="1">
      <c r="A122" s="35"/>
      <c r="B122" s="55"/>
      <c r="C122" s="56"/>
      <c r="D122" s="56"/>
      <c r="E122" s="56"/>
      <c r="F122" s="56"/>
      <c r="G122" s="56"/>
      <c r="H122" s="56"/>
      <c r="I122" s="154"/>
      <c r="J122" s="56"/>
      <c r="K122" s="56"/>
      <c r="L122" s="40"/>
      <c r="M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</sheetData>
  <sheetProtection algorithmName="SHA-512" hashValue="hZE0XzfNbHMj8dnuaxtsnNnzuqXIgp/vDCg5m+bJ/LD8WtIMx50BZ/dizP2NW2bG70ZPWU+DhiNkdaDx2BYIwQ==" saltValue="pLqZmVr6H4uw6HPVvPCqkB6rLaCCXaV3Su/G3d0Gl/P4o/y1bY00muXgWHdHu3Sj5g8lK5/BQ8sqpAx+HB+6Cw==" spinCount="100000" sheet="1" objects="1" scenarios="1" formatColumns="0" formatRows="0" autoFilter="0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11"/>
      <c r="C3" s="112"/>
      <c r="D3" s="112"/>
      <c r="E3" s="112"/>
      <c r="F3" s="112"/>
      <c r="G3" s="112"/>
      <c r="H3" s="21"/>
    </row>
    <row r="4" spans="2:8" s="1" customFormat="1" ht="24.95" customHeight="1">
      <c r="B4" s="21"/>
      <c r="C4" s="114" t="s">
        <v>443</v>
      </c>
      <c r="H4" s="21"/>
    </row>
    <row r="5" spans="2:8" s="1" customFormat="1" ht="12" customHeight="1">
      <c r="B5" s="21"/>
      <c r="C5" s="277" t="s">
        <v>13</v>
      </c>
      <c r="D5" s="338" t="s">
        <v>14</v>
      </c>
      <c r="E5" s="331"/>
      <c r="F5" s="331"/>
      <c r="H5" s="21"/>
    </row>
    <row r="6" spans="2:8" s="1" customFormat="1" ht="36.95" customHeight="1">
      <c r="B6" s="21"/>
      <c r="C6" s="278" t="s">
        <v>16</v>
      </c>
      <c r="D6" s="342" t="s">
        <v>17</v>
      </c>
      <c r="E6" s="331"/>
      <c r="F6" s="331"/>
      <c r="H6" s="21"/>
    </row>
    <row r="7" spans="2:8" s="1" customFormat="1" ht="16.5" customHeight="1">
      <c r="B7" s="21"/>
      <c r="C7" s="116" t="s">
        <v>22</v>
      </c>
      <c r="D7" s="120" t="str">
        <f>'Rekapitulace stavby'!AN8</f>
        <v>27. 9. 2019</v>
      </c>
      <c r="H7" s="21"/>
    </row>
    <row r="8" spans="1:8" s="2" customFormat="1" ht="10.9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77"/>
      <c r="B9" s="279"/>
      <c r="C9" s="280" t="s">
        <v>57</v>
      </c>
      <c r="D9" s="281" t="s">
        <v>58</v>
      </c>
      <c r="E9" s="281" t="s">
        <v>138</v>
      </c>
      <c r="F9" s="282" t="s">
        <v>444</v>
      </c>
      <c r="G9" s="177"/>
      <c r="H9" s="279"/>
    </row>
    <row r="10" spans="1:8" s="2" customFormat="1" ht="26.45" customHeight="1">
      <c r="A10" s="35"/>
      <c r="B10" s="40"/>
      <c r="C10" s="283" t="s">
        <v>445</v>
      </c>
      <c r="D10" s="283" t="s">
        <v>82</v>
      </c>
      <c r="E10" s="35"/>
      <c r="F10" s="35"/>
      <c r="G10" s="35"/>
      <c r="H10" s="40"/>
    </row>
    <row r="11" spans="1:8" s="2" customFormat="1" ht="16.9" customHeight="1">
      <c r="A11" s="35"/>
      <c r="B11" s="40"/>
      <c r="C11" s="284" t="s">
        <v>90</v>
      </c>
      <c r="D11" s="285" t="s">
        <v>1</v>
      </c>
      <c r="E11" s="286" t="s">
        <v>1</v>
      </c>
      <c r="F11" s="287">
        <v>78.5</v>
      </c>
      <c r="G11" s="35"/>
      <c r="H11" s="40"/>
    </row>
    <row r="12" spans="1:8" s="2" customFormat="1" ht="16.9" customHeight="1">
      <c r="A12" s="35"/>
      <c r="B12" s="40"/>
      <c r="C12" s="288" t="s">
        <v>1</v>
      </c>
      <c r="D12" s="288" t="s">
        <v>259</v>
      </c>
      <c r="E12" s="18" t="s">
        <v>1</v>
      </c>
      <c r="F12" s="289">
        <v>0</v>
      </c>
      <c r="G12" s="35"/>
      <c r="H12" s="40"/>
    </row>
    <row r="13" spans="1:8" s="2" customFormat="1" ht="16.9" customHeight="1">
      <c r="A13" s="35"/>
      <c r="B13" s="40"/>
      <c r="C13" s="288" t="s">
        <v>90</v>
      </c>
      <c r="D13" s="288" t="s">
        <v>260</v>
      </c>
      <c r="E13" s="18" t="s">
        <v>1</v>
      </c>
      <c r="F13" s="289">
        <v>78.5</v>
      </c>
      <c r="G13" s="35"/>
      <c r="H13" s="40"/>
    </row>
    <row r="14" spans="1:8" s="2" customFormat="1" ht="16.9" customHeight="1">
      <c r="A14" s="35"/>
      <c r="B14" s="40"/>
      <c r="C14" s="290" t="s">
        <v>446</v>
      </c>
      <c r="D14" s="35"/>
      <c r="E14" s="35"/>
      <c r="F14" s="35"/>
      <c r="G14" s="35"/>
      <c r="H14" s="40"/>
    </row>
    <row r="15" spans="1:8" s="2" customFormat="1" ht="22.5">
      <c r="A15" s="35"/>
      <c r="B15" s="40"/>
      <c r="C15" s="288" t="s">
        <v>256</v>
      </c>
      <c r="D15" s="288" t="s">
        <v>257</v>
      </c>
      <c r="E15" s="18" t="s">
        <v>156</v>
      </c>
      <c r="F15" s="289">
        <v>78.5</v>
      </c>
      <c r="G15" s="35"/>
      <c r="H15" s="40"/>
    </row>
    <row r="16" spans="1:8" s="2" customFormat="1" ht="16.9" customHeight="1">
      <c r="A16" s="35"/>
      <c r="B16" s="40"/>
      <c r="C16" s="288" t="s">
        <v>215</v>
      </c>
      <c r="D16" s="288" t="s">
        <v>216</v>
      </c>
      <c r="E16" s="18" t="s">
        <v>156</v>
      </c>
      <c r="F16" s="289">
        <v>300</v>
      </c>
      <c r="G16" s="35"/>
      <c r="H16" s="40"/>
    </row>
    <row r="17" spans="1:8" s="2" customFormat="1" ht="16.9" customHeight="1">
      <c r="A17" s="35"/>
      <c r="B17" s="40"/>
      <c r="C17" s="288" t="s">
        <v>235</v>
      </c>
      <c r="D17" s="288" t="s">
        <v>236</v>
      </c>
      <c r="E17" s="18" t="s">
        <v>156</v>
      </c>
      <c r="F17" s="289">
        <v>78.5</v>
      </c>
      <c r="G17" s="35"/>
      <c r="H17" s="40"/>
    </row>
    <row r="18" spans="1:8" s="2" customFormat="1" ht="16.9" customHeight="1">
      <c r="A18" s="35"/>
      <c r="B18" s="40"/>
      <c r="C18" s="288" t="s">
        <v>239</v>
      </c>
      <c r="D18" s="288" t="s">
        <v>240</v>
      </c>
      <c r="E18" s="18" t="s">
        <v>156</v>
      </c>
      <c r="F18" s="289">
        <v>78.5</v>
      </c>
      <c r="G18" s="35"/>
      <c r="H18" s="40"/>
    </row>
    <row r="19" spans="1:8" s="2" customFormat="1" ht="16.9" customHeight="1">
      <c r="A19" s="35"/>
      <c r="B19" s="40"/>
      <c r="C19" s="288" t="s">
        <v>243</v>
      </c>
      <c r="D19" s="288" t="s">
        <v>244</v>
      </c>
      <c r="E19" s="18" t="s">
        <v>156</v>
      </c>
      <c r="F19" s="289">
        <v>157</v>
      </c>
      <c r="G19" s="35"/>
      <c r="H19" s="40"/>
    </row>
    <row r="20" spans="1:8" s="2" customFormat="1" ht="16.9" customHeight="1">
      <c r="A20" s="35"/>
      <c r="B20" s="40"/>
      <c r="C20" s="288" t="s">
        <v>248</v>
      </c>
      <c r="D20" s="288" t="s">
        <v>249</v>
      </c>
      <c r="E20" s="18" t="s">
        <v>156</v>
      </c>
      <c r="F20" s="289">
        <v>78.5</v>
      </c>
      <c r="G20" s="35"/>
      <c r="H20" s="40"/>
    </row>
    <row r="21" spans="1:8" s="2" customFormat="1" ht="16.9" customHeight="1">
      <c r="A21" s="35"/>
      <c r="B21" s="40"/>
      <c r="C21" s="288" t="s">
        <v>251</v>
      </c>
      <c r="D21" s="288" t="s">
        <v>252</v>
      </c>
      <c r="E21" s="18" t="s">
        <v>156</v>
      </c>
      <c r="F21" s="289">
        <v>78.5</v>
      </c>
      <c r="G21" s="35"/>
      <c r="H21" s="40"/>
    </row>
    <row r="22" spans="1:8" s="2" customFormat="1" ht="16.9" customHeight="1">
      <c r="A22" s="35"/>
      <c r="B22" s="40"/>
      <c r="C22" s="284" t="s">
        <v>92</v>
      </c>
      <c r="D22" s="285" t="s">
        <v>1</v>
      </c>
      <c r="E22" s="286" t="s">
        <v>1</v>
      </c>
      <c r="F22" s="287">
        <v>187.75</v>
      </c>
      <c r="G22" s="35"/>
      <c r="H22" s="40"/>
    </row>
    <row r="23" spans="1:8" s="2" customFormat="1" ht="16.9" customHeight="1">
      <c r="A23" s="35"/>
      <c r="B23" s="40"/>
      <c r="C23" s="288" t="s">
        <v>95</v>
      </c>
      <c r="D23" s="288" t="s">
        <v>265</v>
      </c>
      <c r="E23" s="18" t="s">
        <v>1</v>
      </c>
      <c r="F23" s="289">
        <v>150</v>
      </c>
      <c r="G23" s="35"/>
      <c r="H23" s="40"/>
    </row>
    <row r="24" spans="1:8" s="2" customFormat="1" ht="16.9" customHeight="1">
      <c r="A24" s="35"/>
      <c r="B24" s="40"/>
      <c r="C24" s="288" t="s">
        <v>101</v>
      </c>
      <c r="D24" s="288" t="s">
        <v>102</v>
      </c>
      <c r="E24" s="18" t="s">
        <v>1</v>
      </c>
      <c r="F24" s="289">
        <v>5.75</v>
      </c>
      <c r="G24" s="35"/>
      <c r="H24" s="40"/>
    </row>
    <row r="25" spans="1:8" s="2" customFormat="1" ht="16.9" customHeight="1">
      <c r="A25" s="35"/>
      <c r="B25" s="40"/>
      <c r="C25" s="288" t="s">
        <v>104</v>
      </c>
      <c r="D25" s="288" t="s">
        <v>105</v>
      </c>
      <c r="E25" s="18" t="s">
        <v>1</v>
      </c>
      <c r="F25" s="289">
        <v>7.3</v>
      </c>
      <c r="G25" s="35"/>
      <c r="H25" s="40"/>
    </row>
    <row r="26" spans="1:8" s="2" customFormat="1" ht="16.9" customHeight="1">
      <c r="A26" s="35"/>
      <c r="B26" s="40"/>
      <c r="C26" s="288" t="s">
        <v>107</v>
      </c>
      <c r="D26" s="288" t="s">
        <v>266</v>
      </c>
      <c r="E26" s="18" t="s">
        <v>1</v>
      </c>
      <c r="F26" s="289">
        <v>24.7</v>
      </c>
      <c r="G26" s="35"/>
      <c r="H26" s="40"/>
    </row>
    <row r="27" spans="1:8" s="2" customFormat="1" ht="16.9" customHeight="1">
      <c r="A27" s="35"/>
      <c r="B27" s="40"/>
      <c r="C27" s="288" t="s">
        <v>92</v>
      </c>
      <c r="D27" s="288" t="s">
        <v>267</v>
      </c>
      <c r="E27" s="18" t="s">
        <v>1</v>
      </c>
      <c r="F27" s="289">
        <v>187.75</v>
      </c>
      <c r="G27" s="35"/>
      <c r="H27" s="40"/>
    </row>
    <row r="28" spans="1:8" s="2" customFormat="1" ht="16.9" customHeight="1">
      <c r="A28" s="35"/>
      <c r="B28" s="40"/>
      <c r="C28" s="290" t="s">
        <v>446</v>
      </c>
      <c r="D28" s="35"/>
      <c r="E28" s="35"/>
      <c r="F28" s="35"/>
      <c r="G28" s="35"/>
      <c r="H28" s="40"/>
    </row>
    <row r="29" spans="1:8" s="2" customFormat="1" ht="33.75">
      <c r="A29" s="35"/>
      <c r="B29" s="40"/>
      <c r="C29" s="288" t="s">
        <v>262</v>
      </c>
      <c r="D29" s="288" t="s">
        <v>263</v>
      </c>
      <c r="E29" s="18" t="s">
        <v>156</v>
      </c>
      <c r="F29" s="289">
        <v>187.75</v>
      </c>
      <c r="G29" s="35"/>
      <c r="H29" s="40"/>
    </row>
    <row r="30" spans="1:8" s="2" customFormat="1" ht="16.9" customHeight="1">
      <c r="A30" s="35"/>
      <c r="B30" s="40"/>
      <c r="C30" s="288" t="s">
        <v>215</v>
      </c>
      <c r="D30" s="288" t="s">
        <v>216</v>
      </c>
      <c r="E30" s="18" t="s">
        <v>156</v>
      </c>
      <c r="F30" s="289">
        <v>300</v>
      </c>
      <c r="G30" s="35"/>
      <c r="H30" s="40"/>
    </row>
    <row r="31" spans="1:8" s="2" customFormat="1" ht="16.9" customHeight="1">
      <c r="A31" s="35"/>
      <c r="B31" s="40"/>
      <c r="C31" s="288" t="s">
        <v>226</v>
      </c>
      <c r="D31" s="288" t="s">
        <v>227</v>
      </c>
      <c r="E31" s="18" t="s">
        <v>156</v>
      </c>
      <c r="F31" s="289">
        <v>199.05</v>
      </c>
      <c r="G31" s="35"/>
      <c r="H31" s="40"/>
    </row>
    <row r="32" spans="1:8" s="2" customFormat="1" ht="16.9" customHeight="1">
      <c r="A32" s="35"/>
      <c r="B32" s="40"/>
      <c r="C32" s="288" t="s">
        <v>231</v>
      </c>
      <c r="D32" s="288" t="s">
        <v>232</v>
      </c>
      <c r="E32" s="18" t="s">
        <v>156</v>
      </c>
      <c r="F32" s="289">
        <v>199.05</v>
      </c>
      <c r="G32" s="35"/>
      <c r="H32" s="40"/>
    </row>
    <row r="33" spans="1:8" s="2" customFormat="1" ht="16.9" customHeight="1">
      <c r="A33" s="35"/>
      <c r="B33" s="40"/>
      <c r="C33" s="284" t="s">
        <v>95</v>
      </c>
      <c r="D33" s="285" t="s">
        <v>1</v>
      </c>
      <c r="E33" s="286" t="s">
        <v>1</v>
      </c>
      <c r="F33" s="287">
        <v>150</v>
      </c>
      <c r="G33" s="35"/>
      <c r="H33" s="40"/>
    </row>
    <row r="34" spans="1:8" s="2" customFormat="1" ht="16.9" customHeight="1">
      <c r="A34" s="35"/>
      <c r="B34" s="40"/>
      <c r="C34" s="288" t="s">
        <v>95</v>
      </c>
      <c r="D34" s="288" t="s">
        <v>265</v>
      </c>
      <c r="E34" s="18" t="s">
        <v>1</v>
      </c>
      <c r="F34" s="289">
        <v>150</v>
      </c>
      <c r="G34" s="35"/>
      <c r="H34" s="40"/>
    </row>
    <row r="35" spans="1:8" s="2" customFormat="1" ht="16.9" customHeight="1">
      <c r="A35" s="35"/>
      <c r="B35" s="40"/>
      <c r="C35" s="290" t="s">
        <v>446</v>
      </c>
      <c r="D35" s="35"/>
      <c r="E35" s="35"/>
      <c r="F35" s="35"/>
      <c r="G35" s="35"/>
      <c r="H35" s="40"/>
    </row>
    <row r="36" spans="1:8" s="2" customFormat="1" ht="33.75">
      <c r="A36" s="35"/>
      <c r="B36" s="40"/>
      <c r="C36" s="288" t="s">
        <v>262</v>
      </c>
      <c r="D36" s="288" t="s">
        <v>263</v>
      </c>
      <c r="E36" s="18" t="s">
        <v>156</v>
      </c>
      <c r="F36" s="289">
        <v>187.75</v>
      </c>
      <c r="G36" s="35"/>
      <c r="H36" s="40"/>
    </row>
    <row r="37" spans="1:8" s="2" customFormat="1" ht="16.9" customHeight="1">
      <c r="A37" s="35"/>
      <c r="B37" s="40"/>
      <c r="C37" s="288" t="s">
        <v>270</v>
      </c>
      <c r="D37" s="288" t="s">
        <v>271</v>
      </c>
      <c r="E37" s="18" t="s">
        <v>156</v>
      </c>
      <c r="F37" s="289">
        <v>157.5</v>
      </c>
      <c r="G37" s="35"/>
      <c r="H37" s="40"/>
    </row>
    <row r="38" spans="1:8" s="2" customFormat="1" ht="16.9" customHeight="1">
      <c r="A38" s="35"/>
      <c r="B38" s="40"/>
      <c r="C38" s="284" t="s">
        <v>97</v>
      </c>
      <c r="D38" s="285" t="s">
        <v>1</v>
      </c>
      <c r="E38" s="286" t="s">
        <v>1</v>
      </c>
      <c r="F38" s="287">
        <v>8.1</v>
      </c>
      <c r="G38" s="35"/>
      <c r="H38" s="40"/>
    </row>
    <row r="39" spans="1:8" s="2" customFormat="1" ht="16.9" customHeight="1">
      <c r="A39" s="35"/>
      <c r="B39" s="40"/>
      <c r="C39" s="288" t="s">
        <v>1</v>
      </c>
      <c r="D39" s="288" t="s">
        <v>298</v>
      </c>
      <c r="E39" s="18" t="s">
        <v>1</v>
      </c>
      <c r="F39" s="289">
        <v>0</v>
      </c>
      <c r="G39" s="35"/>
      <c r="H39" s="40"/>
    </row>
    <row r="40" spans="1:8" s="2" customFormat="1" ht="16.9" customHeight="1">
      <c r="A40" s="35"/>
      <c r="B40" s="40"/>
      <c r="C40" s="288" t="s">
        <v>97</v>
      </c>
      <c r="D40" s="288" t="s">
        <v>98</v>
      </c>
      <c r="E40" s="18" t="s">
        <v>1</v>
      </c>
      <c r="F40" s="289">
        <v>8.1</v>
      </c>
      <c r="G40" s="35"/>
      <c r="H40" s="40"/>
    </row>
    <row r="41" spans="1:8" s="2" customFormat="1" ht="16.9" customHeight="1">
      <c r="A41" s="35"/>
      <c r="B41" s="40"/>
      <c r="C41" s="290" t="s">
        <v>446</v>
      </c>
      <c r="D41" s="35"/>
      <c r="E41" s="35"/>
      <c r="F41" s="35"/>
      <c r="G41" s="35"/>
      <c r="H41" s="40"/>
    </row>
    <row r="42" spans="1:8" s="2" customFormat="1" ht="45">
      <c r="A42" s="35"/>
      <c r="B42" s="40"/>
      <c r="C42" s="288" t="s">
        <v>295</v>
      </c>
      <c r="D42" s="288" t="s">
        <v>296</v>
      </c>
      <c r="E42" s="18" t="s">
        <v>156</v>
      </c>
      <c r="F42" s="289">
        <v>11.3</v>
      </c>
      <c r="G42" s="35"/>
      <c r="H42" s="40"/>
    </row>
    <row r="43" spans="1:8" s="2" customFormat="1" ht="16.9" customHeight="1">
      <c r="A43" s="35"/>
      <c r="B43" s="40"/>
      <c r="C43" s="288" t="s">
        <v>300</v>
      </c>
      <c r="D43" s="288" t="s">
        <v>301</v>
      </c>
      <c r="E43" s="18" t="s">
        <v>156</v>
      </c>
      <c r="F43" s="289">
        <v>8.505</v>
      </c>
      <c r="G43" s="35"/>
      <c r="H43" s="40"/>
    </row>
    <row r="44" spans="1:8" s="2" customFormat="1" ht="16.9" customHeight="1">
      <c r="A44" s="35"/>
      <c r="B44" s="40"/>
      <c r="C44" s="284" t="s">
        <v>99</v>
      </c>
      <c r="D44" s="285" t="s">
        <v>1</v>
      </c>
      <c r="E44" s="286" t="s">
        <v>1</v>
      </c>
      <c r="F44" s="287">
        <v>3.2</v>
      </c>
      <c r="G44" s="35"/>
      <c r="H44" s="40"/>
    </row>
    <row r="45" spans="1:8" s="2" customFormat="1" ht="16.9" customHeight="1">
      <c r="A45" s="35"/>
      <c r="B45" s="40"/>
      <c r="C45" s="288" t="s">
        <v>99</v>
      </c>
      <c r="D45" s="288" t="s">
        <v>100</v>
      </c>
      <c r="E45" s="18" t="s">
        <v>1</v>
      </c>
      <c r="F45" s="289">
        <v>3.2</v>
      </c>
      <c r="G45" s="35"/>
      <c r="H45" s="40"/>
    </row>
    <row r="46" spans="1:8" s="2" customFormat="1" ht="16.9" customHeight="1">
      <c r="A46" s="35"/>
      <c r="B46" s="40"/>
      <c r="C46" s="290" t="s">
        <v>446</v>
      </c>
      <c r="D46" s="35"/>
      <c r="E46" s="35"/>
      <c r="F46" s="35"/>
      <c r="G46" s="35"/>
      <c r="H46" s="40"/>
    </row>
    <row r="47" spans="1:8" s="2" customFormat="1" ht="45">
      <c r="A47" s="35"/>
      <c r="B47" s="40"/>
      <c r="C47" s="288" t="s">
        <v>295</v>
      </c>
      <c r="D47" s="288" t="s">
        <v>296</v>
      </c>
      <c r="E47" s="18" t="s">
        <v>156</v>
      </c>
      <c r="F47" s="289">
        <v>11.3</v>
      </c>
      <c r="G47" s="35"/>
      <c r="H47" s="40"/>
    </row>
    <row r="48" spans="1:8" s="2" customFormat="1" ht="22.5">
      <c r="A48" s="35"/>
      <c r="B48" s="40"/>
      <c r="C48" s="288" t="s">
        <v>310</v>
      </c>
      <c r="D48" s="288" t="s">
        <v>311</v>
      </c>
      <c r="E48" s="18" t="s">
        <v>156</v>
      </c>
      <c r="F48" s="289">
        <v>3.2</v>
      </c>
      <c r="G48" s="35"/>
      <c r="H48" s="40"/>
    </row>
    <row r="49" spans="1:8" s="2" customFormat="1" ht="16.9" customHeight="1">
      <c r="A49" s="35"/>
      <c r="B49" s="40"/>
      <c r="C49" s="288" t="s">
        <v>305</v>
      </c>
      <c r="D49" s="288" t="s">
        <v>306</v>
      </c>
      <c r="E49" s="18" t="s">
        <v>156</v>
      </c>
      <c r="F49" s="289">
        <v>3.36</v>
      </c>
      <c r="G49" s="35"/>
      <c r="H49" s="40"/>
    </row>
    <row r="50" spans="1:8" s="2" customFormat="1" ht="16.9" customHeight="1">
      <c r="A50" s="35"/>
      <c r="B50" s="40"/>
      <c r="C50" s="284" t="s">
        <v>101</v>
      </c>
      <c r="D50" s="285" t="s">
        <v>1</v>
      </c>
      <c r="E50" s="286" t="s">
        <v>1</v>
      </c>
      <c r="F50" s="287">
        <v>5.75</v>
      </c>
      <c r="G50" s="35"/>
      <c r="H50" s="40"/>
    </row>
    <row r="51" spans="1:8" s="2" customFormat="1" ht="16.9" customHeight="1">
      <c r="A51" s="35"/>
      <c r="B51" s="40"/>
      <c r="C51" s="288" t="s">
        <v>101</v>
      </c>
      <c r="D51" s="288" t="s">
        <v>102</v>
      </c>
      <c r="E51" s="18" t="s">
        <v>1</v>
      </c>
      <c r="F51" s="289">
        <v>5.75</v>
      </c>
      <c r="G51" s="35"/>
      <c r="H51" s="40"/>
    </row>
    <row r="52" spans="1:8" s="2" customFormat="1" ht="16.9" customHeight="1">
      <c r="A52" s="35"/>
      <c r="B52" s="40"/>
      <c r="C52" s="290" t="s">
        <v>446</v>
      </c>
      <c r="D52" s="35"/>
      <c r="E52" s="35"/>
      <c r="F52" s="35"/>
      <c r="G52" s="35"/>
      <c r="H52" s="40"/>
    </row>
    <row r="53" spans="1:8" s="2" customFormat="1" ht="33.75">
      <c r="A53" s="35"/>
      <c r="B53" s="40"/>
      <c r="C53" s="288" t="s">
        <v>262</v>
      </c>
      <c r="D53" s="288" t="s">
        <v>263</v>
      </c>
      <c r="E53" s="18" t="s">
        <v>156</v>
      </c>
      <c r="F53" s="289">
        <v>187.75</v>
      </c>
      <c r="G53" s="35"/>
      <c r="H53" s="40"/>
    </row>
    <row r="54" spans="1:8" s="2" customFormat="1" ht="22.5">
      <c r="A54" s="35"/>
      <c r="B54" s="40"/>
      <c r="C54" s="288" t="s">
        <v>290</v>
      </c>
      <c r="D54" s="288" t="s">
        <v>291</v>
      </c>
      <c r="E54" s="18" t="s">
        <v>156</v>
      </c>
      <c r="F54" s="289">
        <v>37.75</v>
      </c>
      <c r="G54" s="35"/>
      <c r="H54" s="40"/>
    </row>
    <row r="55" spans="1:8" s="2" customFormat="1" ht="16.9" customHeight="1">
      <c r="A55" s="35"/>
      <c r="B55" s="40"/>
      <c r="C55" s="288" t="s">
        <v>275</v>
      </c>
      <c r="D55" s="288" t="s">
        <v>276</v>
      </c>
      <c r="E55" s="18" t="s">
        <v>156</v>
      </c>
      <c r="F55" s="289">
        <v>6.038</v>
      </c>
      <c r="G55" s="35"/>
      <c r="H55" s="40"/>
    </row>
    <row r="56" spans="1:8" s="2" customFormat="1" ht="16.9" customHeight="1">
      <c r="A56" s="35"/>
      <c r="B56" s="40"/>
      <c r="C56" s="284" t="s">
        <v>104</v>
      </c>
      <c r="D56" s="285" t="s">
        <v>1</v>
      </c>
      <c r="E56" s="286" t="s">
        <v>1</v>
      </c>
      <c r="F56" s="287">
        <v>7.3</v>
      </c>
      <c r="G56" s="35"/>
      <c r="H56" s="40"/>
    </row>
    <row r="57" spans="1:8" s="2" customFormat="1" ht="16.9" customHeight="1">
      <c r="A57" s="35"/>
      <c r="B57" s="40"/>
      <c r="C57" s="288" t="s">
        <v>104</v>
      </c>
      <c r="D57" s="288" t="s">
        <v>105</v>
      </c>
      <c r="E57" s="18" t="s">
        <v>1</v>
      </c>
      <c r="F57" s="289">
        <v>7.3</v>
      </c>
      <c r="G57" s="35"/>
      <c r="H57" s="40"/>
    </row>
    <row r="58" spans="1:8" s="2" customFormat="1" ht="16.9" customHeight="1">
      <c r="A58" s="35"/>
      <c r="B58" s="40"/>
      <c r="C58" s="290" t="s">
        <v>446</v>
      </c>
      <c r="D58" s="35"/>
      <c r="E58" s="35"/>
      <c r="F58" s="35"/>
      <c r="G58" s="35"/>
      <c r="H58" s="40"/>
    </row>
    <row r="59" spans="1:8" s="2" customFormat="1" ht="33.75">
      <c r="A59" s="35"/>
      <c r="B59" s="40"/>
      <c r="C59" s="288" t="s">
        <v>262</v>
      </c>
      <c r="D59" s="288" t="s">
        <v>263</v>
      </c>
      <c r="E59" s="18" t="s">
        <v>156</v>
      </c>
      <c r="F59" s="289">
        <v>187.75</v>
      </c>
      <c r="G59" s="35"/>
      <c r="H59" s="40"/>
    </row>
    <row r="60" spans="1:8" s="2" customFormat="1" ht="22.5">
      <c r="A60" s="35"/>
      <c r="B60" s="40"/>
      <c r="C60" s="288" t="s">
        <v>290</v>
      </c>
      <c r="D60" s="288" t="s">
        <v>291</v>
      </c>
      <c r="E60" s="18" t="s">
        <v>156</v>
      </c>
      <c r="F60" s="289">
        <v>37.75</v>
      </c>
      <c r="G60" s="35"/>
      <c r="H60" s="40"/>
    </row>
    <row r="61" spans="1:8" s="2" customFormat="1" ht="16.9" customHeight="1">
      <c r="A61" s="35"/>
      <c r="B61" s="40"/>
      <c r="C61" s="288" t="s">
        <v>280</v>
      </c>
      <c r="D61" s="288" t="s">
        <v>281</v>
      </c>
      <c r="E61" s="18" t="s">
        <v>156</v>
      </c>
      <c r="F61" s="289">
        <v>7.665</v>
      </c>
      <c r="G61" s="35"/>
      <c r="H61" s="40"/>
    </row>
    <row r="62" spans="1:8" s="2" customFormat="1" ht="16.9" customHeight="1">
      <c r="A62" s="35"/>
      <c r="B62" s="40"/>
      <c r="C62" s="284" t="s">
        <v>107</v>
      </c>
      <c r="D62" s="285" t="s">
        <v>1</v>
      </c>
      <c r="E62" s="286" t="s">
        <v>1</v>
      </c>
      <c r="F62" s="287">
        <v>24.7</v>
      </c>
      <c r="G62" s="35"/>
      <c r="H62" s="40"/>
    </row>
    <row r="63" spans="1:8" s="2" customFormat="1" ht="16.9" customHeight="1">
      <c r="A63" s="35"/>
      <c r="B63" s="40"/>
      <c r="C63" s="288" t="s">
        <v>107</v>
      </c>
      <c r="D63" s="288" t="s">
        <v>266</v>
      </c>
      <c r="E63" s="18" t="s">
        <v>1</v>
      </c>
      <c r="F63" s="289">
        <v>24.7</v>
      </c>
      <c r="G63" s="35"/>
      <c r="H63" s="40"/>
    </row>
    <row r="64" spans="1:8" s="2" customFormat="1" ht="16.9" customHeight="1">
      <c r="A64" s="35"/>
      <c r="B64" s="40"/>
      <c r="C64" s="290" t="s">
        <v>446</v>
      </c>
      <c r="D64" s="35"/>
      <c r="E64" s="35"/>
      <c r="F64" s="35"/>
      <c r="G64" s="35"/>
      <c r="H64" s="40"/>
    </row>
    <row r="65" spans="1:8" s="2" customFormat="1" ht="33.75">
      <c r="A65" s="35"/>
      <c r="B65" s="40"/>
      <c r="C65" s="288" t="s">
        <v>262</v>
      </c>
      <c r="D65" s="288" t="s">
        <v>263</v>
      </c>
      <c r="E65" s="18" t="s">
        <v>156</v>
      </c>
      <c r="F65" s="289">
        <v>187.75</v>
      </c>
      <c r="G65" s="35"/>
      <c r="H65" s="40"/>
    </row>
    <row r="66" spans="1:8" s="2" customFormat="1" ht="22.5">
      <c r="A66" s="35"/>
      <c r="B66" s="40"/>
      <c r="C66" s="288" t="s">
        <v>290</v>
      </c>
      <c r="D66" s="288" t="s">
        <v>291</v>
      </c>
      <c r="E66" s="18" t="s">
        <v>156</v>
      </c>
      <c r="F66" s="289">
        <v>37.75</v>
      </c>
      <c r="G66" s="35"/>
      <c r="H66" s="40"/>
    </row>
    <row r="67" spans="1:8" s="2" customFormat="1" ht="16.9" customHeight="1">
      <c r="A67" s="35"/>
      <c r="B67" s="40"/>
      <c r="C67" s="288" t="s">
        <v>285</v>
      </c>
      <c r="D67" s="288" t="s">
        <v>286</v>
      </c>
      <c r="E67" s="18" t="s">
        <v>156</v>
      </c>
      <c r="F67" s="289">
        <v>25.935</v>
      </c>
      <c r="G67" s="35"/>
      <c r="H67" s="40"/>
    </row>
    <row r="68" spans="1:8" s="2" customFormat="1" ht="16.9" customHeight="1">
      <c r="A68" s="35"/>
      <c r="B68" s="40"/>
      <c r="C68" s="284" t="s">
        <v>109</v>
      </c>
      <c r="D68" s="285" t="s">
        <v>1</v>
      </c>
      <c r="E68" s="286" t="s">
        <v>1</v>
      </c>
      <c r="F68" s="287">
        <v>11.3</v>
      </c>
      <c r="G68" s="35"/>
      <c r="H68" s="40"/>
    </row>
    <row r="69" spans="1:8" s="2" customFormat="1" ht="16.9" customHeight="1">
      <c r="A69" s="35"/>
      <c r="B69" s="40"/>
      <c r="C69" s="288" t="s">
        <v>1</v>
      </c>
      <c r="D69" s="288" t="s">
        <v>298</v>
      </c>
      <c r="E69" s="18" t="s">
        <v>1</v>
      </c>
      <c r="F69" s="289">
        <v>0</v>
      </c>
      <c r="G69" s="35"/>
      <c r="H69" s="40"/>
    </row>
    <row r="70" spans="1:8" s="2" customFormat="1" ht="16.9" customHeight="1">
      <c r="A70" s="35"/>
      <c r="B70" s="40"/>
      <c r="C70" s="288" t="s">
        <v>97</v>
      </c>
      <c r="D70" s="288" t="s">
        <v>98</v>
      </c>
      <c r="E70" s="18" t="s">
        <v>1</v>
      </c>
      <c r="F70" s="289">
        <v>8.1</v>
      </c>
      <c r="G70" s="35"/>
      <c r="H70" s="40"/>
    </row>
    <row r="71" spans="1:8" s="2" customFormat="1" ht="16.9" customHeight="1">
      <c r="A71" s="35"/>
      <c r="B71" s="40"/>
      <c r="C71" s="288" t="s">
        <v>99</v>
      </c>
      <c r="D71" s="288" t="s">
        <v>100</v>
      </c>
      <c r="E71" s="18" t="s">
        <v>1</v>
      </c>
      <c r="F71" s="289">
        <v>3.2</v>
      </c>
      <c r="G71" s="35"/>
      <c r="H71" s="40"/>
    </row>
    <row r="72" spans="1:8" s="2" customFormat="1" ht="16.9" customHeight="1">
      <c r="A72" s="35"/>
      <c r="B72" s="40"/>
      <c r="C72" s="288" t="s">
        <v>109</v>
      </c>
      <c r="D72" s="288" t="s">
        <v>110</v>
      </c>
      <c r="E72" s="18" t="s">
        <v>1</v>
      </c>
      <c r="F72" s="289">
        <v>11.3</v>
      </c>
      <c r="G72" s="35"/>
      <c r="H72" s="40"/>
    </row>
    <row r="73" spans="1:8" s="2" customFormat="1" ht="16.9" customHeight="1">
      <c r="A73" s="35"/>
      <c r="B73" s="40"/>
      <c r="C73" s="290" t="s">
        <v>446</v>
      </c>
      <c r="D73" s="35"/>
      <c r="E73" s="35"/>
      <c r="F73" s="35"/>
      <c r="G73" s="35"/>
      <c r="H73" s="40"/>
    </row>
    <row r="74" spans="1:8" s="2" customFormat="1" ht="45">
      <c r="A74" s="35"/>
      <c r="B74" s="40"/>
      <c r="C74" s="288" t="s">
        <v>295</v>
      </c>
      <c r="D74" s="288" t="s">
        <v>296</v>
      </c>
      <c r="E74" s="18" t="s">
        <v>156</v>
      </c>
      <c r="F74" s="289">
        <v>11.3</v>
      </c>
      <c r="G74" s="35"/>
      <c r="H74" s="40"/>
    </row>
    <row r="75" spans="1:8" s="2" customFormat="1" ht="16.9" customHeight="1">
      <c r="A75" s="35"/>
      <c r="B75" s="40"/>
      <c r="C75" s="288" t="s">
        <v>215</v>
      </c>
      <c r="D75" s="288" t="s">
        <v>216</v>
      </c>
      <c r="E75" s="18" t="s">
        <v>156</v>
      </c>
      <c r="F75" s="289">
        <v>300</v>
      </c>
      <c r="G75" s="35"/>
      <c r="H75" s="40"/>
    </row>
    <row r="76" spans="1:8" s="2" customFormat="1" ht="16.9" customHeight="1">
      <c r="A76" s="35"/>
      <c r="B76" s="40"/>
      <c r="C76" s="288" t="s">
        <v>226</v>
      </c>
      <c r="D76" s="288" t="s">
        <v>227</v>
      </c>
      <c r="E76" s="18" t="s">
        <v>156</v>
      </c>
      <c r="F76" s="289">
        <v>199.05</v>
      </c>
      <c r="G76" s="35"/>
      <c r="H76" s="40"/>
    </row>
    <row r="77" spans="1:8" s="2" customFormat="1" ht="16.9" customHeight="1">
      <c r="A77" s="35"/>
      <c r="B77" s="40"/>
      <c r="C77" s="288" t="s">
        <v>231</v>
      </c>
      <c r="D77" s="288" t="s">
        <v>232</v>
      </c>
      <c r="E77" s="18" t="s">
        <v>156</v>
      </c>
      <c r="F77" s="289">
        <v>199.05</v>
      </c>
      <c r="G77" s="35"/>
      <c r="H77" s="40"/>
    </row>
    <row r="78" spans="1:8" s="2" customFormat="1" ht="16.9" customHeight="1">
      <c r="A78" s="35"/>
      <c r="B78" s="40"/>
      <c r="C78" s="284" t="s">
        <v>111</v>
      </c>
      <c r="D78" s="285" t="s">
        <v>1</v>
      </c>
      <c r="E78" s="286" t="s">
        <v>1</v>
      </c>
      <c r="F78" s="287">
        <v>63</v>
      </c>
      <c r="G78" s="35"/>
      <c r="H78" s="40"/>
    </row>
    <row r="79" spans="1:8" s="2" customFormat="1" ht="16.9" customHeight="1">
      <c r="A79" s="35"/>
      <c r="B79" s="40"/>
      <c r="C79" s="288" t="s">
        <v>1</v>
      </c>
      <c r="D79" s="288" t="s">
        <v>186</v>
      </c>
      <c r="E79" s="18" t="s">
        <v>1</v>
      </c>
      <c r="F79" s="289">
        <v>0</v>
      </c>
      <c r="G79" s="35"/>
      <c r="H79" s="40"/>
    </row>
    <row r="80" spans="1:8" s="2" customFormat="1" ht="16.9" customHeight="1">
      <c r="A80" s="35"/>
      <c r="B80" s="40"/>
      <c r="C80" s="288" t="s">
        <v>111</v>
      </c>
      <c r="D80" s="288" t="s">
        <v>112</v>
      </c>
      <c r="E80" s="18" t="s">
        <v>1</v>
      </c>
      <c r="F80" s="289">
        <v>63</v>
      </c>
      <c r="G80" s="35"/>
      <c r="H80" s="40"/>
    </row>
    <row r="81" spans="1:8" s="2" customFormat="1" ht="16.9" customHeight="1">
      <c r="A81" s="35"/>
      <c r="B81" s="40"/>
      <c r="C81" s="290" t="s">
        <v>446</v>
      </c>
      <c r="D81" s="35"/>
      <c r="E81" s="35"/>
      <c r="F81" s="35"/>
      <c r="G81" s="35"/>
      <c r="H81" s="40"/>
    </row>
    <row r="82" spans="1:8" s="2" customFormat="1" ht="16.9" customHeight="1">
      <c r="A82" s="35"/>
      <c r="B82" s="40"/>
      <c r="C82" s="288" t="s">
        <v>183</v>
      </c>
      <c r="D82" s="288" t="s">
        <v>184</v>
      </c>
      <c r="E82" s="18" t="s">
        <v>156</v>
      </c>
      <c r="F82" s="289">
        <v>63</v>
      </c>
      <c r="G82" s="35"/>
      <c r="H82" s="40"/>
    </row>
    <row r="83" spans="1:8" s="2" customFormat="1" ht="16.9" customHeight="1">
      <c r="A83" s="35"/>
      <c r="B83" s="40"/>
      <c r="C83" s="288" t="s">
        <v>167</v>
      </c>
      <c r="D83" s="288" t="s">
        <v>168</v>
      </c>
      <c r="E83" s="18" t="s">
        <v>156</v>
      </c>
      <c r="F83" s="289">
        <v>63</v>
      </c>
      <c r="G83" s="35"/>
      <c r="H83" s="40"/>
    </row>
    <row r="84" spans="1:8" s="2" customFormat="1" ht="16.9" customHeight="1">
      <c r="A84" s="35"/>
      <c r="B84" s="40"/>
      <c r="C84" s="288" t="s">
        <v>170</v>
      </c>
      <c r="D84" s="288" t="s">
        <v>171</v>
      </c>
      <c r="E84" s="18" t="s">
        <v>156</v>
      </c>
      <c r="F84" s="289">
        <v>63</v>
      </c>
      <c r="G84" s="35"/>
      <c r="H84" s="40"/>
    </row>
    <row r="85" spans="1:8" s="2" customFormat="1" ht="22.5">
      <c r="A85" s="35"/>
      <c r="B85" s="40"/>
      <c r="C85" s="288" t="s">
        <v>256</v>
      </c>
      <c r="D85" s="288" t="s">
        <v>257</v>
      </c>
      <c r="E85" s="18" t="s">
        <v>156</v>
      </c>
      <c r="F85" s="289">
        <v>78.5</v>
      </c>
      <c r="G85" s="35"/>
      <c r="H85" s="40"/>
    </row>
    <row r="86" spans="1:8" s="2" customFormat="1" ht="16.9" customHeight="1">
      <c r="A86" s="35"/>
      <c r="B86" s="40"/>
      <c r="C86" s="284" t="s">
        <v>113</v>
      </c>
      <c r="D86" s="285" t="s">
        <v>1</v>
      </c>
      <c r="E86" s="286" t="s">
        <v>1</v>
      </c>
      <c r="F86" s="287">
        <v>8.775</v>
      </c>
      <c r="G86" s="35"/>
      <c r="H86" s="40"/>
    </row>
    <row r="87" spans="1:8" s="2" customFormat="1" ht="16.9" customHeight="1">
      <c r="A87" s="35"/>
      <c r="B87" s="40"/>
      <c r="C87" s="288" t="s">
        <v>113</v>
      </c>
      <c r="D87" s="288" t="s">
        <v>208</v>
      </c>
      <c r="E87" s="18" t="s">
        <v>1</v>
      </c>
      <c r="F87" s="289">
        <v>8.775</v>
      </c>
      <c r="G87" s="35"/>
      <c r="H87" s="40"/>
    </row>
    <row r="88" spans="1:8" s="2" customFormat="1" ht="16.9" customHeight="1">
      <c r="A88" s="35"/>
      <c r="B88" s="40"/>
      <c r="C88" s="290" t="s">
        <v>446</v>
      </c>
      <c r="D88" s="35"/>
      <c r="E88" s="35"/>
      <c r="F88" s="35"/>
      <c r="G88" s="35"/>
      <c r="H88" s="40"/>
    </row>
    <row r="89" spans="1:8" s="2" customFormat="1" ht="16.9" customHeight="1">
      <c r="A89" s="35"/>
      <c r="B89" s="40"/>
      <c r="C89" s="288" t="s">
        <v>201</v>
      </c>
      <c r="D89" s="288" t="s">
        <v>202</v>
      </c>
      <c r="E89" s="18" t="s">
        <v>203</v>
      </c>
      <c r="F89" s="289">
        <v>8.775</v>
      </c>
      <c r="G89" s="35"/>
      <c r="H89" s="40"/>
    </row>
    <row r="90" spans="1:8" s="2" customFormat="1" ht="16.9" customHeight="1">
      <c r="A90" s="35"/>
      <c r="B90" s="40"/>
      <c r="C90" s="288" t="s">
        <v>210</v>
      </c>
      <c r="D90" s="288" t="s">
        <v>211</v>
      </c>
      <c r="E90" s="18" t="s">
        <v>203</v>
      </c>
      <c r="F90" s="289">
        <v>2.633</v>
      </c>
      <c r="G90" s="35"/>
      <c r="H90" s="40"/>
    </row>
    <row r="91" spans="1:8" s="2" customFormat="1" ht="16.9" customHeight="1">
      <c r="A91" s="35"/>
      <c r="B91" s="40"/>
      <c r="C91" s="284" t="s">
        <v>115</v>
      </c>
      <c r="D91" s="285" t="s">
        <v>1</v>
      </c>
      <c r="E91" s="286" t="s">
        <v>1</v>
      </c>
      <c r="F91" s="287">
        <v>21.32</v>
      </c>
      <c r="G91" s="35"/>
      <c r="H91" s="40"/>
    </row>
    <row r="92" spans="1:8" s="2" customFormat="1" ht="16.9" customHeight="1">
      <c r="A92" s="35"/>
      <c r="B92" s="40"/>
      <c r="C92" s="288" t="s">
        <v>115</v>
      </c>
      <c r="D92" s="288" t="s">
        <v>116</v>
      </c>
      <c r="E92" s="18" t="s">
        <v>1</v>
      </c>
      <c r="F92" s="289">
        <v>21.32</v>
      </c>
      <c r="G92" s="35"/>
      <c r="H92" s="40"/>
    </row>
    <row r="93" spans="1:8" s="2" customFormat="1" ht="16.9" customHeight="1">
      <c r="A93" s="35"/>
      <c r="B93" s="40"/>
      <c r="C93" s="290" t="s">
        <v>446</v>
      </c>
      <c r="D93" s="35"/>
      <c r="E93" s="35"/>
      <c r="F93" s="35"/>
      <c r="G93" s="35"/>
      <c r="H93" s="40"/>
    </row>
    <row r="94" spans="1:8" s="2" customFormat="1" ht="16.9" customHeight="1">
      <c r="A94" s="35"/>
      <c r="B94" s="40"/>
      <c r="C94" s="288" t="s">
        <v>361</v>
      </c>
      <c r="D94" s="288" t="s">
        <v>362</v>
      </c>
      <c r="E94" s="18" t="s">
        <v>352</v>
      </c>
      <c r="F94" s="289">
        <v>21.32</v>
      </c>
      <c r="G94" s="35"/>
      <c r="H94" s="40"/>
    </row>
    <row r="95" spans="1:8" s="2" customFormat="1" ht="16.9" customHeight="1">
      <c r="A95" s="35"/>
      <c r="B95" s="40"/>
      <c r="C95" s="288" t="s">
        <v>350</v>
      </c>
      <c r="D95" s="288" t="s">
        <v>351</v>
      </c>
      <c r="E95" s="18" t="s">
        <v>352</v>
      </c>
      <c r="F95" s="289">
        <v>207.661</v>
      </c>
      <c r="G95" s="35"/>
      <c r="H95" s="40"/>
    </row>
    <row r="96" spans="1:8" s="2" customFormat="1" ht="16.9" customHeight="1">
      <c r="A96" s="35"/>
      <c r="B96" s="40"/>
      <c r="C96" s="288" t="s">
        <v>365</v>
      </c>
      <c r="D96" s="288" t="s">
        <v>366</v>
      </c>
      <c r="E96" s="18" t="s">
        <v>352</v>
      </c>
      <c r="F96" s="289">
        <v>298.48</v>
      </c>
      <c r="G96" s="35"/>
      <c r="H96" s="40"/>
    </row>
    <row r="97" spans="1:8" s="2" customFormat="1" ht="16.9" customHeight="1">
      <c r="A97" s="35"/>
      <c r="B97" s="40"/>
      <c r="C97" s="284" t="s">
        <v>117</v>
      </c>
      <c r="D97" s="285" t="s">
        <v>1</v>
      </c>
      <c r="E97" s="286" t="s">
        <v>1</v>
      </c>
      <c r="F97" s="287">
        <v>207.661</v>
      </c>
      <c r="G97" s="35"/>
      <c r="H97" s="40"/>
    </row>
    <row r="98" spans="1:8" s="2" customFormat="1" ht="16.9" customHeight="1">
      <c r="A98" s="35"/>
      <c r="B98" s="40"/>
      <c r="C98" s="288" t="s">
        <v>117</v>
      </c>
      <c r="D98" s="288" t="s">
        <v>354</v>
      </c>
      <c r="E98" s="18" t="s">
        <v>1</v>
      </c>
      <c r="F98" s="289">
        <v>207.661</v>
      </c>
      <c r="G98" s="35"/>
      <c r="H98" s="40"/>
    </row>
    <row r="99" spans="1:8" s="2" customFormat="1" ht="16.9" customHeight="1">
      <c r="A99" s="35"/>
      <c r="B99" s="40"/>
      <c r="C99" s="290" t="s">
        <v>446</v>
      </c>
      <c r="D99" s="35"/>
      <c r="E99" s="35"/>
      <c r="F99" s="35"/>
      <c r="G99" s="35"/>
      <c r="H99" s="40"/>
    </row>
    <row r="100" spans="1:8" s="2" customFormat="1" ht="16.9" customHeight="1">
      <c r="A100" s="35"/>
      <c r="B100" s="40"/>
      <c r="C100" s="288" t="s">
        <v>350</v>
      </c>
      <c r="D100" s="288" t="s">
        <v>351</v>
      </c>
      <c r="E100" s="18" t="s">
        <v>352</v>
      </c>
      <c r="F100" s="289">
        <v>207.661</v>
      </c>
      <c r="G100" s="35"/>
      <c r="H100" s="40"/>
    </row>
    <row r="101" spans="1:8" s="2" customFormat="1" ht="16.9" customHeight="1">
      <c r="A101" s="35"/>
      <c r="B101" s="40"/>
      <c r="C101" s="288" t="s">
        <v>356</v>
      </c>
      <c r="D101" s="288" t="s">
        <v>357</v>
      </c>
      <c r="E101" s="18" t="s">
        <v>352</v>
      </c>
      <c r="F101" s="289">
        <v>2907.254</v>
      </c>
      <c r="G101" s="35"/>
      <c r="H101" s="40"/>
    </row>
    <row r="102" spans="1:8" s="2" customFormat="1" ht="16.9" customHeight="1">
      <c r="A102" s="35"/>
      <c r="B102" s="40"/>
      <c r="C102" s="288" t="s">
        <v>382</v>
      </c>
      <c r="D102" s="288" t="s">
        <v>383</v>
      </c>
      <c r="E102" s="18" t="s">
        <v>352</v>
      </c>
      <c r="F102" s="289">
        <v>114.994</v>
      </c>
      <c r="G102" s="35"/>
      <c r="H102" s="40"/>
    </row>
    <row r="103" spans="1:8" s="2" customFormat="1" ht="7.35" customHeight="1">
      <c r="A103" s="35"/>
      <c r="B103" s="152"/>
      <c r="C103" s="153"/>
      <c r="D103" s="153"/>
      <c r="E103" s="153"/>
      <c r="F103" s="153"/>
      <c r="G103" s="153"/>
      <c r="H103" s="40"/>
    </row>
    <row r="104" spans="1:8" s="2" customFormat="1" ht="11.25">
      <c r="A104" s="35"/>
      <c r="B104" s="35"/>
      <c r="C104" s="35"/>
      <c r="D104" s="35"/>
      <c r="E104" s="35"/>
      <c r="F104" s="35"/>
      <c r="G104" s="35"/>
      <c r="H104" s="35"/>
    </row>
  </sheetData>
  <sheetProtection algorithmName="SHA-512" hashValue="wdRIiSc3eP/mX6B8thmYLVmRDCcxDJ2RfJT43T8MchRq0x7XrL8xiOgD2W0qzAhoQTkpZY3kIkJzfTzVWyo2iQ==" saltValue="uw78RiS538RdR8QewamfBuL7Te91+QPH97QBFyLJ1Oh3FIxmX+qgDLA6V7vao+PVLo+KW/fXFijaKqYsIkZfj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Cáb Aleš</cp:lastModifiedBy>
  <dcterms:created xsi:type="dcterms:W3CDTF">2020-01-23T08:27:25Z</dcterms:created>
  <dcterms:modified xsi:type="dcterms:W3CDTF">2020-01-23T08:42:27Z</dcterms:modified>
  <cp:category/>
  <cp:version/>
  <cp:contentType/>
  <cp:contentStatus/>
</cp:coreProperties>
</file>