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2 - Zateplení vnější ..." sheetId="2" r:id="rId2"/>
    <sheet name="SO 01.1 - Stavební část" sheetId="3" r:id="rId3"/>
    <sheet name="SO 01.2 - Zdravotechnika" sheetId="4" r:id="rId4"/>
    <sheet name="SO 01.3 - Vytápění" sheetId="5" r:id="rId5"/>
    <sheet name="SO 01.4 - Vzduchotechnika" sheetId="6" r:id="rId6"/>
    <sheet name="SO 01.5 - Plynoinstalace" sheetId="7" r:id="rId7"/>
    <sheet name="SO 01.6 - Elektroinstalace" sheetId="8" r:id="rId8"/>
    <sheet name="SO 03 - Vedlejší rozpočto..." sheetId="9" r:id="rId9"/>
    <sheet name="Seznam figur" sheetId="10" r:id="rId10"/>
  </sheets>
  <definedNames>
    <definedName name="_xlnm.Print_Area" localSheetId="0">'Rekapitulace stavby'!$D$4:$AO$76,'Rekapitulace stavby'!$C$82:$AQ$104</definedName>
    <definedName name="_xlnm._FilterDatabase" localSheetId="1" hidden="1">'SO 02 - Zateplení vnější ...'!$C$134:$K$574</definedName>
    <definedName name="_xlnm.Print_Area" localSheetId="1">'SO 02 - Zateplení vnější ...'!$C$4:$J$76,'SO 02 - Zateplení vnější ...'!$C$82:$J$116,'SO 02 - Zateplení vnější ...'!$C$122:$K$574</definedName>
    <definedName name="_xlnm._FilterDatabase" localSheetId="2" hidden="1">'SO 01.1 - Stavební část'!$C$139:$K$905</definedName>
    <definedName name="_xlnm.Print_Area" localSheetId="2">'SO 01.1 - Stavební část'!$C$4:$J$76,'SO 01.1 - Stavební část'!$C$82:$J$119,'SO 01.1 - Stavební část'!$C$125:$K$905</definedName>
    <definedName name="_xlnm._FilterDatabase" localSheetId="3" hidden="1">'SO 01.2 - Zdravotechnika'!$C$131:$K$263</definedName>
    <definedName name="_xlnm.Print_Area" localSheetId="3">'SO 01.2 - Zdravotechnika'!$C$4:$J$76,'SO 01.2 - Zdravotechnika'!$C$82:$J$111,'SO 01.2 - Zdravotechnika'!$C$117:$K$263</definedName>
    <definedName name="_xlnm._FilterDatabase" localSheetId="4" hidden="1">'SO 01.3 - Vytápění'!$C$136:$K$241</definedName>
    <definedName name="_xlnm.Print_Area" localSheetId="4">'SO 01.3 - Vytápění'!$C$4:$J$76,'SO 01.3 - Vytápění'!$C$82:$J$116,'SO 01.3 - Vytápění'!$C$122:$K$241</definedName>
    <definedName name="_xlnm._FilterDatabase" localSheetId="5" hidden="1">'SO 01.4 - Vzduchotechnika'!$C$128:$K$172</definedName>
    <definedName name="_xlnm.Print_Area" localSheetId="5">'SO 01.4 - Vzduchotechnika'!$C$4:$J$76,'SO 01.4 - Vzduchotechnika'!$C$82:$J$108,'SO 01.4 - Vzduchotechnika'!$C$114:$K$172</definedName>
    <definedName name="_xlnm._FilterDatabase" localSheetId="6" hidden="1">'SO 01.5 - Plynoinstalace'!$C$128:$K$166</definedName>
    <definedName name="_xlnm.Print_Area" localSheetId="6">'SO 01.5 - Plynoinstalace'!$C$4:$J$76,'SO 01.5 - Plynoinstalace'!$C$82:$J$108,'SO 01.5 - Plynoinstalace'!$C$114:$K$166</definedName>
    <definedName name="_xlnm._FilterDatabase" localSheetId="7" hidden="1">'SO 01.6 - Elektroinstalace'!$C$121:$K$125</definedName>
    <definedName name="_xlnm.Print_Area" localSheetId="7">'SO 01.6 - Elektroinstalace'!$C$4:$J$76,'SO 01.6 - Elektroinstalace'!$C$82:$J$101,'SO 01.6 - Elektroinstalace'!$C$107:$K$125</definedName>
    <definedName name="_xlnm._FilterDatabase" localSheetId="8" hidden="1">'SO 03 - Vedlejší rozpočto...'!$C$119:$K$127</definedName>
    <definedName name="_xlnm.Print_Area" localSheetId="8">'SO 03 - Vedlejší rozpočto...'!$C$4:$J$76,'SO 03 - Vedlejší rozpočto...'!$C$82:$J$101,'SO 03 - Vedlejší rozpočto...'!$C$107:$K$127</definedName>
    <definedName name="_xlnm.Print_Area" localSheetId="9">'Seznam figur'!$C$4:$G$71</definedName>
    <definedName name="_xlnm.Print_Titles" localSheetId="0">'Rekapitulace stavby'!$92:$92</definedName>
    <definedName name="_xlnm.Print_Titles" localSheetId="1">'SO 02 - Zateplení vnější ...'!$134:$134</definedName>
    <definedName name="_xlnm.Print_Titles" localSheetId="2">'SO 01.1 - Stavební část'!$139:$139</definedName>
    <definedName name="_xlnm.Print_Titles" localSheetId="3">'SO 01.2 - Zdravotechnika'!$131:$131</definedName>
    <definedName name="_xlnm.Print_Titles" localSheetId="4">'SO 01.3 - Vytápění'!$136:$136</definedName>
    <definedName name="_xlnm.Print_Titles" localSheetId="5">'SO 01.4 - Vzduchotechnika'!$128:$128</definedName>
    <definedName name="_xlnm.Print_Titles" localSheetId="6">'SO 01.5 - Plynoinstalace'!$128:$128</definedName>
    <definedName name="_xlnm.Print_Titles" localSheetId="7">'SO 01.6 - Elektroinstalace'!$121:$121</definedName>
    <definedName name="_xlnm.Print_Titles" localSheetId="8">'SO 03 - Vedlejší rozpočto...'!$119:$119</definedName>
    <definedName name="_xlnm.Print_Titles" localSheetId="9">'Seznam figur'!$9:$9</definedName>
  </definedNames>
  <calcPr fullCalcOnLoad="1"/>
</workbook>
</file>

<file path=xl/sharedStrings.xml><?xml version="1.0" encoding="utf-8"?>
<sst xmlns="http://schemas.openxmlformats.org/spreadsheetml/2006/main" count="17589" uniqueCount="2108">
  <si>
    <t>Export Komplet</t>
  </si>
  <si>
    <t/>
  </si>
  <si>
    <t>2.0</t>
  </si>
  <si>
    <t>ZAMOK</t>
  </si>
  <si>
    <t>False</t>
  </si>
  <si>
    <t>{4be3b20b-eb1d-457b-bca6-6cef44463ee7}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</si>
  <si>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</si>
  <si>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</si>
  <si>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</si>
  <si>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</si>
  <si>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</si>
  <si>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</si>
  <si>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</si>
  <si>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</si>
  <si>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Mesto082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</si>
  <si>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</si>
  <si>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</si>
  <si>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a zateplení objektu pro sociální bydlená ul.Jičínská č.p.156,Valašské Meziříčí</t>
  </si>
  <si>
    <t>KSO:</t>
  </si>
  <si>
    <t>CC-CZ:</t>
  </si>
  <si>
    <t>Místo:</t>
  </si>
  <si>
    <t>Valašské Meziříčí</t>
  </si>
  <si>
    <t>Datum:</t>
  </si>
  <si>
    <t>4. 6. 2019</t>
  </si>
  <si>
    <t>Zadavatel:</t>
  </si>
  <si>
    <t>IČ:</t>
  </si>
  <si>
    <t>Město Valašské Meziříčí</t>
  </si>
  <si>
    <t>DIČ:</t>
  </si>
  <si>
    <t>Uchazeč:</t>
  </si>
  <si>
    <t>Vyplň údaj</t>
  </si>
  <si>
    <t>Projektant:</t>
  </si>
  <si>
    <t xml:space="preserve">S WHG s.r.o.Ořešská 873,Řeporyje,155 00 Praha 5 </t>
  </si>
  <si>
    <t>True</t>
  </si>
  <si>
    <t>Zpracovatel:</t>
  </si>
  <si>
    <t>Fajfrová Irena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</si>
  <si>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</si>
  <si>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</si>
  <si>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</si>
  <si>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</si>
  <si>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</si>
  <si>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</si>
  <si>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</si>
  <si>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</si>
  <si>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</si>
  <si>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</si>
  <si>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</si>
  <si>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</si>
  <si>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</si>
  <si>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</si>
  <si>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</si>
  <si>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</si>
  <si>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</si>
  <si>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</si>
  <si>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</si>
  <si>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</si>
  <si>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</si>
  <si>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</si>
  <si>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</si>
  <si>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</si>
  <si>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</si>
  <si>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</si>
  <si>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</si>
  <si>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</si>
  <si>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</si>
  <si>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</si>
  <si>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</si>
  <si>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</si>
  <si>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</si>
  <si>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</si>
  <si>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</si>
  <si>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</si>
  <si>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</si>
  <si>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</si>
  <si>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</si>
  <si>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</si>
  <si>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</si>
  <si>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</si>
  <si>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</si>
  <si>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</si>
  <si>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</si>
  <si>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</si>
  <si>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02</t>
  </si>
  <si>
    <t>Zateplení vnější části a výměna vnějších výplní</t>
  </si>
  <si>
    <t>STA</t>
  </si>
  <si>
    <t>1</t>
  </si>
  <si>
    <t>{67ad4b9e-c153-4807-a576-c0c38a7fb588}</t>
  </si>
  <si>
    <t>SO 01</t>
  </si>
  <si>
    <t xml:space="preserve">Stavební úpravy vnitřních částí </t>
  </si>
  <si>
    <t>{6674eea8-563b-4606-8cb8-ba6c987af317}</t>
  </si>
  <si>
    <t>SO 01.1</t>
  </si>
  <si>
    <t>Stavební část</t>
  </si>
  <si>
    <t>Soupis</t>
  </si>
  <si>
    <t>2</t>
  </si>
  <si>
    <t>{f3f682f0-cd3a-4b6c-ab01-5f1c3cadd84e}</t>
  </si>
  <si>
    <t>SO 01.2</t>
  </si>
  <si>
    <t>Zdravotechnika</t>
  </si>
  <si>
    <t>{a7f2ef5c-7e3f-41e1-9f74-88afd1c998a8}</t>
  </si>
  <si>
    <t>SO 01.3</t>
  </si>
  <si>
    <t>Vytápění</t>
  </si>
  <si>
    <t>{3ddee560-eae8-415c-9cc2-ba8e83a7374c}</t>
  </si>
  <si>
    <t>SO 01.4</t>
  </si>
  <si>
    <t>Vzduchotechnika</t>
  </si>
  <si>
    <t>{0cde21bf-1d0c-4b90-b37f-ab6182ce5c6f}</t>
  </si>
  <si>
    <t>SO 01.5</t>
  </si>
  <si>
    <t>Plynoinstalace</t>
  </si>
  <si>
    <t>{185be9f7-e4a5-40b6-8d52-9197aecd42c1}</t>
  </si>
  <si>
    <t>SO 01.6</t>
  </si>
  <si>
    <t>Elektroinstalace</t>
  </si>
  <si>
    <t>{b6a72110-3bc0-43c9-b73e-f0e94bf0fb49}</t>
  </si>
  <si>
    <t>SO 03</t>
  </si>
  <si>
    <t>Vedlejší rozpočtové náklady</t>
  </si>
  <si>
    <t>{a588e8c3-e3ea-44ca-aafb-c1bfbe504b4c}</t>
  </si>
  <si>
    <t>l1</t>
  </si>
  <si>
    <t>70,2</t>
  </si>
  <si>
    <t>l2</t>
  </si>
  <si>
    <t>65,7</t>
  </si>
  <si>
    <t>KRYCÍ LIST SOUPISU PRACÍ</t>
  </si>
  <si>
    <t>l3</t>
  </si>
  <si>
    <t>214,6</t>
  </si>
  <si>
    <t>l4</t>
  </si>
  <si>
    <t>25,6</t>
  </si>
  <si>
    <t>l5</t>
  </si>
  <si>
    <t>7,2</t>
  </si>
  <si>
    <t>leš</t>
  </si>
  <si>
    <t>508,52</t>
  </si>
  <si>
    <t>Objekt:</t>
  </si>
  <si>
    <t>r</t>
  </si>
  <si>
    <t>70,872</t>
  </si>
  <si>
    <t>SO 02 - Zateplení vnější části a výměna vnějších výplní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</si>
  <si>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</si>
  <si>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</si>
  <si>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</si>
  <si>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</si>
  <si>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</si>
  <si>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</si>
  <si>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</si>
  <si>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</si>
  <si>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</si>
  <si>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</si>
  <si>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</si>
  <si>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</si>
  <si>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</si>
  <si>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</si>
  <si>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</si>
  <si>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</si>
  <si>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</si>
  <si>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</si>
  <si>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</si>
  <si>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</si>
  <si>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</si>
  <si>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</si>
  <si>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</si>
  <si>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</si>
  <si>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</si>
  <si>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</si>
  <si>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</si>
  <si>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</si>
  <si>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</si>
  <si>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</si>
  <si>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</si>
  <si>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</si>
  <si>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</si>
  <si>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</si>
  <si>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</si>
  <si>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</si>
  <si>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</si>
  <si>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</si>
  <si>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</si>
  <si>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</si>
  <si>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</si>
  <si>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</si>
  <si>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</si>
  <si>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</t>
  </si>
  <si>
    <t>m2</t>
  </si>
  <si>
    <t>CS ÚRS 2019 01</t>
  </si>
  <si>
    <t>4</t>
  </si>
  <si>
    <t>-147897990</t>
  </si>
  <si>
    <t>VV</t>
  </si>
  <si>
    <t>okapový chodník</t>
  </si>
  <si>
    <t>(7,82+44,38+0,5+28,1+9,24+0,5*2+35,57)*0,5</t>
  </si>
  <si>
    <t>132201401</t>
  </si>
  <si>
    <t>Hloubená vykopávka pod základy v hornině tř. 3</t>
  </si>
  <si>
    <t>m3</t>
  </si>
  <si>
    <t>368724528</t>
  </si>
  <si>
    <t>odkop pro izolaci základu</t>
  </si>
  <si>
    <t>(7,82+0,75+44,38+28,1+0,75*2+35,57)*0,75*0,8</t>
  </si>
  <si>
    <t>3</t>
  </si>
  <si>
    <t>162701105</t>
  </si>
  <si>
    <t>Vodorovné přemístění do 10000 m výkopku/sypaniny z horniny tř. 1 až 4</t>
  </si>
  <si>
    <t>1438212915</t>
  </si>
  <si>
    <t>162701109</t>
  </si>
  <si>
    <t>Příplatek k vodorovnému přemístění výkopku/sypaniny z horniny tř. 1 až 4 ZKD 1000 m přes 10000 m</t>
  </si>
  <si>
    <t>1513925055</t>
  </si>
  <si>
    <t>r*5</t>
  </si>
  <si>
    <t>5</t>
  </si>
  <si>
    <t>171201201</t>
  </si>
  <si>
    <t>Uložení sypaniny na skládky</t>
  </si>
  <si>
    <t>-2005752687</t>
  </si>
  <si>
    <t>6</t>
  </si>
  <si>
    <t>171201211</t>
  </si>
  <si>
    <t>Poplatek za uložení stavebního odpadu - zeminy a kameniva na skládce</t>
  </si>
  <si>
    <t>t</t>
  </si>
  <si>
    <t>-1945245474</t>
  </si>
  <si>
    <t>r*1,67</t>
  </si>
  <si>
    <t>7</t>
  </si>
  <si>
    <t>174101101</t>
  </si>
  <si>
    <t>Zásyp jam, šachet rýh nebo kolem objektů sypaninou se zhutněním</t>
  </si>
  <si>
    <t>111867745</t>
  </si>
  <si>
    <t>-126,61*0,45*0,35</t>
  </si>
  <si>
    <t>-126,61*0,5*(0,1+0,15)</t>
  </si>
  <si>
    <t>Součet</t>
  </si>
  <si>
    <t>8</t>
  </si>
  <si>
    <t>M</t>
  </si>
  <si>
    <t>58337331</t>
  </si>
  <si>
    <t>štěrkopísek frakce 0/22</t>
  </si>
  <si>
    <t>-231985243</t>
  </si>
  <si>
    <t>Zakládání</t>
  </si>
  <si>
    <t>9</t>
  </si>
  <si>
    <t>211571111</t>
  </si>
  <si>
    <t>Výplň odvodňovacích žeber nebo trativodů štěrkopískem tříděným</t>
  </si>
  <si>
    <t>812323184</t>
  </si>
  <si>
    <t>130*0,45*0,35</t>
  </si>
  <si>
    <t>10</t>
  </si>
  <si>
    <t>211971110</t>
  </si>
  <si>
    <t>Zřízení opláštění žeber nebo trativodů geotextilií v rýze nebo zářezu sklonu do 1:2</t>
  </si>
  <si>
    <t>1478865748</t>
  </si>
  <si>
    <t>130,0*(0,45+0,35)*2+130,0*0,3</t>
  </si>
  <si>
    <t>11</t>
  </si>
  <si>
    <t>69311068</t>
  </si>
  <si>
    <t>geotextilie netkaná separační, ochranná, filtrační, drenážní PP 300g/m2</t>
  </si>
  <si>
    <t>804301996</t>
  </si>
  <si>
    <t>12</t>
  </si>
  <si>
    <t>212755215</t>
  </si>
  <si>
    <t>Trativody z drenážních trubek plastových flexibilních D 125 mm bez lože</t>
  </si>
  <si>
    <t>m</t>
  </si>
  <si>
    <t>-582210564</t>
  </si>
  <si>
    <t>7,82+44,38+0,5+28,11+9,24+0,5*2+35,57</t>
  </si>
  <si>
    <t>130</t>
  </si>
  <si>
    <t>13</t>
  </si>
  <si>
    <t>212972113</t>
  </si>
  <si>
    <t>Opláštění drenážních trub filtrační textilií DN 125</t>
  </si>
  <si>
    <t>1079136706</t>
  </si>
  <si>
    <t>Úpravy povrchů, podlahy a osazování výplní</t>
  </si>
  <si>
    <t>14</t>
  </si>
  <si>
    <t>612325302</t>
  </si>
  <si>
    <t>Vápenocementová štuková omítka ostění nebo nadpraží</t>
  </si>
  <si>
    <t>894544404</t>
  </si>
  <si>
    <t>(2,1+1,5)*2*0,5*3</t>
  </si>
  <si>
    <t>(2,4+1,5)*2*0,5</t>
  </si>
  <si>
    <t>(2,1+1,2)*2*0,5*3</t>
  </si>
  <si>
    <t>(0,9+2,02*2)*0,5</t>
  </si>
  <si>
    <t>1,2*4*0,5</t>
  </si>
  <si>
    <t>(1,2+1,5)*2*0,8*4</t>
  </si>
  <si>
    <t>(2,1+1,5)*2*0,8*2</t>
  </si>
  <si>
    <t>(0,9+2,02*2)*0,8*2</t>
  </si>
  <si>
    <t>1,2*4*0,5*4</t>
  </si>
  <si>
    <t>1,2*4*0,8*2</t>
  </si>
  <si>
    <t>(2,1+1,2)*2*0,8*3</t>
  </si>
  <si>
    <t>1,2*4*0,5*2</t>
  </si>
  <si>
    <t>0,6*4*1,0*3</t>
  </si>
  <si>
    <t>(1,2+1,5)*2*0,5*9</t>
  </si>
  <si>
    <t>(0,9+2,02*2)*0,5*2</t>
  </si>
  <si>
    <t>619991001</t>
  </si>
  <si>
    <t>Zakrytí podlah fólií přilepenou lepící páskou</t>
  </si>
  <si>
    <t>-606907443</t>
  </si>
  <si>
    <t>3,0*(1+5+19+7+9+7+5)</t>
  </si>
  <si>
    <t>16</t>
  </si>
  <si>
    <t>619995001</t>
  </si>
  <si>
    <t>Začištění omítek kolem oken, dveří, podlah nebo obkladů</t>
  </si>
  <si>
    <t>1535539581</t>
  </si>
  <si>
    <t>ostění</t>
  </si>
  <si>
    <t>(2,4+1,5)*2</t>
  </si>
  <si>
    <t>(2,1+1,5)*2*5</t>
  </si>
  <si>
    <t>(1,2+1,5)*2*19</t>
  </si>
  <si>
    <t>0,6*4*3</t>
  </si>
  <si>
    <t>(0,6+0,9)*2*4</t>
  </si>
  <si>
    <t>1,2*4*9</t>
  </si>
  <si>
    <t>(2,1+1,2)*2*6</t>
  </si>
  <si>
    <t>(2,4+1,2)*2</t>
  </si>
  <si>
    <t>(0,9+2,02*2)*5</t>
  </si>
  <si>
    <t>17</t>
  </si>
  <si>
    <t>622211031</t>
  </si>
  <si>
    <t>Montáž kontaktního zateplení vnějších stěn z polystyrénových desek tl do 160 mm</t>
  </si>
  <si>
    <t>-1620324274</t>
  </si>
  <si>
    <t>sokl nad terénem</t>
  </si>
  <si>
    <t>44,38*0,5+9,24*0,5</t>
  </si>
  <si>
    <t>35,92*(0,5+1,0)*0,5</t>
  </si>
  <si>
    <t>7,82*0,5+28,1*0,5</t>
  </si>
  <si>
    <t>18</t>
  </si>
  <si>
    <t>28376384</t>
  </si>
  <si>
    <t>deska z polystyrénu XPS, hrana polodrážková a hladký povrch s vyšší odolností  m3</t>
  </si>
  <si>
    <t>2059681499</t>
  </si>
  <si>
    <t>71,71*0,16*1,05</t>
  </si>
  <si>
    <t>19</t>
  </si>
  <si>
    <t>1582921578</t>
  </si>
  <si>
    <t>EPS-70F</t>
  </si>
  <si>
    <t>pohled východní</t>
  </si>
  <si>
    <t>44,38*(5,5-0,5)</t>
  </si>
  <si>
    <t>9,24*(5,5-0,5)</t>
  </si>
  <si>
    <t>4,5*2,0*0,5</t>
  </si>
  <si>
    <t>pohled severní</t>
  </si>
  <si>
    <t>35,92*(3,576-0,5)</t>
  </si>
  <si>
    <t>8,0*(5,5-3,576)</t>
  </si>
  <si>
    <t>8,0*2,5*0,5</t>
  </si>
  <si>
    <t>3,0*(5,5-3,576)*0,5</t>
  </si>
  <si>
    <t>pohled jižní</t>
  </si>
  <si>
    <t>28,1*(3,576-0,5)</t>
  </si>
  <si>
    <t>8,0*5,5</t>
  </si>
  <si>
    <t>-2,4*1,5</t>
  </si>
  <si>
    <t>-2,1*1,5*5</t>
  </si>
  <si>
    <t>-1,2*1,5*19</t>
  </si>
  <si>
    <t>-0,6*0,6*3</t>
  </si>
  <si>
    <t>-0,6*0,9*4</t>
  </si>
  <si>
    <t>-1,2*1,2*9</t>
  </si>
  <si>
    <t>-2,1*1,2*6</t>
  </si>
  <si>
    <t>-2,4*1,2</t>
  </si>
  <si>
    <t>-0,9*2,02*5</t>
  </si>
  <si>
    <t>455</t>
  </si>
  <si>
    <t>20</t>
  </si>
  <si>
    <t>28375952</t>
  </si>
  <si>
    <t>deska EPS 70 fasádní λ=0,039 tl 160mm</t>
  </si>
  <si>
    <t>-1711863041</t>
  </si>
  <si>
    <t>622212051</t>
  </si>
  <si>
    <t>Montáž kontaktního zateplení vnějšího ostění hl. špalety do 400 mm z polystyrenu tl do 40 mm</t>
  </si>
  <si>
    <t>1058996925</t>
  </si>
  <si>
    <t>22</t>
  </si>
  <si>
    <t>28375943</t>
  </si>
  <si>
    <t>deska EPS 100 fasádní λ=0,037 tl 30mm</t>
  </si>
  <si>
    <t>-705410918</t>
  </si>
  <si>
    <t>(0,9+2,02*2-0,5*2)*5</t>
  </si>
  <si>
    <t>Mezisoučet</t>
  </si>
  <si>
    <t>275,3*(0,2+0,16+0,02)*1,1</t>
  </si>
  <si>
    <t>23</t>
  </si>
  <si>
    <t>28376361</t>
  </si>
  <si>
    <t>deska XPS hladký povrch λ=0,034 tl 30mm</t>
  </si>
  <si>
    <t>245329636</t>
  </si>
  <si>
    <t>0,5*2*(0,16+0,2+0,02)*5*1,1</t>
  </si>
  <si>
    <t>24</t>
  </si>
  <si>
    <t>622252001</t>
  </si>
  <si>
    <t>Montáž zakládacích soklových lišt kontaktního zateplení</t>
  </si>
  <si>
    <t>-179631144</t>
  </si>
  <si>
    <t>44,38+9,24+35,92+7,82+28,1</t>
  </si>
  <si>
    <t>126</t>
  </si>
  <si>
    <t>25</t>
  </si>
  <si>
    <t>59051638</t>
  </si>
  <si>
    <t>lišta zakládací pro tepelně izolační desky do roviny 163mm tl 1,0mm</t>
  </si>
  <si>
    <t>2017070780</t>
  </si>
  <si>
    <t>126*1,05 'Přepočtené koeficientem množství</t>
  </si>
  <si>
    <t>26</t>
  </si>
  <si>
    <t>622252002</t>
  </si>
  <si>
    <t>Montáž ostatních lišt kontaktního zateplení</t>
  </si>
  <si>
    <t>627619397</t>
  </si>
  <si>
    <t>okenní</t>
  </si>
  <si>
    <t>2,4+2,1*5+1,2*19+0,6*7+1,2*9+2,1*6+2,4+0,9*5</t>
  </si>
  <si>
    <t>parapetní</t>
  </si>
  <si>
    <t>2,4+2,1*5+1,2*19+0,6*7+1,2*9+2,1*6+2,4</t>
  </si>
  <si>
    <t>APU</t>
  </si>
  <si>
    <t>(2,4+1,5*2)</t>
  </si>
  <si>
    <t>(2,1+1,5*2)*5</t>
  </si>
  <si>
    <t>(1,2+1,5*2)*19</t>
  </si>
  <si>
    <t>0,6*3*3</t>
  </si>
  <si>
    <t>(0,6+0,9*2)*4</t>
  </si>
  <si>
    <t>1,2*3*9</t>
  </si>
  <si>
    <t>(2,1+1,2*2)*6</t>
  </si>
  <si>
    <t>(2,4+1,2*2)</t>
  </si>
  <si>
    <t>rohové</t>
  </si>
  <si>
    <t>5,5*3+3,6*2+(5,5-3,6)</t>
  </si>
  <si>
    <t>dilatační</t>
  </si>
  <si>
    <t>3,6*2</t>
  </si>
  <si>
    <t>27</t>
  </si>
  <si>
    <t>59051510</t>
  </si>
  <si>
    <t>profil okenní</t>
  </si>
  <si>
    <t>1633000014</t>
  </si>
  <si>
    <t>l1*1,05</t>
  </si>
  <si>
    <t>28</t>
  </si>
  <si>
    <t>59051512</t>
  </si>
  <si>
    <t>profil parapetní se sklovláknitou armovací tkaninou PVC 2 m</t>
  </si>
  <si>
    <t>-715474959</t>
  </si>
  <si>
    <t>l2*1,05</t>
  </si>
  <si>
    <t>29</t>
  </si>
  <si>
    <t>59051476</t>
  </si>
  <si>
    <t>profil okenní začišťovací se sklovláknitou armovací tkaninou 9 mm/2,4 m</t>
  </si>
  <si>
    <t>1623860410</t>
  </si>
  <si>
    <t>l3*1,05</t>
  </si>
  <si>
    <t>30</t>
  </si>
  <si>
    <t>59051480</t>
  </si>
  <si>
    <t>profil rohový Al s tkaninou kontaktního zateplení</t>
  </si>
  <si>
    <t>-1319640810</t>
  </si>
  <si>
    <t>l4*1,05</t>
  </si>
  <si>
    <t>31</t>
  </si>
  <si>
    <t>59051502</t>
  </si>
  <si>
    <t>profil dilatační rohový</t>
  </si>
  <si>
    <t>971712590</t>
  </si>
  <si>
    <t>l5*1,05</t>
  </si>
  <si>
    <t>32</t>
  </si>
  <si>
    <t>622335102.1</t>
  </si>
  <si>
    <t>Vyrovnání podkladu cementovou stěrkou vnějších stěn v rozsahu do 15%</t>
  </si>
  <si>
    <t>287064604</t>
  </si>
  <si>
    <t>562+74</t>
  </si>
  <si>
    <t>33</t>
  </si>
  <si>
    <t>622511121</t>
  </si>
  <si>
    <t>Tenkovrstvá akrylátová mozaiková hrubozrnná omítka včetně penetrace vnějších stěn</t>
  </si>
  <si>
    <t>-323310185</t>
  </si>
  <si>
    <t>0,5*(0,2+0,16+0,02)*2*5</t>
  </si>
  <si>
    <t>74</t>
  </si>
  <si>
    <t>34</t>
  </si>
  <si>
    <t>622532021</t>
  </si>
  <si>
    <t>Tenkovrstvá silikonová hydrofilní zrnitá omítka tl. 2,0 mm včetně penetrace vnějších stěn</t>
  </si>
  <si>
    <t>-224771501</t>
  </si>
  <si>
    <t>(2,4+1,5)*2*0,38</t>
  </si>
  <si>
    <t>(2,1+1,5)*2*0,38*5</t>
  </si>
  <si>
    <t>(1,2+1,5)*2*0,38*19</t>
  </si>
  <si>
    <t>0,6*4*0,38*3</t>
  </si>
  <si>
    <t>(0,6+0,9)*2*0,38*4</t>
  </si>
  <si>
    <t>1,2*4*0,38*9</t>
  </si>
  <si>
    <t>(2,1+1,2)*2*0,38*6</t>
  </si>
  <si>
    <t>(2,4+1,2)*2*0,38</t>
  </si>
  <si>
    <t>(0,9+2,02*2)*0,38*5</t>
  </si>
  <si>
    <t>562</t>
  </si>
  <si>
    <t>35</t>
  </si>
  <si>
    <t>629991011</t>
  </si>
  <si>
    <t>Zakrytí výplní otvorů a svislých ploch fólií přilepenou lepící páskou</t>
  </si>
  <si>
    <t>-1188206048</t>
  </si>
  <si>
    <t>2,4*1,5</t>
  </si>
  <si>
    <t>2,1*1,5*5</t>
  </si>
  <si>
    <t>1,2*1,5*19</t>
  </si>
  <si>
    <t>0,6*0,6*3</t>
  </si>
  <si>
    <t>0,6*0,9*4</t>
  </si>
  <si>
    <t>1,2*1,2*9</t>
  </si>
  <si>
    <t>2,1*1,2*6</t>
  </si>
  <si>
    <t>2,4*1,2</t>
  </si>
  <si>
    <t>0,9*2,02*5</t>
  </si>
  <si>
    <t>36</t>
  </si>
  <si>
    <t>629995101</t>
  </si>
  <si>
    <t>Očištění vnějších ploch tlakovou vodou</t>
  </si>
  <si>
    <t>-2018605933</t>
  </si>
  <si>
    <t>37</t>
  </si>
  <si>
    <t>632451021</t>
  </si>
  <si>
    <t>Vyrovnávací potěr tl do 20 mm z MC 15 provedený v pásu</t>
  </si>
  <si>
    <t>122062847</t>
  </si>
  <si>
    <t>pod parapet</t>
  </si>
  <si>
    <t>27,12*0,5</t>
  </si>
  <si>
    <t>62,04*0,5</t>
  </si>
  <si>
    <t>38</t>
  </si>
  <si>
    <t>635111215</t>
  </si>
  <si>
    <t>Násyp pod podlahy ze štěrkopísku se zhutněním</t>
  </si>
  <si>
    <t>-1940082095</t>
  </si>
  <si>
    <t>63,305*0,15</t>
  </si>
  <si>
    <t>39</t>
  </si>
  <si>
    <t>637211121</t>
  </si>
  <si>
    <t>Okapový chodník z betonových dlaždic tl 40 mm kladených do písku se zalitím spár MC</t>
  </si>
  <si>
    <t>1456152658</t>
  </si>
  <si>
    <t>dlaždice 500/500/50</t>
  </si>
  <si>
    <t>40</t>
  </si>
  <si>
    <t>637311131</t>
  </si>
  <si>
    <t>Okapový chodník z betonových záhonových obrubníků lože beton</t>
  </si>
  <si>
    <t>-1826357132</t>
  </si>
  <si>
    <t>7,82+0,5+44,38+28,1+9,24+0,5+35,57+0,5</t>
  </si>
  <si>
    <t>127</t>
  </si>
  <si>
    <t>Ostatní konstrukce a práce, bourání</t>
  </si>
  <si>
    <t>41</t>
  </si>
  <si>
    <t>941111131</t>
  </si>
  <si>
    <t>Montáž lešení řadového trubkového lehkého s podlahami zatížení do 200 kg/m2 š do 1,5 m v do 10 m</t>
  </si>
  <si>
    <t>130938890</t>
  </si>
  <si>
    <t>(8,0*2+1,5*2+44,38+1,5)*5,5</t>
  </si>
  <si>
    <t>(8,0+1,5*2)*(8,5-5,5)*2</t>
  </si>
  <si>
    <t>(9,24+1,5*2)*7,0</t>
  </si>
  <si>
    <t>42</t>
  </si>
  <si>
    <t>941111231</t>
  </si>
  <si>
    <t>Příplatek k lešení řadovému trubkovému lehkému s podlahami š 1,5 m v 10 m za první a ZKD den použití</t>
  </si>
  <si>
    <t>-250131482</t>
  </si>
  <si>
    <t>leš*30*2</t>
  </si>
  <si>
    <t>43</t>
  </si>
  <si>
    <t>941111831</t>
  </si>
  <si>
    <t>Demontáž lešení řadového trubkového lehkého s podlahami zatížení do 200 kg/m2 š do 1,5 m v do 10 m</t>
  </si>
  <si>
    <t>1755829483</t>
  </si>
  <si>
    <t>44</t>
  </si>
  <si>
    <t>944611111</t>
  </si>
  <si>
    <t>Montáž ochranné plachty z textilie z umělých vláken</t>
  </si>
  <si>
    <t>-769066252</t>
  </si>
  <si>
    <t>45</t>
  </si>
  <si>
    <t>944611211</t>
  </si>
  <si>
    <t>Příplatek k ochranné plachtě za první a ZKD den použití</t>
  </si>
  <si>
    <t>-224453786</t>
  </si>
  <si>
    <t>46</t>
  </si>
  <si>
    <t>944611811</t>
  </si>
  <si>
    <t>Demontáž ochranné plachty z textilie z umělých vláken</t>
  </si>
  <si>
    <t>-525303053</t>
  </si>
  <si>
    <t>47</t>
  </si>
  <si>
    <t>949101112</t>
  </si>
  <si>
    <t>Lešení pomocné pro objekty pozemních staveb s lešeňovou podlahou v do 3,5 m zatížení do 150 kg/m2</t>
  </si>
  <si>
    <t>95994745</t>
  </si>
  <si>
    <t>(28,1*2+1,5*2)*1,5</t>
  </si>
  <si>
    <t>48</t>
  </si>
  <si>
    <t>952902601</t>
  </si>
  <si>
    <t>Čištění budov vysátí prachu z trámů</t>
  </si>
  <si>
    <t>136196391</t>
  </si>
  <si>
    <t>368+240</t>
  </si>
  <si>
    <t>50</t>
  </si>
  <si>
    <t>9539428r1</t>
  </si>
  <si>
    <t>Demontáž fasádních prvků viz.TZ - cedule,zvonky,světla vč.pohyb.čidel,větracích mřížek apd. vč.dočasného uložení</t>
  </si>
  <si>
    <t>kpl</t>
  </si>
  <si>
    <t>-1865191695</t>
  </si>
  <si>
    <t>51</t>
  </si>
  <si>
    <t>9539428R2</t>
  </si>
  <si>
    <t xml:space="preserve">Zpětná montáž fasádních prvků viz.TZ - cedule,zvonky,světla vč.pohyb.čidel,větracích mřížek apd. </t>
  </si>
  <si>
    <t>1099191310</t>
  </si>
  <si>
    <t>52</t>
  </si>
  <si>
    <t>968082015</t>
  </si>
  <si>
    <t>Vybourání plastových rámů oken včetně křídel plochy do 1 m2</t>
  </si>
  <si>
    <t>-952658357</t>
  </si>
  <si>
    <t>53</t>
  </si>
  <si>
    <t>968082016</t>
  </si>
  <si>
    <t>Vybourání plastových rámů oken včetně křídel plochy přes 1 do 2 m2</t>
  </si>
  <si>
    <t>596179516</t>
  </si>
  <si>
    <t>54</t>
  </si>
  <si>
    <t>968082017</t>
  </si>
  <si>
    <t>Vybourání plastových rámů oken včetně křídel plochy přes 2 do 4 m2</t>
  </si>
  <si>
    <t>1865626384</t>
  </si>
  <si>
    <t>55</t>
  </si>
  <si>
    <t>968072455</t>
  </si>
  <si>
    <t>Vybourání kovových dveřních zárubní pl do 2 m2</t>
  </si>
  <si>
    <t>66131046</t>
  </si>
  <si>
    <t>56</t>
  </si>
  <si>
    <t>978015331</t>
  </si>
  <si>
    <t>Otlučení (osekání) vnější vápenné nebo vápenocementové omítky stupně členitosti 1 a 2 rozsahu do 15%</t>
  </si>
  <si>
    <t>-199683594</t>
  </si>
  <si>
    <t>997</t>
  </si>
  <si>
    <t>Přesun sutě</t>
  </si>
  <si>
    <t>57</t>
  </si>
  <si>
    <t>997013501</t>
  </si>
  <si>
    <t>Odvoz suti a vybouraných hmot na skládku nebo meziskládku do 1 km se složením</t>
  </si>
  <si>
    <t>-2068327264</t>
  </si>
  <si>
    <t>58</t>
  </si>
  <si>
    <t>997013509</t>
  </si>
  <si>
    <t>Příplatek k odvozu suti a vybouraných hmot na skládku ZKD 1 km přes 1 km</t>
  </si>
  <si>
    <t>-429357630</t>
  </si>
  <si>
    <t>35,745*14 'Přepočtené koeficientem množství</t>
  </si>
  <si>
    <t>59</t>
  </si>
  <si>
    <t>997013831</t>
  </si>
  <si>
    <t>Poplatek za uložení na skládce (skládkovné) stavebního odpadu směsného kód odpadu 170 904</t>
  </si>
  <si>
    <t>-1509524023</t>
  </si>
  <si>
    <t>998</t>
  </si>
  <si>
    <t>Přesun hmot</t>
  </si>
  <si>
    <t>60</t>
  </si>
  <si>
    <t>998011002</t>
  </si>
  <si>
    <t>Přesun hmot pro budovy zděné v do 12 m</t>
  </si>
  <si>
    <t>1558429216</t>
  </si>
  <si>
    <t>PSV</t>
  </si>
  <si>
    <t>Práce a dodávky PSV</t>
  </si>
  <si>
    <t>711</t>
  </si>
  <si>
    <t>Izolace proti vodě, vlhkosti a plynům</t>
  </si>
  <si>
    <t>61</t>
  </si>
  <si>
    <t>711112001</t>
  </si>
  <si>
    <t>Provedení izolace proti zemní vlhkosti svislé za studena nátěrem penetračním</t>
  </si>
  <si>
    <t>-2047511816</t>
  </si>
  <si>
    <t>sokl pod terénem</t>
  </si>
  <si>
    <t>(7,82+44,38+28,1+9,24+35,57)*0,8</t>
  </si>
  <si>
    <t>62</t>
  </si>
  <si>
    <t>11163150</t>
  </si>
  <si>
    <t>lak penetrační asfaltový</t>
  </si>
  <si>
    <t>-130984383</t>
  </si>
  <si>
    <t>100,088</t>
  </si>
  <si>
    <t>100,088*0,00035 'Přepočtené koeficientem množství</t>
  </si>
  <si>
    <t>63</t>
  </si>
  <si>
    <t>711142559</t>
  </si>
  <si>
    <t>Provedení izolace proti zemní vlhkosti pásy přitavením svislé NAIP</t>
  </si>
  <si>
    <t>1435053509</t>
  </si>
  <si>
    <t>64</t>
  </si>
  <si>
    <t>62855002</t>
  </si>
  <si>
    <t>pás asfaltový natavitelný modifikovaný SBS</t>
  </si>
  <si>
    <t>1718538692</t>
  </si>
  <si>
    <t>100,088*1,2 'Přepočtené koeficientem množství</t>
  </si>
  <si>
    <t>65</t>
  </si>
  <si>
    <t>711161215</t>
  </si>
  <si>
    <t>Izolace proti zemní vlhkosti nopovou fólií svislá, nopek v 20,0 mm, tl do 1,0 mm</t>
  </si>
  <si>
    <t>-103189634</t>
  </si>
  <si>
    <t>66</t>
  </si>
  <si>
    <t>711161383</t>
  </si>
  <si>
    <t>Izolace proti zemní vlhkosti nopovou fólií ukončení horní lištou</t>
  </si>
  <si>
    <t>-578336258</t>
  </si>
  <si>
    <t>7,82+44,38+28,1+9,24+35,57</t>
  </si>
  <si>
    <t>67</t>
  </si>
  <si>
    <t>998711202</t>
  </si>
  <si>
    <t>Přesun hmot procentní pro izolace proti vodě, vlhkosti a plynům v objektech v do 12 m</t>
  </si>
  <si>
    <t>%</t>
  </si>
  <si>
    <t>933757340</t>
  </si>
  <si>
    <t>713</t>
  </si>
  <si>
    <t>Izolace tepelné</t>
  </si>
  <si>
    <t>68</t>
  </si>
  <si>
    <t>713114511</t>
  </si>
  <si>
    <t>Tepelná foukaná izolace minerální vlákna standardní objemová hmotnost vodorovná volná tl do 150 mm</t>
  </si>
  <si>
    <t>-558898881</t>
  </si>
  <si>
    <t>skladba STR1</t>
  </si>
  <si>
    <t>368,0*0,15</t>
  </si>
  <si>
    <t>69</t>
  </si>
  <si>
    <t>713114523</t>
  </si>
  <si>
    <t>Tepelná foukaná izolace minerální vlákna standard objemová hmotnost vodorovná do dutiny tl do 250 mm</t>
  </si>
  <si>
    <t>-1409813313</t>
  </si>
  <si>
    <t>skladba STR2</t>
  </si>
  <si>
    <t>240,0*0,25</t>
  </si>
  <si>
    <t>70</t>
  </si>
  <si>
    <t>713131135</t>
  </si>
  <si>
    <t>Montáž izolace tepelné stěn nastřelením rohoží, pásů, dílců, desek vně objektu</t>
  </si>
  <si>
    <t>1293736051</t>
  </si>
  <si>
    <t>71</t>
  </si>
  <si>
    <t>-1335279236</t>
  </si>
  <si>
    <t>100,088*0,16*1,05</t>
  </si>
  <si>
    <t>72</t>
  </si>
  <si>
    <t>713191132</t>
  </si>
  <si>
    <t>Montáž izolace tepelné podlah, stropů vrchem nebo střech překrytí separační fólií z PE</t>
  </si>
  <si>
    <t>705014482</t>
  </si>
  <si>
    <t>240+368</t>
  </si>
  <si>
    <t>73</t>
  </si>
  <si>
    <t>28329282</t>
  </si>
  <si>
    <t>fólie PE vyztužená Al vrstvou pro parotěsnou vrstvu 170g/m2</t>
  </si>
  <si>
    <t>22806631</t>
  </si>
  <si>
    <t>608*1,1 'Přepočtené koeficientem množství</t>
  </si>
  <si>
    <t>998713202</t>
  </si>
  <si>
    <t>Přesun hmot procentní pro izolace tepelné v objektech v do 12 m</t>
  </si>
  <si>
    <t>-37786162</t>
  </si>
  <si>
    <t>762</t>
  </si>
  <si>
    <t>Konstrukce tesařské</t>
  </si>
  <si>
    <t>75</t>
  </si>
  <si>
    <t>762511276</t>
  </si>
  <si>
    <t xml:space="preserve">Podlahové kce podkladové z desek tl. 40 mm </t>
  </si>
  <si>
    <t>-652040884</t>
  </si>
  <si>
    <t>76</t>
  </si>
  <si>
    <t>762512261.1</t>
  </si>
  <si>
    <t>Montáž +dodávka podlahové kce podkladového roštu vč.spoj.prvků,impregnace a všech doplňků</t>
  </si>
  <si>
    <t>-1073769358</t>
  </si>
  <si>
    <t>77</t>
  </si>
  <si>
    <t>762512261.2</t>
  </si>
  <si>
    <t>Montáž podlahové kce - lamely vč.všech doplňků</t>
  </si>
  <si>
    <t>-479779260</t>
  </si>
  <si>
    <t>670</t>
  </si>
  <si>
    <t>78</t>
  </si>
  <si>
    <t>60726274</t>
  </si>
  <si>
    <t>deska dřevoštěpková OSB 3 P+D nebroušená tl 18mm</t>
  </si>
  <si>
    <t>965939396</t>
  </si>
  <si>
    <t>670,000*0,25*1,1</t>
  </si>
  <si>
    <t>79</t>
  </si>
  <si>
    <t>762595001</t>
  </si>
  <si>
    <t>Spojovací prostředky pro položení dřevěných podlah a zakrytí kanálů</t>
  </si>
  <si>
    <t>696813110</t>
  </si>
  <si>
    <t>80</t>
  </si>
  <si>
    <t>7625R001</t>
  </si>
  <si>
    <t>Montáž +dodávka větrací plast.mřížka 30-50mm a všech doplňků</t>
  </si>
  <si>
    <t>-241463546</t>
  </si>
  <si>
    <t>(9,24+28,1)*2</t>
  </si>
  <si>
    <t>81</t>
  </si>
  <si>
    <t>998762202</t>
  </si>
  <si>
    <t>Přesun hmot procentní pro kce tesařské v objektech v do 12 m</t>
  </si>
  <si>
    <t>-1549461759</t>
  </si>
  <si>
    <t>764</t>
  </si>
  <si>
    <t>Konstrukce klempířské</t>
  </si>
  <si>
    <t>82</t>
  </si>
  <si>
    <t>764002801</t>
  </si>
  <si>
    <t>Demontáž závětrné lišty do suti</t>
  </si>
  <si>
    <t>335828131</t>
  </si>
  <si>
    <t>83</t>
  </si>
  <si>
    <t>764002841</t>
  </si>
  <si>
    <t>Demontáž oplechování horních ploch zdí a nadezdívek do suti</t>
  </si>
  <si>
    <t>-413155892</t>
  </si>
  <si>
    <t>19*2</t>
  </si>
  <si>
    <t>84</t>
  </si>
  <si>
    <t>764002851</t>
  </si>
  <si>
    <t>Demontáž oplechování parapetů do suti</t>
  </si>
  <si>
    <t>-1136335712</t>
  </si>
  <si>
    <t>2,4+2,1*5+1,2*19+0,6*3+0,6*4+1,2*9+2,1*6+2,4</t>
  </si>
  <si>
    <t>65,7*1,1+26,34</t>
  </si>
  <si>
    <t>85</t>
  </si>
  <si>
    <t>764004801</t>
  </si>
  <si>
    <t>Demontáž podokapního žlabu do suti</t>
  </si>
  <si>
    <t>1501907945</t>
  </si>
  <si>
    <t>44,38+9,24-4,5+28,1+35,57</t>
  </si>
  <si>
    <t>113</t>
  </si>
  <si>
    <t>86</t>
  </si>
  <si>
    <t>764004861</t>
  </si>
  <si>
    <t>Demontáž svodu do suti</t>
  </si>
  <si>
    <t>57005042</t>
  </si>
  <si>
    <t>30,0+1,6</t>
  </si>
  <si>
    <t>87</t>
  </si>
  <si>
    <t>764212636</t>
  </si>
  <si>
    <t>Oplechování štítu závětrnou lištou z Pz s povrchovou úpravou rš 470 mm  vč.všech doplňků</t>
  </si>
  <si>
    <t>709166434</t>
  </si>
  <si>
    <t>"K/09"    13,2</t>
  </si>
  <si>
    <t>88</t>
  </si>
  <si>
    <t>764214411</t>
  </si>
  <si>
    <t>Oplechování horních ploch a nadezdívek (atik) bez rohů z Pz plechu mechanicky kotvené rš přes 800mm  vč.všech doplňků</t>
  </si>
  <si>
    <t>-1953035243</t>
  </si>
  <si>
    <t>"K/08  rš 920mm"     19,0</t>
  </si>
  <si>
    <t>"K/08  rš 850mm"     19,0</t>
  </si>
  <si>
    <t>89</t>
  </si>
  <si>
    <t>764216606.1</t>
  </si>
  <si>
    <t>Oplechování rovných parapetů mechanicky kotvené z Pz s povrchovou úpravou rš 470 mm  vč.všech doplňků</t>
  </si>
  <si>
    <t>-1222033805</t>
  </si>
  <si>
    <t>"K/01"      2,04*(5+6)</t>
  </si>
  <si>
    <t>"K/02"      2,34*2</t>
  </si>
  <si>
    <t>90</t>
  </si>
  <si>
    <t>764216606.2</t>
  </si>
  <si>
    <t>2022444507</t>
  </si>
  <si>
    <t>"K/03"      1,14*(19+9)</t>
  </si>
  <si>
    <t>"K/04"      0,54*7</t>
  </si>
  <si>
    <t>"K/09"      26,34</t>
  </si>
  <si>
    <t>91</t>
  </si>
  <si>
    <t>764511603</t>
  </si>
  <si>
    <t>Žlab podokapní půlkruhový z Pz s povrchovou úpravou DN 150 mm  vč.všech doplňků</t>
  </si>
  <si>
    <t>809715043</t>
  </si>
  <si>
    <t>"K/07"    103,0</t>
  </si>
  <si>
    <t>92</t>
  </si>
  <si>
    <t>764511643.1</t>
  </si>
  <si>
    <t>Kotlík oválný (trychtýřový) pro podokapní žlaby z Pz s povrchovou úpravou  vč.všech doplňků</t>
  </si>
  <si>
    <t>kus</t>
  </si>
  <si>
    <t>-366192006</t>
  </si>
  <si>
    <t>93</t>
  </si>
  <si>
    <t>764518623.1</t>
  </si>
  <si>
    <t>Svody kruhové včetně objímek, kolen, odskoků z Pz s povrchovou úpravou průměru 150 mm  vč.všech doplňků</t>
  </si>
  <si>
    <t>-1604667106</t>
  </si>
  <si>
    <t>"K/05"   30,0</t>
  </si>
  <si>
    <t>"K/06"     1,6</t>
  </si>
  <si>
    <t>94</t>
  </si>
  <si>
    <t>998764202</t>
  </si>
  <si>
    <t>Přesun hmot procentní pro konstrukce klempířské v objektech v do 12 m</t>
  </si>
  <si>
    <t>-1039654476</t>
  </si>
  <si>
    <t>766</t>
  </si>
  <si>
    <t>Konstrukce truhlářské</t>
  </si>
  <si>
    <t>95</t>
  </si>
  <si>
    <t>766441812</t>
  </si>
  <si>
    <t>Demontáž parapetních desek dřevěných nebo plastových šířky přes 30 cm délky do 1,0 m</t>
  </si>
  <si>
    <t>514427032</t>
  </si>
  <si>
    <t>96</t>
  </si>
  <si>
    <t>766441822</t>
  </si>
  <si>
    <t>Demontáž parapetních desek dřevěných nebo plastových šířky přes 30 cm délky přes 1,0 m</t>
  </si>
  <si>
    <t>1613426580</t>
  </si>
  <si>
    <t>1+5+19+9+6+1</t>
  </si>
  <si>
    <t>97</t>
  </si>
  <si>
    <t>766622131</t>
  </si>
  <si>
    <t>Montáž plastových oken plochy přes 1 m2 otevíravých výšky do 1,5 m s rámem do zdiva</t>
  </si>
  <si>
    <t>-911354115</t>
  </si>
  <si>
    <t>"OZ1"           2,4*1,5</t>
  </si>
  <si>
    <t>"OZ2"           2,1*1,5*5</t>
  </si>
  <si>
    <t>"OZ3"           1,2*1,5*19</t>
  </si>
  <si>
    <t>"OZ7"           1,2*1,2*9</t>
  </si>
  <si>
    <t>"OZ8"           2,1*1,2*6</t>
  </si>
  <si>
    <t>"OZ9"           2,4*1,2*1</t>
  </si>
  <si>
    <t>98</t>
  </si>
  <si>
    <t>61140052</t>
  </si>
  <si>
    <t>okno plastové otevíravé/sklopné trojsklo přes plochu 1m2 do v1,5m  vč.rámů,lišt,kování a všech doplňků</t>
  </si>
  <si>
    <t>674144526</t>
  </si>
  <si>
    <t>99</t>
  </si>
  <si>
    <t>766622216</t>
  </si>
  <si>
    <t>Montáž plastových oken plochy do 1 m2 otevíravých s rámem do zdiva</t>
  </si>
  <si>
    <t>897197772</t>
  </si>
  <si>
    <t>"OZ5"    3</t>
  </si>
  <si>
    <t>"OZ6"    4</t>
  </si>
  <si>
    <t>100</t>
  </si>
  <si>
    <t>61140050</t>
  </si>
  <si>
    <t>okno plastové otevíravé/sklopné trojsklo do plochy 1m2  vč.rámů,lišt,kování a všech doplňků</t>
  </si>
  <si>
    <t>-1235184109</t>
  </si>
  <si>
    <t>"OZ5"    0,6*0,6*3</t>
  </si>
  <si>
    <t>"OZ6"    0,6*0,9*4</t>
  </si>
  <si>
    <t>101</t>
  </si>
  <si>
    <t>766660411</t>
  </si>
  <si>
    <t>Montáž vchodových dveří jednokřídlových bez nadsvětlíku do zdiva</t>
  </si>
  <si>
    <t>375165597</t>
  </si>
  <si>
    <t>"D01"   5</t>
  </si>
  <si>
    <t>102</t>
  </si>
  <si>
    <t>61144163.1</t>
  </si>
  <si>
    <t>dveře plastové vchodové plné jednokřídlé otvíravé 900x2020mm  vč.zárubní,kování a všech doplňků D01</t>
  </si>
  <si>
    <t>1534684300</t>
  </si>
  <si>
    <t>103</t>
  </si>
  <si>
    <t>766694121</t>
  </si>
  <si>
    <t>Montáž parapetních desek dřevěných nebo plastových šířky přes 30 cm délky do 1,0 m</t>
  </si>
  <si>
    <t>329053950</t>
  </si>
  <si>
    <t>104</t>
  </si>
  <si>
    <t>766694122</t>
  </si>
  <si>
    <t>Montáž parapetních dřevěných nebo plastových šířky přes 30 cm délky do 1,6 m</t>
  </si>
  <si>
    <t>-762377312</t>
  </si>
  <si>
    <t>19+9</t>
  </si>
  <si>
    <t>105</t>
  </si>
  <si>
    <t>766694123</t>
  </si>
  <si>
    <t>Montáž parapetních dřevěných nebo plastových šířky přes 30 cm délky do 2,6 m</t>
  </si>
  <si>
    <t>1239926620</t>
  </si>
  <si>
    <t>1+5+6+1</t>
  </si>
  <si>
    <t>106</t>
  </si>
  <si>
    <t>61144405</t>
  </si>
  <si>
    <t xml:space="preserve">parapet plastový vnitřní </t>
  </si>
  <si>
    <t>-938304158</t>
  </si>
  <si>
    <t>(2,4+2,1*5+1,2*19+0,6*7+1,2*9+2,1*6+2,4)*1,05</t>
  </si>
  <si>
    <t>107</t>
  </si>
  <si>
    <t>61144019</t>
  </si>
  <si>
    <t>koncovka k parapetu plastovému vnitřnímu 1 pár</t>
  </si>
  <si>
    <t>sada</t>
  </si>
  <si>
    <t>-334959933</t>
  </si>
  <si>
    <t>1+5+19+7+9+6+1</t>
  </si>
  <si>
    <t>108</t>
  </si>
  <si>
    <t>998766202</t>
  </si>
  <si>
    <t>Přesun hmot procentní pro konstrukce truhlářské v objektech v do 12 m</t>
  </si>
  <si>
    <t>-1799500286</t>
  </si>
  <si>
    <t>767</t>
  </si>
  <si>
    <t>Konstrukce zámečnické</t>
  </si>
  <si>
    <t>109</t>
  </si>
  <si>
    <t>767661811</t>
  </si>
  <si>
    <t>Demontáž mříží pevných nebo otevíravých</t>
  </si>
  <si>
    <t>1739344547</t>
  </si>
  <si>
    <t>1,2*1,5*5</t>
  </si>
  <si>
    <t>110</t>
  </si>
  <si>
    <t>767662120.1</t>
  </si>
  <si>
    <t>Montáž mříží - stávající vč.povrch.úpravy,prodloužení kotvení a všech doplňků</t>
  </si>
  <si>
    <t>-1284206822</t>
  </si>
  <si>
    <t>111</t>
  </si>
  <si>
    <t>998767202</t>
  </si>
  <si>
    <t>Přesun hmot procentní pro zámečnické konstrukce v objektech v do 12 m</t>
  </si>
  <si>
    <t>-972623889</t>
  </si>
  <si>
    <t>781</t>
  </si>
  <si>
    <t>Dokončovací práce - obklady</t>
  </si>
  <si>
    <t>112</t>
  </si>
  <si>
    <t>781731810</t>
  </si>
  <si>
    <t>Demontáž obkladů z obkladaček cihelných kladených do malty</t>
  </si>
  <si>
    <t>-208941655</t>
  </si>
  <si>
    <t xml:space="preserve">sokl </t>
  </si>
  <si>
    <t>783</t>
  </si>
  <si>
    <t>Dokončovací práce - nátěry</t>
  </si>
  <si>
    <t>7833171R01</t>
  </si>
  <si>
    <t>úprava stáv.zámečnických prvků-nátěry,opískování,prodloužení konzol apd.</t>
  </si>
  <si>
    <t>-291128003</t>
  </si>
  <si>
    <t>784</t>
  </si>
  <si>
    <t>Dokončovací práce - malby a tapety</t>
  </si>
  <si>
    <t>114</t>
  </si>
  <si>
    <t>784181101</t>
  </si>
  <si>
    <t>Základní akrylátová jednonásobná penetrace podkladu v místnostech výšky do 3,80m</t>
  </si>
  <si>
    <t>-1291843571</t>
  </si>
  <si>
    <t>115</t>
  </si>
  <si>
    <t>784211131</t>
  </si>
  <si>
    <t>Dvojnásobné bílé malby ze směsí za mokra minimálně otěruvzdorných v místnostech do 3,80 m</t>
  </si>
  <si>
    <t>1988102467</t>
  </si>
  <si>
    <t>(2,1+1,5)*2*1,0*3</t>
  </si>
  <si>
    <t>(2,4+1,5)*2*1,0</t>
  </si>
  <si>
    <t>(2,1+1,2)*2*1,0*3</t>
  </si>
  <si>
    <t>(0,9+2,02*2)*1,0</t>
  </si>
  <si>
    <t>1,2*4*1,0</t>
  </si>
  <si>
    <t>(1,2+1,5)*2*1,5*4</t>
  </si>
  <si>
    <t>(2,1+1,5)*2*1,5*2</t>
  </si>
  <si>
    <t>(0,9+2,02*2)*1,5*2</t>
  </si>
  <si>
    <t>1,2*4*1,0*4</t>
  </si>
  <si>
    <t>1,2*4*1,5*2</t>
  </si>
  <si>
    <t>(2,1+1,2)*2*1,5*3</t>
  </si>
  <si>
    <t>1,2*4*1,0*2</t>
  </si>
  <si>
    <t>0,6*4*1,5*3</t>
  </si>
  <si>
    <t>(1,2+1,5)*2*1,0*9</t>
  </si>
  <si>
    <t>(0,9+2,02*2)*1,0*2</t>
  </si>
  <si>
    <t>270</t>
  </si>
  <si>
    <t>VRN</t>
  </si>
  <si>
    <t>VRN4</t>
  </si>
  <si>
    <t>Inženýrská činnost</t>
  </si>
  <si>
    <t>116</t>
  </si>
  <si>
    <t>043194000</t>
  </si>
  <si>
    <t>Ostatní zkoušky -odtrhové zkoušky</t>
  </si>
  <si>
    <t>1024</t>
  </si>
  <si>
    <t>1549183142</t>
  </si>
  <si>
    <t xml:space="preserve">SO 01 - Stavební úpravy vnitřních částí </t>
  </si>
  <si>
    <t>Soupis:</t>
  </si>
  <si>
    <t>SO 01.1 - Stavební část</t>
  </si>
  <si>
    <t xml:space="preserve">    725 - Zdravotechnika - zařizovací předměty</t>
  </si>
  <si>
    <t xml:space="preserve">    751 - Vzduchotechnika</t>
  </si>
  <si>
    <t xml:space="preserve">    763 - Konstrukce suché výstavby</t>
  </si>
  <si>
    <t xml:space="preserve">    765 - Krytina skládaná</t>
  </si>
  <si>
    <t xml:space="preserve">    771 - Podlahy z dlaždic</t>
  </si>
  <si>
    <t xml:space="preserve">    775 - Podlahy skládané</t>
  </si>
  <si>
    <t xml:space="preserve">    776 - Podlahy povlakové</t>
  </si>
  <si>
    <t>611131121</t>
  </si>
  <si>
    <t>Penetrační disperzní nátěr vnitřních stropů nanášený ručně</t>
  </si>
  <si>
    <t>335975818</t>
  </si>
  <si>
    <t>"m.č.101" 21,37</t>
  </si>
  <si>
    <t>"m.č.102" 28,50</t>
  </si>
  <si>
    <t>"m.č.103" 17,20</t>
  </si>
  <si>
    <t>"m.č.104" 2,77</t>
  </si>
  <si>
    <t>"m.č.201" 19,73</t>
  </si>
  <si>
    <t>"m.č.202" 3</t>
  </si>
  <si>
    <t>"m.č.301" 27,17</t>
  </si>
  <si>
    <t>"m.č.302" 17,38</t>
  </si>
  <si>
    <t>"m.č.303" 3,80</t>
  </si>
  <si>
    <t>"m.č.401" 24,89</t>
  </si>
  <si>
    <t>"m.č.402" 2,85</t>
  </si>
  <si>
    <t>"společné místnosti 1.NP - I.část" 13,94+13,44+37,70+28,26</t>
  </si>
  <si>
    <t>"m.č.501" 22,23</t>
  </si>
  <si>
    <t>"m.č.502" 30,81</t>
  </si>
  <si>
    <t>"m.č.503" 16,06</t>
  </si>
  <si>
    <t>"m.č.504" 3,04</t>
  </si>
  <si>
    <t>"m.č.601" 20,73</t>
  </si>
  <si>
    <t>"m.č.602" 2,76</t>
  </si>
  <si>
    <t>"m.č.701" 28,78</t>
  </si>
  <si>
    <t>"m.č.702" 17,57</t>
  </si>
  <si>
    <t>"m.č.703" 4,08</t>
  </si>
  <si>
    <t>"m.č.801" 24,07</t>
  </si>
  <si>
    <t>"m.č.802" 2,89</t>
  </si>
  <si>
    <t>"m.č.804" 31,63</t>
  </si>
  <si>
    <t>"m.č.805" 45,42</t>
  </si>
  <si>
    <t>"společné místnosti 2.NP - I.část" 17,28+13,70</t>
  </si>
  <si>
    <t>"m.č.901" 16,32</t>
  </si>
  <si>
    <t>"m.č.902" 31,79</t>
  </si>
  <si>
    <t>"m.č.903" 2,38</t>
  </si>
  <si>
    <t>"m.č.1001" 33,97</t>
  </si>
  <si>
    <t>"m.č.1002" 3,48</t>
  </si>
  <si>
    <t>"m.č.1101" 31,84</t>
  </si>
  <si>
    <t>"m.č.1102" 2,81</t>
  </si>
  <si>
    <t>"m.č.1201" 38,49</t>
  </si>
  <si>
    <t>"m.č.1202" 2,81</t>
  </si>
  <si>
    <t>"společné místnosti 1.NP - II.část" 2,46+6,86+6,68</t>
  </si>
  <si>
    <t>611311131</t>
  </si>
  <si>
    <t>Potažení vnitřních rovných stropů vápenným štukem tloušťky do 3 mm</t>
  </si>
  <si>
    <t>-1812306770</t>
  </si>
  <si>
    <t>611315403</t>
  </si>
  <si>
    <t>Oprava vnitřní vápenné hrubé omítky stropů v rozsahu plochy do 50%</t>
  </si>
  <si>
    <t>1969696343</t>
  </si>
  <si>
    <t>612131121</t>
  </si>
  <si>
    <t>Penetrační disperzní nátěr vnitřních stěn nanášený ručně</t>
  </si>
  <si>
    <t>727477453</t>
  </si>
  <si>
    <t>dle tabulky místností</t>
  </si>
  <si>
    <t>"m.č.101" 19,34*2,60-0,80*1,97-2,10*1,50+0,30*(2,10+1,50*2)</t>
  </si>
  <si>
    <t>"m.č.102" 21,62*2,60-0,80*1,97*2-2,40*1,50+0,30*(0,80+1,97*2)+0,30*(2,40+1,50*2)</t>
  </si>
  <si>
    <t>"m.č.103" 16,60*2,60-0,90*1,97*2-0,60*1,97-2,10*1,50+0,20*(0,80+1,97*2)+0,30*(2,10+1,50*2)</t>
  </si>
  <si>
    <t>"m.č.104" 6,80*2,60-0,60*1,97*2</t>
  </si>
  <si>
    <t>"m.č.201" 21,50*2,60-0,80*1,97-0,60*1,97-2,10*1,50+0,30*(2,10+1,50*2)</t>
  </si>
  <si>
    <t>"m.č.202" 7,30*2,60-0,60*1,97*2</t>
  </si>
  <si>
    <t>"m.č.301" 22,10*2,60-0,80*1,97-1,20*1,50*2+0,20*(0,80+1,97*2)+0,30*(1,20+1,50*2)*2</t>
  </si>
  <si>
    <t>"m.č.302" 17,30*2,60-0,80*1,97-0,60*1,97-1,20*1,50-2,10*1,50+0,30*(1,20+1,50*2)+0,30*(2,10+1,50*2)</t>
  </si>
  <si>
    <t>"m.č.303" 7,80*2,60-0,60*1,97*2</t>
  </si>
  <si>
    <t>"m.č.401" 23,30*2,60-0,60*1,97-0,80*1,97-1,20*1,50-2,10*1,50+0,30*(1,20+1,50*2)+0,30*(2,10+1,50*2)</t>
  </si>
  <si>
    <t>"m.č.001" 17,70*2,60-0,80*1,97*2-1,20*2,10-1,30*2,10+0,30*(1,20+2,10*2)+0,30*(1,30+2,10*2)</t>
  </si>
  <si>
    <t>"m.č.002" 16,00*2,60-0,80*1,97*2-1,20*2,10-1,30*2,10+0,30*(1,20+2,10*2)+0,30*(1,30+2,10*2)</t>
  </si>
  <si>
    <t>"m.č.003" 25,00*2,60-0,80*1,97-1,20*1,50-1,10*2,10+0,30*(1,20+1,50*2)+0,30*(1,10+2,10*2)+0,30*(0,80+1,97*2)</t>
  </si>
  <si>
    <t>"m.č.004" 21,40*2,60-0,80*1,97-0,60*0,60*3+0,60*0,50*3*3</t>
  </si>
  <si>
    <t>"m.č.501" 19,84*2,50-0,80*1,97-2,10*1,20+0,20*(0,80+1,97*2)+0,30*(2,10+1,20*2)</t>
  </si>
  <si>
    <t>"m.č.502" 22,48*2,50-0,80*1,97*2-2,40*1,20+0,30*(2,40+1,20*2)</t>
  </si>
  <si>
    <t>"m.č.503" 16,10*2,50-0,80*1,97*2-0,60*1,97-2,10*1,20+0,30*(2,10+1,20*2)</t>
  </si>
  <si>
    <t>"m.č.504" 7,20*2,50-0,60*1,97*2</t>
  </si>
  <si>
    <t>"m.č.601" 22,00*2,50-0,80*1,97-0,60*1,97-2,10*1,20+0,30*(2,10+1,20*2)</t>
  </si>
  <si>
    <t>"m.č.602" 7,00*2,50-0,60*1,97*2</t>
  </si>
  <si>
    <t>"m.č.701" 22,80*2,50-0,80*1,97-1,20*1,20*2+0,20*(0,80+1,97*2)+0,30*1,20*3*2</t>
  </si>
  <si>
    <t>"m.č.702" 17,70*2,50-0,80*1,97*2-0,60*1,97-1,20*1,20-2,10*1,20+0,30*1,20*3+0,30*(2,10+1,20*2)</t>
  </si>
  <si>
    <t>"m.č.703" 8,10*2,50-0,60*1,97*2</t>
  </si>
  <si>
    <t>"m.č.801" 23,20*2,50-0,80*1,97*2-0,60*1,97-1,20*1,20-2,10*1,20+0,30*1,20*3+0,30*(2,10+1,20*2)</t>
  </si>
  <si>
    <t>"m.č.802" 7,10*2,50-0,60*1,97*2</t>
  </si>
  <si>
    <t>"m.č.804" 23,46*2,50-0,80*1,97*2-1,20*1,20*2+0,20*(0,80+1,97*2)+0,30*1,20*3*2</t>
  </si>
  <si>
    <t>"m.č.805" 27,06*2,50-0,80*1,97-1,20*1,20*2+0,30*1,20*3*2</t>
  </si>
  <si>
    <t>"m.č.005" 18,50*2,50-0,80*1,97*2-1,30*2,10-1,20*1,20+0,30*(1,30+2,10*2)+0,30*1,20*3</t>
  </si>
  <si>
    <t>"m.č.006" 16,30*2,50-0,80*1,97*2-1,30*2,10-2,10*1,20+0,30*(1,30+2,10*2)+0,30*(1,30+2,10*2)</t>
  </si>
  <si>
    <t>"m.č.901" 17,18*2,80-0,80*1,97-1,20*1,50*2</t>
  </si>
  <si>
    <t>"m.č.902" 28,10*2,80-0,80*1,97*2-0,60*1,97-0,60*0,90-1,20*1,50*2+0,30*(0,60+0,90*2)+0,30*(1,20+1,50*2)*2</t>
  </si>
  <si>
    <t>"m.č.903" 7,10*2,80-0,60*1,97*2</t>
  </si>
  <si>
    <t>"m.č.1001" 26,74*2,80-0,60*1,97-0,80*1,97-1,20*1,50*3+0,30*(1,20+1,50*2)*3</t>
  </si>
  <si>
    <t>"m.č.1002" 7,70*2,80-0,60*1,97*2</t>
  </si>
  <si>
    <t>"m.č.1101" 27,04*2,80-0,60*1,97-0,80*1,97-1,20*1,50*3+0,30*(1,20+1,50*2)*3</t>
  </si>
  <si>
    <t>"m.č.1102" 7,00*2,80-0,60*1,97*2</t>
  </si>
  <si>
    <t>"m.č.1201" 28,74*2,80-0,60*1,97-0,80*1,97-1,20*1,50*4+0,30*(1,20+1,50*2)*4</t>
  </si>
  <si>
    <t>"m.č.007" 7,16*2,80-0,80*1,97</t>
  </si>
  <si>
    <t>"m.č.008" 10,54*2,80-0,80*1,97*3-1,00*2,00+0,30*(1,00+2,00*2)</t>
  </si>
  <si>
    <t>"m.č.009" 10,34*2,80-0,80*1,97*2-1,00*2,00+0,30*(1,00+2,00*2)</t>
  </si>
  <si>
    <t>612311131</t>
  </si>
  <si>
    <t>Potažení vnitřních stěn vápenným štukem tloušťky do 3 mm</t>
  </si>
  <si>
    <t>583620384</t>
  </si>
  <si>
    <t>612315403</t>
  </si>
  <si>
    <t>Oprava vnitřní vápenné hrubé omítky stěn v rozsahu plochy do 50%</t>
  </si>
  <si>
    <t>1942752172</t>
  </si>
  <si>
    <t>632441112</t>
  </si>
  <si>
    <t>Potěr anhydritový samonivelační tl do 30 mm ze suchých směsí</t>
  </si>
  <si>
    <t>-569499120</t>
  </si>
  <si>
    <t>pod dlažbu</t>
  </si>
  <si>
    <t>"m.č.105" 4,61</t>
  </si>
  <si>
    <t>"m.č.203" 4,39</t>
  </si>
  <si>
    <t>"m.č.304" 4,50</t>
  </si>
  <si>
    <t>"m.č.403" 4,46</t>
  </si>
  <si>
    <t>"m.č.505" 5,06</t>
  </si>
  <si>
    <t>"m.č.603" 4,84</t>
  </si>
  <si>
    <t>"m.č.704" 4,84</t>
  </si>
  <si>
    <t>"m.č.803" 4,75</t>
  </si>
  <si>
    <t>"m.č.904" 5,27</t>
  </si>
  <si>
    <t>"m.č.1003" 4,80</t>
  </si>
  <si>
    <t>"m.č.1103" 4,95</t>
  </si>
  <si>
    <t>"m.č.1203" 4,95</t>
  </si>
  <si>
    <t>ostatní místnosti 1.NP</t>
  </si>
  <si>
    <t>ostatní místnosti 2.NP</t>
  </si>
  <si>
    <t>633811111</t>
  </si>
  <si>
    <t>Broušení nerovností betonových podlah do 2 mm - stržení šlemu</t>
  </si>
  <si>
    <t>714322408</t>
  </si>
  <si>
    <t>949101111</t>
  </si>
  <si>
    <t>Lešení pomocné pro objekty pozemních staveb s lešeňovou podlahou v do 1,9 m zatížení do 150 kg/m2</t>
  </si>
  <si>
    <t>-1204369449</t>
  </si>
  <si>
    <t>952901111</t>
  </si>
  <si>
    <t>Vyčištění budov bytové a občanské výstavby při výšce podlaží do 4 m</t>
  </si>
  <si>
    <t>261587454</t>
  </si>
  <si>
    <t>"byt č.1" 74,45</t>
  </si>
  <si>
    <t>"byt č.2" 27,12</t>
  </si>
  <si>
    <t>"byt č.3" 52,85</t>
  </si>
  <si>
    <t>"byt č.4" 32,21</t>
  </si>
  <si>
    <t>"společné prostory 1.NP - I.část" 93,34</t>
  </si>
  <si>
    <t>"byt č.5" 77,20</t>
  </si>
  <si>
    <t>"byt č.6" 28,33</t>
  </si>
  <si>
    <t>"byt č.7" 55,27</t>
  </si>
  <si>
    <t>"byt č.8" 108,75</t>
  </si>
  <si>
    <t>"společné prostory 2.NP - I.část" 30,98</t>
  </si>
  <si>
    <t>"byt č.9" 55,77</t>
  </si>
  <si>
    <t>"byt č.10" 42,25</t>
  </si>
  <si>
    <t>"byt č.11" 39,61</t>
  </si>
  <si>
    <t>"byt č.12" 46,25</t>
  </si>
  <si>
    <t>"společné prostory 1.NP - II.část" 16,01</t>
  </si>
  <si>
    <t>"půda" 215,44</t>
  </si>
  <si>
    <t>997013213</t>
  </si>
  <si>
    <t>Vnitrostaveništní doprava suti a vybouraných hmot pro budovy v do 12 m ručně</t>
  </si>
  <si>
    <t>738801903</t>
  </si>
  <si>
    <t>618938965</t>
  </si>
  <si>
    <t>-596741255</t>
  </si>
  <si>
    <t>8,137*14 'Přepočtené koeficientem množství</t>
  </si>
  <si>
    <t>-1106692005</t>
  </si>
  <si>
    <t>-194252885</t>
  </si>
  <si>
    <t>711812111</t>
  </si>
  <si>
    <t>Izolace proti radonu a metanu na vodorovné ploše za studena nátěrem tl 5 mm</t>
  </si>
  <si>
    <t>-226089689</t>
  </si>
  <si>
    <t>389,97*1,1 'Přepočtené koeficientem množství</t>
  </si>
  <si>
    <t>711771231</t>
  </si>
  <si>
    <t xml:space="preserve">Izolace proti vodě zesílení izolace u koutů nebo hran přilepením </t>
  </si>
  <si>
    <t>-1423243890</t>
  </si>
  <si>
    <t>1.NP dle tabulky místností</t>
  </si>
  <si>
    <t>"m.č.101" 19,34-0,80</t>
  </si>
  <si>
    <t>"m.č.102" 21,62-0,80*2</t>
  </si>
  <si>
    <t>"m.č.103" 16,60-0,80*2-0,60</t>
  </si>
  <si>
    <t>"m.č.104" 6,80-0,60*2</t>
  </si>
  <si>
    <t>"m.č.201" 21,50-0,80-0,60</t>
  </si>
  <si>
    <t>"m.č.202" 7,30-0,60*2</t>
  </si>
  <si>
    <t>"m.č.301" 22,10-0,80</t>
  </si>
  <si>
    <t>"m.č.302" 17,30-0,80*2</t>
  </si>
  <si>
    <t>"m.č.303" 7,80-0,60</t>
  </si>
  <si>
    <t>"m.č.401" 23,30-0,80-0,60</t>
  </si>
  <si>
    <t>"m.č.402" 6,80-0,60*2</t>
  </si>
  <si>
    <t>"m.č.901" 17,18-0,80</t>
  </si>
  <si>
    <t>"m.č.902" 28,10-0,80*2-0,60</t>
  </si>
  <si>
    <t>"m.č.903" 7,10-0,60*2</t>
  </si>
  <si>
    <t>"m.č.1001" 26,74-0,80-0,60</t>
  </si>
  <si>
    <t>"m.č.1002" 7,70-0,60*2</t>
  </si>
  <si>
    <t>"m.č.1101" 27,04-0,80-0,60</t>
  </si>
  <si>
    <t>"m.č.1102" 7-0,60*2</t>
  </si>
  <si>
    <t>"m.č.1201" 28,74-0,80-0,60</t>
  </si>
  <si>
    <t>"m.č.1202" 7-0,60*2</t>
  </si>
  <si>
    <t>v koupelnách pod dlažbu</t>
  </si>
  <si>
    <t>"m.č.105" 8,60-0,60</t>
  </si>
  <si>
    <t>"m.č.203" 8,40-0,60</t>
  </si>
  <si>
    <t>"m.č.304" 8,50-0,60</t>
  </si>
  <si>
    <t>"m.č.403" 8,50-0,60</t>
  </si>
  <si>
    <t>"m.č.505" 9,00-0,60</t>
  </si>
  <si>
    <t>"m.č.603" 8,80-0,60</t>
  </si>
  <si>
    <t>"m.č.704" 8,80-0,60</t>
  </si>
  <si>
    <t>"m.č.803" 8,80-0,60</t>
  </si>
  <si>
    <t>"m.č.904" 9,28-0,60</t>
  </si>
  <si>
    <t>"m.č.1003" 8,80-0,60</t>
  </si>
  <si>
    <t>"m.č.1103" 8,90-0,60</t>
  </si>
  <si>
    <t>"m.č.1203" 8,90-0,60</t>
  </si>
  <si>
    <t>28322092</t>
  </si>
  <si>
    <t>dodávka izolace pro  zesílení koutů a hran</t>
  </si>
  <si>
    <t>-434420594</t>
  </si>
  <si>
    <t>399,140*0,3*1,15</t>
  </si>
  <si>
    <t>-374030543</t>
  </si>
  <si>
    <t>725</t>
  </si>
  <si>
    <t>Zdravotechnika - zařizovací předměty</t>
  </si>
  <si>
    <t>725619103R</t>
  </si>
  <si>
    <t>Indukční sporák v bílém provedení se sklokeramickou indukční deskou a multifunkční troubou, D+M</t>
  </si>
  <si>
    <t>-1632121021</t>
  </si>
  <si>
    <t>998725202</t>
  </si>
  <si>
    <t>Přesun hmot procentní pro zařizovací předměty v objektech v do 12 m</t>
  </si>
  <si>
    <t>-1459414631</t>
  </si>
  <si>
    <t>751</t>
  </si>
  <si>
    <t>751377011</t>
  </si>
  <si>
    <t>Mtž odsávacího zákrytu (digestoř) bytového vestavěného</t>
  </si>
  <si>
    <t>-784042302</t>
  </si>
  <si>
    <t>1237892R</t>
  </si>
  <si>
    <t>Digestoř 600 mm, 200 m3/h</t>
  </si>
  <si>
    <t>113312406</t>
  </si>
  <si>
    <t>998751201</t>
  </si>
  <si>
    <t>Přesun hmot procentní pro vzduchotechniku v objektech v do 12 m</t>
  </si>
  <si>
    <t>899372460</t>
  </si>
  <si>
    <t>763</t>
  </si>
  <si>
    <t>Konstrukce suché výstavby</t>
  </si>
  <si>
    <t>763131551</t>
  </si>
  <si>
    <t>SDK podhled deska 1xH2 12,5 bez TI jednovrstvá spodní kce profil CD+UD</t>
  </si>
  <si>
    <t>-151094816</t>
  </si>
  <si>
    <t>763164721</t>
  </si>
  <si>
    <t>SDK obklad kovových kcí uzavřeného tvaru š do 0,8 m desky 1xH2 12,5</t>
  </si>
  <si>
    <t>-544731280</t>
  </si>
  <si>
    <t>763164741</t>
  </si>
  <si>
    <t>SDK obklad kovových kcí uzavřeného tvaru š do 1,6 m desky 1xH2 12,5</t>
  </si>
  <si>
    <t>-349444336</t>
  </si>
  <si>
    <t>998763201</t>
  </si>
  <si>
    <t>Přesun hmot procentní pro dřevostavby v objektech v do 12 m</t>
  </si>
  <si>
    <t>183734130</t>
  </si>
  <si>
    <t>764315636R</t>
  </si>
  <si>
    <t>Taška protisněhová k VZT prostupu střechou</t>
  </si>
  <si>
    <t>868979738</t>
  </si>
  <si>
    <t>2131189422</t>
  </si>
  <si>
    <t>765</t>
  </si>
  <si>
    <t>Krytina skládaná</t>
  </si>
  <si>
    <t>765111925R</t>
  </si>
  <si>
    <t>Oprava krytiny, keramická taška, střechy sedlové, vč.materiálu</t>
  </si>
  <si>
    <t>-1095203531</t>
  </si>
  <si>
    <t>998765202</t>
  </si>
  <si>
    <t>Přesun hmot procentní pro krytiny skládané v objektech v do 12 m</t>
  </si>
  <si>
    <t>-2081945507</t>
  </si>
  <si>
    <t>766231113</t>
  </si>
  <si>
    <t>Montáž sklápěcích půdních schodů</t>
  </si>
  <si>
    <t>-1907582793</t>
  </si>
  <si>
    <t>61233101</t>
  </si>
  <si>
    <t>schody půdní 119x59x17 cm, výška místnosti 280 cm</t>
  </si>
  <si>
    <t>-442253069</t>
  </si>
  <si>
    <t>766660001</t>
  </si>
  <si>
    <t>Montáž dveřních křídel otvíravých jednokřídlových š do 0,8 m do ocelové zárubně</t>
  </si>
  <si>
    <t>-1508500113</t>
  </si>
  <si>
    <t>9+24</t>
  </si>
  <si>
    <t>61162851</t>
  </si>
  <si>
    <t>dveře vnitřní foliované plné 1křídlé 600x1970mm, vč.kování</t>
  </si>
  <si>
    <t>-1621117608</t>
  </si>
  <si>
    <t>61162857</t>
  </si>
  <si>
    <t>dveře vnitřní foliované plné 1křídlé 800x1970mm, vč.kování</t>
  </si>
  <si>
    <t>-437729118</t>
  </si>
  <si>
    <t>766660021</t>
  </si>
  <si>
    <t>Montáž dveřních křídel otvíravých jednokřídlových š do 0,8 m požárních do ocelové zárubně</t>
  </si>
  <si>
    <t>-861695631</t>
  </si>
  <si>
    <t>61165616</t>
  </si>
  <si>
    <t>dveře vnitřní požárně bezpečnostní třída 2 CPL fólie EI (EW) 30 D3 1křídlové 800x1970mm, vč.kování</t>
  </si>
  <si>
    <t>-1137762611</t>
  </si>
  <si>
    <t>766660717</t>
  </si>
  <si>
    <t>Montáž dveřních křídel samozavírače na ocelovou zárubeň</t>
  </si>
  <si>
    <t>-1253301924</t>
  </si>
  <si>
    <t>54917255</t>
  </si>
  <si>
    <t>samozavírač dveří hydraulický</t>
  </si>
  <si>
    <t>-1385717827</t>
  </si>
  <si>
    <t>766691914</t>
  </si>
  <si>
    <t>Vyvěšení nebo zavěšení dřevěných křídel dveří pl do 2 m2</t>
  </si>
  <si>
    <t>-47226192</t>
  </si>
  <si>
    <t>14+9+24</t>
  </si>
  <si>
    <t>766811153R</t>
  </si>
  <si>
    <t>Linka kuchyňská 210 cm, sestavena z horních a spodních skříněk, pracovní desky a soklu a dřezu, bez spotřebičů, D+M</t>
  </si>
  <si>
    <t>50803777</t>
  </si>
  <si>
    <t>1852421660</t>
  </si>
  <si>
    <t>767122111R</t>
  </si>
  <si>
    <t>Montáž stěn s výplní z drátěné sítě, šroubované, vč.pantů a konzolí a kotvení ke stěnám a podlaze, horní panely pomocí konzol, vše kotveno pomocí hmoždinek</t>
  </si>
  <si>
    <t>1485947074</t>
  </si>
  <si>
    <t>1,00*2,00*66</t>
  </si>
  <si>
    <t>1,00*0,50*37</t>
  </si>
  <si>
    <t>1,00*2,00*13</t>
  </si>
  <si>
    <t>0,25*2,00*22</t>
  </si>
  <si>
    <t>0,25*0,50*8</t>
  </si>
  <si>
    <t>767R01</t>
  </si>
  <si>
    <t>Díl 1 - panel 1000x2000 mm, celosvařovaný z otevřených válcovaných l profilů, svařované drátěné pletivo oko 50/50/4 , základní nátěr</t>
  </si>
  <si>
    <t>-1990105355</t>
  </si>
  <si>
    <t>767R02</t>
  </si>
  <si>
    <t>Díl 2 - panel 1000x500 mm, celosvařovaný z otevřených válcovaných l profilů, svařované drátěné pletivo oko 50/50/4 , základní nátěr</t>
  </si>
  <si>
    <t>-404400344</t>
  </si>
  <si>
    <t>767R03</t>
  </si>
  <si>
    <t>Díl 3 - uzamykací dveře do sklepní koje 1000x2000 mm, celosvařované z otevřených válcovaných l profilů, svařované drátěné pletivo oko 50/50/4 , základní nátěr, součástí dveří jsou panty a konzole pro visací zámek</t>
  </si>
  <si>
    <t>-557072966</t>
  </si>
  <si>
    <t>49</t>
  </si>
  <si>
    <t>767R04</t>
  </si>
  <si>
    <t>Díl 4 - panel 250x2000 mm, celosvařovaný z otevřených válcovaných l profilů, svařované drátěné pletivo oko 50/50/4 , základní nátěr</t>
  </si>
  <si>
    <t>1266841604</t>
  </si>
  <si>
    <t>0,01*2200 'Přepočtené koeficientem množství</t>
  </si>
  <si>
    <t>767R05</t>
  </si>
  <si>
    <t>Díl 4 - panel 250x500 mm, celosvařovaný z otevřených válcovaných l profilů, svařované drátěné pletivo oko 50/50/4 , základní nátěr</t>
  </si>
  <si>
    <t>-1585913061</t>
  </si>
  <si>
    <t>0,00363636363636364*2200 'Přepočtené koeficientem množství</t>
  </si>
  <si>
    <t>767R06</t>
  </si>
  <si>
    <t>Konzole 180 mm, plochá ocel 40/10, základní nátěr</t>
  </si>
  <si>
    <t>-343779411</t>
  </si>
  <si>
    <t>1220637031</t>
  </si>
  <si>
    <t>771</t>
  </si>
  <si>
    <t>Podlahy z dlaždic</t>
  </si>
  <si>
    <t>771121011</t>
  </si>
  <si>
    <t>Nátěr penetrační na podlahu</t>
  </si>
  <si>
    <t>8961660</t>
  </si>
  <si>
    <t>771571810</t>
  </si>
  <si>
    <t>Demontáž podlah z dlaždic keramických kladených do malty</t>
  </si>
  <si>
    <t>360880444</t>
  </si>
  <si>
    <t>771574111</t>
  </si>
  <si>
    <t>Montáž podlah keramických hladkých lepených flexibilním lepidlem do 9 ks/m2</t>
  </si>
  <si>
    <t>735945008</t>
  </si>
  <si>
    <t>59761011</t>
  </si>
  <si>
    <t>dlažba keramická slinutá hladká do interiéru i exteriéru do 9ks/m2</t>
  </si>
  <si>
    <t>-472538101</t>
  </si>
  <si>
    <t>57,42*1,1 'Přepočtené koeficientem množství</t>
  </si>
  <si>
    <t>771577111</t>
  </si>
  <si>
    <t>Příplatek k montáž podlah keramických za plochu do 5 m2</t>
  </si>
  <si>
    <t>-830010988</t>
  </si>
  <si>
    <t>771577114</t>
  </si>
  <si>
    <t>Příplatek k montáž podlah keramických za spárování tmelem dvousložkovým</t>
  </si>
  <si>
    <t>-41871313</t>
  </si>
  <si>
    <t>57,42</t>
  </si>
  <si>
    <t>771591112</t>
  </si>
  <si>
    <t>Izolace pod dlažbu nátěrem nebo stěrkou ve dvou vrstvách</t>
  </si>
  <si>
    <t>64537040</t>
  </si>
  <si>
    <t>771591264</t>
  </si>
  <si>
    <t>Izolace těsnícími pásy mezi podlahou a stěnou</t>
  </si>
  <si>
    <t>1711251440</t>
  </si>
  <si>
    <t>998771202</t>
  </si>
  <si>
    <t>Přesun hmot procentní pro podlahy z dlaždic v objektech v do 12 m</t>
  </si>
  <si>
    <t>-1039524417</t>
  </si>
  <si>
    <t>775</t>
  </si>
  <si>
    <t>Podlahy skládané</t>
  </si>
  <si>
    <t>775591191</t>
  </si>
  <si>
    <t>Montáž podložky vyrovnávací a tlumící pro plovoucí podlahy</t>
  </si>
  <si>
    <t>-883892302</t>
  </si>
  <si>
    <t>61155350</t>
  </si>
  <si>
    <t>podložka izolační z pěnového PE 2mm</t>
  </si>
  <si>
    <t>1827983309</t>
  </si>
  <si>
    <t>582,62*1,1 'Přepočtené koeficientem množství</t>
  </si>
  <si>
    <t>998775202</t>
  </si>
  <si>
    <t>Přesun hmot procentní pro podlahy dřevěné v objektech v do 12 m</t>
  </si>
  <si>
    <t>1764308322</t>
  </si>
  <si>
    <t>776</t>
  </si>
  <si>
    <t>Podlahy povlakové</t>
  </si>
  <si>
    <t>776121111</t>
  </si>
  <si>
    <t>Vodou ředitelná penetrace savého podkladu povlakových podlah ředěná v poměru 1:3</t>
  </si>
  <si>
    <t>-305985820</t>
  </si>
  <si>
    <t>776141121</t>
  </si>
  <si>
    <t>Vyrovnání podkladu povlakových podlah stěrkou pevnosti 30 MPa tl 3 mm</t>
  </si>
  <si>
    <t>450002496</t>
  </si>
  <si>
    <t>776201811</t>
  </si>
  <si>
    <t>Demontáž lepených povlakových podlah bez podložky ručně</t>
  </si>
  <si>
    <t>-2019712604</t>
  </si>
  <si>
    <t>776231111</t>
  </si>
  <si>
    <t>Lepení lamel a čtverců z vinylu standardním lepidlem</t>
  </si>
  <si>
    <t>-1278296780</t>
  </si>
  <si>
    <t>28411050</t>
  </si>
  <si>
    <t>dílce vinylové tl 2,0mm, nášlapná vrstva 0,40mm, úprava PUR, třída zátěže 23/32/41, otlak 0,05mm, R10, třída otěru T, hořlavost Bfl S1, bez ftalátů</t>
  </si>
  <si>
    <t>1512885353</t>
  </si>
  <si>
    <t>776411111</t>
  </si>
  <si>
    <t>Montáž obvodových soklíků výšky do 80 mm</t>
  </si>
  <si>
    <t>-1305064194</t>
  </si>
  <si>
    <t>"m.č.101" 19,34</t>
  </si>
  <si>
    <t>"m.č.102" 21,62</t>
  </si>
  <si>
    <t>"m.č.103" 16,60</t>
  </si>
  <si>
    <t>"m.č.104" 6,80</t>
  </si>
  <si>
    <t>"m.č.201" 21,50</t>
  </si>
  <si>
    <t>"m.č.202" 7,30</t>
  </si>
  <si>
    <t>"m.č.301" 22,10</t>
  </si>
  <si>
    <t>"m.č.302" 17,30</t>
  </si>
  <si>
    <t>"m.č.303" 7,80</t>
  </si>
  <si>
    <t>"m.č.401" 23,30</t>
  </si>
  <si>
    <t>"m.č.402" 6,80</t>
  </si>
  <si>
    <t>"m.č.501" 19,84</t>
  </si>
  <si>
    <t>"m.č.502" 22,48</t>
  </si>
  <si>
    <t>"m.č.503" 16,10</t>
  </si>
  <si>
    <t>"m.č.504" 7,20</t>
  </si>
  <si>
    <t>"m.č.601" 22</t>
  </si>
  <si>
    <t>"m.č.602" 7</t>
  </si>
  <si>
    <t>"m.č.701" 22,80</t>
  </si>
  <si>
    <t>"m.č.702" 17,70</t>
  </si>
  <si>
    <t>"m.č.703" 8,10</t>
  </si>
  <si>
    <t>"m.č.801" 23,20</t>
  </si>
  <si>
    <t>"m.č.802" 7,10</t>
  </si>
  <si>
    <t>"m.č.804" 23,46</t>
  </si>
  <si>
    <t>"m.č.805" 27,06</t>
  </si>
  <si>
    <t>"m.č.901" 17,18</t>
  </si>
  <si>
    <t>"m.č.902" 28,10</t>
  </si>
  <si>
    <t>"m.č.903" 7,10</t>
  </si>
  <si>
    <t>"m.č.1001" 26,74</t>
  </si>
  <si>
    <t>"m.č.1002" 7,70</t>
  </si>
  <si>
    <t>"m.č.1101" 27,04</t>
  </si>
  <si>
    <t>"m.č.1102" 7</t>
  </si>
  <si>
    <t>"m.č.1201" 28,74</t>
  </si>
  <si>
    <t>"m.č.1202" 7</t>
  </si>
  <si>
    <t>28411009</t>
  </si>
  <si>
    <t>lišta soklová PVC 18x80mm</t>
  </si>
  <si>
    <t>-649926027</t>
  </si>
  <si>
    <t>551,1*1,02 'Přepočtené koeficientem množství</t>
  </si>
  <si>
    <t>998776202</t>
  </si>
  <si>
    <t>Přesun hmot procentní pro podlahy povlakové v objektech v do 12 m</t>
  </si>
  <si>
    <t>-1074704294</t>
  </si>
  <si>
    <t>781121011</t>
  </si>
  <si>
    <t>Nátěr penetrační na stěnu</t>
  </si>
  <si>
    <t>-1843472366</t>
  </si>
  <si>
    <t>781131112</t>
  </si>
  <si>
    <t>Izolace pod obklad nátěrem nebo stěrkou ve dvou vrstvách</t>
  </si>
  <si>
    <t>426471550</t>
  </si>
  <si>
    <t>"m.č.105" 8,60*2,30-0,60*1,97-0,90*0,60+0,30*(0,90+0,60*2)</t>
  </si>
  <si>
    <t>"m.č.203" 8,40*2,30-0,60*1,97-0,90*0,60+0,30*(0,90+0,60*2)</t>
  </si>
  <si>
    <t>"m.č.304" 8,50*2,30-0,60*1,97</t>
  </si>
  <si>
    <t>"m.č.403" 8,50*2,30-0,60*1,97</t>
  </si>
  <si>
    <t>"m.č.505" 9,00*2,30-0,60*1,97</t>
  </si>
  <si>
    <t>"m.č.603" 8,80*2,30-0,60*1,97</t>
  </si>
  <si>
    <t>"m.č.704" 8,80*2,30-0,60*1,97</t>
  </si>
  <si>
    <t>"m.č.803" 8,80*2,30-0,60*1,97</t>
  </si>
  <si>
    <t>"m.č.904" 9,28*2,30-0,60*1,97</t>
  </si>
  <si>
    <t>"m.č.1003" 8,80*2,30-0,60*1,97-0,60*0,90+0,30*(0,60+0,90*2)</t>
  </si>
  <si>
    <t>"m.č.1103" 8,90*2,30-0,60*1,97-0,60*0,90+0,30*(0,60+0,90*2)</t>
  </si>
  <si>
    <t>"m.č.1203" 8,90*2,30-0,60*1,97-0,60*0,90+0,30*(0,60+0,90*2)</t>
  </si>
  <si>
    <t>781474112</t>
  </si>
  <si>
    <t>Montáž obkladů vnitřních keramických hladkých do 12 ks/m2 lepených flexibilním lepidlem</t>
  </si>
  <si>
    <t>-2055833041</t>
  </si>
  <si>
    <t>59761026</t>
  </si>
  <si>
    <t>obklad keramický hladký do 12ks/m2</t>
  </si>
  <si>
    <t>-543517816</t>
  </si>
  <si>
    <t>228,68*1,1 'Přepočtené koeficientem množství</t>
  </si>
  <si>
    <t>781474118</t>
  </si>
  <si>
    <t>Montáž obkladů vnitřních keramických hladkých do 50 ks/m2 lepených flexibilním lepidlem</t>
  </si>
  <si>
    <t>1810140706</t>
  </si>
  <si>
    <t>"obklad za kuchyňskou linkou" 12*1,50</t>
  </si>
  <si>
    <t>LSS.WAA19007</t>
  </si>
  <si>
    <t>obkládačka 148 x 148 x 6 mm</t>
  </si>
  <si>
    <t>-1097080028</t>
  </si>
  <si>
    <t>18*1,1 'Přepočtené koeficientem množství</t>
  </si>
  <si>
    <t>781477111</t>
  </si>
  <si>
    <t>Příplatek k montáži obkladů vnitřních keramických hladkých za plochu do 10 m2</t>
  </si>
  <si>
    <t>-863678308</t>
  </si>
  <si>
    <t>781477114</t>
  </si>
  <si>
    <t>Příplatek k montáži obkladů vnitřních keramických hladkých za spárování tmelem dvousložkovým</t>
  </si>
  <si>
    <t>-89220594</t>
  </si>
  <si>
    <t>228,68+18,00</t>
  </si>
  <si>
    <t>781494111</t>
  </si>
  <si>
    <t>Plastové profily rohové lepené flexibilním lepidlem</t>
  </si>
  <si>
    <t>-1520454100</t>
  </si>
  <si>
    <t>2,30*4*12</t>
  </si>
  <si>
    <t>998781202</t>
  </si>
  <si>
    <t>Přesun hmot procentní pro obklady keramické v objektech v do 12 m</t>
  </si>
  <si>
    <t>-1328730408</t>
  </si>
  <si>
    <t>783315101</t>
  </si>
  <si>
    <t>Mezinátěr jednonásobný syntetický standardní zámečnických konstrukcí</t>
  </si>
  <si>
    <t>-1555112918</t>
  </si>
  <si>
    <t>sklepní kóje</t>
  </si>
  <si>
    <t>783317101</t>
  </si>
  <si>
    <t>Krycí jednonásobný syntetický standardní nátěr zámečnických konstrukcí</t>
  </si>
  <si>
    <t>-655580558</t>
  </si>
  <si>
    <t>sklepní kóje 1x</t>
  </si>
  <si>
    <t>188,5</t>
  </si>
  <si>
    <t>783347101</t>
  </si>
  <si>
    <t>Krycí jednonásobný polyuretanový nátěr zámečnických konstrukcí</t>
  </si>
  <si>
    <t>1921840037</t>
  </si>
  <si>
    <t>ocelové zárubně, 2x</t>
  </si>
  <si>
    <t>0,30*(1,97*2+0,60)*24*2</t>
  </si>
  <si>
    <t>0,40*(1,97*2+0,80)*(14+9)*2</t>
  </si>
  <si>
    <t>783806811</t>
  </si>
  <si>
    <t>Odstranění nátěrů z omítek oškrábáním</t>
  </si>
  <si>
    <t>1619426333</t>
  </si>
  <si>
    <t>stávající koupelny</t>
  </si>
  <si>
    <t>"m.č.105" (8,60-0,60)*1,50</t>
  </si>
  <si>
    <t>"m.č.203" (8,40-0,60)*1,50</t>
  </si>
  <si>
    <t>"m.č.304" (8,50-0,60)*1,50</t>
  </si>
  <si>
    <t>"m.č.403" (8,50*0,60)*1,50</t>
  </si>
  <si>
    <t>"m.č.505" (9,00-0,60)*1,50</t>
  </si>
  <si>
    <t>"m.č.603" (8,80-0,60)*1,50</t>
  </si>
  <si>
    <t>"m.č.704" (8,80-0,60)*1,50</t>
  </si>
  <si>
    <t>"m.č.803" (8,80-0,60)*1,50</t>
  </si>
  <si>
    <t>"m.č.904" (9,28-0,60)*1,50</t>
  </si>
  <si>
    <t>"m.č.1003" (8,80-0,60)*1,50</t>
  </si>
  <si>
    <t>"m.č.1103" (8,90-0,60)*1,50</t>
  </si>
  <si>
    <t>"m.č.1203" (8,90-0,60)*1,50</t>
  </si>
  <si>
    <t>784121001</t>
  </si>
  <si>
    <t>Oškrabání malby v mísnostech výšky do 3,80 m</t>
  </si>
  <si>
    <t>1828558844</t>
  </si>
  <si>
    <t>722,94+1636,414</t>
  </si>
  <si>
    <t>784171111</t>
  </si>
  <si>
    <t>Zakrytí vnitřních ploch stěn v místnostech výšky do 3,80 m</t>
  </si>
  <si>
    <t>-1483089546</t>
  </si>
  <si>
    <t>okna</t>
  </si>
  <si>
    <t>1.NP</t>
  </si>
  <si>
    <t>0,90*0,60+1,30*2,10+0,90*0,60+1,30*2,10+0,60*0,60*3</t>
  </si>
  <si>
    <t>2,10*1,50*2+2,40*1,50+1,20*2,10+2,10*1,50+1,20*1,50*3+2,10*1,50+1,20*2,10+1,20*1,50+2,10*1,50+1,20*1,50+1,10*2,10</t>
  </si>
  <si>
    <t>0,60*0,90+1,20*1,50*2+0,60*0,90+1,20*1,50*2+0,60*0,90*2+1,20*1,50*3</t>
  </si>
  <si>
    <t>1,20*1,50*2+1,00*2,00+1,20*1,50*2+1,20*1,50*2+1,00*2,00+1,20*1,50</t>
  </si>
  <si>
    <t>2.NP</t>
  </si>
  <si>
    <t>1,30*2,10+1,30*2,10+1,20*1,20*2</t>
  </si>
  <si>
    <t>2,10*1,20*2+2,40*1,20+1,20*1,20*2+2,10*1,20+1,20*1,20*3+2,10*1,20*2+1,20*1,20*2+2,10*1,20+1,20*1,20*2</t>
  </si>
  <si>
    <t>dveře</t>
  </si>
  <si>
    <t>(0,80*1,97*(14+9)+0,60*1,97*24)*2</t>
  </si>
  <si>
    <t>58124842</t>
  </si>
  <si>
    <t>fólie pro malířské potřeby zakrývací tl 7µ 4x5m</t>
  </si>
  <si>
    <t>1159682218</t>
  </si>
  <si>
    <t>243,212*1,05 'Přepočtené koeficientem množství</t>
  </si>
  <si>
    <t>1522738857</t>
  </si>
  <si>
    <t>Stropy a stěny</t>
  </si>
  <si>
    <t>obklad SDK</t>
  </si>
  <si>
    <t>0,80*8,00+1,60*12,00</t>
  </si>
  <si>
    <t>784191003</t>
  </si>
  <si>
    <t>Čištění vnitřních ploch oken dvojitých nebo zdvojených po provedení malířských prací</t>
  </si>
  <si>
    <t>1341218550</t>
  </si>
  <si>
    <t>784191005</t>
  </si>
  <si>
    <t>Čištění vnitřních ploch dveří nebo vrat po provedení malířských prací</t>
  </si>
  <si>
    <t>-1162765428</t>
  </si>
  <si>
    <t>1710856217</t>
  </si>
  <si>
    <t>SO 01.2 - Zdravotechnika</t>
  </si>
  <si>
    <t xml:space="preserve">    4 - Vodorovné konstrukce</t>
  </si>
  <si>
    <t xml:space="preserve">    721 - Zdravotechnika - vnitřní kanalizace</t>
  </si>
  <si>
    <t xml:space="preserve">    722 - Zdravotechnika - vnitřní vodovod</t>
  </si>
  <si>
    <t xml:space="preserve">    724 - Zdravotechnika - strojní vybavení</t>
  </si>
  <si>
    <t>Vodorovné konstrukce</t>
  </si>
  <si>
    <t>411388531</t>
  </si>
  <si>
    <t>Zabetonování otvorů pl do 1 m2 ve stropech</t>
  </si>
  <si>
    <t>-1031779006</t>
  </si>
  <si>
    <t>3,14*0,15*0,15/4*0,30*12</t>
  </si>
  <si>
    <t>3,14*0,10*0,10/4*0,30*5</t>
  </si>
  <si>
    <t>612135101</t>
  </si>
  <si>
    <t>Hrubá výplň rýh ve stěnách maltou jakékoli šířky rýhy</t>
  </si>
  <si>
    <t>1680392144</t>
  </si>
  <si>
    <t>"50x50 mm" 0,05*(386,00+22,00)</t>
  </si>
  <si>
    <t>"40x40 mm" 0,04*6,00</t>
  </si>
  <si>
    <t>"60x60 mm" 0,06*56,00</t>
  </si>
  <si>
    <t>"80x80 mm" 0,08*26,00</t>
  </si>
  <si>
    <t>"150x150 mm" 0,15*76,00</t>
  </si>
  <si>
    <t>974031132</t>
  </si>
  <si>
    <t>Vysekání rýh ve zdivu cihelném hl do 50 mm š do 70 mm</t>
  </si>
  <si>
    <t>-1328375635</t>
  </si>
  <si>
    <t xml:space="preserve">drážky </t>
  </si>
  <si>
    <t>"50x50 mm" 386,00+22,00</t>
  </si>
  <si>
    <t>"40x40 mm" 6,00</t>
  </si>
  <si>
    <t>974031142</t>
  </si>
  <si>
    <t>Vysekání rýh ve zdivu cihelném hl do 70 mm š do 70 mm</t>
  </si>
  <si>
    <t>-1987781427</t>
  </si>
  <si>
    <t>"60x60 mm" 56,00</t>
  </si>
  <si>
    <t>974031153</t>
  </si>
  <si>
    <t>Vysekání rýh ve zdivu cihelném hl do 100 mm š do 100 mm</t>
  </si>
  <si>
    <t>-2125659036</t>
  </si>
  <si>
    <t>"80x80 mm" 26,00</t>
  </si>
  <si>
    <t>974031164</t>
  </si>
  <si>
    <t>Vysekání rýh ve zdivu cihelném hl do 150 mm š do 150 mm</t>
  </si>
  <si>
    <t>-1842346143</t>
  </si>
  <si>
    <t>"150x150 mm" 76,00</t>
  </si>
  <si>
    <t>977151118</t>
  </si>
  <si>
    <t>Jádrové vrty diamantovými korunkami do D 100 mm do stavebních materiálů</t>
  </si>
  <si>
    <t>-889968546</t>
  </si>
  <si>
    <t>0,30*5</t>
  </si>
  <si>
    <t>977151123</t>
  </si>
  <si>
    <t>Jádrové vrty diamantovými korunkami do D 150 mm do stavebních materiálů</t>
  </si>
  <si>
    <t>-1320062248</t>
  </si>
  <si>
    <t>0,500*12</t>
  </si>
  <si>
    <t>1423250385</t>
  </si>
  <si>
    <t>1666622623</t>
  </si>
  <si>
    <t>1999513827</t>
  </si>
  <si>
    <t>14,33*14 'Přepočtené koeficientem množství</t>
  </si>
  <si>
    <t>-928749291</t>
  </si>
  <si>
    <t>1953568833</t>
  </si>
  <si>
    <t>721</t>
  </si>
  <si>
    <t>Zdravotechnika - vnitřní kanalizace</t>
  </si>
  <si>
    <t>721140802</t>
  </si>
  <si>
    <t>Demontáž potrubí litinové do DN 100</t>
  </si>
  <si>
    <t>-2145450300</t>
  </si>
  <si>
    <t>721174024</t>
  </si>
  <si>
    <t>Potrubí kanalizační z PP odpadní DN 75</t>
  </si>
  <si>
    <t>-741019857</t>
  </si>
  <si>
    <t>721174025</t>
  </si>
  <si>
    <t>Potrubí kanalizační z PP odpadní DN 110</t>
  </si>
  <si>
    <t>-1715988506</t>
  </si>
  <si>
    <t>721174042</t>
  </si>
  <si>
    <t>Potrubí kanalizační z PP připojovací DN 32-40</t>
  </si>
  <si>
    <t>-830246151</t>
  </si>
  <si>
    <t>6+22</t>
  </si>
  <si>
    <t>721174043</t>
  </si>
  <si>
    <t>Potrubí kanalizační z PP připojovací DN 50</t>
  </si>
  <si>
    <t>-952586129</t>
  </si>
  <si>
    <t>721174044</t>
  </si>
  <si>
    <t>Potrubí kanalizační z PP připojovací DN 75</t>
  </si>
  <si>
    <t>-1555718931</t>
  </si>
  <si>
    <t>721174045</t>
  </si>
  <si>
    <t>Potrubí kanalizační z PP připojovací DN 110</t>
  </si>
  <si>
    <t>-281010133</t>
  </si>
  <si>
    <t>721194104</t>
  </si>
  <si>
    <t>Vyvedení a upevnění odpadních výpustek DN 32-40</t>
  </si>
  <si>
    <t>-1832756421</t>
  </si>
  <si>
    <t>1+12</t>
  </si>
  <si>
    <t>721194105</t>
  </si>
  <si>
    <t>Vyvedení a upevnění odpadních výpustek DN 50</t>
  </si>
  <si>
    <t>1833971900</t>
  </si>
  <si>
    <t>721194109</t>
  </si>
  <si>
    <t>Vyvedení a upevnění odpadních výpustek DN 100</t>
  </si>
  <si>
    <t>1767711996</t>
  </si>
  <si>
    <t>721226521</t>
  </si>
  <si>
    <t>Zápachová uzávěrka nástěnná pro pračku a myčku DN 40</t>
  </si>
  <si>
    <t>-973414492</t>
  </si>
  <si>
    <t>721273153</t>
  </si>
  <si>
    <t>Hlavice ventilační polypropylen PP</t>
  </si>
  <si>
    <t>-231745480</t>
  </si>
  <si>
    <t>721290111</t>
  </si>
  <si>
    <t>Zkouška těsnosti potrubí kanalizace vodou do DN 125</t>
  </si>
  <si>
    <t>-774160096</t>
  </si>
  <si>
    <t>721290822</t>
  </si>
  <si>
    <t>Přemístění vnitrostaveništní demontovaných hmot vnitřní kanalizace v objektech výšky do 12 m</t>
  </si>
  <si>
    <t>-1899374375</t>
  </si>
  <si>
    <t>998721202</t>
  </si>
  <si>
    <t>Přesun hmot procentní pro vnitřní kanalizace v objektech v do 12 m</t>
  </si>
  <si>
    <t>1446028549</t>
  </si>
  <si>
    <t>722</t>
  </si>
  <si>
    <t>Zdravotechnika - vnitřní vodovod</t>
  </si>
  <si>
    <t>722130801</t>
  </si>
  <si>
    <t>Demontáž potrubí ocelové pozinkované závitové do DN 25</t>
  </si>
  <si>
    <t>500540504</t>
  </si>
  <si>
    <t>722130802</t>
  </si>
  <si>
    <t>Demontáž potrubí ocelové pozinkované závitové do DN 40</t>
  </si>
  <si>
    <t>-1575827584</t>
  </si>
  <si>
    <t>722178711R</t>
  </si>
  <si>
    <t>Potrubí vícevrstvé vodovodní, D 20x2,8 mm</t>
  </si>
  <si>
    <t>1554056900</t>
  </si>
  <si>
    <t>198,00</t>
  </si>
  <si>
    <t>722178712R</t>
  </si>
  <si>
    <t>Potrubí vícevrstvé vodovodní, D 25x3,5 mm</t>
  </si>
  <si>
    <t>-417764542</t>
  </si>
  <si>
    <t>188,00</t>
  </si>
  <si>
    <t>722178713R</t>
  </si>
  <si>
    <t>Potrubí vícevrstvé vodovodní, D 32x4,4 mm</t>
  </si>
  <si>
    <t>-797695043</t>
  </si>
  <si>
    <t>32,00</t>
  </si>
  <si>
    <t>722178714R</t>
  </si>
  <si>
    <t>Potrubí vícevrstvé vodovodní, D 40x5,5 mm</t>
  </si>
  <si>
    <t>-185941770</t>
  </si>
  <si>
    <t>4,00</t>
  </si>
  <si>
    <t>722181211</t>
  </si>
  <si>
    <t>Ochrana vodovodního potrubí přilepenými termoizolačními trubicemi z PE tl do 6 mm DN do 22 mm</t>
  </si>
  <si>
    <t>1569108749</t>
  </si>
  <si>
    <t>722181212</t>
  </si>
  <si>
    <t>Ochrana vodovodního potrubí přilepenými termoizolačními trubicemi z PE tl do 6 mm DN do 32 mm</t>
  </si>
  <si>
    <t>790682667</t>
  </si>
  <si>
    <t>188+32</t>
  </si>
  <si>
    <t>722181213</t>
  </si>
  <si>
    <t>Ochrana vodovodního potrubí přilepenými termoizolačními trubicemi z PE tl do 6 mm DN přes 32 mm</t>
  </si>
  <si>
    <t>960976290</t>
  </si>
  <si>
    <t>722190401</t>
  </si>
  <si>
    <t>Vyvedení a upevnění výpustku do DN 25</t>
  </si>
  <si>
    <t>-1152700399</t>
  </si>
  <si>
    <t>99+24+2</t>
  </si>
  <si>
    <t>722224115</t>
  </si>
  <si>
    <t>Kohout plnicí nebo vypouštěcí G 1/2 PN 10 s jedním závitem</t>
  </si>
  <si>
    <t>-444364152</t>
  </si>
  <si>
    <t>722231073</t>
  </si>
  <si>
    <t>Ventil zpětný mosazný G 3/4 PN 10 do 110°C se dvěma závity</t>
  </si>
  <si>
    <t>-637941013</t>
  </si>
  <si>
    <t>722231074</t>
  </si>
  <si>
    <t>Ventil zpětný mosazný G 1 PN 10 do 110°C se dvěma závity</t>
  </si>
  <si>
    <t>969591947</t>
  </si>
  <si>
    <t>722231142</t>
  </si>
  <si>
    <t>Ventil závitový pojistný rohový G 3/4</t>
  </si>
  <si>
    <t>1388213017</t>
  </si>
  <si>
    <t>722232043</t>
  </si>
  <si>
    <t>Kohout kulový přímý G 1/2 PN 42 do 185°C vnitřní závit</t>
  </si>
  <si>
    <t>-805647350</t>
  </si>
  <si>
    <t>722232044</t>
  </si>
  <si>
    <t>Kohout kulový přímý G 3/4 PN 42 do 185°C vnitřní závit</t>
  </si>
  <si>
    <t>2110636708</t>
  </si>
  <si>
    <t>722232045</t>
  </si>
  <si>
    <t>Kohout kulový přímý G 1 PN 42 do 185°C vnitřní závit</t>
  </si>
  <si>
    <t>1626975529</t>
  </si>
  <si>
    <t>722232046</t>
  </si>
  <si>
    <t>Kohout kulový přímý G 5/4 PN 42 do 185°C vnitřní závit</t>
  </si>
  <si>
    <t>271349218</t>
  </si>
  <si>
    <t>722232062</t>
  </si>
  <si>
    <t>Kohout kulový přímý G 3/4 PN 42 do 185°C vnitřní závit s vypouštěním</t>
  </si>
  <si>
    <t>-196742195</t>
  </si>
  <si>
    <t>722232063</t>
  </si>
  <si>
    <t>Kohout kulový přímý G 1 PN 42 do 185°C vnitřní závit s vypouštěním</t>
  </si>
  <si>
    <t>-187452767</t>
  </si>
  <si>
    <t>722232503</t>
  </si>
  <si>
    <t>Potrubní oddělovač G 1 PN 10 do 65°C vnější závit</t>
  </si>
  <si>
    <t>-266982635</t>
  </si>
  <si>
    <t>722234264</t>
  </si>
  <si>
    <t>Filtr mosazný G 3/4 PN 16 do 120°C s 2x vnitřním závitem</t>
  </si>
  <si>
    <t>510065614</t>
  </si>
  <si>
    <t>722234265</t>
  </si>
  <si>
    <t>Filtr mosazný G 1 PN 16 do 120°C s 2x vnitřním závitem</t>
  </si>
  <si>
    <t>636238936</t>
  </si>
  <si>
    <t>722234353R</t>
  </si>
  <si>
    <t>Revizní skříň vodoměrné sestavy, ocelová, povrchová, bílá, 500x500x200 mm</t>
  </si>
  <si>
    <t>-1580366186</t>
  </si>
  <si>
    <t>722250143</t>
  </si>
  <si>
    <t>Hydrantový systém s tvarově stálou hadicí D 25 x 30 m prosklený</t>
  </si>
  <si>
    <t>soubor</t>
  </si>
  <si>
    <t>1759211606</t>
  </si>
  <si>
    <t>722253141R</t>
  </si>
  <si>
    <t>Armatura požární - hydrant, G 1"</t>
  </si>
  <si>
    <t>1484282564</t>
  </si>
  <si>
    <t>722262213</t>
  </si>
  <si>
    <t>Vodoměr závitový jednovtokový suchoběžný do 40°C G 3/4 x 130 mm Qn 1,5 m3/h horizontální</t>
  </si>
  <si>
    <t>1909423395</t>
  </si>
  <si>
    <t>722263213</t>
  </si>
  <si>
    <t>Vodoměr závitový vícevtokový mokroběžný do 100°C G 1 x 260 mm Qn 3,5 m3/h horizontální</t>
  </si>
  <si>
    <t>441449467</t>
  </si>
  <si>
    <t>722290226</t>
  </si>
  <si>
    <t>Zkouška těsnosti vodovodního potrubí závitového do DN 50</t>
  </si>
  <si>
    <t>-1674779700</t>
  </si>
  <si>
    <t>198+188+32+4</t>
  </si>
  <si>
    <t>722290234</t>
  </si>
  <si>
    <t>Proplach a dezinfekce vodovodního potrubí do DN 80</t>
  </si>
  <si>
    <t>825562152</t>
  </si>
  <si>
    <t>722290822</t>
  </si>
  <si>
    <t>Přemístění vnitrostaveništní demontovaných hmot pro vnitřní vodovod v objektech výšky do 12 m</t>
  </si>
  <si>
    <t>517708454</t>
  </si>
  <si>
    <t>998722202</t>
  </si>
  <si>
    <t>Přesun hmot procentní pro vnitřní vodovod v objektech v do 12 m</t>
  </si>
  <si>
    <t>-1008954501</t>
  </si>
  <si>
    <t>724</t>
  </si>
  <si>
    <t>Zdravotechnika - strojní vybavení</t>
  </si>
  <si>
    <t>724231128</t>
  </si>
  <si>
    <t>Příslušenství domovních vodáren měřící tlakoměr deformační</t>
  </si>
  <si>
    <t>1104225170</t>
  </si>
  <si>
    <t>724234105R</t>
  </si>
  <si>
    <t>Nádoba expanzní objemu 8 l s pryžovým vakem vertikálním</t>
  </si>
  <si>
    <t>-199407034</t>
  </si>
  <si>
    <t>998724202</t>
  </si>
  <si>
    <t>Přesun hmot procentní pro strojní vybavení v objektech v do 12 m</t>
  </si>
  <si>
    <t>1010513598</t>
  </si>
  <si>
    <t>725110811</t>
  </si>
  <si>
    <t>Demontáž klozetů splachovací s nádrží</t>
  </si>
  <si>
    <t>-700175124</t>
  </si>
  <si>
    <t>725112171</t>
  </si>
  <si>
    <t>Kombi klozet s hlubokým splachováním odpad vodorovný, vč.sedátka</t>
  </si>
  <si>
    <t>-260088522</t>
  </si>
  <si>
    <t>725210821</t>
  </si>
  <si>
    <t>Demontáž umyvadel bez výtokových armatur</t>
  </si>
  <si>
    <t>-1284643159</t>
  </si>
  <si>
    <t>725212112R</t>
  </si>
  <si>
    <t>Umyvadlo keramické bílé nábytkové šířky 550 mm včetně skříňky bílé a sifonu</t>
  </si>
  <si>
    <t>1335470829</t>
  </si>
  <si>
    <t>725240811</t>
  </si>
  <si>
    <t>Demontáž kabin sprchových bez výtokových armatur</t>
  </si>
  <si>
    <t>1397094674</t>
  </si>
  <si>
    <t>725241141</t>
  </si>
  <si>
    <t>Vanička sprchová akrylátová čtvrtkruhová 800x800 mm, vč.sifonu</t>
  </si>
  <si>
    <t>-1998456984</t>
  </si>
  <si>
    <t>725244812</t>
  </si>
  <si>
    <t>Zástěna sprchová rohová rámová se skleněnou výplní tl. 4 a 5 mm dveře posuvné dvoudílné na čtvrtkruhovou vaničku 800x800 mm</t>
  </si>
  <si>
    <t>36038729</t>
  </si>
  <si>
    <t>725310823</t>
  </si>
  <si>
    <t>Demontáž dřez jednoduchý vestavěný v kuchyňských sestavách bez výtokových armatur</t>
  </si>
  <si>
    <t>2021038591</t>
  </si>
  <si>
    <t>725319111</t>
  </si>
  <si>
    <t>Montáž dřezu ostatních typů, vč.sifonu, dodávka součást kuchňské linky</t>
  </si>
  <si>
    <t>-1993317280</t>
  </si>
  <si>
    <t>725530823</t>
  </si>
  <si>
    <t>Demontáž ohřívač elektrický tlakový do 200 litrů</t>
  </si>
  <si>
    <t>963593982</t>
  </si>
  <si>
    <t>725531103</t>
  </si>
  <si>
    <t>Elektrický ohřívač zásobníkový přepadový beztlakový 15 l / 2 kW</t>
  </si>
  <si>
    <t>-1783399676</t>
  </si>
  <si>
    <t>725532120</t>
  </si>
  <si>
    <t>Elektrický ohřívač zásobníkový akumulační závěsný svislý 125 l / 2 kW</t>
  </si>
  <si>
    <t>-1121297792</t>
  </si>
  <si>
    <t>725590812</t>
  </si>
  <si>
    <t>Přemístění vnitrostaveništní demontovaných zařizovacích předmětů v objektech výšky do 12 m</t>
  </si>
  <si>
    <t>665249273</t>
  </si>
  <si>
    <t>725813111</t>
  </si>
  <si>
    <t>Ventil rohový bez připojovací trubičky nebo flexi hadičky G 1/2</t>
  </si>
  <si>
    <t>1002166733</t>
  </si>
  <si>
    <t>725813112</t>
  </si>
  <si>
    <t>Ventil rohový pračkový G 3/4</t>
  </si>
  <si>
    <t>1140671561</t>
  </si>
  <si>
    <t>725820801</t>
  </si>
  <si>
    <t>Demontáž baterie nástěnné do G 3 / 4</t>
  </si>
  <si>
    <t>890577747</t>
  </si>
  <si>
    <t>725821328</t>
  </si>
  <si>
    <t>Baterie dřezová stojánková páková s vytahovací sprškou</t>
  </si>
  <si>
    <t>-1138351010</t>
  </si>
  <si>
    <t>725822612</t>
  </si>
  <si>
    <t>Baterie umyvadlová stojánková páková s výpustí</t>
  </si>
  <si>
    <t>1484995204</t>
  </si>
  <si>
    <t>725840850</t>
  </si>
  <si>
    <t>Demontáž baterie sprch diferenciální do G 3/4x1</t>
  </si>
  <si>
    <t>902306406</t>
  </si>
  <si>
    <t>725841311</t>
  </si>
  <si>
    <t>Baterie sprchová nástěnná pákové, vč.sprchové sady</t>
  </si>
  <si>
    <t>323703202</t>
  </si>
  <si>
    <t>725850800</t>
  </si>
  <si>
    <t>Demontáž ventilů odpadních</t>
  </si>
  <si>
    <t>-483445435</t>
  </si>
  <si>
    <t>1366252579</t>
  </si>
  <si>
    <t>766822R01</t>
  </si>
  <si>
    <t>Postranní skříňka 33 x 86,6 x 28 cm • dvířka s mechanismem tichého dovírání • 2 nastavitelné dřevěné poličky • možnost doplnění koše na prádlo  Barevné provedení: korpus / čelní plocha: lesklá bílá</t>
  </si>
  <si>
    <t>1661249493</t>
  </si>
  <si>
    <t>766822R02</t>
  </si>
  <si>
    <t>Zrcadlová skříňka, pravá 70,8 x 85 x 17,6 cm • zrcadlová dvířka s mechanismem tichého dovírání • 2 nastavitelné skleněné poličky, zásuvka IP44 • 2 výklopná dvířka se systémem "push to open" možnost kombinace s umyvadlovým panelem a osvětlením  Barevné pro</t>
  </si>
  <si>
    <t>-1338581112</t>
  </si>
  <si>
    <t>-968771570</t>
  </si>
  <si>
    <t>SO 01.3 - Vytápění</t>
  </si>
  <si>
    <t xml:space="preserve">    3 - Svislé a kompletní konstrukce</t>
  </si>
  <si>
    <t>HZS - Hodinové zúčtovací sazby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</si>
  <si>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</si>
  <si>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</si>
  <si>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</si>
  <si>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</si>
  <si>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</si>
  <si>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</si>
  <si>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>Svislé a kompletní konstrukce</t>
  </si>
  <si>
    <t>340235212</t>
  </si>
  <si>
    <t>Zazdívka otvorů v příčkách nebo stěnách plochy do 0,0225 m2 cihlami plnými tl přes 100 mm</t>
  </si>
  <si>
    <t>-666909181</t>
  </si>
  <si>
    <t>-1672552638</t>
  </si>
  <si>
    <t>"100x100 mm" 0,10*10,00</t>
  </si>
  <si>
    <t>953845117</t>
  </si>
  <si>
    <t>Vyvložkování stávajícího svislého kouřovodu nerezovými vložkami pevnými D do 130 mm v 3 m</t>
  </si>
  <si>
    <t>2021985929</t>
  </si>
  <si>
    <t>953845122</t>
  </si>
  <si>
    <t>Příplatek k vyvložkování komínového průduchu nerezovými vložkami pevnými D do 130 mm ZKD 1m výšky</t>
  </si>
  <si>
    <t>-1515964450</t>
  </si>
  <si>
    <t>971033241</t>
  </si>
  <si>
    <t>Vybourání otvorů ve zdivu cihelném pl do 0,0225 m2 na MVC nebo MV tl do 300 mm</t>
  </si>
  <si>
    <t>-430891266</t>
  </si>
  <si>
    <t>-1429511405</t>
  </si>
  <si>
    <t>"100x100 mm" 10,00</t>
  </si>
  <si>
    <t>-1930604575</t>
  </si>
  <si>
    <t>-925463311</t>
  </si>
  <si>
    <t>-1965219834</t>
  </si>
  <si>
    <t>1,442*14 'Přepočtené koeficientem množství</t>
  </si>
  <si>
    <t>-1671885024</t>
  </si>
  <si>
    <t>966173464</t>
  </si>
  <si>
    <t>HZS</t>
  </si>
  <si>
    <t>Hodinové zúčtovací sazby</t>
  </si>
  <si>
    <t>HZS01</t>
  </si>
  <si>
    <t>Zkušební provoz - uvedení vytápění do provozu</t>
  </si>
  <si>
    <t>hod</t>
  </si>
  <si>
    <t>-2096823845</t>
  </si>
  <si>
    <t>HZS02</t>
  </si>
  <si>
    <t>Topná zkouška</t>
  </si>
  <si>
    <t>1361704448</t>
  </si>
  <si>
    <t>713463211</t>
  </si>
  <si>
    <t>Montáž izolace tepelné potrubí potrubními pouzdry s Al fólií staženými Al páskou 1x D do 50 mm</t>
  </si>
  <si>
    <t>1226100217</t>
  </si>
  <si>
    <t>16+20+15+15+10+14</t>
  </si>
  <si>
    <t>63154002</t>
  </si>
  <si>
    <t>pouzdro izolační potrubní s jednostrannou Al fólií max. 250/100 °C 15/20 mm</t>
  </si>
  <si>
    <t>-1821517706</t>
  </si>
  <si>
    <t>16*1,1 'Přepočtené koeficientem množství</t>
  </si>
  <si>
    <t>63154003</t>
  </si>
  <si>
    <t>pouzdro izolační potrubní s jednostrannou Al fólií max. 250/100 °C 18/20 mm</t>
  </si>
  <si>
    <t>2135660402</t>
  </si>
  <si>
    <t>20*1,1 'Přepočtené koeficientem množství</t>
  </si>
  <si>
    <t>63154510</t>
  </si>
  <si>
    <t>pouzdro izolační potrubní s jednostrannou Al fólií max. 250/100 °C 22/25 mm</t>
  </si>
  <si>
    <t>-48690863</t>
  </si>
  <si>
    <t>15*1,1 'Přepočtené koeficientem množství</t>
  </si>
  <si>
    <t>63154511</t>
  </si>
  <si>
    <t>pouzdro izolační potrubní s jednostrannou Al fólií max. 250/100 °C 28/25 mm</t>
  </si>
  <si>
    <t>2024513793</t>
  </si>
  <si>
    <t>63154532</t>
  </si>
  <si>
    <t>pouzdro izolační potrubní s jednostrannou Al fólií max. 250/100 °C 35/30 mm</t>
  </si>
  <si>
    <t>-2131538590</t>
  </si>
  <si>
    <t>10*1,1 'Přepočtené koeficientem množství</t>
  </si>
  <si>
    <t>63154533</t>
  </si>
  <si>
    <t>pouzdro izolační potrubní s jednostrannou Al fólií max. 250/100 °C 42/30 mm</t>
  </si>
  <si>
    <t>688234117</t>
  </si>
  <si>
    <t>14*1,1 'Přepočtené koeficientem množství</t>
  </si>
  <si>
    <t>-1836186432</t>
  </si>
  <si>
    <t>-531967863</t>
  </si>
  <si>
    <t>1811067087</t>
  </si>
  <si>
    <t>639595894</t>
  </si>
  <si>
    <t>725650805</t>
  </si>
  <si>
    <t>Demontáž těleso otopných plynových</t>
  </si>
  <si>
    <t>-1701110196</t>
  </si>
  <si>
    <t>731</t>
  </si>
  <si>
    <t>Ústřední vytápění - kotelny</t>
  </si>
  <si>
    <t>731244108R</t>
  </si>
  <si>
    <t>Kotel ocelový závěsný na plyn kondenzační o výkonu 19 kW pro vytápění</t>
  </si>
  <si>
    <t>1914878394</t>
  </si>
  <si>
    <t>731244109R</t>
  </si>
  <si>
    <t>Kaskádová ekvitermní regulace pro dva kotle, vč. montáže a kabeláže</t>
  </si>
  <si>
    <t>-1405437295</t>
  </si>
  <si>
    <t>731810303R</t>
  </si>
  <si>
    <t>Kaskádový kouřovod pro dva kotle DN125, vč. montáže</t>
  </si>
  <si>
    <t>1686435626</t>
  </si>
  <si>
    <t>731810304R</t>
  </si>
  <si>
    <t>Přívod spalovacího vzduchu pro dva kotle DN125, vč. montáže</t>
  </si>
  <si>
    <t>417101805</t>
  </si>
  <si>
    <t>998731201</t>
  </si>
  <si>
    <t>Přesun hmot procentní pro kotelny v objektech v do 6 m</t>
  </si>
  <si>
    <t>-2037413747</t>
  </si>
  <si>
    <t>732</t>
  </si>
  <si>
    <t>Ústřední vytápění - strojovny</t>
  </si>
  <si>
    <t>732112252R</t>
  </si>
  <si>
    <t>Hydraulický stabilizátor s hydraulickou výhybkou s magnetickým odlučovačem, - max. 50 kW, - 2 m3/h</t>
  </si>
  <si>
    <t>1684792779</t>
  </si>
  <si>
    <t>732331616</t>
  </si>
  <si>
    <t>Nádoba tlaková expanzní s membránou závitové připojení PN 0,6 o objemu 50 l</t>
  </si>
  <si>
    <t>1952132015</t>
  </si>
  <si>
    <t>732421202R</t>
  </si>
  <si>
    <t>Čerpadlo oběhové UPM 15-75</t>
  </si>
  <si>
    <t>-1584819371</t>
  </si>
  <si>
    <t>732421412</t>
  </si>
  <si>
    <t>Čerpadlo teplovodní mokroběžné závitové oběhové DN 25 výtlak do 6,0 m průtok 2,8 m3/h pro vytápění</t>
  </si>
  <si>
    <t>490730340</t>
  </si>
  <si>
    <t>998732201</t>
  </si>
  <si>
    <t>Přesun hmot procentní pro strojovny v objektech v do 6 m</t>
  </si>
  <si>
    <t>-1957087139</t>
  </si>
  <si>
    <t>733</t>
  </si>
  <si>
    <t>Ústřední vytápění - rozvodné potrubí</t>
  </si>
  <si>
    <t>733222102</t>
  </si>
  <si>
    <t>Potrubí měděné polotvrdé spojované měkkým pájením D 15x1</t>
  </si>
  <si>
    <t>460976679</t>
  </si>
  <si>
    <t>733222103</t>
  </si>
  <si>
    <t>Potrubí měděné polotvrdé spojované měkkým pájením D 18x1</t>
  </si>
  <si>
    <t>697489368</t>
  </si>
  <si>
    <t>733222104</t>
  </si>
  <si>
    <t>Potrubí měděné polotvrdé spojované měkkým pájením D 22x1</t>
  </si>
  <si>
    <t>850778855</t>
  </si>
  <si>
    <t>733223105</t>
  </si>
  <si>
    <t>Potrubí měděné tvrdé spojované měkkým pájením D 28x1,5</t>
  </si>
  <si>
    <t>1719131886</t>
  </si>
  <si>
    <t>733223106</t>
  </si>
  <si>
    <t>Potrubí měděné tvrdé spojované měkkým pájením D 35x1,5</t>
  </si>
  <si>
    <t>231489187</t>
  </si>
  <si>
    <t>733223107</t>
  </si>
  <si>
    <t>Potrubí měděné tvrdé spojované měkkým pájením D 42x1,5</t>
  </si>
  <si>
    <t>-594401432</t>
  </si>
  <si>
    <t>733291101</t>
  </si>
  <si>
    <t>Zkouška těsnosti potrubí měděné do D 35x1,5</t>
  </si>
  <si>
    <t>-806463296</t>
  </si>
  <si>
    <t>246+112+108+124+10</t>
  </si>
  <si>
    <t>733291102</t>
  </si>
  <si>
    <t>Zkouška těsnosti potrubí měděné do D 64x2</t>
  </si>
  <si>
    <t>256649931</t>
  </si>
  <si>
    <t>733811211</t>
  </si>
  <si>
    <t>Ochrana potrubí ústředního vytápění termoizolačními trubicemi z PE tl do 6 mm DN do 22 mm</t>
  </si>
  <si>
    <t>-2087294960</t>
  </si>
  <si>
    <t>230+92+93</t>
  </si>
  <si>
    <t>733811212</t>
  </si>
  <si>
    <t>Ochrana potrubí ústředního vytápění termoizolačními trubicemi z PE tl do 6 mm DN do 32 mm</t>
  </si>
  <si>
    <t>-1278245444</t>
  </si>
  <si>
    <t>998733202</t>
  </si>
  <si>
    <t>Přesun hmot procentní pro rozvody potrubí v objektech v do 12 m</t>
  </si>
  <si>
    <t>1146082058</t>
  </si>
  <si>
    <t>734</t>
  </si>
  <si>
    <t>Ústřední vytápění - armatury</t>
  </si>
  <si>
    <t>734211127</t>
  </si>
  <si>
    <t>Ventil závitový odvzdušňovací G 1/2 PN 14 do 120°C automatický se zpětnou klapkou otopných těles</t>
  </si>
  <si>
    <t>-1239006281</t>
  </si>
  <si>
    <t>734220101</t>
  </si>
  <si>
    <t>Ventil závitový regulační přímý G 3/4 PN 20 do 100°C vyvažovací</t>
  </si>
  <si>
    <t>1000803968</t>
  </si>
  <si>
    <t>734220102</t>
  </si>
  <si>
    <t>Ventil závitový regulační přímý G 1 PN 20 do 100°C vyvažovací</t>
  </si>
  <si>
    <t>1123796770</t>
  </si>
  <si>
    <t>734221536</t>
  </si>
  <si>
    <t>Ventil závitový termostatický rohový dvouregulační G 1/2 PN 16 do 110°C bez hlavice ovládání</t>
  </si>
  <si>
    <t>-430719110</t>
  </si>
  <si>
    <t>734221682</t>
  </si>
  <si>
    <t>Termostatická hlavice kapalinová PN 10 do 110°C otopných těles VK</t>
  </si>
  <si>
    <t>1592814727</t>
  </si>
  <si>
    <t>734221683R</t>
  </si>
  <si>
    <t>Termostatická hlavice kapalinová PN 10 do 110°C</t>
  </si>
  <si>
    <t>417143962</t>
  </si>
  <si>
    <t>734242414</t>
  </si>
  <si>
    <t>Ventil závitový zpětný přímý G 1 PN 16 do 110°C</t>
  </si>
  <si>
    <t>-531231630</t>
  </si>
  <si>
    <t>734242415</t>
  </si>
  <si>
    <t>Ventil závitový zpětný přímý G 5/4 PN 16 do 110°C</t>
  </si>
  <si>
    <t>-825325730</t>
  </si>
  <si>
    <t>734251211</t>
  </si>
  <si>
    <t>Ventil závitový pojistný rohový G 1/2 provozní tlak od 2,5 do 6 barů</t>
  </si>
  <si>
    <t>-158752161</t>
  </si>
  <si>
    <t>734261402</t>
  </si>
  <si>
    <t>Armatura připojovací rohová G 1/2 PN 10 do 110°C radiátorů typu VK</t>
  </si>
  <si>
    <t>-296487607</t>
  </si>
  <si>
    <t>734261412</t>
  </si>
  <si>
    <t>Šroubení regulační radiátorové rohové G 1/2 bez vypouštění</t>
  </si>
  <si>
    <t>-1710193994</t>
  </si>
  <si>
    <t>734291123</t>
  </si>
  <si>
    <t>Kohout plnící a vypouštěcí G 1/2 PN 10 do 90°C závitový</t>
  </si>
  <si>
    <t>-2058003753</t>
  </si>
  <si>
    <t>734291244</t>
  </si>
  <si>
    <t>Filtr závitový přímý G 1 PN 16 do 130°C s vnitřními závity</t>
  </si>
  <si>
    <t>-1965689032</t>
  </si>
  <si>
    <t>734291245</t>
  </si>
  <si>
    <t>Filtr závitový přímý G 1 1/4 PN 16 do 130°C s vnitřními závity</t>
  </si>
  <si>
    <t>1673655566</t>
  </si>
  <si>
    <t>734292714</t>
  </si>
  <si>
    <t>-2110694136</t>
  </si>
  <si>
    <t>734292715</t>
  </si>
  <si>
    <t>-866036871</t>
  </si>
  <si>
    <t>734292716</t>
  </si>
  <si>
    <t>Kohout kulový přímý G 1 1/4 PN 42 do 185°C vnitřní závit</t>
  </si>
  <si>
    <t>-419944962</t>
  </si>
  <si>
    <t>734295022</t>
  </si>
  <si>
    <t>Ventil směšovací třícestný,DN 25, kvs10 se servomotorem</t>
  </si>
  <si>
    <t>1064611534</t>
  </si>
  <si>
    <t>734411103</t>
  </si>
  <si>
    <t>Teploměr technický s pevným stonkem a jímkou zadní připojení průměr 63 mm délky 100 mm</t>
  </si>
  <si>
    <t>1744797161</t>
  </si>
  <si>
    <t>734421103R</t>
  </si>
  <si>
    <t>Tlakoměr deformační s pevným stonkem a zpětnou klapkou tlak 0-16 bar průměr 100 mm spodní připojení</t>
  </si>
  <si>
    <t>-957350584</t>
  </si>
  <si>
    <t>998734202</t>
  </si>
  <si>
    <t>Přesun hmot procentní pro armatury v objektech v do 12 m</t>
  </si>
  <si>
    <t>491002959</t>
  </si>
  <si>
    <t>735</t>
  </si>
  <si>
    <t>Ústřední vytápění - otopná tělesa</t>
  </si>
  <si>
    <t>735000912</t>
  </si>
  <si>
    <t>Vyregulování ventilu nebo kohoutu dvojregulačního s termostatickým ovládáním</t>
  </si>
  <si>
    <t>1630773083</t>
  </si>
  <si>
    <t>735152577</t>
  </si>
  <si>
    <t>Otopné těleso panelové VK dvoudeskové 2 přídavné přestupní plochy výška/délka 600/1000mm výkon 1679W</t>
  </si>
  <si>
    <t>1734167517</t>
  </si>
  <si>
    <t>735152579</t>
  </si>
  <si>
    <t>Otopné těleso panelové VK dvoudeskové 2 přídavné přestupní plochy výška/délka 600/1200mm výkon 2015W</t>
  </si>
  <si>
    <t>294772830</t>
  </si>
  <si>
    <t>735152580</t>
  </si>
  <si>
    <t>Otopné těleso panelové VK dvoudeskové 2 přídavné přestupní plochy výška/délka 600/1400mm výkon 2351W</t>
  </si>
  <si>
    <t>1204369711</t>
  </si>
  <si>
    <t>735164274R</t>
  </si>
  <si>
    <t>Otopné těleso trubkové výška/délka 1820/600 mm</t>
  </si>
  <si>
    <t>528274491</t>
  </si>
  <si>
    <t>998735202</t>
  </si>
  <si>
    <t>Přesun hmot procentní pro otopná tělesa v objektech v do 12 m</t>
  </si>
  <si>
    <t>-1934427931</t>
  </si>
  <si>
    <t>741</t>
  </si>
  <si>
    <t>Elektroinstalace - silnoproud</t>
  </si>
  <si>
    <t>741910403R</t>
  </si>
  <si>
    <t>Krycí soklové lišty, vč. montáže, příchytka pro krycí lištu do 28 mm, krycí lišta (metráž) bílá do 28 mm</t>
  </si>
  <si>
    <t>650231015</t>
  </si>
  <si>
    <t>SO 01.4 - Vzduchotechnika</t>
  </si>
  <si>
    <t>-1061270960</t>
  </si>
  <si>
    <t>3,14*0,15*0,15/4*0,30*35</t>
  </si>
  <si>
    <t>175438891</t>
  </si>
  <si>
    <t>0,500*35</t>
  </si>
  <si>
    <t>149906297</t>
  </si>
  <si>
    <t>90884592</t>
  </si>
  <si>
    <t>-603420946</t>
  </si>
  <si>
    <t>1,225*14 'Přepočtené koeficientem množství</t>
  </si>
  <si>
    <t>590709368</t>
  </si>
  <si>
    <t>1998665193</t>
  </si>
  <si>
    <t>713463213</t>
  </si>
  <si>
    <t>Montáž izolace tepelné potrubí potrubními pouzdry s Al fólií staženými Al páskou 1x D do 150 mm</t>
  </si>
  <si>
    <t>-833636159</t>
  </si>
  <si>
    <t>63154582</t>
  </si>
  <si>
    <t>pouzdro izolační potrubní s jednostrannou Al fólií max. 250/100 °C 133/40 mm</t>
  </si>
  <si>
    <t>-410606893</t>
  </si>
  <si>
    <t>24*1,1 'Přepočtené koeficientem množství</t>
  </si>
  <si>
    <t>722174008R</t>
  </si>
  <si>
    <t>Odvod kondenzátu ze vzduchotechnického potrubí do kanalizace, vč. suchého sifonu</t>
  </si>
  <si>
    <t>-339931334</t>
  </si>
  <si>
    <t>751133012</t>
  </si>
  <si>
    <t>Mtž vent diag ntl potrubního D do 200 mm</t>
  </si>
  <si>
    <t>288287912</t>
  </si>
  <si>
    <t>751322012</t>
  </si>
  <si>
    <t>Mtž talířového ventilu D do 200 mm</t>
  </si>
  <si>
    <t>-1474992592</t>
  </si>
  <si>
    <t>751510042</t>
  </si>
  <si>
    <t>Vzduchotechnické potrubí pozink kruhové spirálně vinuté D do 200 mm</t>
  </si>
  <si>
    <t>1291892467</t>
  </si>
  <si>
    <t>751514178</t>
  </si>
  <si>
    <t>Mtž oblouku do plech potrubí kruh bez příruby D do 200 mm</t>
  </si>
  <si>
    <t>-904845272</t>
  </si>
  <si>
    <t>11+42</t>
  </si>
  <si>
    <t>751514288</t>
  </si>
  <si>
    <t>Mtž kalhotového kusu do plech potrubí bez příruby D do 200 mm</t>
  </si>
  <si>
    <t>976944269</t>
  </si>
  <si>
    <t>751514679</t>
  </si>
  <si>
    <t>Mtž škrtící klapky do plech potrubí kruhové bez příruby D do 200 mm</t>
  </si>
  <si>
    <t>-1135198430</t>
  </si>
  <si>
    <t>751514776</t>
  </si>
  <si>
    <t>Mtž protidešťové stříšky plech potrubí kruhové bez příruby D do 200 mm</t>
  </si>
  <si>
    <t>-1122813998</t>
  </si>
  <si>
    <t>751537052</t>
  </si>
  <si>
    <t>Mtž potrubí ohebného neizol z vrstvy PVC s polyamidovou tkaninou a Al laminátem D do 200 mm</t>
  </si>
  <si>
    <t>1313341771</t>
  </si>
  <si>
    <t>42914106</t>
  </si>
  <si>
    <t>Potrubní diagonální plastový ventilátor se zpětnou klapkou 125 mm, 2 stupně otáček, 36 W, 230 V</t>
  </si>
  <si>
    <t>-1283962067</t>
  </si>
  <si>
    <t>42981011</t>
  </si>
  <si>
    <t>trouba VZT kruhová spirálně vinutá Pz tl 0,5mm D 125mm</t>
  </si>
  <si>
    <t>-94365149</t>
  </si>
  <si>
    <t>429810851</t>
  </si>
  <si>
    <t>oblouk segmentový VZT Pz 90° D 125mm</t>
  </si>
  <si>
    <t>27968351</t>
  </si>
  <si>
    <t>429810852</t>
  </si>
  <si>
    <t>oblouk segmentový VZT Pz 45° D 125mm</t>
  </si>
  <si>
    <t>1222118604</t>
  </si>
  <si>
    <t>42981152</t>
  </si>
  <si>
    <t>odbočka jednostranná VZT Pz 90° D 125/125mm</t>
  </si>
  <si>
    <t>2013513510</t>
  </si>
  <si>
    <t>4298150121</t>
  </si>
  <si>
    <t>Hadice ohebná aluvac45, 127mmx10 m</t>
  </si>
  <si>
    <t>-458699027</t>
  </si>
  <si>
    <t>42981261</t>
  </si>
  <si>
    <t>Stříška kruhová velikost 125</t>
  </si>
  <si>
    <t>-2139094656</t>
  </si>
  <si>
    <t>42981301</t>
  </si>
  <si>
    <t>Zpětná klapka s pérkem RKK pr.120 mm</t>
  </si>
  <si>
    <t>1763531582</t>
  </si>
  <si>
    <t>42981291</t>
  </si>
  <si>
    <t>Prostup střechou 125 mm</t>
  </si>
  <si>
    <t>914008312</t>
  </si>
  <si>
    <t>10.068.342</t>
  </si>
  <si>
    <t>Ventil IT 125/100 talířový</t>
  </si>
  <si>
    <t>KS</t>
  </si>
  <si>
    <t>47263194</t>
  </si>
  <si>
    <t>998751202</t>
  </si>
  <si>
    <t>Přesun hmot procentní pro vzduchotechniku v objektech v do 24 m</t>
  </si>
  <si>
    <t>755616363</t>
  </si>
  <si>
    <t>SO 01.5 - Plynoinstalace</t>
  </si>
  <si>
    <t xml:space="preserve">    723 - Zdravotechnika - vnitřní plynovod</t>
  </si>
  <si>
    <t>M - Práce a dodávky M</t>
  </si>
  <si>
    <t xml:space="preserve">    23-M - Montáže potrubí</t>
  </si>
  <si>
    <t>388129211R</t>
  </si>
  <si>
    <t>Montáž betonových dílců prefabrikovaných prefabrikovaných skříní hmotnosti do 1 t</t>
  </si>
  <si>
    <t>-513032390</t>
  </si>
  <si>
    <t>35712514</t>
  </si>
  <si>
    <t>Skříň betonová na plyn PO1 - HUP s dvířky</t>
  </si>
  <si>
    <t>1635959358</t>
  </si>
  <si>
    <t>35712556</t>
  </si>
  <si>
    <t>Plynoměrné skříně  základ k PO1-3  3 x věnec a 2 x bednící dílec</t>
  </si>
  <si>
    <t>1776115460</t>
  </si>
  <si>
    <t>977151113</t>
  </si>
  <si>
    <t>Jádrové vrty diamantovými korunkami do D 50 mm do stavebních materiálů</t>
  </si>
  <si>
    <t>447486644</t>
  </si>
  <si>
    <t>HZS03</t>
  </si>
  <si>
    <t>Revize plynoinstalace</t>
  </si>
  <si>
    <t>1545537890</t>
  </si>
  <si>
    <t>HZS04</t>
  </si>
  <si>
    <t>Uvedení plynových zařízení do provozu</t>
  </si>
  <si>
    <t>-169328581</t>
  </si>
  <si>
    <t>723</t>
  </si>
  <si>
    <t>Zdravotechnika - vnitřní plynovod</t>
  </si>
  <si>
    <t>723120804</t>
  </si>
  <si>
    <t>Demontáž potrubí ocelové závitové svařované do DN 25</t>
  </si>
  <si>
    <t>-1493389141</t>
  </si>
  <si>
    <t>723120805</t>
  </si>
  <si>
    <t>Demontáž potrubí ocelové závitové svařované do DN 50</t>
  </si>
  <si>
    <t>1973435407</t>
  </si>
  <si>
    <t>723160204</t>
  </si>
  <si>
    <t>Přípojka k plynoměru spojované na závit bez ochozu G 1</t>
  </si>
  <si>
    <t>2111514094</t>
  </si>
  <si>
    <t>723160334</t>
  </si>
  <si>
    <t>Rozpěrka přípojek plynoměru G 1</t>
  </si>
  <si>
    <t>-1138662951</t>
  </si>
  <si>
    <t>723181014</t>
  </si>
  <si>
    <t>Potrubí měděné polotvrdé spojované lisováním DN 25 ZTI</t>
  </si>
  <si>
    <t>-2035138396</t>
  </si>
  <si>
    <t>723190202</t>
  </si>
  <si>
    <t>Přípojka plynovodní potrubí měděné DN 15</t>
  </si>
  <si>
    <t>1667068963</t>
  </si>
  <si>
    <t>723190253</t>
  </si>
  <si>
    <t>Výpustky plynovodní vedení a upevnění DN 25</t>
  </si>
  <si>
    <t>1699941350</t>
  </si>
  <si>
    <t>723190907</t>
  </si>
  <si>
    <t>Odvzdušnění nebo napuštění plynovodního potrubí</t>
  </si>
  <si>
    <t>-216697446</t>
  </si>
  <si>
    <t>723190909</t>
  </si>
  <si>
    <t>Zkouška těsnosti potrubí plynovodního</t>
  </si>
  <si>
    <t>-1900619514</t>
  </si>
  <si>
    <t>723221302</t>
  </si>
  <si>
    <t>Ventil vzorkovací rohový G 1/2 PN 5 s vnějším závitem</t>
  </si>
  <si>
    <t>-969807044</t>
  </si>
  <si>
    <t>723231162</t>
  </si>
  <si>
    <t>Kohout kulový přímý G 1/2 PN 42 do 185°C plnoprůtokový vnitřní závit těžká řada</t>
  </si>
  <si>
    <t>1905389512</t>
  </si>
  <si>
    <t>723231164</t>
  </si>
  <si>
    <t>Kohout kulový přímý G 1 PN 42 do 185°C plnoprůtokový vnitřní závit těžká řada</t>
  </si>
  <si>
    <t>-632023402</t>
  </si>
  <si>
    <t>723260801</t>
  </si>
  <si>
    <t>Demontáž plynoměrů G 2 nebo G 4 nebo G 10 max. průtok do 16 m3/hod.</t>
  </si>
  <si>
    <t>700192704</t>
  </si>
  <si>
    <t>723290822</t>
  </si>
  <si>
    <t>Přemístění vnitrostaveništní demontovaných hmot pro vnitřní plynovod v objektech výšky do 12 m</t>
  </si>
  <si>
    <t>-784302146</t>
  </si>
  <si>
    <t>Tlakoměr deformační 0-5 kPa č. D 100</t>
  </si>
  <si>
    <t>1736248398</t>
  </si>
  <si>
    <t>998723202</t>
  </si>
  <si>
    <t>Přesun hmot procentní pro vnitřní plynovod v objektech v do 12 m</t>
  </si>
  <si>
    <t>-1372804868</t>
  </si>
  <si>
    <t>783614551</t>
  </si>
  <si>
    <t>Základní jednonásobný syntetický nátěr potrubí DN do 50 mm</t>
  </si>
  <si>
    <t>-42610103</t>
  </si>
  <si>
    <t>783617611</t>
  </si>
  <si>
    <t>Krycí dvojnásobný syntetický nátěr potrubí DN do 50 mm</t>
  </si>
  <si>
    <t>199666117</t>
  </si>
  <si>
    <t>Práce a dodávky M</t>
  </si>
  <si>
    <t>23-M</t>
  </si>
  <si>
    <t>Montáže potrubí</t>
  </si>
  <si>
    <t>230205031</t>
  </si>
  <si>
    <t>Montáž potrubí plastového svařované na tupo nebo elektrospojkou dn 40 mm en 3,7 mm</t>
  </si>
  <si>
    <t>750096624</t>
  </si>
  <si>
    <t>PPL.K040030006HCL</t>
  </si>
  <si>
    <t>Trubka plynovodní ochranná Pipelife 40X3,0 6m HDPE</t>
  </si>
  <si>
    <t>128</t>
  </si>
  <si>
    <t>-739920748</t>
  </si>
  <si>
    <t>12*1,05 'Přepočtené koeficientem množství</t>
  </si>
  <si>
    <t>PPV</t>
  </si>
  <si>
    <t>Podíl přidružených výkonů</t>
  </si>
  <si>
    <t>485118915</t>
  </si>
  <si>
    <t>SO 01.6 - Elektroinstalace</t>
  </si>
  <si>
    <t xml:space="preserve">    21-M - Elektromontáže</t>
  </si>
  <si>
    <t>21-M</t>
  </si>
  <si>
    <t>Elektromontáže</t>
  </si>
  <si>
    <t>M21R01</t>
  </si>
  <si>
    <t>Elektroinstalace + přípojka, viz samostatný rozpočet</t>
  </si>
  <si>
    <t>soub</t>
  </si>
  <si>
    <t>-1184811707</t>
  </si>
  <si>
    <t>SO 03 - Vedlejší rozpočtové náklady</t>
  </si>
  <si>
    <t xml:space="preserve">    VRN2 - Příprava staveniště</t>
  </si>
  <si>
    <t xml:space="preserve">    VRN3 - Zařízení staveniště</t>
  </si>
  <si>
    <t xml:space="preserve">    VRN7 - Provozní vlivy</t>
  </si>
  <si>
    <t>VRN2</t>
  </si>
  <si>
    <t>Příprava staveniště</t>
  </si>
  <si>
    <t>020001000</t>
  </si>
  <si>
    <t>-210339349</t>
  </si>
  <si>
    <t>VRN3</t>
  </si>
  <si>
    <t>Zařízení staveniště</t>
  </si>
  <si>
    <t>030001000</t>
  </si>
  <si>
    <t>-1769550703</t>
  </si>
  <si>
    <t>VRN7</t>
  </si>
  <si>
    <t>Provozní vlivy</t>
  </si>
  <si>
    <t>070001000</t>
  </si>
  <si>
    <t>-272768253</t>
  </si>
  <si>
    <t>SEZNAM FIGUR</t>
  </si>
  <si>
    <t>Výměra</t>
  </si>
  <si>
    <t xml:space="preserve"> SO 02</t>
  </si>
  <si>
    <t>Použití figury: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</si>
</sst>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33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6" fillId="0" borderId="12" xfId="0" applyNumberFormat="1" applyFont="1" applyBorder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Mesto082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Stavební úpravy a zateplení objektu pro sociální bydlená ul.Jičínská č.p.156,Valašské Meziříčí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Valašské Meziříčí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4. 6. 2019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40.0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Město Valašské Meziříčí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 xml:space="preserve">S WHG s.r.o.Ořešská 873,Řeporyje,155 00 Praha 5 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>Fajfrová Irena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3" t="s">
        <v>73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ROUND(AG95+AG96+AG103,2)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ROUND(AS95+AS96+AS103,2)</f>
        <v>0</v>
      </c>
      <c r="AT94" s="115">
        <f>ROUND(SUM(AV94:AW94),2)</f>
        <v>0</v>
      </c>
      <c r="AU94" s="116">
        <f>ROUND(AU95+AU96+AU103,5)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ROUND(AZ95+AZ96+AZ103,2)</f>
        <v>0</v>
      </c>
      <c r="BA94" s="115">
        <f>ROUND(BA95+BA96+BA103,2)</f>
        <v>0</v>
      </c>
      <c r="BB94" s="115">
        <f>ROUND(BB95+BB96+BB103,2)</f>
        <v>0</v>
      </c>
      <c r="BC94" s="115">
        <f>ROUND(BC95+BC96+BC103,2)</f>
        <v>0</v>
      </c>
      <c r="BD94" s="117">
        <f>ROUND(BD95+BD96+BD103,2)</f>
        <v>0</v>
      </c>
      <c r="BE94" s="6"/>
      <c r="BS94" s="118" t="s">
        <v>75</v>
      </c>
      <c r="BT94" s="118" t="s">
        <v>76</v>
      </c>
      <c r="BU94" s="119" t="s">
        <v>77</v>
      </c>
      <c r="BV94" s="118" t="s">
        <v>78</v>
      </c>
      <c r="BW94" s="118" t="s">
        <v>5</v>
      </c>
      <c r="BX94" s="118" t="s">
        <v>79</v>
      </c>
      <c r="CL94" s="118" t="s">
        <v>1</v>
      </c>
    </row>
    <row r="95" spans="1:91" s="7" customFormat="1" ht="24.75" customHeight="1">
      <c r="A95" s="120" t="s">
        <v>80</v>
      </c>
      <c r="B95" s="121"/>
      <c r="C95" s="122"/>
      <c r="D95" s="123" t="s">
        <v>81</v>
      </c>
      <c r="E95" s="123"/>
      <c r="F95" s="123"/>
      <c r="G95" s="123"/>
      <c r="H95" s="123"/>
      <c r="I95" s="124"/>
      <c r="J95" s="123" t="s">
        <v>82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'SO 02 - Zateplení vnější 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83</v>
      </c>
      <c r="AR95" s="127"/>
      <c r="AS95" s="128">
        <v>0</v>
      </c>
      <c r="AT95" s="129">
        <f>ROUND(SUM(AV95:AW95),2)</f>
        <v>0</v>
      </c>
      <c r="AU95" s="130">
        <f>'SO 02 - Zateplení vnější ...'!P135</f>
        <v>0</v>
      </c>
      <c r="AV95" s="129">
        <f>'SO 02 - Zateplení vnější ...'!J33</f>
        <v>0</v>
      </c>
      <c r="AW95" s="129">
        <f>'SO 02 - Zateplení vnější ...'!J34</f>
        <v>0</v>
      </c>
      <c r="AX95" s="129">
        <f>'SO 02 - Zateplení vnější ...'!J35</f>
        <v>0</v>
      </c>
      <c r="AY95" s="129">
        <f>'SO 02 - Zateplení vnější ...'!J36</f>
        <v>0</v>
      </c>
      <c r="AZ95" s="129">
        <f>'SO 02 - Zateplení vnější ...'!F33</f>
        <v>0</v>
      </c>
      <c r="BA95" s="129">
        <f>'SO 02 - Zateplení vnější ...'!F34</f>
        <v>0</v>
      </c>
      <c r="BB95" s="129">
        <f>'SO 02 - Zateplení vnější ...'!F35</f>
        <v>0</v>
      </c>
      <c r="BC95" s="129">
        <f>'SO 02 - Zateplení vnější ...'!F36</f>
        <v>0</v>
      </c>
      <c r="BD95" s="131">
        <f>'SO 02 - Zateplení vnější ...'!F37</f>
        <v>0</v>
      </c>
      <c r="BE95" s="7"/>
      <c r="BT95" s="132" t="s">
        <v>84</v>
      </c>
      <c r="BV95" s="132" t="s">
        <v>78</v>
      </c>
      <c r="BW95" s="132" t="s">
        <v>85</v>
      </c>
      <c r="BX95" s="132" t="s">
        <v>5</v>
      </c>
      <c r="CL95" s="132" t="s">
        <v>1</v>
      </c>
      <c r="CM95" s="132" t="s">
        <v>84</v>
      </c>
    </row>
    <row r="96" spans="1:91" s="7" customFormat="1" ht="16.5" customHeight="1">
      <c r="A96" s="7"/>
      <c r="B96" s="121"/>
      <c r="C96" s="122"/>
      <c r="D96" s="123" t="s">
        <v>86</v>
      </c>
      <c r="E96" s="123"/>
      <c r="F96" s="123"/>
      <c r="G96" s="123"/>
      <c r="H96" s="123"/>
      <c r="I96" s="124"/>
      <c r="J96" s="123" t="s">
        <v>87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33">
        <f>ROUND(SUM(AG97:AG102),2)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83</v>
      </c>
      <c r="AR96" s="127"/>
      <c r="AS96" s="128">
        <f>ROUND(SUM(AS97:AS102),2)</f>
        <v>0</v>
      </c>
      <c r="AT96" s="129">
        <f>ROUND(SUM(AV96:AW96),2)</f>
        <v>0</v>
      </c>
      <c r="AU96" s="130">
        <f>ROUND(SUM(AU97:AU102),5)</f>
        <v>0</v>
      </c>
      <c r="AV96" s="129">
        <f>ROUND(AZ96*L29,2)</f>
        <v>0</v>
      </c>
      <c r="AW96" s="129">
        <f>ROUND(BA96*L30,2)</f>
        <v>0</v>
      </c>
      <c r="AX96" s="129">
        <f>ROUND(BB96*L29,2)</f>
        <v>0</v>
      </c>
      <c r="AY96" s="129">
        <f>ROUND(BC96*L30,2)</f>
        <v>0</v>
      </c>
      <c r="AZ96" s="129">
        <f>ROUND(SUM(AZ97:AZ102),2)</f>
        <v>0</v>
      </c>
      <c r="BA96" s="129">
        <f>ROUND(SUM(BA97:BA102),2)</f>
        <v>0</v>
      </c>
      <c r="BB96" s="129">
        <f>ROUND(SUM(BB97:BB102),2)</f>
        <v>0</v>
      </c>
      <c r="BC96" s="129">
        <f>ROUND(SUM(BC97:BC102),2)</f>
        <v>0</v>
      </c>
      <c r="BD96" s="131">
        <f>ROUND(SUM(BD97:BD102),2)</f>
        <v>0</v>
      </c>
      <c r="BE96" s="7"/>
      <c r="BS96" s="132" t="s">
        <v>75</v>
      </c>
      <c r="BT96" s="132" t="s">
        <v>84</v>
      </c>
      <c r="BU96" s="132" t="s">
        <v>77</v>
      </c>
      <c r="BV96" s="132" t="s">
        <v>78</v>
      </c>
      <c r="BW96" s="132" t="s">
        <v>88</v>
      </c>
      <c r="BX96" s="132" t="s">
        <v>5</v>
      </c>
      <c r="CL96" s="132" t="s">
        <v>1</v>
      </c>
      <c r="CM96" s="132" t="s">
        <v>84</v>
      </c>
    </row>
    <row r="97" spans="1:90" s="4" customFormat="1" ht="16.5" customHeight="1">
      <c r="A97" s="120" t="s">
        <v>80</v>
      </c>
      <c r="B97" s="71"/>
      <c r="C97" s="134"/>
      <c r="D97" s="134"/>
      <c r="E97" s="135" t="s">
        <v>89</v>
      </c>
      <c r="F97" s="135"/>
      <c r="G97" s="135"/>
      <c r="H97" s="135"/>
      <c r="I97" s="135"/>
      <c r="J97" s="134"/>
      <c r="K97" s="135" t="s">
        <v>90</v>
      </c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6">
        <f>'SO 01.1 - Stavební část'!J32</f>
        <v>0</v>
      </c>
      <c r="AH97" s="134"/>
      <c r="AI97" s="134"/>
      <c r="AJ97" s="134"/>
      <c r="AK97" s="134"/>
      <c r="AL97" s="134"/>
      <c r="AM97" s="134"/>
      <c r="AN97" s="136">
        <f>SUM(AG97,AT97)</f>
        <v>0</v>
      </c>
      <c r="AO97" s="134"/>
      <c r="AP97" s="134"/>
      <c r="AQ97" s="137" t="s">
        <v>91</v>
      </c>
      <c r="AR97" s="73"/>
      <c r="AS97" s="138">
        <v>0</v>
      </c>
      <c r="AT97" s="139">
        <f>ROUND(SUM(AV97:AW97),2)</f>
        <v>0</v>
      </c>
      <c r="AU97" s="140">
        <f>'SO 01.1 - Stavební část'!P140</f>
        <v>0</v>
      </c>
      <c r="AV97" s="139">
        <f>'SO 01.1 - Stavební část'!J35</f>
        <v>0</v>
      </c>
      <c r="AW97" s="139">
        <f>'SO 01.1 - Stavební část'!J36</f>
        <v>0</v>
      </c>
      <c r="AX97" s="139">
        <f>'SO 01.1 - Stavební část'!J37</f>
        <v>0</v>
      </c>
      <c r="AY97" s="139">
        <f>'SO 01.1 - Stavební část'!J38</f>
        <v>0</v>
      </c>
      <c r="AZ97" s="139">
        <f>'SO 01.1 - Stavební část'!F35</f>
        <v>0</v>
      </c>
      <c r="BA97" s="139">
        <f>'SO 01.1 - Stavební část'!F36</f>
        <v>0</v>
      </c>
      <c r="BB97" s="139">
        <f>'SO 01.1 - Stavební část'!F37</f>
        <v>0</v>
      </c>
      <c r="BC97" s="139">
        <f>'SO 01.1 - Stavební část'!F38</f>
        <v>0</v>
      </c>
      <c r="BD97" s="141">
        <f>'SO 01.1 - Stavební část'!F39</f>
        <v>0</v>
      </c>
      <c r="BE97" s="4"/>
      <c r="BT97" s="142" t="s">
        <v>92</v>
      </c>
      <c r="BV97" s="142" t="s">
        <v>78</v>
      </c>
      <c r="BW97" s="142" t="s">
        <v>93</v>
      </c>
      <c r="BX97" s="142" t="s">
        <v>88</v>
      </c>
      <c r="CL97" s="142" t="s">
        <v>1</v>
      </c>
    </row>
    <row r="98" spans="1:90" s="4" customFormat="1" ht="16.5" customHeight="1">
      <c r="A98" s="120" t="s">
        <v>80</v>
      </c>
      <c r="B98" s="71"/>
      <c r="C98" s="134"/>
      <c r="D98" s="134"/>
      <c r="E98" s="135" t="s">
        <v>94</v>
      </c>
      <c r="F98" s="135"/>
      <c r="G98" s="135"/>
      <c r="H98" s="135"/>
      <c r="I98" s="135"/>
      <c r="J98" s="134"/>
      <c r="K98" s="135" t="s">
        <v>95</v>
      </c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6">
        <f>'SO 01.2 - Zdravotechnika'!J32</f>
        <v>0</v>
      </c>
      <c r="AH98" s="134"/>
      <c r="AI98" s="134"/>
      <c r="AJ98" s="134"/>
      <c r="AK98" s="134"/>
      <c r="AL98" s="134"/>
      <c r="AM98" s="134"/>
      <c r="AN98" s="136">
        <f>SUM(AG98,AT98)</f>
        <v>0</v>
      </c>
      <c r="AO98" s="134"/>
      <c r="AP98" s="134"/>
      <c r="AQ98" s="137" t="s">
        <v>91</v>
      </c>
      <c r="AR98" s="73"/>
      <c r="AS98" s="138">
        <v>0</v>
      </c>
      <c r="AT98" s="139">
        <f>ROUND(SUM(AV98:AW98),2)</f>
        <v>0</v>
      </c>
      <c r="AU98" s="140">
        <f>'SO 01.2 - Zdravotechnika'!P132</f>
        <v>0</v>
      </c>
      <c r="AV98" s="139">
        <f>'SO 01.2 - Zdravotechnika'!J35</f>
        <v>0</v>
      </c>
      <c r="AW98" s="139">
        <f>'SO 01.2 - Zdravotechnika'!J36</f>
        <v>0</v>
      </c>
      <c r="AX98" s="139">
        <f>'SO 01.2 - Zdravotechnika'!J37</f>
        <v>0</v>
      </c>
      <c r="AY98" s="139">
        <f>'SO 01.2 - Zdravotechnika'!J38</f>
        <v>0</v>
      </c>
      <c r="AZ98" s="139">
        <f>'SO 01.2 - Zdravotechnika'!F35</f>
        <v>0</v>
      </c>
      <c r="BA98" s="139">
        <f>'SO 01.2 - Zdravotechnika'!F36</f>
        <v>0</v>
      </c>
      <c r="BB98" s="139">
        <f>'SO 01.2 - Zdravotechnika'!F37</f>
        <v>0</v>
      </c>
      <c r="BC98" s="139">
        <f>'SO 01.2 - Zdravotechnika'!F38</f>
        <v>0</v>
      </c>
      <c r="BD98" s="141">
        <f>'SO 01.2 - Zdravotechnika'!F39</f>
        <v>0</v>
      </c>
      <c r="BE98" s="4"/>
      <c r="BT98" s="142" t="s">
        <v>92</v>
      </c>
      <c r="BV98" s="142" t="s">
        <v>78</v>
      </c>
      <c r="BW98" s="142" t="s">
        <v>96</v>
      </c>
      <c r="BX98" s="142" t="s">
        <v>88</v>
      </c>
      <c r="CL98" s="142" t="s">
        <v>1</v>
      </c>
    </row>
    <row r="99" spans="1:90" s="4" customFormat="1" ht="16.5" customHeight="1">
      <c r="A99" s="120" t="s">
        <v>80</v>
      </c>
      <c r="B99" s="71"/>
      <c r="C99" s="134"/>
      <c r="D99" s="134"/>
      <c r="E99" s="135" t="s">
        <v>97</v>
      </c>
      <c r="F99" s="135"/>
      <c r="G99" s="135"/>
      <c r="H99" s="135"/>
      <c r="I99" s="135"/>
      <c r="J99" s="134"/>
      <c r="K99" s="135" t="s">
        <v>98</v>
      </c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6">
        <f>'SO 01.3 - Vytápění'!J32</f>
        <v>0</v>
      </c>
      <c r="AH99" s="134"/>
      <c r="AI99" s="134"/>
      <c r="AJ99" s="134"/>
      <c r="AK99" s="134"/>
      <c r="AL99" s="134"/>
      <c r="AM99" s="134"/>
      <c r="AN99" s="136">
        <f>SUM(AG99,AT99)</f>
        <v>0</v>
      </c>
      <c r="AO99" s="134"/>
      <c r="AP99" s="134"/>
      <c r="AQ99" s="137" t="s">
        <v>91</v>
      </c>
      <c r="AR99" s="73"/>
      <c r="AS99" s="138">
        <v>0</v>
      </c>
      <c r="AT99" s="139">
        <f>ROUND(SUM(AV99:AW99),2)</f>
        <v>0</v>
      </c>
      <c r="AU99" s="140">
        <f>'SO 01.3 - Vytápění'!P137</f>
        <v>0</v>
      </c>
      <c r="AV99" s="139">
        <f>'SO 01.3 - Vytápění'!J35</f>
        <v>0</v>
      </c>
      <c r="AW99" s="139">
        <f>'SO 01.3 - Vytápění'!J36</f>
        <v>0</v>
      </c>
      <c r="AX99" s="139">
        <f>'SO 01.3 - Vytápění'!J37</f>
        <v>0</v>
      </c>
      <c r="AY99" s="139">
        <f>'SO 01.3 - Vytápění'!J38</f>
        <v>0</v>
      </c>
      <c r="AZ99" s="139">
        <f>'SO 01.3 - Vytápění'!F35</f>
        <v>0</v>
      </c>
      <c r="BA99" s="139">
        <f>'SO 01.3 - Vytápění'!F36</f>
        <v>0</v>
      </c>
      <c r="BB99" s="139">
        <f>'SO 01.3 - Vytápění'!F37</f>
        <v>0</v>
      </c>
      <c r="BC99" s="139">
        <f>'SO 01.3 - Vytápění'!F38</f>
        <v>0</v>
      </c>
      <c r="BD99" s="141">
        <f>'SO 01.3 - Vytápění'!F39</f>
        <v>0</v>
      </c>
      <c r="BE99" s="4"/>
      <c r="BT99" s="142" t="s">
        <v>92</v>
      </c>
      <c r="BV99" s="142" t="s">
        <v>78</v>
      </c>
      <c r="BW99" s="142" t="s">
        <v>99</v>
      </c>
      <c r="BX99" s="142" t="s">
        <v>88</v>
      </c>
      <c r="CL99" s="142" t="s">
        <v>1</v>
      </c>
    </row>
    <row r="100" spans="1:90" s="4" customFormat="1" ht="16.5" customHeight="1">
      <c r="A100" s="120" t="s">
        <v>80</v>
      </c>
      <c r="B100" s="71"/>
      <c r="C100" s="134"/>
      <c r="D100" s="134"/>
      <c r="E100" s="135" t="s">
        <v>100</v>
      </c>
      <c r="F100" s="135"/>
      <c r="G100" s="135"/>
      <c r="H100" s="135"/>
      <c r="I100" s="135"/>
      <c r="J100" s="134"/>
      <c r="K100" s="135" t="s">
        <v>101</v>
      </c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6">
        <f>'SO 01.4 - Vzduchotechnika'!J32</f>
        <v>0</v>
      </c>
      <c r="AH100" s="134"/>
      <c r="AI100" s="134"/>
      <c r="AJ100" s="134"/>
      <c r="AK100" s="134"/>
      <c r="AL100" s="134"/>
      <c r="AM100" s="134"/>
      <c r="AN100" s="136">
        <f>SUM(AG100,AT100)</f>
        <v>0</v>
      </c>
      <c r="AO100" s="134"/>
      <c r="AP100" s="134"/>
      <c r="AQ100" s="137" t="s">
        <v>91</v>
      </c>
      <c r="AR100" s="73"/>
      <c r="AS100" s="138">
        <v>0</v>
      </c>
      <c r="AT100" s="139">
        <f>ROUND(SUM(AV100:AW100),2)</f>
        <v>0</v>
      </c>
      <c r="AU100" s="140">
        <f>'SO 01.4 - Vzduchotechnika'!P129</f>
        <v>0</v>
      </c>
      <c r="AV100" s="139">
        <f>'SO 01.4 - Vzduchotechnika'!J35</f>
        <v>0</v>
      </c>
      <c r="AW100" s="139">
        <f>'SO 01.4 - Vzduchotechnika'!J36</f>
        <v>0</v>
      </c>
      <c r="AX100" s="139">
        <f>'SO 01.4 - Vzduchotechnika'!J37</f>
        <v>0</v>
      </c>
      <c r="AY100" s="139">
        <f>'SO 01.4 - Vzduchotechnika'!J38</f>
        <v>0</v>
      </c>
      <c r="AZ100" s="139">
        <f>'SO 01.4 - Vzduchotechnika'!F35</f>
        <v>0</v>
      </c>
      <c r="BA100" s="139">
        <f>'SO 01.4 - Vzduchotechnika'!F36</f>
        <v>0</v>
      </c>
      <c r="BB100" s="139">
        <f>'SO 01.4 - Vzduchotechnika'!F37</f>
        <v>0</v>
      </c>
      <c r="BC100" s="139">
        <f>'SO 01.4 - Vzduchotechnika'!F38</f>
        <v>0</v>
      </c>
      <c r="BD100" s="141">
        <f>'SO 01.4 - Vzduchotechnika'!F39</f>
        <v>0</v>
      </c>
      <c r="BE100" s="4"/>
      <c r="BT100" s="142" t="s">
        <v>92</v>
      </c>
      <c r="BV100" s="142" t="s">
        <v>78</v>
      </c>
      <c r="BW100" s="142" t="s">
        <v>102</v>
      </c>
      <c r="BX100" s="142" t="s">
        <v>88</v>
      </c>
      <c r="CL100" s="142" t="s">
        <v>1</v>
      </c>
    </row>
    <row r="101" spans="1:90" s="4" customFormat="1" ht="16.5" customHeight="1">
      <c r="A101" s="120" t="s">
        <v>80</v>
      </c>
      <c r="B101" s="71"/>
      <c r="C101" s="134"/>
      <c r="D101" s="134"/>
      <c r="E101" s="135" t="s">
        <v>103</v>
      </c>
      <c r="F101" s="135"/>
      <c r="G101" s="135"/>
      <c r="H101" s="135"/>
      <c r="I101" s="135"/>
      <c r="J101" s="134"/>
      <c r="K101" s="135" t="s">
        <v>104</v>
      </c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6">
        <f>'SO 01.5 - Plynoinstalace'!J32</f>
        <v>0</v>
      </c>
      <c r="AH101" s="134"/>
      <c r="AI101" s="134"/>
      <c r="AJ101" s="134"/>
      <c r="AK101" s="134"/>
      <c r="AL101" s="134"/>
      <c r="AM101" s="134"/>
      <c r="AN101" s="136">
        <f>SUM(AG101,AT101)</f>
        <v>0</v>
      </c>
      <c r="AO101" s="134"/>
      <c r="AP101" s="134"/>
      <c r="AQ101" s="137" t="s">
        <v>91</v>
      </c>
      <c r="AR101" s="73"/>
      <c r="AS101" s="138">
        <v>0</v>
      </c>
      <c r="AT101" s="139">
        <f>ROUND(SUM(AV101:AW101),2)</f>
        <v>0</v>
      </c>
      <c r="AU101" s="140">
        <f>'SO 01.5 - Plynoinstalace'!P129</f>
        <v>0</v>
      </c>
      <c r="AV101" s="139">
        <f>'SO 01.5 - Plynoinstalace'!J35</f>
        <v>0</v>
      </c>
      <c r="AW101" s="139">
        <f>'SO 01.5 - Plynoinstalace'!J36</f>
        <v>0</v>
      </c>
      <c r="AX101" s="139">
        <f>'SO 01.5 - Plynoinstalace'!J37</f>
        <v>0</v>
      </c>
      <c r="AY101" s="139">
        <f>'SO 01.5 - Plynoinstalace'!J38</f>
        <v>0</v>
      </c>
      <c r="AZ101" s="139">
        <f>'SO 01.5 - Plynoinstalace'!F35</f>
        <v>0</v>
      </c>
      <c r="BA101" s="139">
        <f>'SO 01.5 - Plynoinstalace'!F36</f>
        <v>0</v>
      </c>
      <c r="BB101" s="139">
        <f>'SO 01.5 - Plynoinstalace'!F37</f>
        <v>0</v>
      </c>
      <c r="BC101" s="139">
        <f>'SO 01.5 - Plynoinstalace'!F38</f>
        <v>0</v>
      </c>
      <c r="BD101" s="141">
        <f>'SO 01.5 - Plynoinstalace'!F39</f>
        <v>0</v>
      </c>
      <c r="BE101" s="4"/>
      <c r="BT101" s="142" t="s">
        <v>92</v>
      </c>
      <c r="BV101" s="142" t="s">
        <v>78</v>
      </c>
      <c r="BW101" s="142" t="s">
        <v>105</v>
      </c>
      <c r="BX101" s="142" t="s">
        <v>88</v>
      </c>
      <c r="CL101" s="142" t="s">
        <v>1</v>
      </c>
    </row>
    <row r="102" spans="1:90" s="4" customFormat="1" ht="16.5" customHeight="1">
      <c r="A102" s="120" t="s">
        <v>80</v>
      </c>
      <c r="B102" s="71"/>
      <c r="C102" s="134"/>
      <c r="D102" s="134"/>
      <c r="E102" s="135" t="s">
        <v>106</v>
      </c>
      <c r="F102" s="135"/>
      <c r="G102" s="135"/>
      <c r="H102" s="135"/>
      <c r="I102" s="135"/>
      <c r="J102" s="134"/>
      <c r="K102" s="135" t="s">
        <v>107</v>
      </c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6">
        <f>'SO 01.6 - Elektroinstalace'!J32</f>
        <v>0</v>
      </c>
      <c r="AH102" s="134"/>
      <c r="AI102" s="134"/>
      <c r="AJ102" s="134"/>
      <c r="AK102" s="134"/>
      <c r="AL102" s="134"/>
      <c r="AM102" s="134"/>
      <c r="AN102" s="136">
        <f>SUM(AG102,AT102)</f>
        <v>0</v>
      </c>
      <c r="AO102" s="134"/>
      <c r="AP102" s="134"/>
      <c r="AQ102" s="137" t="s">
        <v>91</v>
      </c>
      <c r="AR102" s="73"/>
      <c r="AS102" s="138">
        <v>0</v>
      </c>
      <c r="AT102" s="139">
        <f>ROUND(SUM(AV102:AW102),2)</f>
        <v>0</v>
      </c>
      <c r="AU102" s="140">
        <f>'SO 01.6 - Elektroinstalace'!P122</f>
        <v>0</v>
      </c>
      <c r="AV102" s="139">
        <f>'SO 01.6 - Elektroinstalace'!J35</f>
        <v>0</v>
      </c>
      <c r="AW102" s="139">
        <f>'SO 01.6 - Elektroinstalace'!J36</f>
        <v>0</v>
      </c>
      <c r="AX102" s="139">
        <f>'SO 01.6 - Elektroinstalace'!J37</f>
        <v>0</v>
      </c>
      <c r="AY102" s="139">
        <f>'SO 01.6 - Elektroinstalace'!J38</f>
        <v>0</v>
      </c>
      <c r="AZ102" s="139">
        <f>'SO 01.6 - Elektroinstalace'!F35</f>
        <v>0</v>
      </c>
      <c r="BA102" s="139">
        <f>'SO 01.6 - Elektroinstalace'!F36</f>
        <v>0</v>
      </c>
      <c r="BB102" s="139">
        <f>'SO 01.6 - Elektroinstalace'!F37</f>
        <v>0</v>
      </c>
      <c r="BC102" s="139">
        <f>'SO 01.6 - Elektroinstalace'!F38</f>
        <v>0</v>
      </c>
      <c r="BD102" s="141">
        <f>'SO 01.6 - Elektroinstalace'!F39</f>
        <v>0</v>
      </c>
      <c r="BE102" s="4"/>
      <c r="BT102" s="142" t="s">
        <v>92</v>
      </c>
      <c r="BV102" s="142" t="s">
        <v>78</v>
      </c>
      <c r="BW102" s="142" t="s">
        <v>108</v>
      </c>
      <c r="BX102" s="142" t="s">
        <v>88</v>
      </c>
      <c r="CL102" s="142" t="s">
        <v>1</v>
      </c>
    </row>
    <row r="103" spans="1:91" s="7" customFormat="1" ht="16.5" customHeight="1">
      <c r="A103" s="120" t="s">
        <v>80</v>
      </c>
      <c r="B103" s="121"/>
      <c r="C103" s="122"/>
      <c r="D103" s="123" t="s">
        <v>109</v>
      </c>
      <c r="E103" s="123"/>
      <c r="F103" s="123"/>
      <c r="G103" s="123"/>
      <c r="H103" s="123"/>
      <c r="I103" s="124"/>
      <c r="J103" s="123" t="s">
        <v>110</v>
      </c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5">
        <f>'SO 03 - Vedlejší rozpočto...'!J30</f>
        <v>0</v>
      </c>
      <c r="AH103" s="124"/>
      <c r="AI103" s="124"/>
      <c r="AJ103" s="124"/>
      <c r="AK103" s="124"/>
      <c r="AL103" s="124"/>
      <c r="AM103" s="124"/>
      <c r="AN103" s="125">
        <f>SUM(AG103,AT103)</f>
        <v>0</v>
      </c>
      <c r="AO103" s="124"/>
      <c r="AP103" s="124"/>
      <c r="AQ103" s="126" t="s">
        <v>83</v>
      </c>
      <c r="AR103" s="127"/>
      <c r="AS103" s="143">
        <v>0</v>
      </c>
      <c r="AT103" s="144">
        <f>ROUND(SUM(AV103:AW103),2)</f>
        <v>0</v>
      </c>
      <c r="AU103" s="145">
        <f>'SO 03 - Vedlejší rozpočto...'!P120</f>
        <v>0</v>
      </c>
      <c r="AV103" s="144">
        <f>'SO 03 - Vedlejší rozpočto...'!J33</f>
        <v>0</v>
      </c>
      <c r="AW103" s="144">
        <f>'SO 03 - Vedlejší rozpočto...'!J34</f>
        <v>0</v>
      </c>
      <c r="AX103" s="144">
        <f>'SO 03 - Vedlejší rozpočto...'!J35</f>
        <v>0</v>
      </c>
      <c r="AY103" s="144">
        <f>'SO 03 - Vedlejší rozpočto...'!J36</f>
        <v>0</v>
      </c>
      <c r="AZ103" s="144">
        <f>'SO 03 - Vedlejší rozpočto...'!F33</f>
        <v>0</v>
      </c>
      <c r="BA103" s="144">
        <f>'SO 03 - Vedlejší rozpočto...'!F34</f>
        <v>0</v>
      </c>
      <c r="BB103" s="144">
        <f>'SO 03 - Vedlejší rozpočto...'!F35</f>
        <v>0</v>
      </c>
      <c r="BC103" s="144">
        <f>'SO 03 - Vedlejší rozpočto...'!F36</f>
        <v>0</v>
      </c>
      <c r="BD103" s="146">
        <f>'SO 03 - Vedlejší rozpočto...'!F37</f>
        <v>0</v>
      </c>
      <c r="BE103" s="7"/>
      <c r="BT103" s="132" t="s">
        <v>84</v>
      </c>
      <c r="BV103" s="132" t="s">
        <v>78</v>
      </c>
      <c r="BW103" s="132" t="s">
        <v>111</v>
      </c>
      <c r="BX103" s="132" t="s">
        <v>5</v>
      </c>
      <c r="CL103" s="132" t="s">
        <v>1</v>
      </c>
      <c r="CM103" s="132" t="s">
        <v>84</v>
      </c>
    </row>
    <row r="104" spans="1:57" s="2" customFormat="1" ht="30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5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45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</sheetData>
  <sheetProtection password="CC35" sheet="1" objects="1" scenarios="1" formatColumns="0" formatRows="0"/>
  <mergeCells count="74">
    <mergeCell ref="L85:AO85"/>
    <mergeCell ref="AM87:AN87"/>
    <mergeCell ref="AM89:AP89"/>
    <mergeCell ref="AS89:AT91"/>
    <mergeCell ref="AM90:AP90"/>
    <mergeCell ref="C92:G92"/>
    <mergeCell ref="AG92:AM92"/>
    <mergeCell ref="AN92:AP92"/>
    <mergeCell ref="I92:AF92"/>
    <mergeCell ref="AN95:AP95"/>
    <mergeCell ref="D95:H95"/>
    <mergeCell ref="J95:AF95"/>
    <mergeCell ref="AG95:AM95"/>
    <mergeCell ref="D96:H96"/>
    <mergeCell ref="J96:AF96"/>
    <mergeCell ref="AN96:AP96"/>
    <mergeCell ref="AG96:AM96"/>
    <mergeCell ref="K97:AF97"/>
    <mergeCell ref="AN97:AP97"/>
    <mergeCell ref="E97:I97"/>
    <mergeCell ref="AG97:AM97"/>
    <mergeCell ref="AG98:AM98"/>
    <mergeCell ref="AN98:AP98"/>
    <mergeCell ref="E98:I98"/>
    <mergeCell ref="K98:AF98"/>
    <mergeCell ref="AN99:AP99"/>
    <mergeCell ref="AG99:AM99"/>
    <mergeCell ref="E99:I99"/>
    <mergeCell ref="K99:AF99"/>
    <mergeCell ref="AN100:AP100"/>
    <mergeCell ref="AG100:AM100"/>
    <mergeCell ref="E100:I100"/>
    <mergeCell ref="K100:AF100"/>
    <mergeCell ref="AN101:AP101"/>
    <mergeCell ref="AG101:AM101"/>
    <mergeCell ref="E101:I101"/>
    <mergeCell ref="K101:AF101"/>
    <mergeCell ref="AN102:AP102"/>
    <mergeCell ref="AG102:AM102"/>
    <mergeCell ref="E102:I102"/>
    <mergeCell ref="K102:AF102"/>
    <mergeCell ref="AN103:AP103"/>
    <mergeCell ref="AG103:AM103"/>
    <mergeCell ref="D103:H103"/>
    <mergeCell ref="J103:AF103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</mergeCells>
  <hyperlinks>
    <hyperlink ref="A95" location="'SO 02 - Zateplení vnější ...'!C2" display="/"/>
    <hyperlink ref="A97" location="'SO 01.1 - Stavební část'!C2" display="/"/>
    <hyperlink ref="A98" location="'SO 01.2 - Zdravotechnika'!C2" display="/"/>
    <hyperlink ref="A99" location="'SO 01.3 - Vytápění'!C2" display="/"/>
    <hyperlink ref="A100" location="'SO 01.4 - Vzduchotechnika'!C2" display="/"/>
    <hyperlink ref="A101" location="'SO 01.5 - Plynoinstalace'!C2" display="/"/>
    <hyperlink ref="A102" location="'SO 01.6 - Elektroinstalace'!C2" display="/"/>
    <hyperlink ref="A103" location="'SO 03 - Vedlejší rozpočt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9"/>
      <c r="C3" s="150"/>
      <c r="D3" s="150"/>
      <c r="E3" s="150"/>
      <c r="F3" s="150"/>
      <c r="G3" s="150"/>
      <c r="H3" s="21"/>
    </row>
    <row r="4" spans="2:8" s="1" customFormat="1" ht="24.95" customHeight="1">
      <c r="B4" s="21"/>
      <c r="C4" s="152" t="s">
        <v>2104</v>
      </c>
      <c r="H4" s="21"/>
    </row>
    <row r="5" spans="2:8" s="1" customFormat="1" ht="12" customHeight="1">
      <c r="B5" s="21"/>
      <c r="C5" s="321" t="s">
        <v>13</v>
      </c>
      <c r="D5" s="162" t="s">
        <v>14</v>
      </c>
      <c r="E5" s="1"/>
      <c r="F5" s="1"/>
      <c r="H5" s="21"/>
    </row>
    <row r="6" spans="2:8" s="1" customFormat="1" ht="36.95" customHeight="1">
      <c r="B6" s="21"/>
      <c r="C6" s="322" t="s">
        <v>16</v>
      </c>
      <c r="D6" s="323" t="s">
        <v>17</v>
      </c>
      <c r="E6" s="1"/>
      <c r="F6" s="1"/>
      <c r="H6" s="21"/>
    </row>
    <row r="7" spans="2:8" s="1" customFormat="1" ht="24.75" customHeight="1">
      <c r="B7" s="21"/>
      <c r="C7" s="154" t="s">
        <v>22</v>
      </c>
      <c r="D7" s="159" t="str">
        <f>'Rekapitulace stavby'!AN8</f>
        <v>4. 6. 2019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217"/>
      <c r="B9" s="324"/>
      <c r="C9" s="325" t="s">
        <v>57</v>
      </c>
      <c r="D9" s="326" t="s">
        <v>58</v>
      </c>
      <c r="E9" s="326" t="s">
        <v>155</v>
      </c>
      <c r="F9" s="327" t="s">
        <v>2105</v>
      </c>
      <c r="G9" s="217"/>
      <c r="H9" s="324"/>
    </row>
    <row r="10" spans="1:8" s="2" customFormat="1" ht="26.4" customHeight="1">
      <c r="A10" s="39"/>
      <c r="B10" s="45"/>
      <c r="C10" s="328" t="s">
        <v>2106</v>
      </c>
      <c r="D10" s="328" t="s">
        <v>82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329" t="s">
        <v>112</v>
      </c>
      <c r="D11" s="330" t="s">
        <v>1</v>
      </c>
      <c r="E11" s="331" t="s">
        <v>1</v>
      </c>
      <c r="F11" s="332">
        <v>70.2</v>
      </c>
      <c r="G11" s="39"/>
      <c r="H11" s="45"/>
    </row>
    <row r="12" spans="1:8" s="2" customFormat="1" ht="16.8" customHeight="1">
      <c r="A12" s="39"/>
      <c r="B12" s="45"/>
      <c r="C12" s="333" t="s">
        <v>1</v>
      </c>
      <c r="D12" s="333" t="s">
        <v>352</v>
      </c>
      <c r="E12" s="18" t="s">
        <v>1</v>
      </c>
      <c r="F12" s="334">
        <v>0</v>
      </c>
      <c r="G12" s="39"/>
      <c r="H12" s="45"/>
    </row>
    <row r="13" spans="1:8" s="2" customFormat="1" ht="16.8" customHeight="1">
      <c r="A13" s="39"/>
      <c r="B13" s="45"/>
      <c r="C13" s="333" t="s">
        <v>112</v>
      </c>
      <c r="D13" s="333" t="s">
        <v>353</v>
      </c>
      <c r="E13" s="18" t="s">
        <v>1</v>
      </c>
      <c r="F13" s="334">
        <v>70.2</v>
      </c>
      <c r="G13" s="39"/>
      <c r="H13" s="45"/>
    </row>
    <row r="14" spans="1:8" s="2" customFormat="1" ht="16.8" customHeight="1">
      <c r="A14" s="39"/>
      <c r="B14" s="45"/>
      <c r="C14" s="335" t="s">
        <v>2107</v>
      </c>
      <c r="D14" s="39"/>
      <c r="E14" s="39"/>
      <c r="F14" s="39"/>
      <c r="G14" s="39"/>
      <c r="H14" s="45"/>
    </row>
    <row r="15" spans="1:8" s="2" customFormat="1" ht="16.8" customHeight="1">
      <c r="A15" s="39"/>
      <c r="B15" s="45"/>
      <c r="C15" s="333" t="s">
        <v>349</v>
      </c>
      <c r="D15" s="333" t="s">
        <v>350</v>
      </c>
      <c r="E15" s="18" t="s">
        <v>234</v>
      </c>
      <c r="F15" s="334">
        <v>383.3</v>
      </c>
      <c r="G15" s="39"/>
      <c r="H15" s="45"/>
    </row>
    <row r="16" spans="1:8" s="2" customFormat="1" ht="16.8" customHeight="1">
      <c r="A16" s="39"/>
      <c r="B16" s="45"/>
      <c r="C16" s="333" t="s">
        <v>370</v>
      </c>
      <c r="D16" s="333" t="s">
        <v>371</v>
      </c>
      <c r="E16" s="18" t="s">
        <v>234</v>
      </c>
      <c r="F16" s="334">
        <v>73.71</v>
      </c>
      <c r="G16" s="39"/>
      <c r="H16" s="45"/>
    </row>
    <row r="17" spans="1:8" s="2" customFormat="1" ht="16.8" customHeight="1">
      <c r="A17" s="39"/>
      <c r="B17" s="45"/>
      <c r="C17" s="329" t="s">
        <v>114</v>
      </c>
      <c r="D17" s="330" t="s">
        <v>1</v>
      </c>
      <c r="E17" s="331" t="s">
        <v>1</v>
      </c>
      <c r="F17" s="332">
        <v>65.7</v>
      </c>
      <c r="G17" s="39"/>
      <c r="H17" s="45"/>
    </row>
    <row r="18" spans="1:8" s="2" customFormat="1" ht="16.8" customHeight="1">
      <c r="A18" s="39"/>
      <c r="B18" s="45"/>
      <c r="C18" s="333" t="s">
        <v>1</v>
      </c>
      <c r="D18" s="333" t="s">
        <v>354</v>
      </c>
      <c r="E18" s="18" t="s">
        <v>1</v>
      </c>
      <c r="F18" s="334">
        <v>0</v>
      </c>
      <c r="G18" s="39"/>
      <c r="H18" s="45"/>
    </row>
    <row r="19" spans="1:8" s="2" customFormat="1" ht="16.8" customHeight="1">
      <c r="A19" s="39"/>
      <c r="B19" s="45"/>
      <c r="C19" s="333" t="s">
        <v>114</v>
      </c>
      <c r="D19" s="333" t="s">
        <v>355</v>
      </c>
      <c r="E19" s="18" t="s">
        <v>1</v>
      </c>
      <c r="F19" s="334">
        <v>65.7</v>
      </c>
      <c r="G19" s="39"/>
      <c r="H19" s="45"/>
    </row>
    <row r="20" spans="1:8" s="2" customFormat="1" ht="16.8" customHeight="1">
      <c r="A20" s="39"/>
      <c r="B20" s="45"/>
      <c r="C20" s="335" t="s">
        <v>2107</v>
      </c>
      <c r="D20" s="39"/>
      <c r="E20" s="39"/>
      <c r="F20" s="39"/>
      <c r="G20" s="39"/>
      <c r="H20" s="45"/>
    </row>
    <row r="21" spans="1:8" s="2" customFormat="1" ht="16.8" customHeight="1">
      <c r="A21" s="39"/>
      <c r="B21" s="45"/>
      <c r="C21" s="333" t="s">
        <v>349</v>
      </c>
      <c r="D21" s="333" t="s">
        <v>350</v>
      </c>
      <c r="E21" s="18" t="s">
        <v>234</v>
      </c>
      <c r="F21" s="334">
        <v>383.3</v>
      </c>
      <c r="G21" s="39"/>
      <c r="H21" s="45"/>
    </row>
    <row r="22" spans="1:8" s="2" customFormat="1" ht="16.8" customHeight="1">
      <c r="A22" s="39"/>
      <c r="B22" s="45"/>
      <c r="C22" s="333" t="s">
        <v>375</v>
      </c>
      <c r="D22" s="333" t="s">
        <v>376</v>
      </c>
      <c r="E22" s="18" t="s">
        <v>234</v>
      </c>
      <c r="F22" s="334">
        <v>68.985</v>
      </c>
      <c r="G22" s="39"/>
      <c r="H22" s="45"/>
    </row>
    <row r="23" spans="1:8" s="2" customFormat="1" ht="16.8" customHeight="1">
      <c r="A23" s="39"/>
      <c r="B23" s="45"/>
      <c r="C23" s="329" t="s">
        <v>117</v>
      </c>
      <c r="D23" s="330" t="s">
        <v>1</v>
      </c>
      <c r="E23" s="331" t="s">
        <v>1</v>
      </c>
      <c r="F23" s="332">
        <v>214.6</v>
      </c>
      <c r="G23" s="39"/>
      <c r="H23" s="45"/>
    </row>
    <row r="24" spans="1:8" s="2" customFormat="1" ht="16.8" customHeight="1">
      <c r="A24" s="39"/>
      <c r="B24" s="45"/>
      <c r="C24" s="333" t="s">
        <v>1</v>
      </c>
      <c r="D24" s="333" t="s">
        <v>356</v>
      </c>
      <c r="E24" s="18" t="s">
        <v>1</v>
      </c>
      <c r="F24" s="334">
        <v>0</v>
      </c>
      <c r="G24" s="39"/>
      <c r="H24" s="45"/>
    </row>
    <row r="25" spans="1:8" s="2" customFormat="1" ht="16.8" customHeight="1">
      <c r="A25" s="39"/>
      <c r="B25" s="45"/>
      <c r="C25" s="333" t="s">
        <v>1</v>
      </c>
      <c r="D25" s="333" t="s">
        <v>357</v>
      </c>
      <c r="E25" s="18" t="s">
        <v>1</v>
      </c>
      <c r="F25" s="334">
        <v>5.4</v>
      </c>
      <c r="G25" s="39"/>
      <c r="H25" s="45"/>
    </row>
    <row r="26" spans="1:8" s="2" customFormat="1" ht="16.8" customHeight="1">
      <c r="A26" s="39"/>
      <c r="B26" s="45"/>
      <c r="C26" s="333" t="s">
        <v>1</v>
      </c>
      <c r="D26" s="333" t="s">
        <v>358</v>
      </c>
      <c r="E26" s="18" t="s">
        <v>1</v>
      </c>
      <c r="F26" s="334">
        <v>25.5</v>
      </c>
      <c r="G26" s="39"/>
      <c r="H26" s="45"/>
    </row>
    <row r="27" spans="1:8" s="2" customFormat="1" ht="16.8" customHeight="1">
      <c r="A27" s="39"/>
      <c r="B27" s="45"/>
      <c r="C27" s="333" t="s">
        <v>1</v>
      </c>
      <c r="D27" s="333" t="s">
        <v>359</v>
      </c>
      <c r="E27" s="18" t="s">
        <v>1</v>
      </c>
      <c r="F27" s="334">
        <v>79.8</v>
      </c>
      <c r="G27" s="39"/>
      <c r="H27" s="45"/>
    </row>
    <row r="28" spans="1:8" s="2" customFormat="1" ht="16.8" customHeight="1">
      <c r="A28" s="39"/>
      <c r="B28" s="45"/>
      <c r="C28" s="333" t="s">
        <v>1</v>
      </c>
      <c r="D28" s="333" t="s">
        <v>360</v>
      </c>
      <c r="E28" s="18" t="s">
        <v>1</v>
      </c>
      <c r="F28" s="334">
        <v>5.4</v>
      </c>
      <c r="G28" s="39"/>
      <c r="H28" s="45"/>
    </row>
    <row r="29" spans="1:8" s="2" customFormat="1" ht="16.8" customHeight="1">
      <c r="A29" s="39"/>
      <c r="B29" s="45"/>
      <c r="C29" s="333" t="s">
        <v>1</v>
      </c>
      <c r="D29" s="333" t="s">
        <v>361</v>
      </c>
      <c r="E29" s="18" t="s">
        <v>1</v>
      </c>
      <c r="F29" s="334">
        <v>9.6</v>
      </c>
      <c r="G29" s="39"/>
      <c r="H29" s="45"/>
    </row>
    <row r="30" spans="1:8" s="2" customFormat="1" ht="16.8" customHeight="1">
      <c r="A30" s="39"/>
      <c r="B30" s="45"/>
      <c r="C30" s="333" t="s">
        <v>1</v>
      </c>
      <c r="D30" s="333" t="s">
        <v>362</v>
      </c>
      <c r="E30" s="18" t="s">
        <v>1</v>
      </c>
      <c r="F30" s="334">
        <v>32.4</v>
      </c>
      <c r="G30" s="39"/>
      <c r="H30" s="45"/>
    </row>
    <row r="31" spans="1:8" s="2" customFormat="1" ht="16.8" customHeight="1">
      <c r="A31" s="39"/>
      <c r="B31" s="45"/>
      <c r="C31" s="333" t="s">
        <v>1</v>
      </c>
      <c r="D31" s="333" t="s">
        <v>363</v>
      </c>
      <c r="E31" s="18" t="s">
        <v>1</v>
      </c>
      <c r="F31" s="334">
        <v>27</v>
      </c>
      <c r="G31" s="39"/>
      <c r="H31" s="45"/>
    </row>
    <row r="32" spans="1:8" s="2" customFormat="1" ht="16.8" customHeight="1">
      <c r="A32" s="39"/>
      <c r="B32" s="45"/>
      <c r="C32" s="333" t="s">
        <v>1</v>
      </c>
      <c r="D32" s="333" t="s">
        <v>364</v>
      </c>
      <c r="E32" s="18" t="s">
        <v>1</v>
      </c>
      <c r="F32" s="334">
        <v>4.8</v>
      </c>
      <c r="G32" s="39"/>
      <c r="H32" s="45"/>
    </row>
    <row r="33" spans="1:8" s="2" customFormat="1" ht="16.8" customHeight="1">
      <c r="A33" s="39"/>
      <c r="B33" s="45"/>
      <c r="C33" s="333" t="s">
        <v>1</v>
      </c>
      <c r="D33" s="333" t="s">
        <v>279</v>
      </c>
      <c r="E33" s="18" t="s">
        <v>1</v>
      </c>
      <c r="F33" s="334">
        <v>24.7</v>
      </c>
      <c r="G33" s="39"/>
      <c r="H33" s="45"/>
    </row>
    <row r="34" spans="1:8" s="2" customFormat="1" ht="16.8" customHeight="1">
      <c r="A34" s="39"/>
      <c r="B34" s="45"/>
      <c r="C34" s="333" t="s">
        <v>117</v>
      </c>
      <c r="D34" s="333" t="s">
        <v>330</v>
      </c>
      <c r="E34" s="18" t="s">
        <v>1</v>
      </c>
      <c r="F34" s="334">
        <v>214.6</v>
      </c>
      <c r="G34" s="39"/>
      <c r="H34" s="45"/>
    </row>
    <row r="35" spans="1:8" s="2" customFormat="1" ht="16.8" customHeight="1">
      <c r="A35" s="39"/>
      <c r="B35" s="45"/>
      <c r="C35" s="335" t="s">
        <v>2107</v>
      </c>
      <c r="D35" s="39"/>
      <c r="E35" s="39"/>
      <c r="F35" s="39"/>
      <c r="G35" s="39"/>
      <c r="H35" s="45"/>
    </row>
    <row r="36" spans="1:8" s="2" customFormat="1" ht="16.8" customHeight="1">
      <c r="A36" s="39"/>
      <c r="B36" s="45"/>
      <c r="C36" s="333" t="s">
        <v>349</v>
      </c>
      <c r="D36" s="333" t="s">
        <v>350</v>
      </c>
      <c r="E36" s="18" t="s">
        <v>234</v>
      </c>
      <c r="F36" s="334">
        <v>383.3</v>
      </c>
      <c r="G36" s="39"/>
      <c r="H36" s="45"/>
    </row>
    <row r="37" spans="1:8" s="2" customFormat="1" ht="16.8" customHeight="1">
      <c r="A37" s="39"/>
      <c r="B37" s="45"/>
      <c r="C37" s="333" t="s">
        <v>380</v>
      </c>
      <c r="D37" s="333" t="s">
        <v>381</v>
      </c>
      <c r="E37" s="18" t="s">
        <v>234</v>
      </c>
      <c r="F37" s="334">
        <v>225.33</v>
      </c>
      <c r="G37" s="39"/>
      <c r="H37" s="45"/>
    </row>
    <row r="38" spans="1:8" s="2" customFormat="1" ht="16.8" customHeight="1">
      <c r="A38" s="39"/>
      <c r="B38" s="45"/>
      <c r="C38" s="329" t="s">
        <v>119</v>
      </c>
      <c r="D38" s="330" t="s">
        <v>1</v>
      </c>
      <c r="E38" s="331" t="s">
        <v>1</v>
      </c>
      <c r="F38" s="332">
        <v>25.6</v>
      </c>
      <c r="G38" s="39"/>
      <c r="H38" s="45"/>
    </row>
    <row r="39" spans="1:8" s="2" customFormat="1" ht="16.8" customHeight="1">
      <c r="A39" s="39"/>
      <c r="B39" s="45"/>
      <c r="C39" s="333" t="s">
        <v>1</v>
      </c>
      <c r="D39" s="333" t="s">
        <v>365</v>
      </c>
      <c r="E39" s="18" t="s">
        <v>1</v>
      </c>
      <c r="F39" s="334">
        <v>0</v>
      </c>
      <c r="G39" s="39"/>
      <c r="H39" s="45"/>
    </row>
    <row r="40" spans="1:8" s="2" customFormat="1" ht="16.8" customHeight="1">
      <c r="A40" s="39"/>
      <c r="B40" s="45"/>
      <c r="C40" s="333" t="s">
        <v>119</v>
      </c>
      <c r="D40" s="333" t="s">
        <v>366</v>
      </c>
      <c r="E40" s="18" t="s">
        <v>1</v>
      </c>
      <c r="F40" s="334">
        <v>25.6</v>
      </c>
      <c r="G40" s="39"/>
      <c r="H40" s="45"/>
    </row>
    <row r="41" spans="1:8" s="2" customFormat="1" ht="16.8" customHeight="1">
      <c r="A41" s="39"/>
      <c r="B41" s="45"/>
      <c r="C41" s="335" t="s">
        <v>2107</v>
      </c>
      <c r="D41" s="39"/>
      <c r="E41" s="39"/>
      <c r="F41" s="39"/>
      <c r="G41" s="39"/>
      <c r="H41" s="45"/>
    </row>
    <row r="42" spans="1:8" s="2" customFormat="1" ht="16.8" customHeight="1">
      <c r="A42" s="39"/>
      <c r="B42" s="45"/>
      <c r="C42" s="333" t="s">
        <v>349</v>
      </c>
      <c r="D42" s="333" t="s">
        <v>350</v>
      </c>
      <c r="E42" s="18" t="s">
        <v>234</v>
      </c>
      <c r="F42" s="334">
        <v>383.3</v>
      </c>
      <c r="G42" s="39"/>
      <c r="H42" s="45"/>
    </row>
    <row r="43" spans="1:8" s="2" customFormat="1" ht="16.8" customHeight="1">
      <c r="A43" s="39"/>
      <c r="B43" s="45"/>
      <c r="C43" s="333" t="s">
        <v>385</v>
      </c>
      <c r="D43" s="333" t="s">
        <v>386</v>
      </c>
      <c r="E43" s="18" t="s">
        <v>234</v>
      </c>
      <c r="F43" s="334">
        <v>26.88</v>
      </c>
      <c r="G43" s="39"/>
      <c r="H43" s="45"/>
    </row>
    <row r="44" spans="1:8" s="2" customFormat="1" ht="16.8" customHeight="1">
      <c r="A44" s="39"/>
      <c r="B44" s="45"/>
      <c r="C44" s="329" t="s">
        <v>121</v>
      </c>
      <c r="D44" s="330" t="s">
        <v>1</v>
      </c>
      <c r="E44" s="331" t="s">
        <v>1</v>
      </c>
      <c r="F44" s="332">
        <v>7.2</v>
      </c>
      <c r="G44" s="39"/>
      <c r="H44" s="45"/>
    </row>
    <row r="45" spans="1:8" s="2" customFormat="1" ht="16.8" customHeight="1">
      <c r="A45" s="39"/>
      <c r="B45" s="45"/>
      <c r="C45" s="333" t="s">
        <v>1</v>
      </c>
      <c r="D45" s="333" t="s">
        <v>367</v>
      </c>
      <c r="E45" s="18" t="s">
        <v>1</v>
      </c>
      <c r="F45" s="334">
        <v>0</v>
      </c>
      <c r="G45" s="39"/>
      <c r="H45" s="45"/>
    </row>
    <row r="46" spans="1:8" s="2" customFormat="1" ht="16.8" customHeight="1">
      <c r="A46" s="39"/>
      <c r="B46" s="45"/>
      <c r="C46" s="333" t="s">
        <v>121</v>
      </c>
      <c r="D46" s="333" t="s">
        <v>368</v>
      </c>
      <c r="E46" s="18" t="s">
        <v>1</v>
      </c>
      <c r="F46" s="334">
        <v>7.2</v>
      </c>
      <c r="G46" s="39"/>
      <c r="H46" s="45"/>
    </row>
    <row r="47" spans="1:8" s="2" customFormat="1" ht="16.8" customHeight="1">
      <c r="A47" s="39"/>
      <c r="B47" s="45"/>
      <c r="C47" s="335" t="s">
        <v>2107</v>
      </c>
      <c r="D47" s="39"/>
      <c r="E47" s="39"/>
      <c r="F47" s="39"/>
      <c r="G47" s="39"/>
      <c r="H47" s="45"/>
    </row>
    <row r="48" spans="1:8" s="2" customFormat="1" ht="16.8" customHeight="1">
      <c r="A48" s="39"/>
      <c r="B48" s="45"/>
      <c r="C48" s="333" t="s">
        <v>349</v>
      </c>
      <c r="D48" s="333" t="s">
        <v>350</v>
      </c>
      <c r="E48" s="18" t="s">
        <v>234</v>
      </c>
      <c r="F48" s="334">
        <v>383.3</v>
      </c>
      <c r="G48" s="39"/>
      <c r="H48" s="45"/>
    </row>
    <row r="49" spans="1:8" s="2" customFormat="1" ht="16.8" customHeight="1">
      <c r="A49" s="39"/>
      <c r="B49" s="45"/>
      <c r="C49" s="333" t="s">
        <v>390</v>
      </c>
      <c r="D49" s="333" t="s">
        <v>391</v>
      </c>
      <c r="E49" s="18" t="s">
        <v>234</v>
      </c>
      <c r="F49" s="334">
        <v>7.56</v>
      </c>
      <c r="G49" s="39"/>
      <c r="H49" s="45"/>
    </row>
    <row r="50" spans="1:8" s="2" customFormat="1" ht="16.8" customHeight="1">
      <c r="A50" s="39"/>
      <c r="B50" s="45"/>
      <c r="C50" s="329" t="s">
        <v>123</v>
      </c>
      <c r="D50" s="330" t="s">
        <v>1</v>
      </c>
      <c r="E50" s="331" t="s">
        <v>1</v>
      </c>
      <c r="F50" s="332">
        <v>508.52</v>
      </c>
      <c r="G50" s="39"/>
      <c r="H50" s="45"/>
    </row>
    <row r="51" spans="1:8" s="2" customFormat="1" ht="16.8" customHeight="1">
      <c r="A51" s="39"/>
      <c r="B51" s="45"/>
      <c r="C51" s="333" t="s">
        <v>1</v>
      </c>
      <c r="D51" s="333" t="s">
        <v>464</v>
      </c>
      <c r="E51" s="18" t="s">
        <v>1</v>
      </c>
      <c r="F51" s="334">
        <v>356.84</v>
      </c>
      <c r="G51" s="39"/>
      <c r="H51" s="45"/>
    </row>
    <row r="52" spans="1:8" s="2" customFormat="1" ht="16.8" customHeight="1">
      <c r="A52" s="39"/>
      <c r="B52" s="45"/>
      <c r="C52" s="333" t="s">
        <v>1</v>
      </c>
      <c r="D52" s="333" t="s">
        <v>465</v>
      </c>
      <c r="E52" s="18" t="s">
        <v>1</v>
      </c>
      <c r="F52" s="334">
        <v>66</v>
      </c>
      <c r="G52" s="39"/>
      <c r="H52" s="45"/>
    </row>
    <row r="53" spans="1:8" s="2" customFormat="1" ht="16.8" customHeight="1">
      <c r="A53" s="39"/>
      <c r="B53" s="45"/>
      <c r="C53" s="333" t="s">
        <v>1</v>
      </c>
      <c r="D53" s="333" t="s">
        <v>466</v>
      </c>
      <c r="E53" s="18" t="s">
        <v>1</v>
      </c>
      <c r="F53" s="334">
        <v>85.68</v>
      </c>
      <c r="G53" s="39"/>
      <c r="H53" s="45"/>
    </row>
    <row r="54" spans="1:8" s="2" customFormat="1" ht="16.8" customHeight="1">
      <c r="A54" s="39"/>
      <c r="B54" s="45"/>
      <c r="C54" s="333" t="s">
        <v>123</v>
      </c>
      <c r="D54" s="333" t="s">
        <v>210</v>
      </c>
      <c r="E54" s="18" t="s">
        <v>1</v>
      </c>
      <c r="F54" s="334">
        <v>508.52</v>
      </c>
      <c r="G54" s="39"/>
      <c r="H54" s="45"/>
    </row>
    <row r="55" spans="1:8" s="2" customFormat="1" ht="16.8" customHeight="1">
      <c r="A55" s="39"/>
      <c r="B55" s="45"/>
      <c r="C55" s="335" t="s">
        <v>2107</v>
      </c>
      <c r="D55" s="39"/>
      <c r="E55" s="39"/>
      <c r="F55" s="39"/>
      <c r="G55" s="39"/>
      <c r="H55" s="45"/>
    </row>
    <row r="56" spans="1:8" s="2" customFormat="1" ht="12">
      <c r="A56" s="39"/>
      <c r="B56" s="45"/>
      <c r="C56" s="333" t="s">
        <v>461</v>
      </c>
      <c r="D56" s="333" t="s">
        <v>462</v>
      </c>
      <c r="E56" s="18" t="s">
        <v>173</v>
      </c>
      <c r="F56" s="334">
        <v>508.52</v>
      </c>
      <c r="G56" s="39"/>
      <c r="H56" s="45"/>
    </row>
    <row r="57" spans="1:8" s="2" customFormat="1" ht="12">
      <c r="A57" s="39"/>
      <c r="B57" s="45"/>
      <c r="C57" s="333" t="s">
        <v>468</v>
      </c>
      <c r="D57" s="333" t="s">
        <v>469</v>
      </c>
      <c r="E57" s="18" t="s">
        <v>173</v>
      </c>
      <c r="F57" s="334">
        <v>30511.2</v>
      </c>
      <c r="G57" s="39"/>
      <c r="H57" s="45"/>
    </row>
    <row r="58" spans="1:8" s="2" customFormat="1" ht="12">
      <c r="A58" s="39"/>
      <c r="B58" s="45"/>
      <c r="C58" s="333" t="s">
        <v>473</v>
      </c>
      <c r="D58" s="333" t="s">
        <v>474</v>
      </c>
      <c r="E58" s="18" t="s">
        <v>173</v>
      </c>
      <c r="F58" s="334">
        <v>508.52</v>
      </c>
      <c r="G58" s="39"/>
      <c r="H58" s="45"/>
    </row>
    <row r="59" spans="1:8" s="2" customFormat="1" ht="16.8" customHeight="1">
      <c r="A59" s="39"/>
      <c r="B59" s="45"/>
      <c r="C59" s="333" t="s">
        <v>477</v>
      </c>
      <c r="D59" s="333" t="s">
        <v>478</v>
      </c>
      <c r="E59" s="18" t="s">
        <v>173</v>
      </c>
      <c r="F59" s="334">
        <v>508.52</v>
      </c>
      <c r="G59" s="39"/>
      <c r="H59" s="45"/>
    </row>
    <row r="60" spans="1:8" s="2" customFormat="1" ht="16.8" customHeight="1">
      <c r="A60" s="39"/>
      <c r="B60" s="45"/>
      <c r="C60" s="333" t="s">
        <v>481</v>
      </c>
      <c r="D60" s="333" t="s">
        <v>482</v>
      </c>
      <c r="E60" s="18" t="s">
        <v>173</v>
      </c>
      <c r="F60" s="334">
        <v>30511.2</v>
      </c>
      <c r="G60" s="39"/>
      <c r="H60" s="45"/>
    </row>
    <row r="61" spans="1:8" s="2" customFormat="1" ht="16.8" customHeight="1">
      <c r="A61" s="39"/>
      <c r="B61" s="45"/>
      <c r="C61" s="333" t="s">
        <v>485</v>
      </c>
      <c r="D61" s="333" t="s">
        <v>486</v>
      </c>
      <c r="E61" s="18" t="s">
        <v>173</v>
      </c>
      <c r="F61" s="334">
        <v>508.52</v>
      </c>
      <c r="G61" s="39"/>
      <c r="H61" s="45"/>
    </row>
    <row r="62" spans="1:8" s="2" customFormat="1" ht="16.8" customHeight="1">
      <c r="A62" s="39"/>
      <c r="B62" s="45"/>
      <c r="C62" s="329" t="s">
        <v>126</v>
      </c>
      <c r="D62" s="330" t="s">
        <v>1</v>
      </c>
      <c r="E62" s="331" t="s">
        <v>1</v>
      </c>
      <c r="F62" s="332">
        <v>70.872</v>
      </c>
      <c r="G62" s="39"/>
      <c r="H62" s="45"/>
    </row>
    <row r="63" spans="1:8" s="2" customFormat="1" ht="16.8" customHeight="1">
      <c r="A63" s="39"/>
      <c r="B63" s="45"/>
      <c r="C63" s="333" t="s">
        <v>1</v>
      </c>
      <c r="D63" s="333" t="s">
        <v>184</v>
      </c>
      <c r="E63" s="18" t="s">
        <v>1</v>
      </c>
      <c r="F63" s="334">
        <v>0</v>
      </c>
      <c r="G63" s="39"/>
      <c r="H63" s="45"/>
    </row>
    <row r="64" spans="1:8" s="2" customFormat="1" ht="16.8" customHeight="1">
      <c r="A64" s="39"/>
      <c r="B64" s="45"/>
      <c r="C64" s="333" t="s">
        <v>126</v>
      </c>
      <c r="D64" s="333" t="s">
        <v>185</v>
      </c>
      <c r="E64" s="18" t="s">
        <v>1</v>
      </c>
      <c r="F64" s="334">
        <v>70.872</v>
      </c>
      <c r="G64" s="39"/>
      <c r="H64" s="45"/>
    </row>
    <row r="65" spans="1:8" s="2" customFormat="1" ht="16.8" customHeight="1">
      <c r="A65" s="39"/>
      <c r="B65" s="45"/>
      <c r="C65" s="335" t="s">
        <v>2107</v>
      </c>
      <c r="D65" s="39"/>
      <c r="E65" s="39"/>
      <c r="F65" s="39"/>
      <c r="G65" s="39"/>
      <c r="H65" s="45"/>
    </row>
    <row r="66" spans="1:8" s="2" customFormat="1" ht="16.8" customHeight="1">
      <c r="A66" s="39"/>
      <c r="B66" s="45"/>
      <c r="C66" s="333" t="s">
        <v>180</v>
      </c>
      <c r="D66" s="333" t="s">
        <v>181</v>
      </c>
      <c r="E66" s="18" t="s">
        <v>182</v>
      </c>
      <c r="F66" s="334">
        <v>70.872</v>
      </c>
      <c r="G66" s="39"/>
      <c r="H66" s="45"/>
    </row>
    <row r="67" spans="1:8" s="2" customFormat="1" ht="16.8" customHeight="1">
      <c r="A67" s="39"/>
      <c r="B67" s="45"/>
      <c r="C67" s="333" t="s">
        <v>187</v>
      </c>
      <c r="D67" s="333" t="s">
        <v>188</v>
      </c>
      <c r="E67" s="18" t="s">
        <v>182</v>
      </c>
      <c r="F67" s="334">
        <v>70.872</v>
      </c>
      <c r="G67" s="39"/>
      <c r="H67" s="45"/>
    </row>
    <row r="68" spans="1:8" s="2" customFormat="1" ht="12">
      <c r="A68" s="39"/>
      <c r="B68" s="45"/>
      <c r="C68" s="333" t="s">
        <v>190</v>
      </c>
      <c r="D68" s="333" t="s">
        <v>191</v>
      </c>
      <c r="E68" s="18" t="s">
        <v>182</v>
      </c>
      <c r="F68" s="334">
        <v>354.36</v>
      </c>
      <c r="G68" s="39"/>
      <c r="H68" s="45"/>
    </row>
    <row r="69" spans="1:8" s="2" customFormat="1" ht="16.8" customHeight="1">
      <c r="A69" s="39"/>
      <c r="B69" s="45"/>
      <c r="C69" s="333" t="s">
        <v>195</v>
      </c>
      <c r="D69" s="333" t="s">
        <v>196</v>
      </c>
      <c r="E69" s="18" t="s">
        <v>182</v>
      </c>
      <c r="F69" s="334">
        <v>70.872</v>
      </c>
      <c r="G69" s="39"/>
      <c r="H69" s="45"/>
    </row>
    <row r="70" spans="1:8" s="2" customFormat="1" ht="16.8" customHeight="1">
      <c r="A70" s="39"/>
      <c r="B70" s="45"/>
      <c r="C70" s="333" t="s">
        <v>199</v>
      </c>
      <c r="D70" s="333" t="s">
        <v>200</v>
      </c>
      <c r="E70" s="18" t="s">
        <v>201</v>
      </c>
      <c r="F70" s="334">
        <v>118.356</v>
      </c>
      <c r="G70" s="39"/>
      <c r="H70" s="45"/>
    </row>
    <row r="71" spans="1:8" s="2" customFormat="1" ht="16.8" customHeight="1">
      <c r="A71" s="39"/>
      <c r="B71" s="45"/>
      <c r="C71" s="333" t="s">
        <v>205</v>
      </c>
      <c r="D71" s="333" t="s">
        <v>206</v>
      </c>
      <c r="E71" s="18" t="s">
        <v>182</v>
      </c>
      <c r="F71" s="334">
        <v>35.105</v>
      </c>
      <c r="G71" s="39"/>
      <c r="H71" s="45"/>
    </row>
    <row r="72" spans="1:8" s="2" customFormat="1" ht="7.4" customHeight="1">
      <c r="A72" s="39"/>
      <c r="B72" s="192"/>
      <c r="C72" s="193"/>
      <c r="D72" s="193"/>
      <c r="E72" s="193"/>
      <c r="F72" s="193"/>
      <c r="G72" s="193"/>
      <c r="H72" s="45"/>
    </row>
    <row r="73" spans="1:8" s="2" customFormat="1" ht="12">
      <c r="A73" s="39"/>
      <c r="B73" s="39"/>
      <c r="C73" s="39"/>
      <c r="D73" s="39"/>
      <c r="E73" s="39"/>
      <c r="F73" s="39"/>
      <c r="G73" s="39"/>
      <c r="H73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  <c r="AZ2" s="148" t="s">
        <v>112</v>
      </c>
      <c r="BA2" s="148" t="s">
        <v>1</v>
      </c>
      <c r="BB2" s="148" t="s">
        <v>1</v>
      </c>
      <c r="BC2" s="148" t="s">
        <v>113</v>
      </c>
      <c r="BD2" s="148" t="s">
        <v>92</v>
      </c>
    </row>
    <row r="3" spans="2:56" s="1" customFormat="1" ht="6.95" customHeight="1">
      <c r="B3" s="149"/>
      <c r="C3" s="150"/>
      <c r="D3" s="150"/>
      <c r="E3" s="150"/>
      <c r="F3" s="150"/>
      <c r="G3" s="150"/>
      <c r="H3" s="150"/>
      <c r="I3" s="151"/>
      <c r="J3" s="150"/>
      <c r="K3" s="150"/>
      <c r="L3" s="21"/>
      <c r="AT3" s="18" t="s">
        <v>84</v>
      </c>
      <c r="AZ3" s="148" t="s">
        <v>114</v>
      </c>
      <c r="BA3" s="148" t="s">
        <v>1</v>
      </c>
      <c r="BB3" s="148" t="s">
        <v>1</v>
      </c>
      <c r="BC3" s="148" t="s">
        <v>115</v>
      </c>
      <c r="BD3" s="148" t="s">
        <v>92</v>
      </c>
    </row>
    <row r="4" spans="2:56" s="1" customFormat="1" ht="24.95" customHeight="1">
      <c r="B4" s="21"/>
      <c r="D4" s="152" t="s">
        <v>116</v>
      </c>
      <c r="I4" s="147"/>
      <c r="L4" s="21"/>
      <c r="M4" s="153" t="s">
        <v>10</v>
      </c>
      <c r="AT4" s="18" t="s">
        <v>4</v>
      </c>
      <c r="AZ4" s="148" t="s">
        <v>117</v>
      </c>
      <c r="BA4" s="148" t="s">
        <v>1</v>
      </c>
      <c r="BB4" s="148" t="s">
        <v>1</v>
      </c>
      <c r="BC4" s="148" t="s">
        <v>118</v>
      </c>
      <c r="BD4" s="148" t="s">
        <v>92</v>
      </c>
    </row>
    <row r="5" spans="2:56" s="1" customFormat="1" ht="6.95" customHeight="1">
      <c r="B5" s="21"/>
      <c r="I5" s="147"/>
      <c r="L5" s="21"/>
      <c r="AZ5" s="148" t="s">
        <v>119</v>
      </c>
      <c r="BA5" s="148" t="s">
        <v>1</v>
      </c>
      <c r="BB5" s="148" t="s">
        <v>1</v>
      </c>
      <c r="BC5" s="148" t="s">
        <v>120</v>
      </c>
      <c r="BD5" s="148" t="s">
        <v>92</v>
      </c>
    </row>
    <row r="6" spans="2:56" s="1" customFormat="1" ht="12" customHeight="1">
      <c r="B6" s="21"/>
      <c r="D6" s="154" t="s">
        <v>16</v>
      </c>
      <c r="I6" s="147"/>
      <c r="L6" s="21"/>
      <c r="AZ6" s="148" t="s">
        <v>121</v>
      </c>
      <c r="BA6" s="148" t="s">
        <v>1</v>
      </c>
      <c r="BB6" s="148" t="s">
        <v>1</v>
      </c>
      <c r="BC6" s="148" t="s">
        <v>122</v>
      </c>
      <c r="BD6" s="148" t="s">
        <v>92</v>
      </c>
    </row>
    <row r="7" spans="2:56" s="1" customFormat="1" ht="23.25" customHeight="1">
      <c r="B7" s="21"/>
      <c r="E7" s="155" t="str">
        <f>'Rekapitulace stavby'!K6</f>
        <v>Stavební úpravy a zateplení objektu pro sociální bydlená ul.Jičínská č.p.156,Valašské Meziříčí</v>
      </c>
      <c r="F7" s="154"/>
      <c r="G7" s="154"/>
      <c r="H7" s="154"/>
      <c r="I7" s="147"/>
      <c r="L7" s="21"/>
      <c r="AZ7" s="148" t="s">
        <v>123</v>
      </c>
      <c r="BA7" s="148" t="s">
        <v>1</v>
      </c>
      <c r="BB7" s="148" t="s">
        <v>1</v>
      </c>
      <c r="BC7" s="148" t="s">
        <v>124</v>
      </c>
      <c r="BD7" s="148" t="s">
        <v>92</v>
      </c>
    </row>
    <row r="8" spans="1:56" s="2" customFormat="1" ht="12" customHeight="1">
      <c r="A8" s="39"/>
      <c r="B8" s="45"/>
      <c r="C8" s="39"/>
      <c r="D8" s="154" t="s">
        <v>125</v>
      </c>
      <c r="E8" s="39"/>
      <c r="F8" s="39"/>
      <c r="G8" s="39"/>
      <c r="H8" s="39"/>
      <c r="I8" s="156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148" t="s">
        <v>126</v>
      </c>
      <c r="BA8" s="148" t="s">
        <v>1</v>
      </c>
      <c r="BB8" s="148" t="s">
        <v>1</v>
      </c>
      <c r="BC8" s="148" t="s">
        <v>127</v>
      </c>
      <c r="BD8" s="148" t="s">
        <v>92</v>
      </c>
    </row>
    <row r="9" spans="1:31" s="2" customFormat="1" ht="16.5" customHeight="1">
      <c r="A9" s="39"/>
      <c r="B9" s="45"/>
      <c r="C9" s="39"/>
      <c r="D9" s="39"/>
      <c r="E9" s="157" t="s">
        <v>128</v>
      </c>
      <c r="F9" s="39"/>
      <c r="G9" s="39"/>
      <c r="H9" s="39"/>
      <c r="I9" s="156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56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4" t="s">
        <v>18</v>
      </c>
      <c r="E11" s="39"/>
      <c r="F11" s="142" t="s">
        <v>1</v>
      </c>
      <c r="G11" s="39"/>
      <c r="H11" s="39"/>
      <c r="I11" s="158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4" t="s">
        <v>20</v>
      </c>
      <c r="E12" s="39"/>
      <c r="F12" s="142" t="s">
        <v>21</v>
      </c>
      <c r="G12" s="39"/>
      <c r="H12" s="39"/>
      <c r="I12" s="158" t="s">
        <v>22</v>
      </c>
      <c r="J12" s="159" t="str">
        <f>'Rekapitulace stavby'!AN8</f>
        <v>4. 6. 2019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56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4" t="s">
        <v>24</v>
      </c>
      <c r="E14" s="39"/>
      <c r="F14" s="39"/>
      <c r="G14" s="39"/>
      <c r="H14" s="39"/>
      <c r="I14" s="158" t="s">
        <v>25</v>
      </c>
      <c r="J14" s="142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">
        <v>26</v>
      </c>
      <c r="F15" s="39"/>
      <c r="G15" s="39"/>
      <c r="H15" s="39"/>
      <c r="I15" s="158" t="s">
        <v>27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56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4" t="s">
        <v>28</v>
      </c>
      <c r="E17" s="39"/>
      <c r="F17" s="39"/>
      <c r="G17" s="39"/>
      <c r="H17" s="39"/>
      <c r="I17" s="158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8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56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4" t="s">
        <v>30</v>
      </c>
      <c r="E20" s="39"/>
      <c r="F20" s="39"/>
      <c r="G20" s="39"/>
      <c r="H20" s="39"/>
      <c r="I20" s="158" t="s">
        <v>25</v>
      </c>
      <c r="J20" s="142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">
        <v>31</v>
      </c>
      <c r="F21" s="39"/>
      <c r="G21" s="39"/>
      <c r="H21" s="39"/>
      <c r="I21" s="158" t="s">
        <v>27</v>
      </c>
      <c r="J21" s="14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56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4" t="s">
        <v>33</v>
      </c>
      <c r="E23" s="39"/>
      <c r="F23" s="39"/>
      <c r="G23" s="39"/>
      <c r="H23" s="39"/>
      <c r="I23" s="158" t="s">
        <v>25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">
        <v>34</v>
      </c>
      <c r="F24" s="39"/>
      <c r="G24" s="39"/>
      <c r="H24" s="39"/>
      <c r="I24" s="158" t="s">
        <v>27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56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4" t="s">
        <v>35</v>
      </c>
      <c r="E26" s="39"/>
      <c r="F26" s="39"/>
      <c r="G26" s="39"/>
      <c r="H26" s="39"/>
      <c r="I26" s="156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0"/>
      <c r="B27" s="161"/>
      <c r="C27" s="160"/>
      <c r="D27" s="160"/>
      <c r="E27" s="162" t="s">
        <v>1</v>
      </c>
      <c r="F27" s="162"/>
      <c r="G27" s="162"/>
      <c r="H27" s="162"/>
      <c r="I27" s="163"/>
      <c r="J27" s="160"/>
      <c r="K27" s="160"/>
      <c r="L27" s="164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56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65"/>
      <c r="E29" s="165"/>
      <c r="F29" s="165"/>
      <c r="G29" s="165"/>
      <c r="H29" s="165"/>
      <c r="I29" s="166"/>
      <c r="J29" s="165"/>
      <c r="K29" s="165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7" t="s">
        <v>36</v>
      </c>
      <c r="E30" s="39"/>
      <c r="F30" s="39"/>
      <c r="G30" s="39"/>
      <c r="H30" s="39"/>
      <c r="I30" s="156"/>
      <c r="J30" s="168">
        <f>ROUND(J135,2)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5"/>
      <c r="E31" s="165"/>
      <c r="F31" s="165"/>
      <c r="G31" s="165"/>
      <c r="H31" s="165"/>
      <c r="I31" s="166"/>
      <c r="J31" s="165"/>
      <c r="K31" s="165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9" t="s">
        <v>38</v>
      </c>
      <c r="G32" s="39"/>
      <c r="H32" s="39"/>
      <c r="I32" s="170" t="s">
        <v>37</v>
      </c>
      <c r="J32" s="169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71" t="s">
        <v>40</v>
      </c>
      <c r="E33" s="154" t="s">
        <v>41</v>
      </c>
      <c r="F33" s="172">
        <f>ROUND((SUM(BE135:BE574)),2)</f>
        <v>0</v>
      </c>
      <c r="G33" s="39"/>
      <c r="H33" s="39"/>
      <c r="I33" s="173">
        <v>0.21</v>
      </c>
      <c r="J33" s="172">
        <f>ROUND(((SUM(BE135:BE574))*I33),2)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4" t="s">
        <v>42</v>
      </c>
      <c r="F34" s="172">
        <f>ROUND((SUM(BF135:BF574)),2)</f>
        <v>0</v>
      </c>
      <c r="G34" s="39"/>
      <c r="H34" s="39"/>
      <c r="I34" s="173">
        <v>0.15</v>
      </c>
      <c r="J34" s="172">
        <f>ROUND(((SUM(BF135:BF574))*I34),2)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4" t="s">
        <v>43</v>
      </c>
      <c r="F35" s="172">
        <f>ROUND((SUM(BG135:BG574)),2)</f>
        <v>0</v>
      </c>
      <c r="G35" s="39"/>
      <c r="H35" s="39"/>
      <c r="I35" s="173">
        <v>0.21</v>
      </c>
      <c r="J35" s="172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4" t="s">
        <v>44</v>
      </c>
      <c r="F36" s="172">
        <f>ROUND((SUM(BH135:BH574)),2)</f>
        <v>0</v>
      </c>
      <c r="G36" s="39"/>
      <c r="H36" s="39"/>
      <c r="I36" s="173">
        <v>0.15</v>
      </c>
      <c r="J36" s="172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4" t="s">
        <v>45</v>
      </c>
      <c r="F37" s="172">
        <f>ROUND((SUM(BI135:BI574)),2)</f>
        <v>0</v>
      </c>
      <c r="G37" s="39"/>
      <c r="H37" s="39"/>
      <c r="I37" s="173">
        <v>0</v>
      </c>
      <c r="J37" s="17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56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74"/>
      <c r="D39" s="175" t="s">
        <v>46</v>
      </c>
      <c r="E39" s="176"/>
      <c r="F39" s="176"/>
      <c r="G39" s="177" t="s">
        <v>47</v>
      </c>
      <c r="H39" s="178" t="s">
        <v>48</v>
      </c>
      <c r="I39" s="179"/>
      <c r="J39" s="180">
        <f>SUM(J30:J37)</f>
        <v>0</v>
      </c>
      <c r="K39" s="181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56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47"/>
      <c r="L41" s="21"/>
    </row>
    <row r="42" spans="2:12" s="1" customFormat="1" ht="14.4" customHeight="1">
      <c r="B42" s="21"/>
      <c r="I42" s="147"/>
      <c r="L42" s="21"/>
    </row>
    <row r="43" spans="2:12" s="1" customFormat="1" ht="14.4" customHeight="1">
      <c r="B43" s="21"/>
      <c r="I43" s="147"/>
      <c r="L43" s="21"/>
    </row>
    <row r="44" spans="2:12" s="1" customFormat="1" ht="14.4" customHeight="1">
      <c r="B44" s="21"/>
      <c r="I44" s="147"/>
      <c r="L44" s="21"/>
    </row>
    <row r="45" spans="2:12" s="1" customFormat="1" ht="14.4" customHeight="1">
      <c r="B45" s="21"/>
      <c r="I45" s="147"/>
      <c r="L45" s="21"/>
    </row>
    <row r="46" spans="2:12" s="1" customFormat="1" ht="14.4" customHeight="1">
      <c r="B46" s="21"/>
      <c r="I46" s="147"/>
      <c r="L46" s="21"/>
    </row>
    <row r="47" spans="2:12" s="1" customFormat="1" ht="14.4" customHeight="1">
      <c r="B47" s="21"/>
      <c r="I47" s="147"/>
      <c r="L47" s="21"/>
    </row>
    <row r="48" spans="2:12" s="1" customFormat="1" ht="14.4" customHeight="1">
      <c r="B48" s="21"/>
      <c r="I48" s="147"/>
      <c r="L48" s="21"/>
    </row>
    <row r="49" spans="2:12" s="1" customFormat="1" ht="14.4" customHeight="1">
      <c r="B49" s="21"/>
      <c r="I49" s="147"/>
      <c r="L49" s="21"/>
    </row>
    <row r="50" spans="2:12" s="2" customFormat="1" ht="14.4" customHeight="1">
      <c r="B50" s="64"/>
      <c r="D50" s="182" t="s">
        <v>49</v>
      </c>
      <c r="E50" s="183"/>
      <c r="F50" s="183"/>
      <c r="G50" s="182" t="s">
        <v>50</v>
      </c>
      <c r="H50" s="183"/>
      <c r="I50" s="184"/>
      <c r="J50" s="183"/>
      <c r="K50" s="183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85" t="s">
        <v>51</v>
      </c>
      <c r="E61" s="186"/>
      <c r="F61" s="187" t="s">
        <v>52</v>
      </c>
      <c r="G61" s="185" t="s">
        <v>51</v>
      </c>
      <c r="H61" s="186"/>
      <c r="I61" s="188"/>
      <c r="J61" s="189" t="s">
        <v>52</v>
      </c>
      <c r="K61" s="18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82" t="s">
        <v>53</v>
      </c>
      <c r="E65" s="190"/>
      <c r="F65" s="190"/>
      <c r="G65" s="182" t="s">
        <v>54</v>
      </c>
      <c r="H65" s="190"/>
      <c r="I65" s="191"/>
      <c r="J65" s="190"/>
      <c r="K65" s="19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85" t="s">
        <v>51</v>
      </c>
      <c r="E76" s="186"/>
      <c r="F76" s="187" t="s">
        <v>52</v>
      </c>
      <c r="G76" s="185" t="s">
        <v>51</v>
      </c>
      <c r="H76" s="186"/>
      <c r="I76" s="188"/>
      <c r="J76" s="189" t="s">
        <v>52</v>
      </c>
      <c r="K76" s="18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92"/>
      <c r="C77" s="193"/>
      <c r="D77" s="193"/>
      <c r="E77" s="193"/>
      <c r="F77" s="193"/>
      <c r="G77" s="193"/>
      <c r="H77" s="193"/>
      <c r="I77" s="194"/>
      <c r="J77" s="193"/>
      <c r="K77" s="19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5"/>
      <c r="C81" s="196"/>
      <c r="D81" s="196"/>
      <c r="E81" s="196"/>
      <c r="F81" s="196"/>
      <c r="G81" s="196"/>
      <c r="H81" s="196"/>
      <c r="I81" s="197"/>
      <c r="J81" s="196"/>
      <c r="K81" s="19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129</v>
      </c>
      <c r="D82" s="41"/>
      <c r="E82" s="41"/>
      <c r="F82" s="41"/>
      <c r="G82" s="41"/>
      <c r="H82" s="41"/>
      <c r="I82" s="156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6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56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3.25" customHeight="1">
      <c r="A85" s="39"/>
      <c r="B85" s="40"/>
      <c r="C85" s="41"/>
      <c r="D85" s="41"/>
      <c r="E85" s="198" t="str">
        <f>E7</f>
        <v>Stavební úpravy a zateplení objektu pro sociální bydlená ul.Jičínská č.p.156,Valašské Meziříčí</v>
      </c>
      <c r="F85" s="33"/>
      <c r="G85" s="33"/>
      <c r="H85" s="33"/>
      <c r="I85" s="156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125</v>
      </c>
      <c r="D86" s="41"/>
      <c r="E86" s="41"/>
      <c r="F86" s="41"/>
      <c r="G86" s="41"/>
      <c r="H86" s="41"/>
      <c r="I86" s="156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02 - Zateplení vnější části a výměna vnějších výplní</v>
      </c>
      <c r="F87" s="41"/>
      <c r="G87" s="41"/>
      <c r="H87" s="41"/>
      <c r="I87" s="156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56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Valašské Meziříčí</v>
      </c>
      <c r="G89" s="41"/>
      <c r="H89" s="41"/>
      <c r="I89" s="158" t="s">
        <v>22</v>
      </c>
      <c r="J89" s="80" t="str">
        <f>IF(J12="","",J12)</f>
        <v>4. 6. 2019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56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54.45" customHeight="1">
      <c r="A91" s="39"/>
      <c r="B91" s="40"/>
      <c r="C91" s="33" t="s">
        <v>24</v>
      </c>
      <c r="D91" s="41"/>
      <c r="E91" s="41"/>
      <c r="F91" s="28" t="str">
        <f>E15</f>
        <v>Město Valašské Meziříčí</v>
      </c>
      <c r="G91" s="41"/>
      <c r="H91" s="41"/>
      <c r="I91" s="158" t="s">
        <v>30</v>
      </c>
      <c r="J91" s="37" t="str">
        <f>E21</f>
        <v xml:space="preserve">S WHG s.r.o.Ořešská 873,Řeporyje,155 00 Praha 5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158" t="s">
        <v>33</v>
      </c>
      <c r="J92" s="37" t="str">
        <f>E24</f>
        <v>Fajfrová Irena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56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9" t="s">
        <v>130</v>
      </c>
      <c r="D94" s="200"/>
      <c r="E94" s="200"/>
      <c r="F94" s="200"/>
      <c r="G94" s="200"/>
      <c r="H94" s="200"/>
      <c r="I94" s="201"/>
      <c r="J94" s="202" t="s">
        <v>131</v>
      </c>
      <c r="K94" s="20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56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203" t="s">
        <v>132</v>
      </c>
      <c r="D96" s="41"/>
      <c r="E96" s="41"/>
      <c r="F96" s="41"/>
      <c r="G96" s="41"/>
      <c r="H96" s="41"/>
      <c r="I96" s="156"/>
      <c r="J96" s="111">
        <f>J135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133</v>
      </c>
    </row>
    <row r="97" spans="1:31" s="9" customFormat="1" ht="24.95" customHeight="1">
      <c r="A97" s="9"/>
      <c r="B97" s="204"/>
      <c r="C97" s="205"/>
      <c r="D97" s="206" t="s">
        <v>134</v>
      </c>
      <c r="E97" s="207"/>
      <c r="F97" s="207"/>
      <c r="G97" s="207"/>
      <c r="H97" s="207"/>
      <c r="I97" s="208"/>
      <c r="J97" s="209">
        <f>J136</f>
        <v>0</v>
      </c>
      <c r="K97" s="205"/>
      <c r="L97" s="21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11"/>
      <c r="C98" s="134"/>
      <c r="D98" s="212" t="s">
        <v>135</v>
      </c>
      <c r="E98" s="213"/>
      <c r="F98" s="213"/>
      <c r="G98" s="213"/>
      <c r="H98" s="213"/>
      <c r="I98" s="214"/>
      <c r="J98" s="215">
        <f>J137</f>
        <v>0</v>
      </c>
      <c r="K98" s="134"/>
      <c r="L98" s="21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11"/>
      <c r="C99" s="134"/>
      <c r="D99" s="212" t="s">
        <v>136</v>
      </c>
      <c r="E99" s="213"/>
      <c r="F99" s="213"/>
      <c r="G99" s="213"/>
      <c r="H99" s="213"/>
      <c r="I99" s="214"/>
      <c r="J99" s="215">
        <f>J158</f>
        <v>0</v>
      </c>
      <c r="K99" s="134"/>
      <c r="L99" s="21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11"/>
      <c r="C100" s="134"/>
      <c r="D100" s="212" t="s">
        <v>137</v>
      </c>
      <c r="E100" s="213"/>
      <c r="F100" s="213"/>
      <c r="G100" s="213"/>
      <c r="H100" s="213"/>
      <c r="I100" s="214"/>
      <c r="J100" s="215">
        <f>J168</f>
        <v>0</v>
      </c>
      <c r="K100" s="134"/>
      <c r="L100" s="21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1"/>
      <c r="C101" s="134"/>
      <c r="D101" s="212" t="s">
        <v>138</v>
      </c>
      <c r="E101" s="213"/>
      <c r="F101" s="213"/>
      <c r="G101" s="213"/>
      <c r="H101" s="213"/>
      <c r="I101" s="214"/>
      <c r="J101" s="215">
        <f>J369</f>
        <v>0</v>
      </c>
      <c r="K101" s="134"/>
      <c r="L101" s="21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1"/>
      <c r="C102" s="134"/>
      <c r="D102" s="212" t="s">
        <v>139</v>
      </c>
      <c r="E102" s="213"/>
      <c r="F102" s="213"/>
      <c r="G102" s="213"/>
      <c r="H102" s="213"/>
      <c r="I102" s="214"/>
      <c r="J102" s="215">
        <f>J408</f>
        <v>0</v>
      </c>
      <c r="K102" s="134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1"/>
      <c r="C103" s="134"/>
      <c r="D103" s="212" t="s">
        <v>140</v>
      </c>
      <c r="E103" s="213"/>
      <c r="F103" s="213"/>
      <c r="G103" s="213"/>
      <c r="H103" s="213"/>
      <c r="I103" s="214"/>
      <c r="J103" s="215">
        <f>J413</f>
        <v>0</v>
      </c>
      <c r="K103" s="134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204"/>
      <c r="C104" s="205"/>
      <c r="D104" s="206" t="s">
        <v>141</v>
      </c>
      <c r="E104" s="207"/>
      <c r="F104" s="207"/>
      <c r="G104" s="207"/>
      <c r="H104" s="207"/>
      <c r="I104" s="208"/>
      <c r="J104" s="209">
        <f>J415</f>
        <v>0</v>
      </c>
      <c r="K104" s="205"/>
      <c r="L104" s="210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211"/>
      <c r="C105" s="134"/>
      <c r="D105" s="212" t="s">
        <v>142</v>
      </c>
      <c r="E105" s="213"/>
      <c r="F105" s="213"/>
      <c r="G105" s="213"/>
      <c r="H105" s="213"/>
      <c r="I105" s="214"/>
      <c r="J105" s="215">
        <f>J416</f>
        <v>0</v>
      </c>
      <c r="K105" s="134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1"/>
      <c r="C106" s="134"/>
      <c r="D106" s="212" t="s">
        <v>143</v>
      </c>
      <c r="E106" s="213"/>
      <c r="F106" s="213"/>
      <c r="G106" s="213"/>
      <c r="H106" s="213"/>
      <c r="I106" s="214"/>
      <c r="J106" s="215">
        <f>J430</f>
        <v>0</v>
      </c>
      <c r="K106" s="134"/>
      <c r="L106" s="21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1"/>
      <c r="C107" s="134"/>
      <c r="D107" s="212" t="s">
        <v>144</v>
      </c>
      <c r="E107" s="213"/>
      <c r="F107" s="213"/>
      <c r="G107" s="213"/>
      <c r="H107" s="213"/>
      <c r="I107" s="214"/>
      <c r="J107" s="215">
        <f>J447</f>
        <v>0</v>
      </c>
      <c r="K107" s="134"/>
      <c r="L107" s="21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11"/>
      <c r="C108" s="134"/>
      <c r="D108" s="212" t="s">
        <v>145</v>
      </c>
      <c r="E108" s="213"/>
      <c r="F108" s="213"/>
      <c r="G108" s="213"/>
      <c r="H108" s="213"/>
      <c r="I108" s="214"/>
      <c r="J108" s="215">
        <f>J458</f>
        <v>0</v>
      </c>
      <c r="K108" s="134"/>
      <c r="L108" s="21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1"/>
      <c r="C109" s="134"/>
      <c r="D109" s="212" t="s">
        <v>146</v>
      </c>
      <c r="E109" s="213"/>
      <c r="F109" s="213"/>
      <c r="G109" s="213"/>
      <c r="H109" s="213"/>
      <c r="I109" s="214"/>
      <c r="J109" s="215">
        <f>J492</f>
        <v>0</v>
      </c>
      <c r="K109" s="134"/>
      <c r="L109" s="21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11"/>
      <c r="C110" s="134"/>
      <c r="D110" s="212" t="s">
        <v>147</v>
      </c>
      <c r="E110" s="213"/>
      <c r="F110" s="213"/>
      <c r="G110" s="213"/>
      <c r="H110" s="213"/>
      <c r="I110" s="214"/>
      <c r="J110" s="215">
        <f>J533</f>
        <v>0</v>
      </c>
      <c r="K110" s="134"/>
      <c r="L110" s="21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11"/>
      <c r="C111" s="134"/>
      <c r="D111" s="212" t="s">
        <v>148</v>
      </c>
      <c r="E111" s="213"/>
      <c r="F111" s="213"/>
      <c r="G111" s="213"/>
      <c r="H111" s="213"/>
      <c r="I111" s="214"/>
      <c r="J111" s="215">
        <f>J541</f>
        <v>0</v>
      </c>
      <c r="K111" s="134"/>
      <c r="L111" s="21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1"/>
      <c r="C112" s="134"/>
      <c r="D112" s="212" t="s">
        <v>149</v>
      </c>
      <c r="E112" s="213"/>
      <c r="F112" s="213"/>
      <c r="G112" s="213"/>
      <c r="H112" s="213"/>
      <c r="I112" s="214"/>
      <c r="J112" s="215">
        <f>J550</f>
        <v>0</v>
      </c>
      <c r="K112" s="134"/>
      <c r="L112" s="21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11"/>
      <c r="C113" s="134"/>
      <c r="D113" s="212" t="s">
        <v>150</v>
      </c>
      <c r="E113" s="213"/>
      <c r="F113" s="213"/>
      <c r="G113" s="213"/>
      <c r="H113" s="213"/>
      <c r="I113" s="214"/>
      <c r="J113" s="215">
        <f>J552</f>
        <v>0</v>
      </c>
      <c r="K113" s="134"/>
      <c r="L113" s="21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9" customFormat="1" ht="24.95" customHeight="1">
      <c r="A114" s="9"/>
      <c r="B114" s="204"/>
      <c r="C114" s="205"/>
      <c r="D114" s="206" t="s">
        <v>151</v>
      </c>
      <c r="E114" s="207"/>
      <c r="F114" s="207"/>
      <c r="G114" s="207"/>
      <c r="H114" s="207"/>
      <c r="I114" s="208"/>
      <c r="J114" s="209">
        <f>J572</f>
        <v>0</v>
      </c>
      <c r="K114" s="205"/>
      <c r="L114" s="210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10" customFormat="1" ht="19.9" customHeight="1">
      <c r="A115" s="10"/>
      <c r="B115" s="211"/>
      <c r="C115" s="134"/>
      <c r="D115" s="212" t="s">
        <v>152</v>
      </c>
      <c r="E115" s="213"/>
      <c r="F115" s="213"/>
      <c r="G115" s="213"/>
      <c r="H115" s="213"/>
      <c r="I115" s="214"/>
      <c r="J115" s="215">
        <f>J573</f>
        <v>0</v>
      </c>
      <c r="K115" s="134"/>
      <c r="L115" s="216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2" customFormat="1" ht="21.8" customHeight="1">
      <c r="A116" s="39"/>
      <c r="B116" s="40"/>
      <c r="C116" s="41"/>
      <c r="D116" s="41"/>
      <c r="E116" s="41"/>
      <c r="F116" s="41"/>
      <c r="G116" s="41"/>
      <c r="H116" s="41"/>
      <c r="I116" s="156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67"/>
      <c r="C117" s="68"/>
      <c r="D117" s="68"/>
      <c r="E117" s="68"/>
      <c r="F117" s="68"/>
      <c r="G117" s="68"/>
      <c r="H117" s="68"/>
      <c r="I117" s="194"/>
      <c r="J117" s="68"/>
      <c r="K117" s="68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21" spans="1:31" s="2" customFormat="1" ht="6.95" customHeight="1">
      <c r="A121" s="39"/>
      <c r="B121" s="69"/>
      <c r="C121" s="70"/>
      <c r="D121" s="70"/>
      <c r="E121" s="70"/>
      <c r="F121" s="70"/>
      <c r="G121" s="70"/>
      <c r="H121" s="70"/>
      <c r="I121" s="197"/>
      <c r="J121" s="70"/>
      <c r="K121" s="70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24.95" customHeight="1">
      <c r="A122" s="39"/>
      <c r="B122" s="40"/>
      <c r="C122" s="24" t="s">
        <v>153</v>
      </c>
      <c r="D122" s="41"/>
      <c r="E122" s="41"/>
      <c r="F122" s="41"/>
      <c r="G122" s="41"/>
      <c r="H122" s="41"/>
      <c r="I122" s="156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156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16</v>
      </c>
      <c r="D124" s="41"/>
      <c r="E124" s="41"/>
      <c r="F124" s="41"/>
      <c r="G124" s="41"/>
      <c r="H124" s="41"/>
      <c r="I124" s="156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23.25" customHeight="1">
      <c r="A125" s="39"/>
      <c r="B125" s="40"/>
      <c r="C125" s="41"/>
      <c r="D125" s="41"/>
      <c r="E125" s="198" t="str">
        <f>E7</f>
        <v>Stavební úpravy a zateplení objektu pro sociální bydlená ul.Jičínská č.p.156,Valašské Meziříčí</v>
      </c>
      <c r="F125" s="33"/>
      <c r="G125" s="33"/>
      <c r="H125" s="33"/>
      <c r="I125" s="156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125</v>
      </c>
      <c r="D126" s="41"/>
      <c r="E126" s="41"/>
      <c r="F126" s="41"/>
      <c r="G126" s="41"/>
      <c r="H126" s="41"/>
      <c r="I126" s="156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6.5" customHeight="1">
      <c r="A127" s="39"/>
      <c r="B127" s="40"/>
      <c r="C127" s="41"/>
      <c r="D127" s="41"/>
      <c r="E127" s="77" t="str">
        <f>E9</f>
        <v>SO 02 - Zateplení vnější části a výměna vnějších výplní</v>
      </c>
      <c r="F127" s="41"/>
      <c r="G127" s="41"/>
      <c r="H127" s="41"/>
      <c r="I127" s="156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156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2" customHeight="1">
      <c r="A129" s="39"/>
      <c r="B129" s="40"/>
      <c r="C129" s="33" t="s">
        <v>20</v>
      </c>
      <c r="D129" s="41"/>
      <c r="E129" s="41"/>
      <c r="F129" s="28" t="str">
        <f>F12</f>
        <v>Valašské Meziříčí</v>
      </c>
      <c r="G129" s="41"/>
      <c r="H129" s="41"/>
      <c r="I129" s="158" t="s">
        <v>22</v>
      </c>
      <c r="J129" s="80" t="str">
        <f>IF(J12="","",J12)</f>
        <v>4. 6. 2019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6.95" customHeight="1">
      <c r="A130" s="39"/>
      <c r="B130" s="40"/>
      <c r="C130" s="41"/>
      <c r="D130" s="41"/>
      <c r="E130" s="41"/>
      <c r="F130" s="41"/>
      <c r="G130" s="41"/>
      <c r="H130" s="41"/>
      <c r="I130" s="156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54.45" customHeight="1">
      <c r="A131" s="39"/>
      <c r="B131" s="40"/>
      <c r="C131" s="33" t="s">
        <v>24</v>
      </c>
      <c r="D131" s="41"/>
      <c r="E131" s="41"/>
      <c r="F131" s="28" t="str">
        <f>E15</f>
        <v>Město Valašské Meziříčí</v>
      </c>
      <c r="G131" s="41"/>
      <c r="H131" s="41"/>
      <c r="I131" s="158" t="s">
        <v>30</v>
      </c>
      <c r="J131" s="37" t="str">
        <f>E21</f>
        <v xml:space="preserve">S WHG s.r.o.Ořešská 873,Řeporyje,155 00 Praha 5 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5.15" customHeight="1">
      <c r="A132" s="39"/>
      <c r="B132" s="40"/>
      <c r="C132" s="33" t="s">
        <v>28</v>
      </c>
      <c r="D132" s="41"/>
      <c r="E132" s="41"/>
      <c r="F132" s="28" t="str">
        <f>IF(E18="","",E18)</f>
        <v>Vyplň údaj</v>
      </c>
      <c r="G132" s="41"/>
      <c r="H132" s="41"/>
      <c r="I132" s="158" t="s">
        <v>33</v>
      </c>
      <c r="J132" s="37" t="str">
        <f>E24</f>
        <v>Fajfrová Irena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0.3" customHeight="1">
      <c r="A133" s="39"/>
      <c r="B133" s="40"/>
      <c r="C133" s="41"/>
      <c r="D133" s="41"/>
      <c r="E133" s="41"/>
      <c r="F133" s="41"/>
      <c r="G133" s="41"/>
      <c r="H133" s="41"/>
      <c r="I133" s="156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11" customFormat="1" ht="29.25" customHeight="1">
      <c r="A134" s="217"/>
      <c r="B134" s="218"/>
      <c r="C134" s="219" t="s">
        <v>154</v>
      </c>
      <c r="D134" s="220" t="s">
        <v>61</v>
      </c>
      <c r="E134" s="220" t="s">
        <v>57</v>
      </c>
      <c r="F134" s="220" t="s">
        <v>58</v>
      </c>
      <c r="G134" s="220" t="s">
        <v>155</v>
      </c>
      <c r="H134" s="220" t="s">
        <v>156</v>
      </c>
      <c r="I134" s="221" t="s">
        <v>157</v>
      </c>
      <c r="J134" s="220" t="s">
        <v>131</v>
      </c>
      <c r="K134" s="222" t="s">
        <v>158</v>
      </c>
      <c r="L134" s="223"/>
      <c r="M134" s="101" t="s">
        <v>1</v>
      </c>
      <c r="N134" s="102" t="s">
        <v>40</v>
      </c>
      <c r="O134" s="102" t="s">
        <v>159</v>
      </c>
      <c r="P134" s="102" t="s">
        <v>160</v>
      </c>
      <c r="Q134" s="102" t="s">
        <v>161</v>
      </c>
      <c r="R134" s="102" t="s">
        <v>162</v>
      </c>
      <c r="S134" s="102" t="s">
        <v>163</v>
      </c>
      <c r="T134" s="103" t="s">
        <v>164</v>
      </c>
      <c r="U134" s="217"/>
      <c r="V134" s="217"/>
      <c r="W134" s="217"/>
      <c r="X134" s="217"/>
      <c r="Y134" s="217"/>
      <c r="Z134" s="217"/>
      <c r="AA134" s="217"/>
      <c r="AB134" s="217"/>
      <c r="AC134" s="217"/>
      <c r="AD134" s="217"/>
      <c r="AE134" s="217"/>
    </row>
    <row r="135" spans="1:63" s="2" customFormat="1" ht="22.8" customHeight="1">
      <c r="A135" s="39"/>
      <c r="B135" s="40"/>
      <c r="C135" s="108" t="s">
        <v>165</v>
      </c>
      <c r="D135" s="41"/>
      <c r="E135" s="41"/>
      <c r="F135" s="41"/>
      <c r="G135" s="41"/>
      <c r="H135" s="41"/>
      <c r="I135" s="156"/>
      <c r="J135" s="224">
        <f>BK135</f>
        <v>0</v>
      </c>
      <c r="K135" s="41"/>
      <c r="L135" s="45"/>
      <c r="M135" s="104"/>
      <c r="N135" s="225"/>
      <c r="O135" s="105"/>
      <c r="P135" s="226">
        <f>P136+P415+P572</f>
        <v>0</v>
      </c>
      <c r="Q135" s="105"/>
      <c r="R135" s="226">
        <f>R136+R415+R572</f>
        <v>168.19277799999998</v>
      </c>
      <c r="S135" s="105"/>
      <c r="T135" s="227">
        <f>T136+T415+T572</f>
        <v>35.7448277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75</v>
      </c>
      <c r="AU135" s="18" t="s">
        <v>133</v>
      </c>
      <c r="BK135" s="228">
        <f>BK136+BK415+BK572</f>
        <v>0</v>
      </c>
    </row>
    <row r="136" spans="1:63" s="12" customFormat="1" ht="25.9" customHeight="1">
      <c r="A136" s="12"/>
      <c r="B136" s="229"/>
      <c r="C136" s="230"/>
      <c r="D136" s="231" t="s">
        <v>75</v>
      </c>
      <c r="E136" s="232" t="s">
        <v>166</v>
      </c>
      <c r="F136" s="232" t="s">
        <v>167</v>
      </c>
      <c r="G136" s="230"/>
      <c r="H136" s="230"/>
      <c r="I136" s="233"/>
      <c r="J136" s="234">
        <f>BK136</f>
        <v>0</v>
      </c>
      <c r="K136" s="230"/>
      <c r="L136" s="235"/>
      <c r="M136" s="236"/>
      <c r="N136" s="237"/>
      <c r="O136" s="237"/>
      <c r="P136" s="238">
        <f>P137+P158+P168+P369+P408+P413</f>
        <v>0</v>
      </c>
      <c r="Q136" s="237"/>
      <c r="R136" s="238">
        <f>R137+R158+R168+R369+R408+R413</f>
        <v>148.93167831999997</v>
      </c>
      <c r="S136" s="237"/>
      <c r="T136" s="239">
        <f>T137+T158+T168+T369+T408+T413</f>
        <v>28.117425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40" t="s">
        <v>84</v>
      </c>
      <c r="AT136" s="241" t="s">
        <v>75</v>
      </c>
      <c r="AU136" s="241" t="s">
        <v>76</v>
      </c>
      <c r="AY136" s="240" t="s">
        <v>168</v>
      </c>
      <c r="BK136" s="242">
        <f>BK137+BK158+BK168+BK369+BK408+BK413</f>
        <v>0</v>
      </c>
    </row>
    <row r="137" spans="1:63" s="12" customFormat="1" ht="22.8" customHeight="1">
      <c r="A137" s="12"/>
      <c r="B137" s="229"/>
      <c r="C137" s="230"/>
      <c r="D137" s="231" t="s">
        <v>75</v>
      </c>
      <c r="E137" s="243" t="s">
        <v>84</v>
      </c>
      <c r="F137" s="243" t="s">
        <v>169</v>
      </c>
      <c r="G137" s="230"/>
      <c r="H137" s="230"/>
      <c r="I137" s="233"/>
      <c r="J137" s="244">
        <f>BK137</f>
        <v>0</v>
      </c>
      <c r="K137" s="230"/>
      <c r="L137" s="235"/>
      <c r="M137" s="236"/>
      <c r="N137" s="237"/>
      <c r="O137" s="237"/>
      <c r="P137" s="238">
        <f>SUM(P138:P157)</f>
        <v>0</v>
      </c>
      <c r="Q137" s="237"/>
      <c r="R137" s="238">
        <f>SUM(R138:R157)</f>
        <v>70.21</v>
      </c>
      <c r="S137" s="237"/>
      <c r="T137" s="239">
        <f>SUM(T138:T157)</f>
        <v>16.142775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84</v>
      </c>
      <c r="AT137" s="241" t="s">
        <v>75</v>
      </c>
      <c r="AU137" s="241" t="s">
        <v>84</v>
      </c>
      <c r="AY137" s="240" t="s">
        <v>168</v>
      </c>
      <c r="BK137" s="242">
        <f>SUM(BK138:BK157)</f>
        <v>0</v>
      </c>
    </row>
    <row r="138" spans="1:65" s="2" customFormat="1" ht="21.75" customHeight="1">
      <c r="A138" s="39"/>
      <c r="B138" s="40"/>
      <c r="C138" s="245" t="s">
        <v>84</v>
      </c>
      <c r="D138" s="245" t="s">
        <v>170</v>
      </c>
      <c r="E138" s="246" t="s">
        <v>171</v>
      </c>
      <c r="F138" s="247" t="s">
        <v>172</v>
      </c>
      <c r="G138" s="248" t="s">
        <v>173</v>
      </c>
      <c r="H138" s="249">
        <v>63.305</v>
      </c>
      <c r="I138" s="250"/>
      <c r="J138" s="251">
        <f>ROUND(I138*H138,2)</f>
        <v>0</v>
      </c>
      <c r="K138" s="247" t="s">
        <v>174</v>
      </c>
      <c r="L138" s="45"/>
      <c r="M138" s="252" t="s">
        <v>1</v>
      </c>
      <c r="N138" s="253" t="s">
        <v>42</v>
      </c>
      <c r="O138" s="92"/>
      <c r="P138" s="254">
        <f>O138*H138</f>
        <v>0</v>
      </c>
      <c r="Q138" s="254">
        <v>0</v>
      </c>
      <c r="R138" s="254">
        <f>Q138*H138</f>
        <v>0</v>
      </c>
      <c r="S138" s="254">
        <v>0.255</v>
      </c>
      <c r="T138" s="255">
        <f>S138*H138</f>
        <v>16.142775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6" t="s">
        <v>175</v>
      </c>
      <c r="AT138" s="256" t="s">
        <v>170</v>
      </c>
      <c r="AU138" s="256" t="s">
        <v>92</v>
      </c>
      <c r="AY138" s="18" t="s">
        <v>168</v>
      </c>
      <c r="BE138" s="257">
        <f>IF(N138="základní",J138,0)</f>
        <v>0</v>
      </c>
      <c r="BF138" s="257">
        <f>IF(N138="snížená",J138,0)</f>
        <v>0</v>
      </c>
      <c r="BG138" s="257">
        <f>IF(N138="zákl. přenesená",J138,0)</f>
        <v>0</v>
      </c>
      <c r="BH138" s="257">
        <f>IF(N138="sníž. přenesená",J138,0)</f>
        <v>0</v>
      </c>
      <c r="BI138" s="257">
        <f>IF(N138="nulová",J138,0)</f>
        <v>0</v>
      </c>
      <c r="BJ138" s="18" t="s">
        <v>92</v>
      </c>
      <c r="BK138" s="257">
        <f>ROUND(I138*H138,2)</f>
        <v>0</v>
      </c>
      <c r="BL138" s="18" t="s">
        <v>175</v>
      </c>
      <c r="BM138" s="256" t="s">
        <v>176</v>
      </c>
    </row>
    <row r="139" spans="1:51" s="13" customFormat="1" ht="12">
      <c r="A139" s="13"/>
      <c r="B139" s="258"/>
      <c r="C139" s="259"/>
      <c r="D139" s="260" t="s">
        <v>177</v>
      </c>
      <c r="E139" s="261" t="s">
        <v>1</v>
      </c>
      <c r="F139" s="262" t="s">
        <v>178</v>
      </c>
      <c r="G139" s="259"/>
      <c r="H139" s="261" t="s">
        <v>1</v>
      </c>
      <c r="I139" s="263"/>
      <c r="J139" s="259"/>
      <c r="K139" s="259"/>
      <c r="L139" s="264"/>
      <c r="M139" s="265"/>
      <c r="N139" s="266"/>
      <c r="O139" s="266"/>
      <c r="P139" s="266"/>
      <c r="Q139" s="266"/>
      <c r="R139" s="266"/>
      <c r="S139" s="266"/>
      <c r="T139" s="26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8" t="s">
        <v>177</v>
      </c>
      <c r="AU139" s="268" t="s">
        <v>92</v>
      </c>
      <c r="AV139" s="13" t="s">
        <v>84</v>
      </c>
      <c r="AW139" s="13" t="s">
        <v>32</v>
      </c>
      <c r="AX139" s="13" t="s">
        <v>76</v>
      </c>
      <c r="AY139" s="268" t="s">
        <v>168</v>
      </c>
    </row>
    <row r="140" spans="1:51" s="14" customFormat="1" ht="12">
      <c r="A140" s="14"/>
      <c r="B140" s="269"/>
      <c r="C140" s="270"/>
      <c r="D140" s="260" t="s">
        <v>177</v>
      </c>
      <c r="E140" s="271" t="s">
        <v>1</v>
      </c>
      <c r="F140" s="272" t="s">
        <v>179</v>
      </c>
      <c r="G140" s="270"/>
      <c r="H140" s="273">
        <v>63.305</v>
      </c>
      <c r="I140" s="274"/>
      <c r="J140" s="270"/>
      <c r="K140" s="270"/>
      <c r="L140" s="275"/>
      <c r="M140" s="276"/>
      <c r="N140" s="277"/>
      <c r="O140" s="277"/>
      <c r="P140" s="277"/>
      <c r="Q140" s="277"/>
      <c r="R140" s="277"/>
      <c r="S140" s="277"/>
      <c r="T140" s="278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9" t="s">
        <v>177</v>
      </c>
      <c r="AU140" s="279" t="s">
        <v>92</v>
      </c>
      <c r="AV140" s="14" t="s">
        <v>92</v>
      </c>
      <c r="AW140" s="14" t="s">
        <v>32</v>
      </c>
      <c r="AX140" s="14" t="s">
        <v>84</v>
      </c>
      <c r="AY140" s="279" t="s">
        <v>168</v>
      </c>
    </row>
    <row r="141" spans="1:65" s="2" customFormat="1" ht="16.5" customHeight="1">
      <c r="A141" s="39"/>
      <c r="B141" s="40"/>
      <c r="C141" s="245" t="s">
        <v>92</v>
      </c>
      <c r="D141" s="245" t="s">
        <v>170</v>
      </c>
      <c r="E141" s="246" t="s">
        <v>180</v>
      </c>
      <c r="F141" s="247" t="s">
        <v>181</v>
      </c>
      <c r="G141" s="248" t="s">
        <v>182</v>
      </c>
      <c r="H141" s="249">
        <v>70.872</v>
      </c>
      <c r="I141" s="250"/>
      <c r="J141" s="251">
        <f>ROUND(I141*H141,2)</f>
        <v>0</v>
      </c>
      <c r="K141" s="247" t="s">
        <v>174</v>
      </c>
      <c r="L141" s="45"/>
      <c r="M141" s="252" t="s">
        <v>1</v>
      </c>
      <c r="N141" s="253" t="s">
        <v>42</v>
      </c>
      <c r="O141" s="92"/>
      <c r="P141" s="254">
        <f>O141*H141</f>
        <v>0</v>
      </c>
      <c r="Q141" s="254">
        <v>0</v>
      </c>
      <c r="R141" s="254">
        <f>Q141*H141</f>
        <v>0</v>
      </c>
      <c r="S141" s="254">
        <v>0</v>
      </c>
      <c r="T141" s="25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6" t="s">
        <v>175</v>
      </c>
      <c r="AT141" s="256" t="s">
        <v>170</v>
      </c>
      <c r="AU141" s="256" t="s">
        <v>92</v>
      </c>
      <c r="AY141" s="18" t="s">
        <v>168</v>
      </c>
      <c r="BE141" s="257">
        <f>IF(N141="základní",J141,0)</f>
        <v>0</v>
      </c>
      <c r="BF141" s="257">
        <f>IF(N141="snížená",J141,0)</f>
        <v>0</v>
      </c>
      <c r="BG141" s="257">
        <f>IF(N141="zákl. přenesená",J141,0)</f>
        <v>0</v>
      </c>
      <c r="BH141" s="257">
        <f>IF(N141="sníž. přenesená",J141,0)</f>
        <v>0</v>
      </c>
      <c r="BI141" s="257">
        <f>IF(N141="nulová",J141,0)</f>
        <v>0</v>
      </c>
      <c r="BJ141" s="18" t="s">
        <v>92</v>
      </c>
      <c r="BK141" s="257">
        <f>ROUND(I141*H141,2)</f>
        <v>0</v>
      </c>
      <c r="BL141" s="18" t="s">
        <v>175</v>
      </c>
      <c r="BM141" s="256" t="s">
        <v>183</v>
      </c>
    </row>
    <row r="142" spans="1:51" s="13" customFormat="1" ht="12">
      <c r="A142" s="13"/>
      <c r="B142" s="258"/>
      <c r="C142" s="259"/>
      <c r="D142" s="260" t="s">
        <v>177</v>
      </c>
      <c r="E142" s="261" t="s">
        <v>1</v>
      </c>
      <c r="F142" s="262" t="s">
        <v>184</v>
      </c>
      <c r="G142" s="259"/>
      <c r="H142" s="261" t="s">
        <v>1</v>
      </c>
      <c r="I142" s="263"/>
      <c r="J142" s="259"/>
      <c r="K142" s="259"/>
      <c r="L142" s="264"/>
      <c r="M142" s="265"/>
      <c r="N142" s="266"/>
      <c r="O142" s="266"/>
      <c r="P142" s="266"/>
      <c r="Q142" s="266"/>
      <c r="R142" s="266"/>
      <c r="S142" s="266"/>
      <c r="T142" s="26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8" t="s">
        <v>177</v>
      </c>
      <c r="AU142" s="268" t="s">
        <v>92</v>
      </c>
      <c r="AV142" s="13" t="s">
        <v>84</v>
      </c>
      <c r="AW142" s="13" t="s">
        <v>32</v>
      </c>
      <c r="AX142" s="13" t="s">
        <v>76</v>
      </c>
      <c r="AY142" s="268" t="s">
        <v>168</v>
      </c>
    </row>
    <row r="143" spans="1:51" s="14" customFormat="1" ht="12">
      <c r="A143" s="14"/>
      <c r="B143" s="269"/>
      <c r="C143" s="270"/>
      <c r="D143" s="260" t="s">
        <v>177</v>
      </c>
      <c r="E143" s="271" t="s">
        <v>126</v>
      </c>
      <c r="F143" s="272" t="s">
        <v>185</v>
      </c>
      <c r="G143" s="270"/>
      <c r="H143" s="273">
        <v>70.872</v>
      </c>
      <c r="I143" s="274"/>
      <c r="J143" s="270"/>
      <c r="K143" s="270"/>
      <c r="L143" s="275"/>
      <c r="M143" s="276"/>
      <c r="N143" s="277"/>
      <c r="O143" s="277"/>
      <c r="P143" s="277"/>
      <c r="Q143" s="277"/>
      <c r="R143" s="277"/>
      <c r="S143" s="277"/>
      <c r="T143" s="278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79" t="s">
        <v>177</v>
      </c>
      <c r="AU143" s="279" t="s">
        <v>92</v>
      </c>
      <c r="AV143" s="14" t="s">
        <v>92</v>
      </c>
      <c r="AW143" s="14" t="s">
        <v>32</v>
      </c>
      <c r="AX143" s="14" t="s">
        <v>84</v>
      </c>
      <c r="AY143" s="279" t="s">
        <v>168</v>
      </c>
    </row>
    <row r="144" spans="1:65" s="2" customFormat="1" ht="21.75" customHeight="1">
      <c r="A144" s="39"/>
      <c r="B144" s="40"/>
      <c r="C144" s="245" t="s">
        <v>186</v>
      </c>
      <c r="D144" s="245" t="s">
        <v>170</v>
      </c>
      <c r="E144" s="246" t="s">
        <v>187</v>
      </c>
      <c r="F144" s="247" t="s">
        <v>188</v>
      </c>
      <c r="G144" s="248" t="s">
        <v>182</v>
      </c>
      <c r="H144" s="249">
        <v>70.872</v>
      </c>
      <c r="I144" s="250"/>
      <c r="J144" s="251">
        <f>ROUND(I144*H144,2)</f>
        <v>0</v>
      </c>
      <c r="K144" s="247" t="s">
        <v>174</v>
      </c>
      <c r="L144" s="45"/>
      <c r="M144" s="252" t="s">
        <v>1</v>
      </c>
      <c r="N144" s="253" t="s">
        <v>42</v>
      </c>
      <c r="O144" s="92"/>
      <c r="P144" s="254">
        <f>O144*H144</f>
        <v>0</v>
      </c>
      <c r="Q144" s="254">
        <v>0</v>
      </c>
      <c r="R144" s="254">
        <f>Q144*H144</f>
        <v>0</v>
      </c>
      <c r="S144" s="254">
        <v>0</v>
      </c>
      <c r="T144" s="25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6" t="s">
        <v>175</v>
      </c>
      <c r="AT144" s="256" t="s">
        <v>170</v>
      </c>
      <c r="AU144" s="256" t="s">
        <v>92</v>
      </c>
      <c r="AY144" s="18" t="s">
        <v>168</v>
      </c>
      <c r="BE144" s="257">
        <f>IF(N144="základní",J144,0)</f>
        <v>0</v>
      </c>
      <c r="BF144" s="257">
        <f>IF(N144="snížená",J144,0)</f>
        <v>0</v>
      </c>
      <c r="BG144" s="257">
        <f>IF(N144="zákl. přenesená",J144,0)</f>
        <v>0</v>
      </c>
      <c r="BH144" s="257">
        <f>IF(N144="sníž. přenesená",J144,0)</f>
        <v>0</v>
      </c>
      <c r="BI144" s="257">
        <f>IF(N144="nulová",J144,0)</f>
        <v>0</v>
      </c>
      <c r="BJ144" s="18" t="s">
        <v>92</v>
      </c>
      <c r="BK144" s="257">
        <f>ROUND(I144*H144,2)</f>
        <v>0</v>
      </c>
      <c r="BL144" s="18" t="s">
        <v>175</v>
      </c>
      <c r="BM144" s="256" t="s">
        <v>189</v>
      </c>
    </row>
    <row r="145" spans="1:51" s="14" customFormat="1" ht="12">
      <c r="A145" s="14"/>
      <c r="B145" s="269"/>
      <c r="C145" s="270"/>
      <c r="D145" s="260" t="s">
        <v>177</v>
      </c>
      <c r="E145" s="271" t="s">
        <v>1</v>
      </c>
      <c r="F145" s="272" t="s">
        <v>126</v>
      </c>
      <c r="G145" s="270"/>
      <c r="H145" s="273">
        <v>70.872</v>
      </c>
      <c r="I145" s="274"/>
      <c r="J145" s="270"/>
      <c r="K145" s="270"/>
      <c r="L145" s="275"/>
      <c r="M145" s="276"/>
      <c r="N145" s="277"/>
      <c r="O145" s="277"/>
      <c r="P145" s="277"/>
      <c r="Q145" s="277"/>
      <c r="R145" s="277"/>
      <c r="S145" s="277"/>
      <c r="T145" s="278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9" t="s">
        <v>177</v>
      </c>
      <c r="AU145" s="279" t="s">
        <v>92</v>
      </c>
      <c r="AV145" s="14" t="s">
        <v>92</v>
      </c>
      <c r="AW145" s="14" t="s">
        <v>32</v>
      </c>
      <c r="AX145" s="14" t="s">
        <v>84</v>
      </c>
      <c r="AY145" s="279" t="s">
        <v>168</v>
      </c>
    </row>
    <row r="146" spans="1:65" s="2" customFormat="1" ht="21.75" customHeight="1">
      <c r="A146" s="39"/>
      <c r="B146" s="40"/>
      <c r="C146" s="245" t="s">
        <v>175</v>
      </c>
      <c r="D146" s="245" t="s">
        <v>170</v>
      </c>
      <c r="E146" s="246" t="s">
        <v>190</v>
      </c>
      <c r="F146" s="247" t="s">
        <v>191</v>
      </c>
      <c r="G146" s="248" t="s">
        <v>182</v>
      </c>
      <c r="H146" s="249">
        <v>354.36</v>
      </c>
      <c r="I146" s="250"/>
      <c r="J146" s="251">
        <f>ROUND(I146*H146,2)</f>
        <v>0</v>
      </c>
      <c r="K146" s="247" t="s">
        <v>174</v>
      </c>
      <c r="L146" s="45"/>
      <c r="M146" s="252" t="s">
        <v>1</v>
      </c>
      <c r="N146" s="253" t="s">
        <v>42</v>
      </c>
      <c r="O146" s="92"/>
      <c r="P146" s="254">
        <f>O146*H146</f>
        <v>0</v>
      </c>
      <c r="Q146" s="254">
        <v>0</v>
      </c>
      <c r="R146" s="254">
        <f>Q146*H146</f>
        <v>0</v>
      </c>
      <c r="S146" s="254">
        <v>0</v>
      </c>
      <c r="T146" s="25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6" t="s">
        <v>175</v>
      </c>
      <c r="AT146" s="256" t="s">
        <v>170</v>
      </c>
      <c r="AU146" s="256" t="s">
        <v>92</v>
      </c>
      <c r="AY146" s="18" t="s">
        <v>168</v>
      </c>
      <c r="BE146" s="257">
        <f>IF(N146="základní",J146,0)</f>
        <v>0</v>
      </c>
      <c r="BF146" s="257">
        <f>IF(N146="snížená",J146,0)</f>
        <v>0</v>
      </c>
      <c r="BG146" s="257">
        <f>IF(N146="zákl. přenesená",J146,0)</f>
        <v>0</v>
      </c>
      <c r="BH146" s="257">
        <f>IF(N146="sníž. přenesená",J146,0)</f>
        <v>0</v>
      </c>
      <c r="BI146" s="257">
        <f>IF(N146="nulová",J146,0)</f>
        <v>0</v>
      </c>
      <c r="BJ146" s="18" t="s">
        <v>92</v>
      </c>
      <c r="BK146" s="257">
        <f>ROUND(I146*H146,2)</f>
        <v>0</v>
      </c>
      <c r="BL146" s="18" t="s">
        <v>175</v>
      </c>
      <c r="BM146" s="256" t="s">
        <v>192</v>
      </c>
    </row>
    <row r="147" spans="1:51" s="14" customFormat="1" ht="12">
      <c r="A147" s="14"/>
      <c r="B147" s="269"/>
      <c r="C147" s="270"/>
      <c r="D147" s="260" t="s">
        <v>177</v>
      </c>
      <c r="E147" s="271" t="s">
        <v>1</v>
      </c>
      <c r="F147" s="272" t="s">
        <v>193</v>
      </c>
      <c r="G147" s="270"/>
      <c r="H147" s="273">
        <v>354.36</v>
      </c>
      <c r="I147" s="274"/>
      <c r="J147" s="270"/>
      <c r="K147" s="270"/>
      <c r="L147" s="275"/>
      <c r="M147" s="276"/>
      <c r="N147" s="277"/>
      <c r="O147" s="277"/>
      <c r="P147" s="277"/>
      <c r="Q147" s="277"/>
      <c r="R147" s="277"/>
      <c r="S147" s="277"/>
      <c r="T147" s="278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9" t="s">
        <v>177</v>
      </c>
      <c r="AU147" s="279" t="s">
        <v>92</v>
      </c>
      <c r="AV147" s="14" t="s">
        <v>92</v>
      </c>
      <c r="AW147" s="14" t="s">
        <v>32</v>
      </c>
      <c r="AX147" s="14" t="s">
        <v>84</v>
      </c>
      <c r="AY147" s="279" t="s">
        <v>168</v>
      </c>
    </row>
    <row r="148" spans="1:65" s="2" customFormat="1" ht="16.5" customHeight="1">
      <c r="A148" s="39"/>
      <c r="B148" s="40"/>
      <c r="C148" s="245" t="s">
        <v>194</v>
      </c>
      <c r="D148" s="245" t="s">
        <v>170</v>
      </c>
      <c r="E148" s="246" t="s">
        <v>195</v>
      </c>
      <c r="F148" s="247" t="s">
        <v>196</v>
      </c>
      <c r="G148" s="248" t="s">
        <v>182</v>
      </c>
      <c r="H148" s="249">
        <v>70.872</v>
      </c>
      <c r="I148" s="250"/>
      <c r="J148" s="251">
        <f>ROUND(I148*H148,2)</f>
        <v>0</v>
      </c>
      <c r="K148" s="247" t="s">
        <v>174</v>
      </c>
      <c r="L148" s="45"/>
      <c r="M148" s="252" t="s">
        <v>1</v>
      </c>
      <c r="N148" s="253" t="s">
        <v>42</v>
      </c>
      <c r="O148" s="92"/>
      <c r="P148" s="254">
        <f>O148*H148</f>
        <v>0</v>
      </c>
      <c r="Q148" s="254">
        <v>0</v>
      </c>
      <c r="R148" s="254">
        <f>Q148*H148</f>
        <v>0</v>
      </c>
      <c r="S148" s="254">
        <v>0</v>
      </c>
      <c r="T148" s="25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6" t="s">
        <v>175</v>
      </c>
      <c r="AT148" s="256" t="s">
        <v>170</v>
      </c>
      <c r="AU148" s="256" t="s">
        <v>92</v>
      </c>
      <c r="AY148" s="18" t="s">
        <v>168</v>
      </c>
      <c r="BE148" s="257">
        <f>IF(N148="základní",J148,0)</f>
        <v>0</v>
      </c>
      <c r="BF148" s="257">
        <f>IF(N148="snížená",J148,0)</f>
        <v>0</v>
      </c>
      <c r="BG148" s="257">
        <f>IF(N148="zákl. přenesená",J148,0)</f>
        <v>0</v>
      </c>
      <c r="BH148" s="257">
        <f>IF(N148="sníž. přenesená",J148,0)</f>
        <v>0</v>
      </c>
      <c r="BI148" s="257">
        <f>IF(N148="nulová",J148,0)</f>
        <v>0</v>
      </c>
      <c r="BJ148" s="18" t="s">
        <v>92</v>
      </c>
      <c r="BK148" s="257">
        <f>ROUND(I148*H148,2)</f>
        <v>0</v>
      </c>
      <c r="BL148" s="18" t="s">
        <v>175</v>
      </c>
      <c r="BM148" s="256" t="s">
        <v>197</v>
      </c>
    </row>
    <row r="149" spans="1:51" s="14" customFormat="1" ht="12">
      <c r="A149" s="14"/>
      <c r="B149" s="269"/>
      <c r="C149" s="270"/>
      <c r="D149" s="260" t="s">
        <v>177</v>
      </c>
      <c r="E149" s="271" t="s">
        <v>1</v>
      </c>
      <c r="F149" s="272" t="s">
        <v>126</v>
      </c>
      <c r="G149" s="270"/>
      <c r="H149" s="273">
        <v>70.872</v>
      </c>
      <c r="I149" s="274"/>
      <c r="J149" s="270"/>
      <c r="K149" s="270"/>
      <c r="L149" s="275"/>
      <c r="M149" s="276"/>
      <c r="N149" s="277"/>
      <c r="O149" s="277"/>
      <c r="P149" s="277"/>
      <c r="Q149" s="277"/>
      <c r="R149" s="277"/>
      <c r="S149" s="277"/>
      <c r="T149" s="278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9" t="s">
        <v>177</v>
      </c>
      <c r="AU149" s="279" t="s">
        <v>92</v>
      </c>
      <c r="AV149" s="14" t="s">
        <v>92</v>
      </c>
      <c r="AW149" s="14" t="s">
        <v>32</v>
      </c>
      <c r="AX149" s="14" t="s">
        <v>84</v>
      </c>
      <c r="AY149" s="279" t="s">
        <v>168</v>
      </c>
    </row>
    <row r="150" spans="1:65" s="2" customFormat="1" ht="21.75" customHeight="1">
      <c r="A150" s="39"/>
      <c r="B150" s="40"/>
      <c r="C150" s="245" t="s">
        <v>198</v>
      </c>
      <c r="D150" s="245" t="s">
        <v>170</v>
      </c>
      <c r="E150" s="246" t="s">
        <v>199</v>
      </c>
      <c r="F150" s="247" t="s">
        <v>200</v>
      </c>
      <c r="G150" s="248" t="s">
        <v>201</v>
      </c>
      <c r="H150" s="249">
        <v>118.356</v>
      </c>
      <c r="I150" s="250"/>
      <c r="J150" s="251">
        <f>ROUND(I150*H150,2)</f>
        <v>0</v>
      </c>
      <c r="K150" s="247" t="s">
        <v>174</v>
      </c>
      <c r="L150" s="45"/>
      <c r="M150" s="252" t="s">
        <v>1</v>
      </c>
      <c r="N150" s="253" t="s">
        <v>42</v>
      </c>
      <c r="O150" s="92"/>
      <c r="P150" s="254">
        <f>O150*H150</f>
        <v>0</v>
      </c>
      <c r="Q150" s="254">
        <v>0</v>
      </c>
      <c r="R150" s="254">
        <f>Q150*H150</f>
        <v>0</v>
      </c>
      <c r="S150" s="254">
        <v>0</v>
      </c>
      <c r="T150" s="25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6" t="s">
        <v>175</v>
      </c>
      <c r="AT150" s="256" t="s">
        <v>170</v>
      </c>
      <c r="AU150" s="256" t="s">
        <v>92</v>
      </c>
      <c r="AY150" s="18" t="s">
        <v>168</v>
      </c>
      <c r="BE150" s="257">
        <f>IF(N150="základní",J150,0)</f>
        <v>0</v>
      </c>
      <c r="BF150" s="257">
        <f>IF(N150="snížená",J150,0)</f>
        <v>0</v>
      </c>
      <c r="BG150" s="257">
        <f>IF(N150="zákl. přenesená",J150,0)</f>
        <v>0</v>
      </c>
      <c r="BH150" s="257">
        <f>IF(N150="sníž. přenesená",J150,0)</f>
        <v>0</v>
      </c>
      <c r="BI150" s="257">
        <f>IF(N150="nulová",J150,0)</f>
        <v>0</v>
      </c>
      <c r="BJ150" s="18" t="s">
        <v>92</v>
      </c>
      <c r="BK150" s="257">
        <f>ROUND(I150*H150,2)</f>
        <v>0</v>
      </c>
      <c r="BL150" s="18" t="s">
        <v>175</v>
      </c>
      <c r="BM150" s="256" t="s">
        <v>202</v>
      </c>
    </row>
    <row r="151" spans="1:51" s="14" customFormat="1" ht="12">
      <c r="A151" s="14"/>
      <c r="B151" s="269"/>
      <c r="C151" s="270"/>
      <c r="D151" s="260" t="s">
        <v>177</v>
      </c>
      <c r="E151" s="271" t="s">
        <v>1</v>
      </c>
      <c r="F151" s="272" t="s">
        <v>203</v>
      </c>
      <c r="G151" s="270"/>
      <c r="H151" s="273">
        <v>118.356</v>
      </c>
      <c r="I151" s="274"/>
      <c r="J151" s="270"/>
      <c r="K151" s="270"/>
      <c r="L151" s="275"/>
      <c r="M151" s="276"/>
      <c r="N151" s="277"/>
      <c r="O151" s="277"/>
      <c r="P151" s="277"/>
      <c r="Q151" s="277"/>
      <c r="R151" s="277"/>
      <c r="S151" s="277"/>
      <c r="T151" s="278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9" t="s">
        <v>177</v>
      </c>
      <c r="AU151" s="279" t="s">
        <v>92</v>
      </c>
      <c r="AV151" s="14" t="s">
        <v>92</v>
      </c>
      <c r="AW151" s="14" t="s">
        <v>32</v>
      </c>
      <c r="AX151" s="14" t="s">
        <v>84</v>
      </c>
      <c r="AY151" s="279" t="s">
        <v>168</v>
      </c>
    </row>
    <row r="152" spans="1:65" s="2" customFormat="1" ht="21.75" customHeight="1">
      <c r="A152" s="39"/>
      <c r="B152" s="40"/>
      <c r="C152" s="245" t="s">
        <v>204</v>
      </c>
      <c r="D152" s="245" t="s">
        <v>170</v>
      </c>
      <c r="E152" s="246" t="s">
        <v>205</v>
      </c>
      <c r="F152" s="247" t="s">
        <v>206</v>
      </c>
      <c r="G152" s="248" t="s">
        <v>182</v>
      </c>
      <c r="H152" s="249">
        <v>35.105</v>
      </c>
      <c r="I152" s="250"/>
      <c r="J152" s="251">
        <f>ROUND(I152*H152,2)</f>
        <v>0</v>
      </c>
      <c r="K152" s="247" t="s">
        <v>174</v>
      </c>
      <c r="L152" s="45"/>
      <c r="M152" s="252" t="s">
        <v>1</v>
      </c>
      <c r="N152" s="253" t="s">
        <v>42</v>
      </c>
      <c r="O152" s="92"/>
      <c r="P152" s="254">
        <f>O152*H152</f>
        <v>0</v>
      </c>
      <c r="Q152" s="254">
        <v>0</v>
      </c>
      <c r="R152" s="254">
        <f>Q152*H152</f>
        <v>0</v>
      </c>
      <c r="S152" s="254">
        <v>0</v>
      </c>
      <c r="T152" s="25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6" t="s">
        <v>175</v>
      </c>
      <c r="AT152" s="256" t="s">
        <v>170</v>
      </c>
      <c r="AU152" s="256" t="s">
        <v>92</v>
      </c>
      <c r="AY152" s="18" t="s">
        <v>168</v>
      </c>
      <c r="BE152" s="257">
        <f>IF(N152="základní",J152,0)</f>
        <v>0</v>
      </c>
      <c r="BF152" s="257">
        <f>IF(N152="snížená",J152,0)</f>
        <v>0</v>
      </c>
      <c r="BG152" s="257">
        <f>IF(N152="zákl. přenesená",J152,0)</f>
        <v>0</v>
      </c>
      <c r="BH152" s="257">
        <f>IF(N152="sníž. přenesená",J152,0)</f>
        <v>0</v>
      </c>
      <c r="BI152" s="257">
        <f>IF(N152="nulová",J152,0)</f>
        <v>0</v>
      </c>
      <c r="BJ152" s="18" t="s">
        <v>92</v>
      </c>
      <c r="BK152" s="257">
        <f>ROUND(I152*H152,2)</f>
        <v>0</v>
      </c>
      <c r="BL152" s="18" t="s">
        <v>175</v>
      </c>
      <c r="BM152" s="256" t="s">
        <v>207</v>
      </c>
    </row>
    <row r="153" spans="1:51" s="14" customFormat="1" ht="12">
      <c r="A153" s="14"/>
      <c r="B153" s="269"/>
      <c r="C153" s="270"/>
      <c r="D153" s="260" t="s">
        <v>177</v>
      </c>
      <c r="E153" s="271" t="s">
        <v>1</v>
      </c>
      <c r="F153" s="272" t="s">
        <v>126</v>
      </c>
      <c r="G153" s="270"/>
      <c r="H153" s="273">
        <v>70.872</v>
      </c>
      <c r="I153" s="274"/>
      <c r="J153" s="270"/>
      <c r="K153" s="270"/>
      <c r="L153" s="275"/>
      <c r="M153" s="276"/>
      <c r="N153" s="277"/>
      <c r="O153" s="277"/>
      <c r="P153" s="277"/>
      <c r="Q153" s="277"/>
      <c r="R153" s="277"/>
      <c r="S153" s="277"/>
      <c r="T153" s="278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9" t="s">
        <v>177</v>
      </c>
      <c r="AU153" s="279" t="s">
        <v>92</v>
      </c>
      <c r="AV153" s="14" t="s">
        <v>92</v>
      </c>
      <c r="AW153" s="14" t="s">
        <v>32</v>
      </c>
      <c r="AX153" s="14" t="s">
        <v>76</v>
      </c>
      <c r="AY153" s="279" t="s">
        <v>168</v>
      </c>
    </row>
    <row r="154" spans="1:51" s="14" customFormat="1" ht="12">
      <c r="A154" s="14"/>
      <c r="B154" s="269"/>
      <c r="C154" s="270"/>
      <c r="D154" s="260" t="s">
        <v>177</v>
      </c>
      <c r="E154" s="271" t="s">
        <v>1</v>
      </c>
      <c r="F154" s="272" t="s">
        <v>208</v>
      </c>
      <c r="G154" s="270"/>
      <c r="H154" s="273">
        <v>-19.941</v>
      </c>
      <c r="I154" s="274"/>
      <c r="J154" s="270"/>
      <c r="K154" s="270"/>
      <c r="L154" s="275"/>
      <c r="M154" s="276"/>
      <c r="N154" s="277"/>
      <c r="O154" s="277"/>
      <c r="P154" s="277"/>
      <c r="Q154" s="277"/>
      <c r="R154" s="277"/>
      <c r="S154" s="277"/>
      <c r="T154" s="278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9" t="s">
        <v>177</v>
      </c>
      <c r="AU154" s="279" t="s">
        <v>92</v>
      </c>
      <c r="AV154" s="14" t="s">
        <v>92</v>
      </c>
      <c r="AW154" s="14" t="s">
        <v>32</v>
      </c>
      <c r="AX154" s="14" t="s">
        <v>76</v>
      </c>
      <c r="AY154" s="279" t="s">
        <v>168</v>
      </c>
    </row>
    <row r="155" spans="1:51" s="14" customFormat="1" ht="12">
      <c r="A155" s="14"/>
      <c r="B155" s="269"/>
      <c r="C155" s="270"/>
      <c r="D155" s="260" t="s">
        <v>177</v>
      </c>
      <c r="E155" s="271" t="s">
        <v>1</v>
      </c>
      <c r="F155" s="272" t="s">
        <v>209</v>
      </c>
      <c r="G155" s="270"/>
      <c r="H155" s="273">
        <v>-15.826</v>
      </c>
      <c r="I155" s="274"/>
      <c r="J155" s="270"/>
      <c r="K155" s="270"/>
      <c r="L155" s="275"/>
      <c r="M155" s="276"/>
      <c r="N155" s="277"/>
      <c r="O155" s="277"/>
      <c r="P155" s="277"/>
      <c r="Q155" s="277"/>
      <c r="R155" s="277"/>
      <c r="S155" s="277"/>
      <c r="T155" s="278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9" t="s">
        <v>177</v>
      </c>
      <c r="AU155" s="279" t="s">
        <v>92</v>
      </c>
      <c r="AV155" s="14" t="s">
        <v>92</v>
      </c>
      <c r="AW155" s="14" t="s">
        <v>32</v>
      </c>
      <c r="AX155" s="14" t="s">
        <v>76</v>
      </c>
      <c r="AY155" s="279" t="s">
        <v>168</v>
      </c>
    </row>
    <row r="156" spans="1:51" s="15" customFormat="1" ht="12">
      <c r="A156" s="15"/>
      <c r="B156" s="280"/>
      <c r="C156" s="281"/>
      <c r="D156" s="260" t="s">
        <v>177</v>
      </c>
      <c r="E156" s="282" t="s">
        <v>1</v>
      </c>
      <c r="F156" s="283" t="s">
        <v>210</v>
      </c>
      <c r="G156" s="281"/>
      <c r="H156" s="284">
        <v>35.105</v>
      </c>
      <c r="I156" s="285"/>
      <c r="J156" s="281"/>
      <c r="K156" s="281"/>
      <c r="L156" s="286"/>
      <c r="M156" s="287"/>
      <c r="N156" s="288"/>
      <c r="O156" s="288"/>
      <c r="P156" s="288"/>
      <c r="Q156" s="288"/>
      <c r="R156" s="288"/>
      <c r="S156" s="288"/>
      <c r="T156" s="289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90" t="s">
        <v>177</v>
      </c>
      <c r="AU156" s="290" t="s">
        <v>92</v>
      </c>
      <c r="AV156" s="15" t="s">
        <v>175</v>
      </c>
      <c r="AW156" s="15" t="s">
        <v>32</v>
      </c>
      <c r="AX156" s="15" t="s">
        <v>84</v>
      </c>
      <c r="AY156" s="290" t="s">
        <v>168</v>
      </c>
    </row>
    <row r="157" spans="1:65" s="2" customFormat="1" ht="16.5" customHeight="1">
      <c r="A157" s="39"/>
      <c r="B157" s="40"/>
      <c r="C157" s="291" t="s">
        <v>211</v>
      </c>
      <c r="D157" s="291" t="s">
        <v>212</v>
      </c>
      <c r="E157" s="292" t="s">
        <v>213</v>
      </c>
      <c r="F157" s="293" t="s">
        <v>214</v>
      </c>
      <c r="G157" s="294" t="s">
        <v>201</v>
      </c>
      <c r="H157" s="295">
        <v>70.21</v>
      </c>
      <c r="I157" s="296"/>
      <c r="J157" s="297">
        <f>ROUND(I157*H157,2)</f>
        <v>0</v>
      </c>
      <c r="K157" s="293" t="s">
        <v>174</v>
      </c>
      <c r="L157" s="298"/>
      <c r="M157" s="299" t="s">
        <v>1</v>
      </c>
      <c r="N157" s="300" t="s">
        <v>42</v>
      </c>
      <c r="O157" s="92"/>
      <c r="P157" s="254">
        <f>O157*H157</f>
        <v>0</v>
      </c>
      <c r="Q157" s="254">
        <v>1</v>
      </c>
      <c r="R157" s="254">
        <f>Q157*H157</f>
        <v>70.21</v>
      </c>
      <c r="S157" s="254">
        <v>0</v>
      </c>
      <c r="T157" s="25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6" t="s">
        <v>211</v>
      </c>
      <c r="AT157" s="256" t="s">
        <v>212</v>
      </c>
      <c r="AU157" s="256" t="s">
        <v>92</v>
      </c>
      <c r="AY157" s="18" t="s">
        <v>168</v>
      </c>
      <c r="BE157" s="257">
        <f>IF(N157="základní",J157,0)</f>
        <v>0</v>
      </c>
      <c r="BF157" s="257">
        <f>IF(N157="snížená",J157,0)</f>
        <v>0</v>
      </c>
      <c r="BG157" s="257">
        <f>IF(N157="zákl. přenesená",J157,0)</f>
        <v>0</v>
      </c>
      <c r="BH157" s="257">
        <f>IF(N157="sníž. přenesená",J157,0)</f>
        <v>0</v>
      </c>
      <c r="BI157" s="257">
        <f>IF(N157="nulová",J157,0)</f>
        <v>0</v>
      </c>
      <c r="BJ157" s="18" t="s">
        <v>92</v>
      </c>
      <c r="BK157" s="257">
        <f>ROUND(I157*H157,2)</f>
        <v>0</v>
      </c>
      <c r="BL157" s="18" t="s">
        <v>175</v>
      </c>
      <c r="BM157" s="256" t="s">
        <v>215</v>
      </c>
    </row>
    <row r="158" spans="1:63" s="12" customFormat="1" ht="22.8" customHeight="1">
      <c r="A158" s="12"/>
      <c r="B158" s="229"/>
      <c r="C158" s="230"/>
      <c r="D158" s="231" t="s">
        <v>75</v>
      </c>
      <c r="E158" s="243" t="s">
        <v>92</v>
      </c>
      <c r="F158" s="243" t="s">
        <v>216</v>
      </c>
      <c r="G158" s="230"/>
      <c r="H158" s="230"/>
      <c r="I158" s="233"/>
      <c r="J158" s="244">
        <f>BK158</f>
        <v>0</v>
      </c>
      <c r="K158" s="230"/>
      <c r="L158" s="235"/>
      <c r="M158" s="236"/>
      <c r="N158" s="237"/>
      <c r="O158" s="237"/>
      <c r="P158" s="238">
        <f>SUM(P159:P167)</f>
        <v>0</v>
      </c>
      <c r="Q158" s="237"/>
      <c r="R158" s="238">
        <f>SUM(R159:R167)</f>
        <v>0.23179000000000002</v>
      </c>
      <c r="S158" s="237"/>
      <c r="T158" s="239">
        <f>SUM(T159:T167)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40" t="s">
        <v>84</v>
      </c>
      <c r="AT158" s="241" t="s">
        <v>75</v>
      </c>
      <c r="AU158" s="241" t="s">
        <v>84</v>
      </c>
      <c r="AY158" s="240" t="s">
        <v>168</v>
      </c>
      <c r="BK158" s="242">
        <f>SUM(BK159:BK167)</f>
        <v>0</v>
      </c>
    </row>
    <row r="159" spans="1:65" s="2" customFormat="1" ht="21.75" customHeight="1">
      <c r="A159" s="39"/>
      <c r="B159" s="40"/>
      <c r="C159" s="245" t="s">
        <v>217</v>
      </c>
      <c r="D159" s="245" t="s">
        <v>170</v>
      </c>
      <c r="E159" s="246" t="s">
        <v>218</v>
      </c>
      <c r="F159" s="247" t="s">
        <v>219</v>
      </c>
      <c r="G159" s="248" t="s">
        <v>182</v>
      </c>
      <c r="H159" s="249">
        <v>20.475</v>
      </c>
      <c r="I159" s="250"/>
      <c r="J159" s="251">
        <f>ROUND(I159*H159,2)</f>
        <v>0</v>
      </c>
      <c r="K159" s="247" t="s">
        <v>174</v>
      </c>
      <c r="L159" s="45"/>
      <c r="M159" s="252" t="s">
        <v>1</v>
      </c>
      <c r="N159" s="253" t="s">
        <v>42</v>
      </c>
      <c r="O159" s="92"/>
      <c r="P159" s="254">
        <f>O159*H159</f>
        <v>0</v>
      </c>
      <c r="Q159" s="254">
        <v>0</v>
      </c>
      <c r="R159" s="254">
        <f>Q159*H159</f>
        <v>0</v>
      </c>
      <c r="S159" s="254">
        <v>0</v>
      </c>
      <c r="T159" s="25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6" t="s">
        <v>175</v>
      </c>
      <c r="AT159" s="256" t="s">
        <v>170</v>
      </c>
      <c r="AU159" s="256" t="s">
        <v>92</v>
      </c>
      <c r="AY159" s="18" t="s">
        <v>168</v>
      </c>
      <c r="BE159" s="257">
        <f>IF(N159="základní",J159,0)</f>
        <v>0</v>
      </c>
      <c r="BF159" s="257">
        <f>IF(N159="snížená",J159,0)</f>
        <v>0</v>
      </c>
      <c r="BG159" s="257">
        <f>IF(N159="zákl. přenesená",J159,0)</f>
        <v>0</v>
      </c>
      <c r="BH159" s="257">
        <f>IF(N159="sníž. přenesená",J159,0)</f>
        <v>0</v>
      </c>
      <c r="BI159" s="257">
        <f>IF(N159="nulová",J159,0)</f>
        <v>0</v>
      </c>
      <c r="BJ159" s="18" t="s">
        <v>92</v>
      </c>
      <c r="BK159" s="257">
        <f>ROUND(I159*H159,2)</f>
        <v>0</v>
      </c>
      <c r="BL159" s="18" t="s">
        <v>175</v>
      </c>
      <c r="BM159" s="256" t="s">
        <v>220</v>
      </c>
    </row>
    <row r="160" spans="1:51" s="14" customFormat="1" ht="12">
      <c r="A160" s="14"/>
      <c r="B160" s="269"/>
      <c r="C160" s="270"/>
      <c r="D160" s="260" t="s">
        <v>177</v>
      </c>
      <c r="E160" s="271" t="s">
        <v>1</v>
      </c>
      <c r="F160" s="272" t="s">
        <v>221</v>
      </c>
      <c r="G160" s="270"/>
      <c r="H160" s="273">
        <v>20.475</v>
      </c>
      <c r="I160" s="274"/>
      <c r="J160" s="270"/>
      <c r="K160" s="270"/>
      <c r="L160" s="275"/>
      <c r="M160" s="276"/>
      <c r="N160" s="277"/>
      <c r="O160" s="277"/>
      <c r="P160" s="277"/>
      <c r="Q160" s="277"/>
      <c r="R160" s="277"/>
      <c r="S160" s="277"/>
      <c r="T160" s="278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9" t="s">
        <v>177</v>
      </c>
      <c r="AU160" s="279" t="s">
        <v>92</v>
      </c>
      <c r="AV160" s="14" t="s">
        <v>92</v>
      </c>
      <c r="AW160" s="14" t="s">
        <v>32</v>
      </c>
      <c r="AX160" s="14" t="s">
        <v>84</v>
      </c>
      <c r="AY160" s="279" t="s">
        <v>168</v>
      </c>
    </row>
    <row r="161" spans="1:65" s="2" customFormat="1" ht="21.75" customHeight="1">
      <c r="A161" s="39"/>
      <c r="B161" s="40"/>
      <c r="C161" s="245" t="s">
        <v>222</v>
      </c>
      <c r="D161" s="245" t="s">
        <v>170</v>
      </c>
      <c r="E161" s="246" t="s">
        <v>223</v>
      </c>
      <c r="F161" s="247" t="s">
        <v>224</v>
      </c>
      <c r="G161" s="248" t="s">
        <v>173</v>
      </c>
      <c r="H161" s="249">
        <v>247</v>
      </c>
      <c r="I161" s="250"/>
      <c r="J161" s="251">
        <f>ROUND(I161*H161,2)</f>
        <v>0</v>
      </c>
      <c r="K161" s="247" t="s">
        <v>174</v>
      </c>
      <c r="L161" s="45"/>
      <c r="M161" s="252" t="s">
        <v>1</v>
      </c>
      <c r="N161" s="253" t="s">
        <v>42</v>
      </c>
      <c r="O161" s="92"/>
      <c r="P161" s="254">
        <f>O161*H161</f>
        <v>0</v>
      </c>
      <c r="Q161" s="254">
        <v>0.00017</v>
      </c>
      <c r="R161" s="254">
        <f>Q161*H161</f>
        <v>0.04199</v>
      </c>
      <c r="S161" s="254">
        <v>0</v>
      </c>
      <c r="T161" s="25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56" t="s">
        <v>175</v>
      </c>
      <c r="AT161" s="256" t="s">
        <v>170</v>
      </c>
      <c r="AU161" s="256" t="s">
        <v>92</v>
      </c>
      <c r="AY161" s="18" t="s">
        <v>168</v>
      </c>
      <c r="BE161" s="257">
        <f>IF(N161="základní",J161,0)</f>
        <v>0</v>
      </c>
      <c r="BF161" s="257">
        <f>IF(N161="snížená",J161,0)</f>
        <v>0</v>
      </c>
      <c r="BG161" s="257">
        <f>IF(N161="zákl. přenesená",J161,0)</f>
        <v>0</v>
      </c>
      <c r="BH161" s="257">
        <f>IF(N161="sníž. přenesená",J161,0)</f>
        <v>0</v>
      </c>
      <c r="BI161" s="257">
        <f>IF(N161="nulová",J161,0)</f>
        <v>0</v>
      </c>
      <c r="BJ161" s="18" t="s">
        <v>92</v>
      </c>
      <c r="BK161" s="257">
        <f>ROUND(I161*H161,2)</f>
        <v>0</v>
      </c>
      <c r="BL161" s="18" t="s">
        <v>175</v>
      </c>
      <c r="BM161" s="256" t="s">
        <v>225</v>
      </c>
    </row>
    <row r="162" spans="1:51" s="14" customFormat="1" ht="12">
      <c r="A162" s="14"/>
      <c r="B162" s="269"/>
      <c r="C162" s="270"/>
      <c r="D162" s="260" t="s">
        <v>177</v>
      </c>
      <c r="E162" s="271" t="s">
        <v>1</v>
      </c>
      <c r="F162" s="272" t="s">
        <v>226</v>
      </c>
      <c r="G162" s="270"/>
      <c r="H162" s="273">
        <v>247</v>
      </c>
      <c r="I162" s="274"/>
      <c r="J162" s="270"/>
      <c r="K162" s="270"/>
      <c r="L162" s="275"/>
      <c r="M162" s="276"/>
      <c r="N162" s="277"/>
      <c r="O162" s="277"/>
      <c r="P162" s="277"/>
      <c r="Q162" s="277"/>
      <c r="R162" s="277"/>
      <c r="S162" s="277"/>
      <c r="T162" s="27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9" t="s">
        <v>177</v>
      </c>
      <c r="AU162" s="279" t="s">
        <v>92</v>
      </c>
      <c r="AV162" s="14" t="s">
        <v>92</v>
      </c>
      <c r="AW162" s="14" t="s">
        <v>32</v>
      </c>
      <c r="AX162" s="14" t="s">
        <v>84</v>
      </c>
      <c r="AY162" s="279" t="s">
        <v>168</v>
      </c>
    </row>
    <row r="163" spans="1:65" s="2" customFormat="1" ht="21.75" customHeight="1">
      <c r="A163" s="39"/>
      <c r="B163" s="40"/>
      <c r="C163" s="291" t="s">
        <v>227</v>
      </c>
      <c r="D163" s="291" t="s">
        <v>212</v>
      </c>
      <c r="E163" s="292" t="s">
        <v>228</v>
      </c>
      <c r="F163" s="293" t="s">
        <v>229</v>
      </c>
      <c r="G163" s="294" t="s">
        <v>173</v>
      </c>
      <c r="H163" s="295">
        <v>247</v>
      </c>
      <c r="I163" s="296"/>
      <c r="J163" s="297">
        <f>ROUND(I163*H163,2)</f>
        <v>0</v>
      </c>
      <c r="K163" s="293" t="s">
        <v>174</v>
      </c>
      <c r="L163" s="298"/>
      <c r="M163" s="299" t="s">
        <v>1</v>
      </c>
      <c r="N163" s="300" t="s">
        <v>42</v>
      </c>
      <c r="O163" s="92"/>
      <c r="P163" s="254">
        <f>O163*H163</f>
        <v>0</v>
      </c>
      <c r="Q163" s="254">
        <v>0.0003</v>
      </c>
      <c r="R163" s="254">
        <f>Q163*H163</f>
        <v>0.0741</v>
      </c>
      <c r="S163" s="254">
        <v>0</v>
      </c>
      <c r="T163" s="255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6" t="s">
        <v>211</v>
      </c>
      <c r="AT163" s="256" t="s">
        <v>212</v>
      </c>
      <c r="AU163" s="256" t="s">
        <v>92</v>
      </c>
      <c r="AY163" s="18" t="s">
        <v>168</v>
      </c>
      <c r="BE163" s="257">
        <f>IF(N163="základní",J163,0)</f>
        <v>0</v>
      </c>
      <c r="BF163" s="257">
        <f>IF(N163="snížená",J163,0)</f>
        <v>0</v>
      </c>
      <c r="BG163" s="257">
        <f>IF(N163="zákl. přenesená",J163,0)</f>
        <v>0</v>
      </c>
      <c r="BH163" s="257">
        <f>IF(N163="sníž. přenesená",J163,0)</f>
        <v>0</v>
      </c>
      <c r="BI163" s="257">
        <f>IF(N163="nulová",J163,0)</f>
        <v>0</v>
      </c>
      <c r="BJ163" s="18" t="s">
        <v>92</v>
      </c>
      <c r="BK163" s="257">
        <f>ROUND(I163*H163,2)</f>
        <v>0</v>
      </c>
      <c r="BL163" s="18" t="s">
        <v>175</v>
      </c>
      <c r="BM163" s="256" t="s">
        <v>230</v>
      </c>
    </row>
    <row r="164" spans="1:65" s="2" customFormat="1" ht="21.75" customHeight="1">
      <c r="A164" s="39"/>
      <c r="B164" s="40"/>
      <c r="C164" s="245" t="s">
        <v>231</v>
      </c>
      <c r="D164" s="245" t="s">
        <v>170</v>
      </c>
      <c r="E164" s="246" t="s">
        <v>232</v>
      </c>
      <c r="F164" s="247" t="s">
        <v>233</v>
      </c>
      <c r="G164" s="248" t="s">
        <v>234</v>
      </c>
      <c r="H164" s="249">
        <v>130</v>
      </c>
      <c r="I164" s="250"/>
      <c r="J164" s="251">
        <f>ROUND(I164*H164,2)</f>
        <v>0</v>
      </c>
      <c r="K164" s="247" t="s">
        <v>174</v>
      </c>
      <c r="L164" s="45"/>
      <c r="M164" s="252" t="s">
        <v>1</v>
      </c>
      <c r="N164" s="253" t="s">
        <v>42</v>
      </c>
      <c r="O164" s="92"/>
      <c r="P164" s="254">
        <f>O164*H164</f>
        <v>0</v>
      </c>
      <c r="Q164" s="254">
        <v>0.00073</v>
      </c>
      <c r="R164" s="254">
        <f>Q164*H164</f>
        <v>0.0949</v>
      </c>
      <c r="S164" s="254">
        <v>0</v>
      </c>
      <c r="T164" s="25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6" t="s">
        <v>175</v>
      </c>
      <c r="AT164" s="256" t="s">
        <v>170</v>
      </c>
      <c r="AU164" s="256" t="s">
        <v>92</v>
      </c>
      <c r="AY164" s="18" t="s">
        <v>168</v>
      </c>
      <c r="BE164" s="257">
        <f>IF(N164="základní",J164,0)</f>
        <v>0</v>
      </c>
      <c r="BF164" s="257">
        <f>IF(N164="snížená",J164,0)</f>
        <v>0</v>
      </c>
      <c r="BG164" s="257">
        <f>IF(N164="zákl. přenesená",J164,0)</f>
        <v>0</v>
      </c>
      <c r="BH164" s="257">
        <f>IF(N164="sníž. přenesená",J164,0)</f>
        <v>0</v>
      </c>
      <c r="BI164" s="257">
        <f>IF(N164="nulová",J164,0)</f>
        <v>0</v>
      </c>
      <c r="BJ164" s="18" t="s">
        <v>92</v>
      </c>
      <c r="BK164" s="257">
        <f>ROUND(I164*H164,2)</f>
        <v>0</v>
      </c>
      <c r="BL164" s="18" t="s">
        <v>175</v>
      </c>
      <c r="BM164" s="256" t="s">
        <v>235</v>
      </c>
    </row>
    <row r="165" spans="1:51" s="14" customFormat="1" ht="12">
      <c r="A165" s="14"/>
      <c r="B165" s="269"/>
      <c r="C165" s="270"/>
      <c r="D165" s="260" t="s">
        <v>177</v>
      </c>
      <c r="E165" s="271" t="s">
        <v>1</v>
      </c>
      <c r="F165" s="272" t="s">
        <v>236</v>
      </c>
      <c r="G165" s="270"/>
      <c r="H165" s="273">
        <v>126.62</v>
      </c>
      <c r="I165" s="274"/>
      <c r="J165" s="270"/>
      <c r="K165" s="270"/>
      <c r="L165" s="275"/>
      <c r="M165" s="276"/>
      <c r="N165" s="277"/>
      <c r="O165" s="277"/>
      <c r="P165" s="277"/>
      <c r="Q165" s="277"/>
      <c r="R165" s="277"/>
      <c r="S165" s="277"/>
      <c r="T165" s="278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9" t="s">
        <v>177</v>
      </c>
      <c r="AU165" s="279" t="s">
        <v>92</v>
      </c>
      <c r="AV165" s="14" t="s">
        <v>92</v>
      </c>
      <c r="AW165" s="14" t="s">
        <v>32</v>
      </c>
      <c r="AX165" s="14" t="s">
        <v>76</v>
      </c>
      <c r="AY165" s="279" t="s">
        <v>168</v>
      </c>
    </row>
    <row r="166" spans="1:51" s="14" customFormat="1" ht="12">
      <c r="A166" s="14"/>
      <c r="B166" s="269"/>
      <c r="C166" s="270"/>
      <c r="D166" s="260" t="s">
        <v>177</v>
      </c>
      <c r="E166" s="271" t="s">
        <v>1</v>
      </c>
      <c r="F166" s="272" t="s">
        <v>237</v>
      </c>
      <c r="G166" s="270"/>
      <c r="H166" s="273">
        <v>130</v>
      </c>
      <c r="I166" s="274"/>
      <c r="J166" s="270"/>
      <c r="K166" s="270"/>
      <c r="L166" s="275"/>
      <c r="M166" s="276"/>
      <c r="N166" s="277"/>
      <c r="O166" s="277"/>
      <c r="P166" s="277"/>
      <c r="Q166" s="277"/>
      <c r="R166" s="277"/>
      <c r="S166" s="277"/>
      <c r="T166" s="278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9" t="s">
        <v>177</v>
      </c>
      <c r="AU166" s="279" t="s">
        <v>92</v>
      </c>
      <c r="AV166" s="14" t="s">
        <v>92</v>
      </c>
      <c r="AW166" s="14" t="s">
        <v>32</v>
      </c>
      <c r="AX166" s="14" t="s">
        <v>84</v>
      </c>
      <c r="AY166" s="279" t="s">
        <v>168</v>
      </c>
    </row>
    <row r="167" spans="1:65" s="2" customFormat="1" ht="16.5" customHeight="1">
      <c r="A167" s="39"/>
      <c r="B167" s="40"/>
      <c r="C167" s="245" t="s">
        <v>238</v>
      </c>
      <c r="D167" s="245" t="s">
        <v>170</v>
      </c>
      <c r="E167" s="246" t="s">
        <v>239</v>
      </c>
      <c r="F167" s="247" t="s">
        <v>240</v>
      </c>
      <c r="G167" s="248" t="s">
        <v>234</v>
      </c>
      <c r="H167" s="249">
        <v>130</v>
      </c>
      <c r="I167" s="250"/>
      <c r="J167" s="251">
        <f>ROUND(I167*H167,2)</f>
        <v>0</v>
      </c>
      <c r="K167" s="247" t="s">
        <v>174</v>
      </c>
      <c r="L167" s="45"/>
      <c r="M167" s="252" t="s">
        <v>1</v>
      </c>
      <c r="N167" s="253" t="s">
        <v>42</v>
      </c>
      <c r="O167" s="92"/>
      <c r="P167" s="254">
        <f>O167*H167</f>
        <v>0</v>
      </c>
      <c r="Q167" s="254">
        <v>0.00016</v>
      </c>
      <c r="R167" s="254">
        <f>Q167*H167</f>
        <v>0.020800000000000003</v>
      </c>
      <c r="S167" s="254">
        <v>0</v>
      </c>
      <c r="T167" s="25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6" t="s">
        <v>175</v>
      </c>
      <c r="AT167" s="256" t="s">
        <v>170</v>
      </c>
      <c r="AU167" s="256" t="s">
        <v>92</v>
      </c>
      <c r="AY167" s="18" t="s">
        <v>168</v>
      </c>
      <c r="BE167" s="257">
        <f>IF(N167="základní",J167,0)</f>
        <v>0</v>
      </c>
      <c r="BF167" s="257">
        <f>IF(N167="snížená",J167,0)</f>
        <v>0</v>
      </c>
      <c r="BG167" s="257">
        <f>IF(N167="zákl. přenesená",J167,0)</f>
        <v>0</v>
      </c>
      <c r="BH167" s="257">
        <f>IF(N167="sníž. přenesená",J167,0)</f>
        <v>0</v>
      </c>
      <c r="BI167" s="257">
        <f>IF(N167="nulová",J167,0)</f>
        <v>0</v>
      </c>
      <c r="BJ167" s="18" t="s">
        <v>92</v>
      </c>
      <c r="BK167" s="257">
        <f>ROUND(I167*H167,2)</f>
        <v>0</v>
      </c>
      <c r="BL167" s="18" t="s">
        <v>175</v>
      </c>
      <c r="BM167" s="256" t="s">
        <v>241</v>
      </c>
    </row>
    <row r="168" spans="1:63" s="12" customFormat="1" ht="22.8" customHeight="1">
      <c r="A168" s="12"/>
      <c r="B168" s="229"/>
      <c r="C168" s="230"/>
      <c r="D168" s="231" t="s">
        <v>75</v>
      </c>
      <c r="E168" s="243" t="s">
        <v>198</v>
      </c>
      <c r="F168" s="243" t="s">
        <v>242</v>
      </c>
      <c r="G168" s="230"/>
      <c r="H168" s="230"/>
      <c r="I168" s="233"/>
      <c r="J168" s="244">
        <f>BK168</f>
        <v>0</v>
      </c>
      <c r="K168" s="230"/>
      <c r="L168" s="235"/>
      <c r="M168" s="236"/>
      <c r="N168" s="237"/>
      <c r="O168" s="237"/>
      <c r="P168" s="238">
        <f>SUM(P169:P368)</f>
        <v>0</v>
      </c>
      <c r="Q168" s="237"/>
      <c r="R168" s="238">
        <f>SUM(R169:R368)</f>
        <v>78.44784032</v>
      </c>
      <c r="S168" s="237"/>
      <c r="T168" s="239">
        <f>SUM(T169:T368)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40" t="s">
        <v>84</v>
      </c>
      <c r="AT168" s="241" t="s">
        <v>75</v>
      </c>
      <c r="AU168" s="241" t="s">
        <v>84</v>
      </c>
      <c r="AY168" s="240" t="s">
        <v>168</v>
      </c>
      <c r="BK168" s="242">
        <f>SUM(BK169:BK368)</f>
        <v>0</v>
      </c>
    </row>
    <row r="169" spans="1:65" s="2" customFormat="1" ht="21.75" customHeight="1">
      <c r="A169" s="39"/>
      <c r="B169" s="40"/>
      <c r="C169" s="245" t="s">
        <v>243</v>
      </c>
      <c r="D169" s="245" t="s">
        <v>170</v>
      </c>
      <c r="E169" s="246" t="s">
        <v>244</v>
      </c>
      <c r="F169" s="247" t="s">
        <v>245</v>
      </c>
      <c r="G169" s="248" t="s">
        <v>173</v>
      </c>
      <c r="H169" s="249">
        <v>140.534</v>
      </c>
      <c r="I169" s="250"/>
      <c r="J169" s="251">
        <f>ROUND(I169*H169,2)</f>
        <v>0</v>
      </c>
      <c r="K169" s="247" t="s">
        <v>174</v>
      </c>
      <c r="L169" s="45"/>
      <c r="M169" s="252" t="s">
        <v>1</v>
      </c>
      <c r="N169" s="253" t="s">
        <v>42</v>
      </c>
      <c r="O169" s="92"/>
      <c r="P169" s="254">
        <f>O169*H169</f>
        <v>0</v>
      </c>
      <c r="Q169" s="254">
        <v>0.03358</v>
      </c>
      <c r="R169" s="254">
        <f>Q169*H169</f>
        <v>4.719131719999999</v>
      </c>
      <c r="S169" s="254">
        <v>0</v>
      </c>
      <c r="T169" s="25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6" t="s">
        <v>175</v>
      </c>
      <c r="AT169" s="256" t="s">
        <v>170</v>
      </c>
      <c r="AU169" s="256" t="s">
        <v>92</v>
      </c>
      <c r="AY169" s="18" t="s">
        <v>168</v>
      </c>
      <c r="BE169" s="257">
        <f>IF(N169="základní",J169,0)</f>
        <v>0</v>
      </c>
      <c r="BF169" s="257">
        <f>IF(N169="snížená",J169,0)</f>
        <v>0</v>
      </c>
      <c r="BG169" s="257">
        <f>IF(N169="zákl. přenesená",J169,0)</f>
        <v>0</v>
      </c>
      <c r="BH169" s="257">
        <f>IF(N169="sníž. přenesená",J169,0)</f>
        <v>0</v>
      </c>
      <c r="BI169" s="257">
        <f>IF(N169="nulová",J169,0)</f>
        <v>0</v>
      </c>
      <c r="BJ169" s="18" t="s">
        <v>92</v>
      </c>
      <c r="BK169" s="257">
        <f>ROUND(I169*H169,2)</f>
        <v>0</v>
      </c>
      <c r="BL169" s="18" t="s">
        <v>175</v>
      </c>
      <c r="BM169" s="256" t="s">
        <v>246</v>
      </c>
    </row>
    <row r="170" spans="1:51" s="14" customFormat="1" ht="12">
      <c r="A170" s="14"/>
      <c r="B170" s="269"/>
      <c r="C170" s="270"/>
      <c r="D170" s="260" t="s">
        <v>177</v>
      </c>
      <c r="E170" s="271" t="s">
        <v>1</v>
      </c>
      <c r="F170" s="272" t="s">
        <v>247</v>
      </c>
      <c r="G170" s="270"/>
      <c r="H170" s="273">
        <v>10.8</v>
      </c>
      <c r="I170" s="274"/>
      <c r="J170" s="270"/>
      <c r="K170" s="270"/>
      <c r="L170" s="275"/>
      <c r="M170" s="276"/>
      <c r="N170" s="277"/>
      <c r="O170" s="277"/>
      <c r="P170" s="277"/>
      <c r="Q170" s="277"/>
      <c r="R170" s="277"/>
      <c r="S170" s="277"/>
      <c r="T170" s="278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9" t="s">
        <v>177</v>
      </c>
      <c r="AU170" s="279" t="s">
        <v>92</v>
      </c>
      <c r="AV170" s="14" t="s">
        <v>92</v>
      </c>
      <c r="AW170" s="14" t="s">
        <v>32</v>
      </c>
      <c r="AX170" s="14" t="s">
        <v>76</v>
      </c>
      <c r="AY170" s="279" t="s">
        <v>168</v>
      </c>
    </row>
    <row r="171" spans="1:51" s="14" customFormat="1" ht="12">
      <c r="A171" s="14"/>
      <c r="B171" s="269"/>
      <c r="C171" s="270"/>
      <c r="D171" s="260" t="s">
        <v>177</v>
      </c>
      <c r="E171" s="271" t="s">
        <v>1</v>
      </c>
      <c r="F171" s="272" t="s">
        <v>248</v>
      </c>
      <c r="G171" s="270"/>
      <c r="H171" s="273">
        <v>3.9</v>
      </c>
      <c r="I171" s="274"/>
      <c r="J171" s="270"/>
      <c r="K171" s="270"/>
      <c r="L171" s="275"/>
      <c r="M171" s="276"/>
      <c r="N171" s="277"/>
      <c r="O171" s="277"/>
      <c r="P171" s="277"/>
      <c r="Q171" s="277"/>
      <c r="R171" s="277"/>
      <c r="S171" s="277"/>
      <c r="T171" s="278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9" t="s">
        <v>177</v>
      </c>
      <c r="AU171" s="279" t="s">
        <v>92</v>
      </c>
      <c r="AV171" s="14" t="s">
        <v>92</v>
      </c>
      <c r="AW171" s="14" t="s">
        <v>32</v>
      </c>
      <c r="AX171" s="14" t="s">
        <v>76</v>
      </c>
      <c r="AY171" s="279" t="s">
        <v>168</v>
      </c>
    </row>
    <row r="172" spans="1:51" s="14" customFormat="1" ht="12">
      <c r="A172" s="14"/>
      <c r="B172" s="269"/>
      <c r="C172" s="270"/>
      <c r="D172" s="260" t="s">
        <v>177</v>
      </c>
      <c r="E172" s="271" t="s">
        <v>1</v>
      </c>
      <c r="F172" s="272" t="s">
        <v>249</v>
      </c>
      <c r="G172" s="270"/>
      <c r="H172" s="273">
        <v>9.9</v>
      </c>
      <c r="I172" s="274"/>
      <c r="J172" s="270"/>
      <c r="K172" s="270"/>
      <c r="L172" s="275"/>
      <c r="M172" s="276"/>
      <c r="N172" s="277"/>
      <c r="O172" s="277"/>
      <c r="P172" s="277"/>
      <c r="Q172" s="277"/>
      <c r="R172" s="277"/>
      <c r="S172" s="277"/>
      <c r="T172" s="278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9" t="s">
        <v>177</v>
      </c>
      <c r="AU172" s="279" t="s">
        <v>92</v>
      </c>
      <c r="AV172" s="14" t="s">
        <v>92</v>
      </c>
      <c r="AW172" s="14" t="s">
        <v>32</v>
      </c>
      <c r="AX172" s="14" t="s">
        <v>76</v>
      </c>
      <c r="AY172" s="279" t="s">
        <v>168</v>
      </c>
    </row>
    <row r="173" spans="1:51" s="14" customFormat="1" ht="12">
      <c r="A173" s="14"/>
      <c r="B173" s="269"/>
      <c r="C173" s="270"/>
      <c r="D173" s="260" t="s">
        <v>177</v>
      </c>
      <c r="E173" s="271" t="s">
        <v>1</v>
      </c>
      <c r="F173" s="272" t="s">
        <v>250</v>
      </c>
      <c r="G173" s="270"/>
      <c r="H173" s="273">
        <v>2.47</v>
      </c>
      <c r="I173" s="274"/>
      <c r="J173" s="270"/>
      <c r="K173" s="270"/>
      <c r="L173" s="275"/>
      <c r="M173" s="276"/>
      <c r="N173" s="277"/>
      <c r="O173" s="277"/>
      <c r="P173" s="277"/>
      <c r="Q173" s="277"/>
      <c r="R173" s="277"/>
      <c r="S173" s="277"/>
      <c r="T173" s="278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9" t="s">
        <v>177</v>
      </c>
      <c r="AU173" s="279" t="s">
        <v>92</v>
      </c>
      <c r="AV173" s="14" t="s">
        <v>92</v>
      </c>
      <c r="AW173" s="14" t="s">
        <v>32</v>
      </c>
      <c r="AX173" s="14" t="s">
        <v>76</v>
      </c>
      <c r="AY173" s="279" t="s">
        <v>168</v>
      </c>
    </row>
    <row r="174" spans="1:51" s="14" customFormat="1" ht="12">
      <c r="A174" s="14"/>
      <c r="B174" s="269"/>
      <c r="C174" s="270"/>
      <c r="D174" s="260" t="s">
        <v>177</v>
      </c>
      <c r="E174" s="271" t="s">
        <v>1</v>
      </c>
      <c r="F174" s="272" t="s">
        <v>251</v>
      </c>
      <c r="G174" s="270"/>
      <c r="H174" s="273">
        <v>2.4</v>
      </c>
      <c r="I174" s="274"/>
      <c r="J174" s="270"/>
      <c r="K174" s="270"/>
      <c r="L174" s="275"/>
      <c r="M174" s="276"/>
      <c r="N174" s="277"/>
      <c r="O174" s="277"/>
      <c r="P174" s="277"/>
      <c r="Q174" s="277"/>
      <c r="R174" s="277"/>
      <c r="S174" s="277"/>
      <c r="T174" s="278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9" t="s">
        <v>177</v>
      </c>
      <c r="AU174" s="279" t="s">
        <v>92</v>
      </c>
      <c r="AV174" s="14" t="s">
        <v>92</v>
      </c>
      <c r="AW174" s="14" t="s">
        <v>32</v>
      </c>
      <c r="AX174" s="14" t="s">
        <v>76</v>
      </c>
      <c r="AY174" s="279" t="s">
        <v>168</v>
      </c>
    </row>
    <row r="175" spans="1:51" s="14" customFormat="1" ht="12">
      <c r="A175" s="14"/>
      <c r="B175" s="269"/>
      <c r="C175" s="270"/>
      <c r="D175" s="260" t="s">
        <v>177</v>
      </c>
      <c r="E175" s="271" t="s">
        <v>1</v>
      </c>
      <c r="F175" s="272" t="s">
        <v>252</v>
      </c>
      <c r="G175" s="270"/>
      <c r="H175" s="273">
        <v>17.28</v>
      </c>
      <c r="I175" s="274"/>
      <c r="J175" s="270"/>
      <c r="K175" s="270"/>
      <c r="L175" s="275"/>
      <c r="M175" s="276"/>
      <c r="N175" s="277"/>
      <c r="O175" s="277"/>
      <c r="P175" s="277"/>
      <c r="Q175" s="277"/>
      <c r="R175" s="277"/>
      <c r="S175" s="277"/>
      <c r="T175" s="278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9" t="s">
        <v>177</v>
      </c>
      <c r="AU175" s="279" t="s">
        <v>92</v>
      </c>
      <c r="AV175" s="14" t="s">
        <v>92</v>
      </c>
      <c r="AW175" s="14" t="s">
        <v>32</v>
      </c>
      <c r="AX175" s="14" t="s">
        <v>76</v>
      </c>
      <c r="AY175" s="279" t="s">
        <v>168</v>
      </c>
    </row>
    <row r="176" spans="1:51" s="14" customFormat="1" ht="12">
      <c r="A176" s="14"/>
      <c r="B176" s="269"/>
      <c r="C176" s="270"/>
      <c r="D176" s="260" t="s">
        <v>177</v>
      </c>
      <c r="E176" s="271" t="s">
        <v>1</v>
      </c>
      <c r="F176" s="272" t="s">
        <v>253</v>
      </c>
      <c r="G176" s="270"/>
      <c r="H176" s="273">
        <v>11.52</v>
      </c>
      <c r="I176" s="274"/>
      <c r="J176" s="270"/>
      <c r="K176" s="270"/>
      <c r="L176" s="275"/>
      <c r="M176" s="276"/>
      <c r="N176" s="277"/>
      <c r="O176" s="277"/>
      <c r="P176" s="277"/>
      <c r="Q176" s="277"/>
      <c r="R176" s="277"/>
      <c r="S176" s="277"/>
      <c r="T176" s="278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9" t="s">
        <v>177</v>
      </c>
      <c r="AU176" s="279" t="s">
        <v>92</v>
      </c>
      <c r="AV176" s="14" t="s">
        <v>92</v>
      </c>
      <c r="AW176" s="14" t="s">
        <v>32</v>
      </c>
      <c r="AX176" s="14" t="s">
        <v>76</v>
      </c>
      <c r="AY176" s="279" t="s">
        <v>168</v>
      </c>
    </row>
    <row r="177" spans="1:51" s="14" customFormat="1" ht="12">
      <c r="A177" s="14"/>
      <c r="B177" s="269"/>
      <c r="C177" s="270"/>
      <c r="D177" s="260" t="s">
        <v>177</v>
      </c>
      <c r="E177" s="271" t="s">
        <v>1</v>
      </c>
      <c r="F177" s="272" t="s">
        <v>254</v>
      </c>
      <c r="G177" s="270"/>
      <c r="H177" s="273">
        <v>7.904</v>
      </c>
      <c r="I177" s="274"/>
      <c r="J177" s="270"/>
      <c r="K177" s="270"/>
      <c r="L177" s="275"/>
      <c r="M177" s="276"/>
      <c r="N177" s="277"/>
      <c r="O177" s="277"/>
      <c r="P177" s="277"/>
      <c r="Q177" s="277"/>
      <c r="R177" s="277"/>
      <c r="S177" s="277"/>
      <c r="T177" s="278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9" t="s">
        <v>177</v>
      </c>
      <c r="AU177" s="279" t="s">
        <v>92</v>
      </c>
      <c r="AV177" s="14" t="s">
        <v>92</v>
      </c>
      <c r="AW177" s="14" t="s">
        <v>32</v>
      </c>
      <c r="AX177" s="14" t="s">
        <v>76</v>
      </c>
      <c r="AY177" s="279" t="s">
        <v>168</v>
      </c>
    </row>
    <row r="178" spans="1:51" s="14" customFormat="1" ht="12">
      <c r="A178" s="14"/>
      <c r="B178" s="269"/>
      <c r="C178" s="270"/>
      <c r="D178" s="260" t="s">
        <v>177</v>
      </c>
      <c r="E178" s="271" t="s">
        <v>1</v>
      </c>
      <c r="F178" s="272" t="s">
        <v>255</v>
      </c>
      <c r="G178" s="270"/>
      <c r="H178" s="273">
        <v>9.6</v>
      </c>
      <c r="I178" s="274"/>
      <c r="J178" s="270"/>
      <c r="K178" s="270"/>
      <c r="L178" s="275"/>
      <c r="M178" s="276"/>
      <c r="N178" s="277"/>
      <c r="O178" s="277"/>
      <c r="P178" s="277"/>
      <c r="Q178" s="277"/>
      <c r="R178" s="277"/>
      <c r="S178" s="277"/>
      <c r="T178" s="278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9" t="s">
        <v>177</v>
      </c>
      <c r="AU178" s="279" t="s">
        <v>92</v>
      </c>
      <c r="AV178" s="14" t="s">
        <v>92</v>
      </c>
      <c r="AW178" s="14" t="s">
        <v>32</v>
      </c>
      <c r="AX178" s="14" t="s">
        <v>76</v>
      </c>
      <c r="AY178" s="279" t="s">
        <v>168</v>
      </c>
    </row>
    <row r="179" spans="1:51" s="14" customFormat="1" ht="12">
      <c r="A179" s="14"/>
      <c r="B179" s="269"/>
      <c r="C179" s="270"/>
      <c r="D179" s="260" t="s">
        <v>177</v>
      </c>
      <c r="E179" s="271" t="s">
        <v>1</v>
      </c>
      <c r="F179" s="272" t="s">
        <v>256</v>
      </c>
      <c r="G179" s="270"/>
      <c r="H179" s="273">
        <v>7.68</v>
      </c>
      <c r="I179" s="274"/>
      <c r="J179" s="270"/>
      <c r="K179" s="270"/>
      <c r="L179" s="275"/>
      <c r="M179" s="276"/>
      <c r="N179" s="277"/>
      <c r="O179" s="277"/>
      <c r="P179" s="277"/>
      <c r="Q179" s="277"/>
      <c r="R179" s="277"/>
      <c r="S179" s="277"/>
      <c r="T179" s="278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9" t="s">
        <v>177</v>
      </c>
      <c r="AU179" s="279" t="s">
        <v>92</v>
      </c>
      <c r="AV179" s="14" t="s">
        <v>92</v>
      </c>
      <c r="AW179" s="14" t="s">
        <v>32</v>
      </c>
      <c r="AX179" s="14" t="s">
        <v>76</v>
      </c>
      <c r="AY179" s="279" t="s">
        <v>168</v>
      </c>
    </row>
    <row r="180" spans="1:51" s="14" customFormat="1" ht="12">
      <c r="A180" s="14"/>
      <c r="B180" s="269"/>
      <c r="C180" s="270"/>
      <c r="D180" s="260" t="s">
        <v>177</v>
      </c>
      <c r="E180" s="271" t="s">
        <v>1</v>
      </c>
      <c r="F180" s="272" t="s">
        <v>257</v>
      </c>
      <c r="G180" s="270"/>
      <c r="H180" s="273">
        <v>15.84</v>
      </c>
      <c r="I180" s="274"/>
      <c r="J180" s="270"/>
      <c r="K180" s="270"/>
      <c r="L180" s="275"/>
      <c r="M180" s="276"/>
      <c r="N180" s="277"/>
      <c r="O180" s="277"/>
      <c r="P180" s="277"/>
      <c r="Q180" s="277"/>
      <c r="R180" s="277"/>
      <c r="S180" s="277"/>
      <c r="T180" s="278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79" t="s">
        <v>177</v>
      </c>
      <c r="AU180" s="279" t="s">
        <v>92</v>
      </c>
      <c r="AV180" s="14" t="s">
        <v>92</v>
      </c>
      <c r="AW180" s="14" t="s">
        <v>32</v>
      </c>
      <c r="AX180" s="14" t="s">
        <v>76</v>
      </c>
      <c r="AY180" s="279" t="s">
        <v>168</v>
      </c>
    </row>
    <row r="181" spans="1:51" s="14" customFormat="1" ht="12">
      <c r="A181" s="14"/>
      <c r="B181" s="269"/>
      <c r="C181" s="270"/>
      <c r="D181" s="260" t="s">
        <v>177</v>
      </c>
      <c r="E181" s="271" t="s">
        <v>1</v>
      </c>
      <c r="F181" s="272" t="s">
        <v>258</v>
      </c>
      <c r="G181" s="270"/>
      <c r="H181" s="273">
        <v>4.8</v>
      </c>
      <c r="I181" s="274"/>
      <c r="J181" s="270"/>
      <c r="K181" s="270"/>
      <c r="L181" s="275"/>
      <c r="M181" s="276"/>
      <c r="N181" s="277"/>
      <c r="O181" s="277"/>
      <c r="P181" s="277"/>
      <c r="Q181" s="277"/>
      <c r="R181" s="277"/>
      <c r="S181" s="277"/>
      <c r="T181" s="278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9" t="s">
        <v>177</v>
      </c>
      <c r="AU181" s="279" t="s">
        <v>92</v>
      </c>
      <c r="AV181" s="14" t="s">
        <v>92</v>
      </c>
      <c r="AW181" s="14" t="s">
        <v>32</v>
      </c>
      <c r="AX181" s="14" t="s">
        <v>76</v>
      </c>
      <c r="AY181" s="279" t="s">
        <v>168</v>
      </c>
    </row>
    <row r="182" spans="1:51" s="14" customFormat="1" ht="12">
      <c r="A182" s="14"/>
      <c r="B182" s="269"/>
      <c r="C182" s="270"/>
      <c r="D182" s="260" t="s">
        <v>177</v>
      </c>
      <c r="E182" s="271" t="s">
        <v>1</v>
      </c>
      <c r="F182" s="272" t="s">
        <v>259</v>
      </c>
      <c r="G182" s="270"/>
      <c r="H182" s="273">
        <v>7.2</v>
      </c>
      <c r="I182" s="274"/>
      <c r="J182" s="270"/>
      <c r="K182" s="270"/>
      <c r="L182" s="275"/>
      <c r="M182" s="276"/>
      <c r="N182" s="277"/>
      <c r="O182" s="277"/>
      <c r="P182" s="277"/>
      <c r="Q182" s="277"/>
      <c r="R182" s="277"/>
      <c r="S182" s="277"/>
      <c r="T182" s="278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9" t="s">
        <v>177</v>
      </c>
      <c r="AU182" s="279" t="s">
        <v>92</v>
      </c>
      <c r="AV182" s="14" t="s">
        <v>92</v>
      </c>
      <c r="AW182" s="14" t="s">
        <v>32</v>
      </c>
      <c r="AX182" s="14" t="s">
        <v>76</v>
      </c>
      <c r="AY182" s="279" t="s">
        <v>168</v>
      </c>
    </row>
    <row r="183" spans="1:51" s="14" customFormat="1" ht="12">
      <c r="A183" s="14"/>
      <c r="B183" s="269"/>
      <c r="C183" s="270"/>
      <c r="D183" s="260" t="s">
        <v>177</v>
      </c>
      <c r="E183" s="271" t="s">
        <v>1</v>
      </c>
      <c r="F183" s="272" t="s">
        <v>260</v>
      </c>
      <c r="G183" s="270"/>
      <c r="H183" s="273">
        <v>24.3</v>
      </c>
      <c r="I183" s="274"/>
      <c r="J183" s="270"/>
      <c r="K183" s="270"/>
      <c r="L183" s="275"/>
      <c r="M183" s="276"/>
      <c r="N183" s="277"/>
      <c r="O183" s="277"/>
      <c r="P183" s="277"/>
      <c r="Q183" s="277"/>
      <c r="R183" s="277"/>
      <c r="S183" s="277"/>
      <c r="T183" s="278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9" t="s">
        <v>177</v>
      </c>
      <c r="AU183" s="279" t="s">
        <v>92</v>
      </c>
      <c r="AV183" s="14" t="s">
        <v>92</v>
      </c>
      <c r="AW183" s="14" t="s">
        <v>32</v>
      </c>
      <c r="AX183" s="14" t="s">
        <v>76</v>
      </c>
      <c r="AY183" s="279" t="s">
        <v>168</v>
      </c>
    </row>
    <row r="184" spans="1:51" s="14" customFormat="1" ht="12">
      <c r="A184" s="14"/>
      <c r="B184" s="269"/>
      <c r="C184" s="270"/>
      <c r="D184" s="260" t="s">
        <v>177</v>
      </c>
      <c r="E184" s="271" t="s">
        <v>1</v>
      </c>
      <c r="F184" s="272" t="s">
        <v>261</v>
      </c>
      <c r="G184" s="270"/>
      <c r="H184" s="273">
        <v>4.94</v>
      </c>
      <c r="I184" s="274"/>
      <c r="J184" s="270"/>
      <c r="K184" s="270"/>
      <c r="L184" s="275"/>
      <c r="M184" s="276"/>
      <c r="N184" s="277"/>
      <c r="O184" s="277"/>
      <c r="P184" s="277"/>
      <c r="Q184" s="277"/>
      <c r="R184" s="277"/>
      <c r="S184" s="277"/>
      <c r="T184" s="278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9" t="s">
        <v>177</v>
      </c>
      <c r="AU184" s="279" t="s">
        <v>92</v>
      </c>
      <c r="AV184" s="14" t="s">
        <v>92</v>
      </c>
      <c r="AW184" s="14" t="s">
        <v>32</v>
      </c>
      <c r="AX184" s="14" t="s">
        <v>76</v>
      </c>
      <c r="AY184" s="279" t="s">
        <v>168</v>
      </c>
    </row>
    <row r="185" spans="1:51" s="15" customFormat="1" ht="12">
      <c r="A185" s="15"/>
      <c r="B185" s="280"/>
      <c r="C185" s="281"/>
      <c r="D185" s="260" t="s">
        <v>177</v>
      </c>
      <c r="E185" s="282" t="s">
        <v>1</v>
      </c>
      <c r="F185" s="283" t="s">
        <v>210</v>
      </c>
      <c r="G185" s="281"/>
      <c r="H185" s="284">
        <v>140.534</v>
      </c>
      <c r="I185" s="285"/>
      <c r="J185" s="281"/>
      <c r="K185" s="281"/>
      <c r="L185" s="286"/>
      <c r="M185" s="287"/>
      <c r="N185" s="288"/>
      <c r="O185" s="288"/>
      <c r="P185" s="288"/>
      <c r="Q185" s="288"/>
      <c r="R185" s="288"/>
      <c r="S185" s="288"/>
      <c r="T185" s="289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90" t="s">
        <v>177</v>
      </c>
      <c r="AU185" s="290" t="s">
        <v>92</v>
      </c>
      <c r="AV185" s="15" t="s">
        <v>175</v>
      </c>
      <c r="AW185" s="15" t="s">
        <v>32</v>
      </c>
      <c r="AX185" s="15" t="s">
        <v>84</v>
      </c>
      <c r="AY185" s="290" t="s">
        <v>168</v>
      </c>
    </row>
    <row r="186" spans="1:65" s="2" customFormat="1" ht="16.5" customHeight="1">
      <c r="A186" s="39"/>
      <c r="B186" s="40"/>
      <c r="C186" s="245" t="s">
        <v>8</v>
      </c>
      <c r="D186" s="245" t="s">
        <v>170</v>
      </c>
      <c r="E186" s="246" t="s">
        <v>262</v>
      </c>
      <c r="F186" s="247" t="s">
        <v>263</v>
      </c>
      <c r="G186" s="248" t="s">
        <v>173</v>
      </c>
      <c r="H186" s="249">
        <v>159</v>
      </c>
      <c r="I186" s="250"/>
      <c r="J186" s="251">
        <f>ROUND(I186*H186,2)</f>
        <v>0</v>
      </c>
      <c r="K186" s="247" t="s">
        <v>174</v>
      </c>
      <c r="L186" s="45"/>
      <c r="M186" s="252" t="s">
        <v>1</v>
      </c>
      <c r="N186" s="253" t="s">
        <v>42</v>
      </c>
      <c r="O186" s="92"/>
      <c r="P186" s="254">
        <f>O186*H186</f>
        <v>0</v>
      </c>
      <c r="Q186" s="254">
        <v>0</v>
      </c>
      <c r="R186" s="254">
        <f>Q186*H186</f>
        <v>0</v>
      </c>
      <c r="S186" s="254">
        <v>0</v>
      </c>
      <c r="T186" s="25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6" t="s">
        <v>175</v>
      </c>
      <c r="AT186" s="256" t="s">
        <v>170</v>
      </c>
      <c r="AU186" s="256" t="s">
        <v>92</v>
      </c>
      <c r="AY186" s="18" t="s">
        <v>168</v>
      </c>
      <c r="BE186" s="257">
        <f>IF(N186="základní",J186,0)</f>
        <v>0</v>
      </c>
      <c r="BF186" s="257">
        <f>IF(N186="snížená",J186,0)</f>
        <v>0</v>
      </c>
      <c r="BG186" s="257">
        <f>IF(N186="zákl. přenesená",J186,0)</f>
        <v>0</v>
      </c>
      <c r="BH186" s="257">
        <f>IF(N186="sníž. přenesená",J186,0)</f>
        <v>0</v>
      </c>
      <c r="BI186" s="257">
        <f>IF(N186="nulová",J186,0)</f>
        <v>0</v>
      </c>
      <c r="BJ186" s="18" t="s">
        <v>92</v>
      </c>
      <c r="BK186" s="257">
        <f>ROUND(I186*H186,2)</f>
        <v>0</v>
      </c>
      <c r="BL186" s="18" t="s">
        <v>175</v>
      </c>
      <c r="BM186" s="256" t="s">
        <v>264</v>
      </c>
    </row>
    <row r="187" spans="1:51" s="14" customFormat="1" ht="12">
      <c r="A187" s="14"/>
      <c r="B187" s="269"/>
      <c r="C187" s="270"/>
      <c r="D187" s="260" t="s">
        <v>177</v>
      </c>
      <c r="E187" s="271" t="s">
        <v>1</v>
      </c>
      <c r="F187" s="272" t="s">
        <v>265</v>
      </c>
      <c r="G187" s="270"/>
      <c r="H187" s="273">
        <v>159</v>
      </c>
      <c r="I187" s="274"/>
      <c r="J187" s="270"/>
      <c r="K187" s="270"/>
      <c r="L187" s="275"/>
      <c r="M187" s="276"/>
      <c r="N187" s="277"/>
      <c r="O187" s="277"/>
      <c r="P187" s="277"/>
      <c r="Q187" s="277"/>
      <c r="R187" s="277"/>
      <c r="S187" s="277"/>
      <c r="T187" s="278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9" t="s">
        <v>177</v>
      </c>
      <c r="AU187" s="279" t="s">
        <v>92</v>
      </c>
      <c r="AV187" s="14" t="s">
        <v>92</v>
      </c>
      <c r="AW187" s="14" t="s">
        <v>32</v>
      </c>
      <c r="AX187" s="14" t="s">
        <v>84</v>
      </c>
      <c r="AY187" s="279" t="s">
        <v>168</v>
      </c>
    </row>
    <row r="188" spans="1:65" s="2" customFormat="1" ht="21.75" customHeight="1">
      <c r="A188" s="39"/>
      <c r="B188" s="40"/>
      <c r="C188" s="245" t="s">
        <v>266</v>
      </c>
      <c r="D188" s="245" t="s">
        <v>170</v>
      </c>
      <c r="E188" s="246" t="s">
        <v>267</v>
      </c>
      <c r="F188" s="247" t="s">
        <v>268</v>
      </c>
      <c r="G188" s="248" t="s">
        <v>234</v>
      </c>
      <c r="H188" s="249">
        <v>280.3</v>
      </c>
      <c r="I188" s="250"/>
      <c r="J188" s="251">
        <f>ROUND(I188*H188,2)</f>
        <v>0</v>
      </c>
      <c r="K188" s="247" t="s">
        <v>174</v>
      </c>
      <c r="L188" s="45"/>
      <c r="M188" s="252" t="s">
        <v>1</v>
      </c>
      <c r="N188" s="253" t="s">
        <v>42</v>
      </c>
      <c r="O188" s="92"/>
      <c r="P188" s="254">
        <f>O188*H188</f>
        <v>0</v>
      </c>
      <c r="Q188" s="254">
        <v>0.0015</v>
      </c>
      <c r="R188" s="254">
        <f>Q188*H188</f>
        <v>0.42045000000000005</v>
      </c>
      <c r="S188" s="254">
        <v>0</v>
      </c>
      <c r="T188" s="255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56" t="s">
        <v>175</v>
      </c>
      <c r="AT188" s="256" t="s">
        <v>170</v>
      </c>
      <c r="AU188" s="256" t="s">
        <v>92</v>
      </c>
      <c r="AY188" s="18" t="s">
        <v>168</v>
      </c>
      <c r="BE188" s="257">
        <f>IF(N188="základní",J188,0)</f>
        <v>0</v>
      </c>
      <c r="BF188" s="257">
        <f>IF(N188="snížená",J188,0)</f>
        <v>0</v>
      </c>
      <c r="BG188" s="257">
        <f>IF(N188="zákl. přenesená",J188,0)</f>
        <v>0</v>
      </c>
      <c r="BH188" s="257">
        <f>IF(N188="sníž. přenesená",J188,0)</f>
        <v>0</v>
      </c>
      <c r="BI188" s="257">
        <f>IF(N188="nulová",J188,0)</f>
        <v>0</v>
      </c>
      <c r="BJ188" s="18" t="s">
        <v>92</v>
      </c>
      <c r="BK188" s="257">
        <f>ROUND(I188*H188,2)</f>
        <v>0</v>
      </c>
      <c r="BL188" s="18" t="s">
        <v>175</v>
      </c>
      <c r="BM188" s="256" t="s">
        <v>269</v>
      </c>
    </row>
    <row r="189" spans="1:51" s="13" customFormat="1" ht="12">
      <c r="A189" s="13"/>
      <c r="B189" s="258"/>
      <c r="C189" s="259"/>
      <c r="D189" s="260" t="s">
        <v>177</v>
      </c>
      <c r="E189" s="261" t="s">
        <v>1</v>
      </c>
      <c r="F189" s="262" t="s">
        <v>270</v>
      </c>
      <c r="G189" s="259"/>
      <c r="H189" s="261" t="s">
        <v>1</v>
      </c>
      <c r="I189" s="263"/>
      <c r="J189" s="259"/>
      <c r="K189" s="259"/>
      <c r="L189" s="264"/>
      <c r="M189" s="265"/>
      <c r="N189" s="266"/>
      <c r="O189" s="266"/>
      <c r="P189" s="266"/>
      <c r="Q189" s="266"/>
      <c r="R189" s="266"/>
      <c r="S189" s="266"/>
      <c r="T189" s="26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8" t="s">
        <v>177</v>
      </c>
      <c r="AU189" s="268" t="s">
        <v>92</v>
      </c>
      <c r="AV189" s="13" t="s">
        <v>84</v>
      </c>
      <c r="AW189" s="13" t="s">
        <v>32</v>
      </c>
      <c r="AX189" s="13" t="s">
        <v>76</v>
      </c>
      <c r="AY189" s="268" t="s">
        <v>168</v>
      </c>
    </row>
    <row r="190" spans="1:51" s="14" customFormat="1" ht="12">
      <c r="A190" s="14"/>
      <c r="B190" s="269"/>
      <c r="C190" s="270"/>
      <c r="D190" s="260" t="s">
        <v>177</v>
      </c>
      <c r="E190" s="271" t="s">
        <v>1</v>
      </c>
      <c r="F190" s="272" t="s">
        <v>271</v>
      </c>
      <c r="G190" s="270"/>
      <c r="H190" s="273">
        <v>7.8</v>
      </c>
      <c r="I190" s="274"/>
      <c r="J190" s="270"/>
      <c r="K190" s="270"/>
      <c r="L190" s="275"/>
      <c r="M190" s="276"/>
      <c r="N190" s="277"/>
      <c r="O190" s="277"/>
      <c r="P190" s="277"/>
      <c r="Q190" s="277"/>
      <c r="R190" s="277"/>
      <c r="S190" s="277"/>
      <c r="T190" s="278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79" t="s">
        <v>177</v>
      </c>
      <c r="AU190" s="279" t="s">
        <v>92</v>
      </c>
      <c r="AV190" s="14" t="s">
        <v>92</v>
      </c>
      <c r="AW190" s="14" t="s">
        <v>32</v>
      </c>
      <c r="AX190" s="14" t="s">
        <v>76</v>
      </c>
      <c r="AY190" s="279" t="s">
        <v>168</v>
      </c>
    </row>
    <row r="191" spans="1:51" s="14" customFormat="1" ht="12">
      <c r="A191" s="14"/>
      <c r="B191" s="269"/>
      <c r="C191" s="270"/>
      <c r="D191" s="260" t="s">
        <v>177</v>
      </c>
      <c r="E191" s="271" t="s">
        <v>1</v>
      </c>
      <c r="F191" s="272" t="s">
        <v>272</v>
      </c>
      <c r="G191" s="270"/>
      <c r="H191" s="273">
        <v>36</v>
      </c>
      <c r="I191" s="274"/>
      <c r="J191" s="270"/>
      <c r="K191" s="270"/>
      <c r="L191" s="275"/>
      <c r="M191" s="276"/>
      <c r="N191" s="277"/>
      <c r="O191" s="277"/>
      <c r="P191" s="277"/>
      <c r="Q191" s="277"/>
      <c r="R191" s="277"/>
      <c r="S191" s="277"/>
      <c r="T191" s="278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9" t="s">
        <v>177</v>
      </c>
      <c r="AU191" s="279" t="s">
        <v>92</v>
      </c>
      <c r="AV191" s="14" t="s">
        <v>92</v>
      </c>
      <c r="AW191" s="14" t="s">
        <v>32</v>
      </c>
      <c r="AX191" s="14" t="s">
        <v>76</v>
      </c>
      <c r="AY191" s="279" t="s">
        <v>168</v>
      </c>
    </row>
    <row r="192" spans="1:51" s="14" customFormat="1" ht="12">
      <c r="A192" s="14"/>
      <c r="B192" s="269"/>
      <c r="C192" s="270"/>
      <c r="D192" s="260" t="s">
        <v>177</v>
      </c>
      <c r="E192" s="271" t="s">
        <v>1</v>
      </c>
      <c r="F192" s="272" t="s">
        <v>273</v>
      </c>
      <c r="G192" s="270"/>
      <c r="H192" s="273">
        <v>102.6</v>
      </c>
      <c r="I192" s="274"/>
      <c r="J192" s="270"/>
      <c r="K192" s="270"/>
      <c r="L192" s="275"/>
      <c r="M192" s="276"/>
      <c r="N192" s="277"/>
      <c r="O192" s="277"/>
      <c r="P192" s="277"/>
      <c r="Q192" s="277"/>
      <c r="R192" s="277"/>
      <c r="S192" s="277"/>
      <c r="T192" s="278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79" t="s">
        <v>177</v>
      </c>
      <c r="AU192" s="279" t="s">
        <v>92</v>
      </c>
      <c r="AV192" s="14" t="s">
        <v>92</v>
      </c>
      <c r="AW192" s="14" t="s">
        <v>32</v>
      </c>
      <c r="AX192" s="14" t="s">
        <v>76</v>
      </c>
      <c r="AY192" s="279" t="s">
        <v>168</v>
      </c>
    </row>
    <row r="193" spans="1:51" s="14" customFormat="1" ht="12">
      <c r="A193" s="14"/>
      <c r="B193" s="269"/>
      <c r="C193" s="270"/>
      <c r="D193" s="260" t="s">
        <v>177</v>
      </c>
      <c r="E193" s="271" t="s">
        <v>1</v>
      </c>
      <c r="F193" s="272" t="s">
        <v>274</v>
      </c>
      <c r="G193" s="270"/>
      <c r="H193" s="273">
        <v>7.2</v>
      </c>
      <c r="I193" s="274"/>
      <c r="J193" s="270"/>
      <c r="K193" s="270"/>
      <c r="L193" s="275"/>
      <c r="M193" s="276"/>
      <c r="N193" s="277"/>
      <c r="O193" s="277"/>
      <c r="P193" s="277"/>
      <c r="Q193" s="277"/>
      <c r="R193" s="277"/>
      <c r="S193" s="277"/>
      <c r="T193" s="278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79" t="s">
        <v>177</v>
      </c>
      <c r="AU193" s="279" t="s">
        <v>92</v>
      </c>
      <c r="AV193" s="14" t="s">
        <v>92</v>
      </c>
      <c r="AW193" s="14" t="s">
        <v>32</v>
      </c>
      <c r="AX193" s="14" t="s">
        <v>76</v>
      </c>
      <c r="AY193" s="279" t="s">
        <v>168</v>
      </c>
    </row>
    <row r="194" spans="1:51" s="14" customFormat="1" ht="12">
      <c r="A194" s="14"/>
      <c r="B194" s="269"/>
      <c r="C194" s="270"/>
      <c r="D194" s="260" t="s">
        <v>177</v>
      </c>
      <c r="E194" s="271" t="s">
        <v>1</v>
      </c>
      <c r="F194" s="272" t="s">
        <v>275</v>
      </c>
      <c r="G194" s="270"/>
      <c r="H194" s="273">
        <v>12</v>
      </c>
      <c r="I194" s="274"/>
      <c r="J194" s="270"/>
      <c r="K194" s="270"/>
      <c r="L194" s="275"/>
      <c r="M194" s="276"/>
      <c r="N194" s="277"/>
      <c r="O194" s="277"/>
      <c r="P194" s="277"/>
      <c r="Q194" s="277"/>
      <c r="R194" s="277"/>
      <c r="S194" s="277"/>
      <c r="T194" s="278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79" t="s">
        <v>177</v>
      </c>
      <c r="AU194" s="279" t="s">
        <v>92</v>
      </c>
      <c r="AV194" s="14" t="s">
        <v>92</v>
      </c>
      <c r="AW194" s="14" t="s">
        <v>32</v>
      </c>
      <c r="AX194" s="14" t="s">
        <v>76</v>
      </c>
      <c r="AY194" s="279" t="s">
        <v>168</v>
      </c>
    </row>
    <row r="195" spans="1:51" s="14" customFormat="1" ht="12">
      <c r="A195" s="14"/>
      <c r="B195" s="269"/>
      <c r="C195" s="270"/>
      <c r="D195" s="260" t="s">
        <v>177</v>
      </c>
      <c r="E195" s="271" t="s">
        <v>1</v>
      </c>
      <c r="F195" s="272" t="s">
        <v>276</v>
      </c>
      <c r="G195" s="270"/>
      <c r="H195" s="273">
        <v>43.2</v>
      </c>
      <c r="I195" s="274"/>
      <c r="J195" s="270"/>
      <c r="K195" s="270"/>
      <c r="L195" s="275"/>
      <c r="M195" s="276"/>
      <c r="N195" s="277"/>
      <c r="O195" s="277"/>
      <c r="P195" s="277"/>
      <c r="Q195" s="277"/>
      <c r="R195" s="277"/>
      <c r="S195" s="277"/>
      <c r="T195" s="278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9" t="s">
        <v>177</v>
      </c>
      <c r="AU195" s="279" t="s">
        <v>92</v>
      </c>
      <c r="AV195" s="14" t="s">
        <v>92</v>
      </c>
      <c r="AW195" s="14" t="s">
        <v>32</v>
      </c>
      <c r="AX195" s="14" t="s">
        <v>76</v>
      </c>
      <c r="AY195" s="279" t="s">
        <v>168</v>
      </c>
    </row>
    <row r="196" spans="1:51" s="14" customFormat="1" ht="12">
      <c r="A196" s="14"/>
      <c r="B196" s="269"/>
      <c r="C196" s="270"/>
      <c r="D196" s="260" t="s">
        <v>177</v>
      </c>
      <c r="E196" s="271" t="s">
        <v>1</v>
      </c>
      <c r="F196" s="272" t="s">
        <v>277</v>
      </c>
      <c r="G196" s="270"/>
      <c r="H196" s="273">
        <v>39.6</v>
      </c>
      <c r="I196" s="274"/>
      <c r="J196" s="270"/>
      <c r="K196" s="270"/>
      <c r="L196" s="275"/>
      <c r="M196" s="276"/>
      <c r="N196" s="277"/>
      <c r="O196" s="277"/>
      <c r="P196" s="277"/>
      <c r="Q196" s="277"/>
      <c r="R196" s="277"/>
      <c r="S196" s="277"/>
      <c r="T196" s="278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9" t="s">
        <v>177</v>
      </c>
      <c r="AU196" s="279" t="s">
        <v>92</v>
      </c>
      <c r="AV196" s="14" t="s">
        <v>92</v>
      </c>
      <c r="AW196" s="14" t="s">
        <v>32</v>
      </c>
      <c r="AX196" s="14" t="s">
        <v>76</v>
      </c>
      <c r="AY196" s="279" t="s">
        <v>168</v>
      </c>
    </row>
    <row r="197" spans="1:51" s="14" customFormat="1" ht="12">
      <c r="A197" s="14"/>
      <c r="B197" s="269"/>
      <c r="C197" s="270"/>
      <c r="D197" s="260" t="s">
        <v>177</v>
      </c>
      <c r="E197" s="271" t="s">
        <v>1</v>
      </c>
      <c r="F197" s="272" t="s">
        <v>278</v>
      </c>
      <c r="G197" s="270"/>
      <c r="H197" s="273">
        <v>7.2</v>
      </c>
      <c r="I197" s="274"/>
      <c r="J197" s="270"/>
      <c r="K197" s="270"/>
      <c r="L197" s="275"/>
      <c r="M197" s="276"/>
      <c r="N197" s="277"/>
      <c r="O197" s="277"/>
      <c r="P197" s="277"/>
      <c r="Q197" s="277"/>
      <c r="R197" s="277"/>
      <c r="S197" s="277"/>
      <c r="T197" s="278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9" t="s">
        <v>177</v>
      </c>
      <c r="AU197" s="279" t="s">
        <v>92</v>
      </c>
      <c r="AV197" s="14" t="s">
        <v>92</v>
      </c>
      <c r="AW197" s="14" t="s">
        <v>32</v>
      </c>
      <c r="AX197" s="14" t="s">
        <v>76</v>
      </c>
      <c r="AY197" s="279" t="s">
        <v>168</v>
      </c>
    </row>
    <row r="198" spans="1:51" s="14" customFormat="1" ht="12">
      <c r="A198" s="14"/>
      <c r="B198" s="269"/>
      <c r="C198" s="270"/>
      <c r="D198" s="260" t="s">
        <v>177</v>
      </c>
      <c r="E198" s="271" t="s">
        <v>1</v>
      </c>
      <c r="F198" s="272" t="s">
        <v>279</v>
      </c>
      <c r="G198" s="270"/>
      <c r="H198" s="273">
        <v>24.7</v>
      </c>
      <c r="I198" s="274"/>
      <c r="J198" s="270"/>
      <c r="K198" s="270"/>
      <c r="L198" s="275"/>
      <c r="M198" s="276"/>
      <c r="N198" s="277"/>
      <c r="O198" s="277"/>
      <c r="P198" s="277"/>
      <c r="Q198" s="277"/>
      <c r="R198" s="277"/>
      <c r="S198" s="277"/>
      <c r="T198" s="278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9" t="s">
        <v>177</v>
      </c>
      <c r="AU198" s="279" t="s">
        <v>92</v>
      </c>
      <c r="AV198" s="14" t="s">
        <v>92</v>
      </c>
      <c r="AW198" s="14" t="s">
        <v>32</v>
      </c>
      <c r="AX198" s="14" t="s">
        <v>76</v>
      </c>
      <c r="AY198" s="279" t="s">
        <v>168</v>
      </c>
    </row>
    <row r="199" spans="1:51" s="15" customFormat="1" ht="12">
      <c r="A199" s="15"/>
      <c r="B199" s="280"/>
      <c r="C199" s="281"/>
      <c r="D199" s="260" t="s">
        <v>177</v>
      </c>
      <c r="E199" s="282" t="s">
        <v>1</v>
      </c>
      <c r="F199" s="283" t="s">
        <v>210</v>
      </c>
      <c r="G199" s="281"/>
      <c r="H199" s="284">
        <v>280.29999999999995</v>
      </c>
      <c r="I199" s="285"/>
      <c r="J199" s="281"/>
      <c r="K199" s="281"/>
      <c r="L199" s="286"/>
      <c r="M199" s="287"/>
      <c r="N199" s="288"/>
      <c r="O199" s="288"/>
      <c r="P199" s="288"/>
      <c r="Q199" s="288"/>
      <c r="R199" s="288"/>
      <c r="S199" s="288"/>
      <c r="T199" s="289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90" t="s">
        <v>177</v>
      </c>
      <c r="AU199" s="290" t="s">
        <v>92</v>
      </c>
      <c r="AV199" s="15" t="s">
        <v>175</v>
      </c>
      <c r="AW199" s="15" t="s">
        <v>32</v>
      </c>
      <c r="AX199" s="15" t="s">
        <v>84</v>
      </c>
      <c r="AY199" s="290" t="s">
        <v>168</v>
      </c>
    </row>
    <row r="200" spans="1:65" s="2" customFormat="1" ht="21.75" customHeight="1">
      <c r="A200" s="39"/>
      <c r="B200" s="40"/>
      <c r="C200" s="245" t="s">
        <v>280</v>
      </c>
      <c r="D200" s="245" t="s">
        <v>170</v>
      </c>
      <c r="E200" s="246" t="s">
        <v>281</v>
      </c>
      <c r="F200" s="247" t="s">
        <v>282</v>
      </c>
      <c r="G200" s="248" t="s">
        <v>173</v>
      </c>
      <c r="H200" s="249">
        <v>71.71</v>
      </c>
      <c r="I200" s="250"/>
      <c r="J200" s="251">
        <f>ROUND(I200*H200,2)</f>
        <v>0</v>
      </c>
      <c r="K200" s="247" t="s">
        <v>174</v>
      </c>
      <c r="L200" s="45"/>
      <c r="M200" s="252" t="s">
        <v>1</v>
      </c>
      <c r="N200" s="253" t="s">
        <v>42</v>
      </c>
      <c r="O200" s="92"/>
      <c r="P200" s="254">
        <f>O200*H200</f>
        <v>0</v>
      </c>
      <c r="Q200" s="254">
        <v>0.0085</v>
      </c>
      <c r="R200" s="254">
        <f>Q200*H200</f>
        <v>0.6095349999999999</v>
      </c>
      <c r="S200" s="254">
        <v>0</v>
      </c>
      <c r="T200" s="255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6" t="s">
        <v>175</v>
      </c>
      <c r="AT200" s="256" t="s">
        <v>170</v>
      </c>
      <c r="AU200" s="256" t="s">
        <v>92</v>
      </c>
      <c r="AY200" s="18" t="s">
        <v>168</v>
      </c>
      <c r="BE200" s="257">
        <f>IF(N200="základní",J200,0)</f>
        <v>0</v>
      </c>
      <c r="BF200" s="257">
        <f>IF(N200="snížená",J200,0)</f>
        <v>0</v>
      </c>
      <c r="BG200" s="257">
        <f>IF(N200="zákl. přenesená",J200,0)</f>
        <v>0</v>
      </c>
      <c r="BH200" s="257">
        <f>IF(N200="sníž. přenesená",J200,0)</f>
        <v>0</v>
      </c>
      <c r="BI200" s="257">
        <f>IF(N200="nulová",J200,0)</f>
        <v>0</v>
      </c>
      <c r="BJ200" s="18" t="s">
        <v>92</v>
      </c>
      <c r="BK200" s="257">
        <f>ROUND(I200*H200,2)</f>
        <v>0</v>
      </c>
      <c r="BL200" s="18" t="s">
        <v>175</v>
      </c>
      <c r="BM200" s="256" t="s">
        <v>283</v>
      </c>
    </row>
    <row r="201" spans="1:51" s="13" customFormat="1" ht="12">
      <c r="A201" s="13"/>
      <c r="B201" s="258"/>
      <c r="C201" s="259"/>
      <c r="D201" s="260" t="s">
        <v>177</v>
      </c>
      <c r="E201" s="261" t="s">
        <v>1</v>
      </c>
      <c r="F201" s="262" t="s">
        <v>284</v>
      </c>
      <c r="G201" s="259"/>
      <c r="H201" s="261" t="s">
        <v>1</v>
      </c>
      <c r="I201" s="263"/>
      <c r="J201" s="259"/>
      <c r="K201" s="259"/>
      <c r="L201" s="264"/>
      <c r="M201" s="265"/>
      <c r="N201" s="266"/>
      <c r="O201" s="266"/>
      <c r="P201" s="266"/>
      <c r="Q201" s="266"/>
      <c r="R201" s="266"/>
      <c r="S201" s="266"/>
      <c r="T201" s="267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8" t="s">
        <v>177</v>
      </c>
      <c r="AU201" s="268" t="s">
        <v>92</v>
      </c>
      <c r="AV201" s="13" t="s">
        <v>84</v>
      </c>
      <c r="AW201" s="13" t="s">
        <v>32</v>
      </c>
      <c r="AX201" s="13" t="s">
        <v>76</v>
      </c>
      <c r="AY201" s="268" t="s">
        <v>168</v>
      </c>
    </row>
    <row r="202" spans="1:51" s="14" customFormat="1" ht="12">
      <c r="A202" s="14"/>
      <c r="B202" s="269"/>
      <c r="C202" s="270"/>
      <c r="D202" s="260" t="s">
        <v>177</v>
      </c>
      <c r="E202" s="271" t="s">
        <v>1</v>
      </c>
      <c r="F202" s="272" t="s">
        <v>285</v>
      </c>
      <c r="G202" s="270"/>
      <c r="H202" s="273">
        <v>26.81</v>
      </c>
      <c r="I202" s="274"/>
      <c r="J202" s="270"/>
      <c r="K202" s="270"/>
      <c r="L202" s="275"/>
      <c r="M202" s="276"/>
      <c r="N202" s="277"/>
      <c r="O202" s="277"/>
      <c r="P202" s="277"/>
      <c r="Q202" s="277"/>
      <c r="R202" s="277"/>
      <c r="S202" s="277"/>
      <c r="T202" s="278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79" t="s">
        <v>177</v>
      </c>
      <c r="AU202" s="279" t="s">
        <v>92</v>
      </c>
      <c r="AV202" s="14" t="s">
        <v>92</v>
      </c>
      <c r="AW202" s="14" t="s">
        <v>32</v>
      </c>
      <c r="AX202" s="14" t="s">
        <v>76</v>
      </c>
      <c r="AY202" s="279" t="s">
        <v>168</v>
      </c>
    </row>
    <row r="203" spans="1:51" s="14" customFormat="1" ht="12">
      <c r="A203" s="14"/>
      <c r="B203" s="269"/>
      <c r="C203" s="270"/>
      <c r="D203" s="260" t="s">
        <v>177</v>
      </c>
      <c r="E203" s="271" t="s">
        <v>1</v>
      </c>
      <c r="F203" s="272" t="s">
        <v>286</v>
      </c>
      <c r="G203" s="270"/>
      <c r="H203" s="273">
        <v>26.94</v>
      </c>
      <c r="I203" s="274"/>
      <c r="J203" s="270"/>
      <c r="K203" s="270"/>
      <c r="L203" s="275"/>
      <c r="M203" s="276"/>
      <c r="N203" s="277"/>
      <c r="O203" s="277"/>
      <c r="P203" s="277"/>
      <c r="Q203" s="277"/>
      <c r="R203" s="277"/>
      <c r="S203" s="277"/>
      <c r="T203" s="278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79" t="s">
        <v>177</v>
      </c>
      <c r="AU203" s="279" t="s">
        <v>92</v>
      </c>
      <c r="AV203" s="14" t="s">
        <v>92</v>
      </c>
      <c r="AW203" s="14" t="s">
        <v>32</v>
      </c>
      <c r="AX203" s="14" t="s">
        <v>76</v>
      </c>
      <c r="AY203" s="279" t="s">
        <v>168</v>
      </c>
    </row>
    <row r="204" spans="1:51" s="14" customFormat="1" ht="12">
      <c r="A204" s="14"/>
      <c r="B204" s="269"/>
      <c r="C204" s="270"/>
      <c r="D204" s="260" t="s">
        <v>177</v>
      </c>
      <c r="E204" s="271" t="s">
        <v>1</v>
      </c>
      <c r="F204" s="272" t="s">
        <v>287</v>
      </c>
      <c r="G204" s="270"/>
      <c r="H204" s="273">
        <v>17.96</v>
      </c>
      <c r="I204" s="274"/>
      <c r="J204" s="270"/>
      <c r="K204" s="270"/>
      <c r="L204" s="275"/>
      <c r="M204" s="276"/>
      <c r="N204" s="277"/>
      <c r="O204" s="277"/>
      <c r="P204" s="277"/>
      <c r="Q204" s="277"/>
      <c r="R204" s="277"/>
      <c r="S204" s="277"/>
      <c r="T204" s="278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79" t="s">
        <v>177</v>
      </c>
      <c r="AU204" s="279" t="s">
        <v>92</v>
      </c>
      <c r="AV204" s="14" t="s">
        <v>92</v>
      </c>
      <c r="AW204" s="14" t="s">
        <v>32</v>
      </c>
      <c r="AX204" s="14" t="s">
        <v>76</v>
      </c>
      <c r="AY204" s="279" t="s">
        <v>168</v>
      </c>
    </row>
    <row r="205" spans="1:51" s="15" customFormat="1" ht="12">
      <c r="A205" s="15"/>
      <c r="B205" s="280"/>
      <c r="C205" s="281"/>
      <c r="D205" s="260" t="s">
        <v>177</v>
      </c>
      <c r="E205" s="282" t="s">
        <v>1</v>
      </c>
      <c r="F205" s="283" t="s">
        <v>210</v>
      </c>
      <c r="G205" s="281"/>
      <c r="H205" s="284">
        <v>71.71</v>
      </c>
      <c r="I205" s="285"/>
      <c r="J205" s="281"/>
      <c r="K205" s="281"/>
      <c r="L205" s="286"/>
      <c r="M205" s="287"/>
      <c r="N205" s="288"/>
      <c r="O205" s="288"/>
      <c r="P205" s="288"/>
      <c r="Q205" s="288"/>
      <c r="R205" s="288"/>
      <c r="S205" s="288"/>
      <c r="T205" s="289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90" t="s">
        <v>177</v>
      </c>
      <c r="AU205" s="290" t="s">
        <v>92</v>
      </c>
      <c r="AV205" s="15" t="s">
        <v>175</v>
      </c>
      <c r="AW205" s="15" t="s">
        <v>32</v>
      </c>
      <c r="AX205" s="15" t="s">
        <v>84</v>
      </c>
      <c r="AY205" s="290" t="s">
        <v>168</v>
      </c>
    </row>
    <row r="206" spans="1:65" s="2" customFormat="1" ht="21.75" customHeight="1">
      <c r="A206" s="39"/>
      <c r="B206" s="40"/>
      <c r="C206" s="291" t="s">
        <v>288</v>
      </c>
      <c r="D206" s="291" t="s">
        <v>212</v>
      </c>
      <c r="E206" s="292" t="s">
        <v>289</v>
      </c>
      <c r="F206" s="293" t="s">
        <v>290</v>
      </c>
      <c r="G206" s="294" t="s">
        <v>182</v>
      </c>
      <c r="H206" s="295">
        <v>12.047</v>
      </c>
      <c r="I206" s="296"/>
      <c r="J206" s="297">
        <f>ROUND(I206*H206,2)</f>
        <v>0</v>
      </c>
      <c r="K206" s="293" t="s">
        <v>174</v>
      </c>
      <c r="L206" s="298"/>
      <c r="M206" s="299" t="s">
        <v>1</v>
      </c>
      <c r="N206" s="300" t="s">
        <v>42</v>
      </c>
      <c r="O206" s="92"/>
      <c r="P206" s="254">
        <f>O206*H206</f>
        <v>0</v>
      </c>
      <c r="Q206" s="254">
        <v>0.032</v>
      </c>
      <c r="R206" s="254">
        <f>Q206*H206</f>
        <v>0.385504</v>
      </c>
      <c r="S206" s="254">
        <v>0</v>
      </c>
      <c r="T206" s="255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56" t="s">
        <v>211</v>
      </c>
      <c r="AT206" s="256" t="s">
        <v>212</v>
      </c>
      <c r="AU206" s="256" t="s">
        <v>92</v>
      </c>
      <c r="AY206" s="18" t="s">
        <v>168</v>
      </c>
      <c r="BE206" s="257">
        <f>IF(N206="základní",J206,0)</f>
        <v>0</v>
      </c>
      <c r="BF206" s="257">
        <f>IF(N206="snížená",J206,0)</f>
        <v>0</v>
      </c>
      <c r="BG206" s="257">
        <f>IF(N206="zákl. přenesená",J206,0)</f>
        <v>0</v>
      </c>
      <c r="BH206" s="257">
        <f>IF(N206="sníž. přenesená",J206,0)</f>
        <v>0</v>
      </c>
      <c r="BI206" s="257">
        <f>IF(N206="nulová",J206,0)</f>
        <v>0</v>
      </c>
      <c r="BJ206" s="18" t="s">
        <v>92</v>
      </c>
      <c r="BK206" s="257">
        <f>ROUND(I206*H206,2)</f>
        <v>0</v>
      </c>
      <c r="BL206" s="18" t="s">
        <v>175</v>
      </c>
      <c r="BM206" s="256" t="s">
        <v>291</v>
      </c>
    </row>
    <row r="207" spans="1:51" s="14" customFormat="1" ht="12">
      <c r="A207" s="14"/>
      <c r="B207" s="269"/>
      <c r="C207" s="270"/>
      <c r="D207" s="260" t="s">
        <v>177</v>
      </c>
      <c r="E207" s="271" t="s">
        <v>1</v>
      </c>
      <c r="F207" s="272" t="s">
        <v>292</v>
      </c>
      <c r="G207" s="270"/>
      <c r="H207" s="273">
        <v>12.047</v>
      </c>
      <c r="I207" s="274"/>
      <c r="J207" s="270"/>
      <c r="K207" s="270"/>
      <c r="L207" s="275"/>
      <c r="M207" s="276"/>
      <c r="N207" s="277"/>
      <c r="O207" s="277"/>
      <c r="P207" s="277"/>
      <c r="Q207" s="277"/>
      <c r="R207" s="277"/>
      <c r="S207" s="277"/>
      <c r="T207" s="278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79" t="s">
        <v>177</v>
      </c>
      <c r="AU207" s="279" t="s">
        <v>92</v>
      </c>
      <c r="AV207" s="14" t="s">
        <v>92</v>
      </c>
      <c r="AW207" s="14" t="s">
        <v>32</v>
      </c>
      <c r="AX207" s="14" t="s">
        <v>84</v>
      </c>
      <c r="AY207" s="279" t="s">
        <v>168</v>
      </c>
    </row>
    <row r="208" spans="1:65" s="2" customFormat="1" ht="21.75" customHeight="1">
      <c r="A208" s="39"/>
      <c r="B208" s="40"/>
      <c r="C208" s="245" t="s">
        <v>293</v>
      </c>
      <c r="D208" s="245" t="s">
        <v>170</v>
      </c>
      <c r="E208" s="246" t="s">
        <v>281</v>
      </c>
      <c r="F208" s="247" t="s">
        <v>282</v>
      </c>
      <c r="G208" s="248" t="s">
        <v>173</v>
      </c>
      <c r="H208" s="249">
        <v>455</v>
      </c>
      <c r="I208" s="250"/>
      <c r="J208" s="251">
        <f>ROUND(I208*H208,2)</f>
        <v>0</v>
      </c>
      <c r="K208" s="247" t="s">
        <v>174</v>
      </c>
      <c r="L208" s="45"/>
      <c r="M208" s="252" t="s">
        <v>1</v>
      </c>
      <c r="N208" s="253" t="s">
        <v>42</v>
      </c>
      <c r="O208" s="92"/>
      <c r="P208" s="254">
        <f>O208*H208</f>
        <v>0</v>
      </c>
      <c r="Q208" s="254">
        <v>0.0085</v>
      </c>
      <c r="R208" s="254">
        <f>Q208*H208</f>
        <v>3.8675</v>
      </c>
      <c r="S208" s="254">
        <v>0</v>
      </c>
      <c r="T208" s="255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56" t="s">
        <v>175</v>
      </c>
      <c r="AT208" s="256" t="s">
        <v>170</v>
      </c>
      <c r="AU208" s="256" t="s">
        <v>92</v>
      </c>
      <c r="AY208" s="18" t="s">
        <v>168</v>
      </c>
      <c r="BE208" s="257">
        <f>IF(N208="základní",J208,0)</f>
        <v>0</v>
      </c>
      <c r="BF208" s="257">
        <f>IF(N208="snížená",J208,0)</f>
        <v>0</v>
      </c>
      <c r="BG208" s="257">
        <f>IF(N208="zákl. přenesená",J208,0)</f>
        <v>0</v>
      </c>
      <c r="BH208" s="257">
        <f>IF(N208="sníž. přenesená",J208,0)</f>
        <v>0</v>
      </c>
      <c r="BI208" s="257">
        <f>IF(N208="nulová",J208,0)</f>
        <v>0</v>
      </c>
      <c r="BJ208" s="18" t="s">
        <v>92</v>
      </c>
      <c r="BK208" s="257">
        <f>ROUND(I208*H208,2)</f>
        <v>0</v>
      </c>
      <c r="BL208" s="18" t="s">
        <v>175</v>
      </c>
      <c r="BM208" s="256" t="s">
        <v>294</v>
      </c>
    </row>
    <row r="209" spans="1:51" s="13" customFormat="1" ht="12">
      <c r="A209" s="13"/>
      <c r="B209" s="258"/>
      <c r="C209" s="259"/>
      <c r="D209" s="260" t="s">
        <v>177</v>
      </c>
      <c r="E209" s="261" t="s">
        <v>1</v>
      </c>
      <c r="F209" s="262" t="s">
        <v>295</v>
      </c>
      <c r="G209" s="259"/>
      <c r="H209" s="261" t="s">
        <v>1</v>
      </c>
      <c r="I209" s="263"/>
      <c r="J209" s="259"/>
      <c r="K209" s="259"/>
      <c r="L209" s="264"/>
      <c r="M209" s="265"/>
      <c r="N209" s="266"/>
      <c r="O209" s="266"/>
      <c r="P209" s="266"/>
      <c r="Q209" s="266"/>
      <c r="R209" s="266"/>
      <c r="S209" s="266"/>
      <c r="T209" s="267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8" t="s">
        <v>177</v>
      </c>
      <c r="AU209" s="268" t="s">
        <v>92</v>
      </c>
      <c r="AV209" s="13" t="s">
        <v>84</v>
      </c>
      <c r="AW209" s="13" t="s">
        <v>32</v>
      </c>
      <c r="AX209" s="13" t="s">
        <v>76</v>
      </c>
      <c r="AY209" s="268" t="s">
        <v>168</v>
      </c>
    </row>
    <row r="210" spans="1:51" s="13" customFormat="1" ht="12">
      <c r="A210" s="13"/>
      <c r="B210" s="258"/>
      <c r="C210" s="259"/>
      <c r="D210" s="260" t="s">
        <v>177</v>
      </c>
      <c r="E210" s="261" t="s">
        <v>1</v>
      </c>
      <c r="F210" s="262" t="s">
        <v>296</v>
      </c>
      <c r="G210" s="259"/>
      <c r="H210" s="261" t="s">
        <v>1</v>
      </c>
      <c r="I210" s="263"/>
      <c r="J210" s="259"/>
      <c r="K210" s="259"/>
      <c r="L210" s="264"/>
      <c r="M210" s="265"/>
      <c r="N210" s="266"/>
      <c r="O210" s="266"/>
      <c r="P210" s="266"/>
      <c r="Q210" s="266"/>
      <c r="R210" s="266"/>
      <c r="S210" s="266"/>
      <c r="T210" s="26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8" t="s">
        <v>177</v>
      </c>
      <c r="AU210" s="268" t="s">
        <v>92</v>
      </c>
      <c r="AV210" s="13" t="s">
        <v>84</v>
      </c>
      <c r="AW210" s="13" t="s">
        <v>32</v>
      </c>
      <c r="AX210" s="13" t="s">
        <v>76</v>
      </c>
      <c r="AY210" s="268" t="s">
        <v>168</v>
      </c>
    </row>
    <row r="211" spans="1:51" s="14" customFormat="1" ht="12">
      <c r="A211" s="14"/>
      <c r="B211" s="269"/>
      <c r="C211" s="270"/>
      <c r="D211" s="260" t="s">
        <v>177</v>
      </c>
      <c r="E211" s="271" t="s">
        <v>1</v>
      </c>
      <c r="F211" s="272" t="s">
        <v>297</v>
      </c>
      <c r="G211" s="270"/>
      <c r="H211" s="273">
        <v>221.9</v>
      </c>
      <c r="I211" s="274"/>
      <c r="J211" s="270"/>
      <c r="K211" s="270"/>
      <c r="L211" s="275"/>
      <c r="M211" s="276"/>
      <c r="N211" s="277"/>
      <c r="O211" s="277"/>
      <c r="P211" s="277"/>
      <c r="Q211" s="277"/>
      <c r="R211" s="277"/>
      <c r="S211" s="277"/>
      <c r="T211" s="278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9" t="s">
        <v>177</v>
      </c>
      <c r="AU211" s="279" t="s">
        <v>92</v>
      </c>
      <c r="AV211" s="14" t="s">
        <v>92</v>
      </c>
      <c r="AW211" s="14" t="s">
        <v>32</v>
      </c>
      <c r="AX211" s="14" t="s">
        <v>76</v>
      </c>
      <c r="AY211" s="279" t="s">
        <v>168</v>
      </c>
    </row>
    <row r="212" spans="1:51" s="14" customFormat="1" ht="12">
      <c r="A212" s="14"/>
      <c r="B212" s="269"/>
      <c r="C212" s="270"/>
      <c r="D212" s="260" t="s">
        <v>177</v>
      </c>
      <c r="E212" s="271" t="s">
        <v>1</v>
      </c>
      <c r="F212" s="272" t="s">
        <v>298</v>
      </c>
      <c r="G212" s="270"/>
      <c r="H212" s="273">
        <v>46.2</v>
      </c>
      <c r="I212" s="274"/>
      <c r="J212" s="270"/>
      <c r="K212" s="270"/>
      <c r="L212" s="275"/>
      <c r="M212" s="276"/>
      <c r="N212" s="277"/>
      <c r="O212" s="277"/>
      <c r="P212" s="277"/>
      <c r="Q212" s="277"/>
      <c r="R212" s="277"/>
      <c r="S212" s="277"/>
      <c r="T212" s="278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9" t="s">
        <v>177</v>
      </c>
      <c r="AU212" s="279" t="s">
        <v>92</v>
      </c>
      <c r="AV212" s="14" t="s">
        <v>92</v>
      </c>
      <c r="AW212" s="14" t="s">
        <v>32</v>
      </c>
      <c r="AX212" s="14" t="s">
        <v>76</v>
      </c>
      <c r="AY212" s="279" t="s">
        <v>168</v>
      </c>
    </row>
    <row r="213" spans="1:51" s="14" customFormat="1" ht="12">
      <c r="A213" s="14"/>
      <c r="B213" s="269"/>
      <c r="C213" s="270"/>
      <c r="D213" s="260" t="s">
        <v>177</v>
      </c>
      <c r="E213" s="271" t="s">
        <v>1</v>
      </c>
      <c r="F213" s="272" t="s">
        <v>299</v>
      </c>
      <c r="G213" s="270"/>
      <c r="H213" s="273">
        <v>4.5</v>
      </c>
      <c r="I213" s="274"/>
      <c r="J213" s="270"/>
      <c r="K213" s="270"/>
      <c r="L213" s="275"/>
      <c r="M213" s="276"/>
      <c r="N213" s="277"/>
      <c r="O213" s="277"/>
      <c r="P213" s="277"/>
      <c r="Q213" s="277"/>
      <c r="R213" s="277"/>
      <c r="S213" s="277"/>
      <c r="T213" s="278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79" t="s">
        <v>177</v>
      </c>
      <c r="AU213" s="279" t="s">
        <v>92</v>
      </c>
      <c r="AV213" s="14" t="s">
        <v>92</v>
      </c>
      <c r="AW213" s="14" t="s">
        <v>32</v>
      </c>
      <c r="AX213" s="14" t="s">
        <v>76</v>
      </c>
      <c r="AY213" s="279" t="s">
        <v>168</v>
      </c>
    </row>
    <row r="214" spans="1:51" s="13" customFormat="1" ht="12">
      <c r="A214" s="13"/>
      <c r="B214" s="258"/>
      <c r="C214" s="259"/>
      <c r="D214" s="260" t="s">
        <v>177</v>
      </c>
      <c r="E214" s="261" t="s">
        <v>1</v>
      </c>
      <c r="F214" s="262" t="s">
        <v>300</v>
      </c>
      <c r="G214" s="259"/>
      <c r="H214" s="261" t="s">
        <v>1</v>
      </c>
      <c r="I214" s="263"/>
      <c r="J214" s="259"/>
      <c r="K214" s="259"/>
      <c r="L214" s="264"/>
      <c r="M214" s="265"/>
      <c r="N214" s="266"/>
      <c r="O214" s="266"/>
      <c r="P214" s="266"/>
      <c r="Q214" s="266"/>
      <c r="R214" s="266"/>
      <c r="S214" s="266"/>
      <c r="T214" s="26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8" t="s">
        <v>177</v>
      </c>
      <c r="AU214" s="268" t="s">
        <v>92</v>
      </c>
      <c r="AV214" s="13" t="s">
        <v>84</v>
      </c>
      <c r="AW214" s="13" t="s">
        <v>32</v>
      </c>
      <c r="AX214" s="13" t="s">
        <v>76</v>
      </c>
      <c r="AY214" s="268" t="s">
        <v>168</v>
      </c>
    </row>
    <row r="215" spans="1:51" s="14" customFormat="1" ht="12">
      <c r="A215" s="14"/>
      <c r="B215" s="269"/>
      <c r="C215" s="270"/>
      <c r="D215" s="260" t="s">
        <v>177</v>
      </c>
      <c r="E215" s="271" t="s">
        <v>1</v>
      </c>
      <c r="F215" s="272" t="s">
        <v>301</v>
      </c>
      <c r="G215" s="270"/>
      <c r="H215" s="273">
        <v>110.49</v>
      </c>
      <c r="I215" s="274"/>
      <c r="J215" s="270"/>
      <c r="K215" s="270"/>
      <c r="L215" s="275"/>
      <c r="M215" s="276"/>
      <c r="N215" s="277"/>
      <c r="O215" s="277"/>
      <c r="P215" s="277"/>
      <c r="Q215" s="277"/>
      <c r="R215" s="277"/>
      <c r="S215" s="277"/>
      <c r="T215" s="278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79" t="s">
        <v>177</v>
      </c>
      <c r="AU215" s="279" t="s">
        <v>92</v>
      </c>
      <c r="AV215" s="14" t="s">
        <v>92</v>
      </c>
      <c r="AW215" s="14" t="s">
        <v>32</v>
      </c>
      <c r="AX215" s="14" t="s">
        <v>76</v>
      </c>
      <c r="AY215" s="279" t="s">
        <v>168</v>
      </c>
    </row>
    <row r="216" spans="1:51" s="14" customFormat="1" ht="12">
      <c r="A216" s="14"/>
      <c r="B216" s="269"/>
      <c r="C216" s="270"/>
      <c r="D216" s="260" t="s">
        <v>177</v>
      </c>
      <c r="E216" s="271" t="s">
        <v>1</v>
      </c>
      <c r="F216" s="272" t="s">
        <v>302</v>
      </c>
      <c r="G216" s="270"/>
      <c r="H216" s="273">
        <v>15.392</v>
      </c>
      <c r="I216" s="274"/>
      <c r="J216" s="270"/>
      <c r="K216" s="270"/>
      <c r="L216" s="275"/>
      <c r="M216" s="276"/>
      <c r="N216" s="277"/>
      <c r="O216" s="277"/>
      <c r="P216" s="277"/>
      <c r="Q216" s="277"/>
      <c r="R216" s="277"/>
      <c r="S216" s="277"/>
      <c r="T216" s="278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79" t="s">
        <v>177</v>
      </c>
      <c r="AU216" s="279" t="s">
        <v>92</v>
      </c>
      <c r="AV216" s="14" t="s">
        <v>92</v>
      </c>
      <c r="AW216" s="14" t="s">
        <v>32</v>
      </c>
      <c r="AX216" s="14" t="s">
        <v>76</v>
      </c>
      <c r="AY216" s="279" t="s">
        <v>168</v>
      </c>
    </row>
    <row r="217" spans="1:51" s="14" customFormat="1" ht="12">
      <c r="A217" s="14"/>
      <c r="B217" s="269"/>
      <c r="C217" s="270"/>
      <c r="D217" s="260" t="s">
        <v>177</v>
      </c>
      <c r="E217" s="271" t="s">
        <v>1</v>
      </c>
      <c r="F217" s="272" t="s">
        <v>303</v>
      </c>
      <c r="G217" s="270"/>
      <c r="H217" s="273">
        <v>10</v>
      </c>
      <c r="I217" s="274"/>
      <c r="J217" s="270"/>
      <c r="K217" s="270"/>
      <c r="L217" s="275"/>
      <c r="M217" s="276"/>
      <c r="N217" s="277"/>
      <c r="O217" s="277"/>
      <c r="P217" s="277"/>
      <c r="Q217" s="277"/>
      <c r="R217" s="277"/>
      <c r="S217" s="277"/>
      <c r="T217" s="278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79" t="s">
        <v>177</v>
      </c>
      <c r="AU217" s="279" t="s">
        <v>92</v>
      </c>
      <c r="AV217" s="14" t="s">
        <v>92</v>
      </c>
      <c r="AW217" s="14" t="s">
        <v>32</v>
      </c>
      <c r="AX217" s="14" t="s">
        <v>76</v>
      </c>
      <c r="AY217" s="279" t="s">
        <v>168</v>
      </c>
    </row>
    <row r="218" spans="1:51" s="14" customFormat="1" ht="12">
      <c r="A218" s="14"/>
      <c r="B218" s="269"/>
      <c r="C218" s="270"/>
      <c r="D218" s="260" t="s">
        <v>177</v>
      </c>
      <c r="E218" s="271" t="s">
        <v>1</v>
      </c>
      <c r="F218" s="272" t="s">
        <v>304</v>
      </c>
      <c r="G218" s="270"/>
      <c r="H218" s="273">
        <v>2.886</v>
      </c>
      <c r="I218" s="274"/>
      <c r="J218" s="270"/>
      <c r="K218" s="270"/>
      <c r="L218" s="275"/>
      <c r="M218" s="276"/>
      <c r="N218" s="277"/>
      <c r="O218" s="277"/>
      <c r="P218" s="277"/>
      <c r="Q218" s="277"/>
      <c r="R218" s="277"/>
      <c r="S218" s="277"/>
      <c r="T218" s="278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79" t="s">
        <v>177</v>
      </c>
      <c r="AU218" s="279" t="s">
        <v>92</v>
      </c>
      <c r="AV218" s="14" t="s">
        <v>92</v>
      </c>
      <c r="AW218" s="14" t="s">
        <v>32</v>
      </c>
      <c r="AX218" s="14" t="s">
        <v>76</v>
      </c>
      <c r="AY218" s="279" t="s">
        <v>168</v>
      </c>
    </row>
    <row r="219" spans="1:51" s="13" customFormat="1" ht="12">
      <c r="A219" s="13"/>
      <c r="B219" s="258"/>
      <c r="C219" s="259"/>
      <c r="D219" s="260" t="s">
        <v>177</v>
      </c>
      <c r="E219" s="261" t="s">
        <v>1</v>
      </c>
      <c r="F219" s="262" t="s">
        <v>305</v>
      </c>
      <c r="G219" s="259"/>
      <c r="H219" s="261" t="s">
        <v>1</v>
      </c>
      <c r="I219" s="263"/>
      <c r="J219" s="259"/>
      <c r="K219" s="259"/>
      <c r="L219" s="264"/>
      <c r="M219" s="265"/>
      <c r="N219" s="266"/>
      <c r="O219" s="266"/>
      <c r="P219" s="266"/>
      <c r="Q219" s="266"/>
      <c r="R219" s="266"/>
      <c r="S219" s="266"/>
      <c r="T219" s="267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8" t="s">
        <v>177</v>
      </c>
      <c r="AU219" s="268" t="s">
        <v>92</v>
      </c>
      <c r="AV219" s="13" t="s">
        <v>84</v>
      </c>
      <c r="AW219" s="13" t="s">
        <v>32</v>
      </c>
      <c r="AX219" s="13" t="s">
        <v>76</v>
      </c>
      <c r="AY219" s="268" t="s">
        <v>168</v>
      </c>
    </row>
    <row r="220" spans="1:51" s="14" customFormat="1" ht="12">
      <c r="A220" s="14"/>
      <c r="B220" s="269"/>
      <c r="C220" s="270"/>
      <c r="D220" s="260" t="s">
        <v>177</v>
      </c>
      <c r="E220" s="271" t="s">
        <v>1</v>
      </c>
      <c r="F220" s="272" t="s">
        <v>306</v>
      </c>
      <c r="G220" s="270"/>
      <c r="H220" s="273">
        <v>86.436</v>
      </c>
      <c r="I220" s="274"/>
      <c r="J220" s="270"/>
      <c r="K220" s="270"/>
      <c r="L220" s="275"/>
      <c r="M220" s="276"/>
      <c r="N220" s="277"/>
      <c r="O220" s="277"/>
      <c r="P220" s="277"/>
      <c r="Q220" s="277"/>
      <c r="R220" s="277"/>
      <c r="S220" s="277"/>
      <c r="T220" s="278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9" t="s">
        <v>177</v>
      </c>
      <c r="AU220" s="279" t="s">
        <v>92</v>
      </c>
      <c r="AV220" s="14" t="s">
        <v>92</v>
      </c>
      <c r="AW220" s="14" t="s">
        <v>32</v>
      </c>
      <c r="AX220" s="14" t="s">
        <v>76</v>
      </c>
      <c r="AY220" s="279" t="s">
        <v>168</v>
      </c>
    </row>
    <row r="221" spans="1:51" s="14" customFormat="1" ht="12">
      <c r="A221" s="14"/>
      <c r="B221" s="269"/>
      <c r="C221" s="270"/>
      <c r="D221" s="260" t="s">
        <v>177</v>
      </c>
      <c r="E221" s="271" t="s">
        <v>1</v>
      </c>
      <c r="F221" s="272" t="s">
        <v>307</v>
      </c>
      <c r="G221" s="270"/>
      <c r="H221" s="273">
        <v>44</v>
      </c>
      <c r="I221" s="274"/>
      <c r="J221" s="270"/>
      <c r="K221" s="270"/>
      <c r="L221" s="275"/>
      <c r="M221" s="276"/>
      <c r="N221" s="277"/>
      <c r="O221" s="277"/>
      <c r="P221" s="277"/>
      <c r="Q221" s="277"/>
      <c r="R221" s="277"/>
      <c r="S221" s="277"/>
      <c r="T221" s="278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79" t="s">
        <v>177</v>
      </c>
      <c r="AU221" s="279" t="s">
        <v>92</v>
      </c>
      <c r="AV221" s="14" t="s">
        <v>92</v>
      </c>
      <c r="AW221" s="14" t="s">
        <v>32</v>
      </c>
      <c r="AX221" s="14" t="s">
        <v>76</v>
      </c>
      <c r="AY221" s="279" t="s">
        <v>168</v>
      </c>
    </row>
    <row r="222" spans="1:51" s="14" customFormat="1" ht="12">
      <c r="A222" s="14"/>
      <c r="B222" s="269"/>
      <c r="C222" s="270"/>
      <c r="D222" s="260" t="s">
        <v>177</v>
      </c>
      <c r="E222" s="271" t="s">
        <v>1</v>
      </c>
      <c r="F222" s="272" t="s">
        <v>303</v>
      </c>
      <c r="G222" s="270"/>
      <c r="H222" s="273">
        <v>10</v>
      </c>
      <c r="I222" s="274"/>
      <c r="J222" s="270"/>
      <c r="K222" s="270"/>
      <c r="L222" s="275"/>
      <c r="M222" s="276"/>
      <c r="N222" s="277"/>
      <c r="O222" s="277"/>
      <c r="P222" s="277"/>
      <c r="Q222" s="277"/>
      <c r="R222" s="277"/>
      <c r="S222" s="277"/>
      <c r="T222" s="278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79" t="s">
        <v>177</v>
      </c>
      <c r="AU222" s="279" t="s">
        <v>92</v>
      </c>
      <c r="AV222" s="14" t="s">
        <v>92</v>
      </c>
      <c r="AW222" s="14" t="s">
        <v>32</v>
      </c>
      <c r="AX222" s="14" t="s">
        <v>76</v>
      </c>
      <c r="AY222" s="279" t="s">
        <v>168</v>
      </c>
    </row>
    <row r="223" spans="1:51" s="14" customFormat="1" ht="12">
      <c r="A223" s="14"/>
      <c r="B223" s="269"/>
      <c r="C223" s="270"/>
      <c r="D223" s="260" t="s">
        <v>177</v>
      </c>
      <c r="E223" s="271" t="s">
        <v>1</v>
      </c>
      <c r="F223" s="272" t="s">
        <v>308</v>
      </c>
      <c r="G223" s="270"/>
      <c r="H223" s="273">
        <v>-3.6</v>
      </c>
      <c r="I223" s="274"/>
      <c r="J223" s="270"/>
      <c r="K223" s="270"/>
      <c r="L223" s="275"/>
      <c r="M223" s="276"/>
      <c r="N223" s="277"/>
      <c r="O223" s="277"/>
      <c r="P223" s="277"/>
      <c r="Q223" s="277"/>
      <c r="R223" s="277"/>
      <c r="S223" s="277"/>
      <c r="T223" s="278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79" t="s">
        <v>177</v>
      </c>
      <c r="AU223" s="279" t="s">
        <v>92</v>
      </c>
      <c r="AV223" s="14" t="s">
        <v>92</v>
      </c>
      <c r="AW223" s="14" t="s">
        <v>32</v>
      </c>
      <c r="AX223" s="14" t="s">
        <v>76</v>
      </c>
      <c r="AY223" s="279" t="s">
        <v>168</v>
      </c>
    </row>
    <row r="224" spans="1:51" s="14" customFormat="1" ht="12">
      <c r="A224" s="14"/>
      <c r="B224" s="269"/>
      <c r="C224" s="270"/>
      <c r="D224" s="260" t="s">
        <v>177</v>
      </c>
      <c r="E224" s="271" t="s">
        <v>1</v>
      </c>
      <c r="F224" s="272" t="s">
        <v>309</v>
      </c>
      <c r="G224" s="270"/>
      <c r="H224" s="273">
        <v>-15.75</v>
      </c>
      <c r="I224" s="274"/>
      <c r="J224" s="270"/>
      <c r="K224" s="270"/>
      <c r="L224" s="275"/>
      <c r="M224" s="276"/>
      <c r="N224" s="277"/>
      <c r="O224" s="277"/>
      <c r="P224" s="277"/>
      <c r="Q224" s="277"/>
      <c r="R224" s="277"/>
      <c r="S224" s="277"/>
      <c r="T224" s="278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79" t="s">
        <v>177</v>
      </c>
      <c r="AU224" s="279" t="s">
        <v>92</v>
      </c>
      <c r="AV224" s="14" t="s">
        <v>92</v>
      </c>
      <c r="AW224" s="14" t="s">
        <v>32</v>
      </c>
      <c r="AX224" s="14" t="s">
        <v>76</v>
      </c>
      <c r="AY224" s="279" t="s">
        <v>168</v>
      </c>
    </row>
    <row r="225" spans="1:51" s="14" customFormat="1" ht="12">
      <c r="A225" s="14"/>
      <c r="B225" s="269"/>
      <c r="C225" s="270"/>
      <c r="D225" s="260" t="s">
        <v>177</v>
      </c>
      <c r="E225" s="271" t="s">
        <v>1</v>
      </c>
      <c r="F225" s="272" t="s">
        <v>310</v>
      </c>
      <c r="G225" s="270"/>
      <c r="H225" s="273">
        <v>-34.2</v>
      </c>
      <c r="I225" s="274"/>
      <c r="J225" s="270"/>
      <c r="K225" s="270"/>
      <c r="L225" s="275"/>
      <c r="M225" s="276"/>
      <c r="N225" s="277"/>
      <c r="O225" s="277"/>
      <c r="P225" s="277"/>
      <c r="Q225" s="277"/>
      <c r="R225" s="277"/>
      <c r="S225" s="277"/>
      <c r="T225" s="278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79" t="s">
        <v>177</v>
      </c>
      <c r="AU225" s="279" t="s">
        <v>92</v>
      </c>
      <c r="AV225" s="14" t="s">
        <v>92</v>
      </c>
      <c r="AW225" s="14" t="s">
        <v>32</v>
      </c>
      <c r="AX225" s="14" t="s">
        <v>76</v>
      </c>
      <c r="AY225" s="279" t="s">
        <v>168</v>
      </c>
    </row>
    <row r="226" spans="1:51" s="14" customFormat="1" ht="12">
      <c r="A226" s="14"/>
      <c r="B226" s="269"/>
      <c r="C226" s="270"/>
      <c r="D226" s="260" t="s">
        <v>177</v>
      </c>
      <c r="E226" s="271" t="s">
        <v>1</v>
      </c>
      <c r="F226" s="272" t="s">
        <v>311</v>
      </c>
      <c r="G226" s="270"/>
      <c r="H226" s="273">
        <v>-1.08</v>
      </c>
      <c r="I226" s="274"/>
      <c r="J226" s="270"/>
      <c r="K226" s="270"/>
      <c r="L226" s="275"/>
      <c r="M226" s="276"/>
      <c r="N226" s="277"/>
      <c r="O226" s="277"/>
      <c r="P226" s="277"/>
      <c r="Q226" s="277"/>
      <c r="R226" s="277"/>
      <c r="S226" s="277"/>
      <c r="T226" s="278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79" t="s">
        <v>177</v>
      </c>
      <c r="AU226" s="279" t="s">
        <v>92</v>
      </c>
      <c r="AV226" s="14" t="s">
        <v>92</v>
      </c>
      <c r="AW226" s="14" t="s">
        <v>32</v>
      </c>
      <c r="AX226" s="14" t="s">
        <v>76</v>
      </c>
      <c r="AY226" s="279" t="s">
        <v>168</v>
      </c>
    </row>
    <row r="227" spans="1:51" s="14" customFormat="1" ht="12">
      <c r="A227" s="14"/>
      <c r="B227" s="269"/>
      <c r="C227" s="270"/>
      <c r="D227" s="260" t="s">
        <v>177</v>
      </c>
      <c r="E227" s="271" t="s">
        <v>1</v>
      </c>
      <c r="F227" s="272" t="s">
        <v>312</v>
      </c>
      <c r="G227" s="270"/>
      <c r="H227" s="273">
        <v>-2.16</v>
      </c>
      <c r="I227" s="274"/>
      <c r="J227" s="270"/>
      <c r="K227" s="270"/>
      <c r="L227" s="275"/>
      <c r="M227" s="276"/>
      <c r="N227" s="277"/>
      <c r="O227" s="277"/>
      <c r="P227" s="277"/>
      <c r="Q227" s="277"/>
      <c r="R227" s="277"/>
      <c r="S227" s="277"/>
      <c r="T227" s="278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9" t="s">
        <v>177</v>
      </c>
      <c r="AU227" s="279" t="s">
        <v>92</v>
      </c>
      <c r="AV227" s="14" t="s">
        <v>92</v>
      </c>
      <c r="AW227" s="14" t="s">
        <v>32</v>
      </c>
      <c r="AX227" s="14" t="s">
        <v>76</v>
      </c>
      <c r="AY227" s="279" t="s">
        <v>168</v>
      </c>
    </row>
    <row r="228" spans="1:51" s="14" customFormat="1" ht="12">
      <c r="A228" s="14"/>
      <c r="B228" s="269"/>
      <c r="C228" s="270"/>
      <c r="D228" s="260" t="s">
        <v>177</v>
      </c>
      <c r="E228" s="271" t="s">
        <v>1</v>
      </c>
      <c r="F228" s="272" t="s">
        <v>313</v>
      </c>
      <c r="G228" s="270"/>
      <c r="H228" s="273">
        <v>-12.96</v>
      </c>
      <c r="I228" s="274"/>
      <c r="J228" s="270"/>
      <c r="K228" s="270"/>
      <c r="L228" s="275"/>
      <c r="M228" s="276"/>
      <c r="N228" s="277"/>
      <c r="O228" s="277"/>
      <c r="P228" s="277"/>
      <c r="Q228" s="277"/>
      <c r="R228" s="277"/>
      <c r="S228" s="277"/>
      <c r="T228" s="278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79" t="s">
        <v>177</v>
      </c>
      <c r="AU228" s="279" t="s">
        <v>92</v>
      </c>
      <c r="AV228" s="14" t="s">
        <v>92</v>
      </c>
      <c r="AW228" s="14" t="s">
        <v>32</v>
      </c>
      <c r="AX228" s="14" t="s">
        <v>76</v>
      </c>
      <c r="AY228" s="279" t="s">
        <v>168</v>
      </c>
    </row>
    <row r="229" spans="1:51" s="14" customFormat="1" ht="12">
      <c r="A229" s="14"/>
      <c r="B229" s="269"/>
      <c r="C229" s="270"/>
      <c r="D229" s="260" t="s">
        <v>177</v>
      </c>
      <c r="E229" s="271" t="s">
        <v>1</v>
      </c>
      <c r="F229" s="272" t="s">
        <v>314</v>
      </c>
      <c r="G229" s="270"/>
      <c r="H229" s="273">
        <v>-15.12</v>
      </c>
      <c r="I229" s="274"/>
      <c r="J229" s="270"/>
      <c r="K229" s="270"/>
      <c r="L229" s="275"/>
      <c r="M229" s="276"/>
      <c r="N229" s="277"/>
      <c r="O229" s="277"/>
      <c r="P229" s="277"/>
      <c r="Q229" s="277"/>
      <c r="R229" s="277"/>
      <c r="S229" s="277"/>
      <c r="T229" s="278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79" t="s">
        <v>177</v>
      </c>
      <c r="AU229" s="279" t="s">
        <v>92</v>
      </c>
      <c r="AV229" s="14" t="s">
        <v>92</v>
      </c>
      <c r="AW229" s="14" t="s">
        <v>32</v>
      </c>
      <c r="AX229" s="14" t="s">
        <v>76</v>
      </c>
      <c r="AY229" s="279" t="s">
        <v>168</v>
      </c>
    </row>
    <row r="230" spans="1:51" s="14" customFormat="1" ht="12">
      <c r="A230" s="14"/>
      <c r="B230" s="269"/>
      <c r="C230" s="270"/>
      <c r="D230" s="260" t="s">
        <v>177</v>
      </c>
      <c r="E230" s="271" t="s">
        <v>1</v>
      </c>
      <c r="F230" s="272" t="s">
        <v>315</v>
      </c>
      <c r="G230" s="270"/>
      <c r="H230" s="273">
        <v>-2.88</v>
      </c>
      <c r="I230" s="274"/>
      <c r="J230" s="270"/>
      <c r="K230" s="270"/>
      <c r="L230" s="275"/>
      <c r="M230" s="276"/>
      <c r="N230" s="277"/>
      <c r="O230" s="277"/>
      <c r="P230" s="277"/>
      <c r="Q230" s="277"/>
      <c r="R230" s="277"/>
      <c r="S230" s="277"/>
      <c r="T230" s="278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79" t="s">
        <v>177</v>
      </c>
      <c r="AU230" s="279" t="s">
        <v>92</v>
      </c>
      <c r="AV230" s="14" t="s">
        <v>92</v>
      </c>
      <c r="AW230" s="14" t="s">
        <v>32</v>
      </c>
      <c r="AX230" s="14" t="s">
        <v>76</v>
      </c>
      <c r="AY230" s="279" t="s">
        <v>168</v>
      </c>
    </row>
    <row r="231" spans="1:51" s="14" customFormat="1" ht="12">
      <c r="A231" s="14"/>
      <c r="B231" s="269"/>
      <c r="C231" s="270"/>
      <c r="D231" s="260" t="s">
        <v>177</v>
      </c>
      <c r="E231" s="271" t="s">
        <v>1</v>
      </c>
      <c r="F231" s="272" t="s">
        <v>316</v>
      </c>
      <c r="G231" s="270"/>
      <c r="H231" s="273">
        <v>-9.09</v>
      </c>
      <c r="I231" s="274"/>
      <c r="J231" s="270"/>
      <c r="K231" s="270"/>
      <c r="L231" s="275"/>
      <c r="M231" s="276"/>
      <c r="N231" s="277"/>
      <c r="O231" s="277"/>
      <c r="P231" s="277"/>
      <c r="Q231" s="277"/>
      <c r="R231" s="277"/>
      <c r="S231" s="277"/>
      <c r="T231" s="278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79" t="s">
        <v>177</v>
      </c>
      <c r="AU231" s="279" t="s">
        <v>92</v>
      </c>
      <c r="AV231" s="14" t="s">
        <v>92</v>
      </c>
      <c r="AW231" s="14" t="s">
        <v>32</v>
      </c>
      <c r="AX231" s="14" t="s">
        <v>76</v>
      </c>
      <c r="AY231" s="279" t="s">
        <v>168</v>
      </c>
    </row>
    <row r="232" spans="1:51" s="15" customFormat="1" ht="12">
      <c r="A232" s="15"/>
      <c r="B232" s="280"/>
      <c r="C232" s="281"/>
      <c r="D232" s="260" t="s">
        <v>177</v>
      </c>
      <c r="E232" s="282" t="s">
        <v>1</v>
      </c>
      <c r="F232" s="283" t="s">
        <v>210</v>
      </c>
      <c r="G232" s="281"/>
      <c r="H232" s="284">
        <v>454.964</v>
      </c>
      <c r="I232" s="285"/>
      <c r="J232" s="281"/>
      <c r="K232" s="281"/>
      <c r="L232" s="286"/>
      <c r="M232" s="287"/>
      <c r="N232" s="288"/>
      <c r="O232" s="288"/>
      <c r="P232" s="288"/>
      <c r="Q232" s="288"/>
      <c r="R232" s="288"/>
      <c r="S232" s="288"/>
      <c r="T232" s="289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90" t="s">
        <v>177</v>
      </c>
      <c r="AU232" s="290" t="s">
        <v>92</v>
      </c>
      <c r="AV232" s="15" t="s">
        <v>175</v>
      </c>
      <c r="AW232" s="15" t="s">
        <v>32</v>
      </c>
      <c r="AX232" s="15" t="s">
        <v>76</v>
      </c>
      <c r="AY232" s="290" t="s">
        <v>168</v>
      </c>
    </row>
    <row r="233" spans="1:51" s="14" customFormat="1" ht="12">
      <c r="A233" s="14"/>
      <c r="B233" s="269"/>
      <c r="C233" s="270"/>
      <c r="D233" s="260" t="s">
        <v>177</v>
      </c>
      <c r="E233" s="271" t="s">
        <v>1</v>
      </c>
      <c r="F233" s="272" t="s">
        <v>317</v>
      </c>
      <c r="G233" s="270"/>
      <c r="H233" s="273">
        <v>455</v>
      </c>
      <c r="I233" s="274"/>
      <c r="J233" s="270"/>
      <c r="K233" s="270"/>
      <c r="L233" s="275"/>
      <c r="M233" s="276"/>
      <c r="N233" s="277"/>
      <c r="O233" s="277"/>
      <c r="P233" s="277"/>
      <c r="Q233" s="277"/>
      <c r="R233" s="277"/>
      <c r="S233" s="277"/>
      <c r="T233" s="278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79" t="s">
        <v>177</v>
      </c>
      <c r="AU233" s="279" t="s">
        <v>92</v>
      </c>
      <c r="AV233" s="14" t="s">
        <v>92</v>
      </c>
      <c r="AW233" s="14" t="s">
        <v>32</v>
      </c>
      <c r="AX233" s="14" t="s">
        <v>84</v>
      </c>
      <c r="AY233" s="279" t="s">
        <v>168</v>
      </c>
    </row>
    <row r="234" spans="1:65" s="2" customFormat="1" ht="16.5" customHeight="1">
      <c r="A234" s="39"/>
      <c r="B234" s="40"/>
      <c r="C234" s="291" t="s">
        <v>318</v>
      </c>
      <c r="D234" s="291" t="s">
        <v>212</v>
      </c>
      <c r="E234" s="292" t="s">
        <v>319</v>
      </c>
      <c r="F234" s="293" t="s">
        <v>320</v>
      </c>
      <c r="G234" s="294" t="s">
        <v>173</v>
      </c>
      <c r="H234" s="295">
        <v>477.75</v>
      </c>
      <c r="I234" s="296"/>
      <c r="J234" s="297">
        <f>ROUND(I234*H234,2)</f>
        <v>0</v>
      </c>
      <c r="K234" s="293" t="s">
        <v>174</v>
      </c>
      <c r="L234" s="298"/>
      <c r="M234" s="299" t="s">
        <v>1</v>
      </c>
      <c r="N234" s="300" t="s">
        <v>42</v>
      </c>
      <c r="O234" s="92"/>
      <c r="P234" s="254">
        <f>O234*H234</f>
        <v>0</v>
      </c>
      <c r="Q234" s="254">
        <v>0.00272</v>
      </c>
      <c r="R234" s="254">
        <f>Q234*H234</f>
        <v>1.2994800000000002</v>
      </c>
      <c r="S234" s="254">
        <v>0</v>
      </c>
      <c r="T234" s="25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56" t="s">
        <v>211</v>
      </c>
      <c r="AT234" s="256" t="s">
        <v>212</v>
      </c>
      <c r="AU234" s="256" t="s">
        <v>92</v>
      </c>
      <c r="AY234" s="18" t="s">
        <v>168</v>
      </c>
      <c r="BE234" s="257">
        <f>IF(N234="základní",J234,0)</f>
        <v>0</v>
      </c>
      <c r="BF234" s="257">
        <f>IF(N234="snížená",J234,0)</f>
        <v>0</v>
      </c>
      <c r="BG234" s="257">
        <f>IF(N234="zákl. přenesená",J234,0)</f>
        <v>0</v>
      </c>
      <c r="BH234" s="257">
        <f>IF(N234="sníž. přenesená",J234,0)</f>
        <v>0</v>
      </c>
      <c r="BI234" s="257">
        <f>IF(N234="nulová",J234,0)</f>
        <v>0</v>
      </c>
      <c r="BJ234" s="18" t="s">
        <v>92</v>
      </c>
      <c r="BK234" s="257">
        <f>ROUND(I234*H234,2)</f>
        <v>0</v>
      </c>
      <c r="BL234" s="18" t="s">
        <v>175</v>
      </c>
      <c r="BM234" s="256" t="s">
        <v>321</v>
      </c>
    </row>
    <row r="235" spans="1:65" s="2" customFormat="1" ht="21.75" customHeight="1">
      <c r="A235" s="39"/>
      <c r="B235" s="40"/>
      <c r="C235" s="245" t="s">
        <v>7</v>
      </c>
      <c r="D235" s="245" t="s">
        <v>170</v>
      </c>
      <c r="E235" s="246" t="s">
        <v>322</v>
      </c>
      <c r="F235" s="247" t="s">
        <v>323</v>
      </c>
      <c r="G235" s="248" t="s">
        <v>234</v>
      </c>
      <c r="H235" s="249">
        <v>280.3</v>
      </c>
      <c r="I235" s="250"/>
      <c r="J235" s="251">
        <f>ROUND(I235*H235,2)</f>
        <v>0</v>
      </c>
      <c r="K235" s="247" t="s">
        <v>174</v>
      </c>
      <c r="L235" s="45"/>
      <c r="M235" s="252" t="s">
        <v>1</v>
      </c>
      <c r="N235" s="253" t="s">
        <v>42</v>
      </c>
      <c r="O235" s="92"/>
      <c r="P235" s="254">
        <f>O235*H235</f>
        <v>0</v>
      </c>
      <c r="Q235" s="254">
        <v>0.00339</v>
      </c>
      <c r="R235" s="254">
        <f>Q235*H235</f>
        <v>0.950217</v>
      </c>
      <c r="S235" s="254">
        <v>0</v>
      </c>
      <c r="T235" s="255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56" t="s">
        <v>175</v>
      </c>
      <c r="AT235" s="256" t="s">
        <v>170</v>
      </c>
      <c r="AU235" s="256" t="s">
        <v>92</v>
      </c>
      <c r="AY235" s="18" t="s">
        <v>168</v>
      </c>
      <c r="BE235" s="257">
        <f>IF(N235="základní",J235,0)</f>
        <v>0</v>
      </c>
      <c r="BF235" s="257">
        <f>IF(N235="snížená",J235,0)</f>
        <v>0</v>
      </c>
      <c r="BG235" s="257">
        <f>IF(N235="zákl. přenesená",J235,0)</f>
        <v>0</v>
      </c>
      <c r="BH235" s="257">
        <f>IF(N235="sníž. přenesená",J235,0)</f>
        <v>0</v>
      </c>
      <c r="BI235" s="257">
        <f>IF(N235="nulová",J235,0)</f>
        <v>0</v>
      </c>
      <c r="BJ235" s="18" t="s">
        <v>92</v>
      </c>
      <c r="BK235" s="257">
        <f>ROUND(I235*H235,2)</f>
        <v>0</v>
      </c>
      <c r="BL235" s="18" t="s">
        <v>175</v>
      </c>
      <c r="BM235" s="256" t="s">
        <v>324</v>
      </c>
    </row>
    <row r="236" spans="1:51" s="13" customFormat="1" ht="12">
      <c r="A236" s="13"/>
      <c r="B236" s="258"/>
      <c r="C236" s="259"/>
      <c r="D236" s="260" t="s">
        <v>177</v>
      </c>
      <c r="E236" s="261" t="s">
        <v>1</v>
      </c>
      <c r="F236" s="262" t="s">
        <v>270</v>
      </c>
      <c r="G236" s="259"/>
      <c r="H236" s="261" t="s">
        <v>1</v>
      </c>
      <c r="I236" s="263"/>
      <c r="J236" s="259"/>
      <c r="K236" s="259"/>
      <c r="L236" s="264"/>
      <c r="M236" s="265"/>
      <c r="N236" s="266"/>
      <c r="O236" s="266"/>
      <c r="P236" s="266"/>
      <c r="Q236" s="266"/>
      <c r="R236" s="266"/>
      <c r="S236" s="266"/>
      <c r="T236" s="267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8" t="s">
        <v>177</v>
      </c>
      <c r="AU236" s="268" t="s">
        <v>92</v>
      </c>
      <c r="AV236" s="13" t="s">
        <v>84</v>
      </c>
      <c r="AW236" s="13" t="s">
        <v>32</v>
      </c>
      <c r="AX236" s="13" t="s">
        <v>76</v>
      </c>
      <c r="AY236" s="268" t="s">
        <v>168</v>
      </c>
    </row>
    <row r="237" spans="1:51" s="14" customFormat="1" ht="12">
      <c r="A237" s="14"/>
      <c r="B237" s="269"/>
      <c r="C237" s="270"/>
      <c r="D237" s="260" t="s">
        <v>177</v>
      </c>
      <c r="E237" s="271" t="s">
        <v>1</v>
      </c>
      <c r="F237" s="272" t="s">
        <v>271</v>
      </c>
      <c r="G237" s="270"/>
      <c r="H237" s="273">
        <v>7.8</v>
      </c>
      <c r="I237" s="274"/>
      <c r="J237" s="270"/>
      <c r="K237" s="270"/>
      <c r="L237" s="275"/>
      <c r="M237" s="276"/>
      <c r="N237" s="277"/>
      <c r="O237" s="277"/>
      <c r="P237" s="277"/>
      <c r="Q237" s="277"/>
      <c r="R237" s="277"/>
      <c r="S237" s="277"/>
      <c r="T237" s="278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79" t="s">
        <v>177</v>
      </c>
      <c r="AU237" s="279" t="s">
        <v>92</v>
      </c>
      <c r="AV237" s="14" t="s">
        <v>92</v>
      </c>
      <c r="AW237" s="14" t="s">
        <v>32</v>
      </c>
      <c r="AX237" s="14" t="s">
        <v>76</v>
      </c>
      <c r="AY237" s="279" t="s">
        <v>168</v>
      </c>
    </row>
    <row r="238" spans="1:51" s="14" customFormat="1" ht="12">
      <c r="A238" s="14"/>
      <c r="B238" s="269"/>
      <c r="C238" s="270"/>
      <c r="D238" s="260" t="s">
        <v>177</v>
      </c>
      <c r="E238" s="271" t="s">
        <v>1</v>
      </c>
      <c r="F238" s="272" t="s">
        <v>272</v>
      </c>
      <c r="G238" s="270"/>
      <c r="H238" s="273">
        <v>36</v>
      </c>
      <c r="I238" s="274"/>
      <c r="J238" s="270"/>
      <c r="K238" s="270"/>
      <c r="L238" s="275"/>
      <c r="M238" s="276"/>
      <c r="N238" s="277"/>
      <c r="O238" s="277"/>
      <c r="P238" s="277"/>
      <c r="Q238" s="277"/>
      <c r="R238" s="277"/>
      <c r="S238" s="277"/>
      <c r="T238" s="278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79" t="s">
        <v>177</v>
      </c>
      <c r="AU238" s="279" t="s">
        <v>92</v>
      </c>
      <c r="AV238" s="14" t="s">
        <v>92</v>
      </c>
      <c r="AW238" s="14" t="s">
        <v>32</v>
      </c>
      <c r="AX238" s="14" t="s">
        <v>76</v>
      </c>
      <c r="AY238" s="279" t="s">
        <v>168</v>
      </c>
    </row>
    <row r="239" spans="1:51" s="14" customFormat="1" ht="12">
      <c r="A239" s="14"/>
      <c r="B239" s="269"/>
      <c r="C239" s="270"/>
      <c r="D239" s="260" t="s">
        <v>177</v>
      </c>
      <c r="E239" s="271" t="s">
        <v>1</v>
      </c>
      <c r="F239" s="272" t="s">
        <v>273</v>
      </c>
      <c r="G239" s="270"/>
      <c r="H239" s="273">
        <v>102.6</v>
      </c>
      <c r="I239" s="274"/>
      <c r="J239" s="270"/>
      <c r="K239" s="270"/>
      <c r="L239" s="275"/>
      <c r="M239" s="276"/>
      <c r="N239" s="277"/>
      <c r="O239" s="277"/>
      <c r="P239" s="277"/>
      <c r="Q239" s="277"/>
      <c r="R239" s="277"/>
      <c r="S239" s="277"/>
      <c r="T239" s="278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9" t="s">
        <v>177</v>
      </c>
      <c r="AU239" s="279" t="s">
        <v>92</v>
      </c>
      <c r="AV239" s="14" t="s">
        <v>92</v>
      </c>
      <c r="AW239" s="14" t="s">
        <v>32</v>
      </c>
      <c r="AX239" s="14" t="s">
        <v>76</v>
      </c>
      <c r="AY239" s="279" t="s">
        <v>168</v>
      </c>
    </row>
    <row r="240" spans="1:51" s="14" customFormat="1" ht="12">
      <c r="A240" s="14"/>
      <c r="B240" s="269"/>
      <c r="C240" s="270"/>
      <c r="D240" s="260" t="s">
        <v>177</v>
      </c>
      <c r="E240" s="271" t="s">
        <v>1</v>
      </c>
      <c r="F240" s="272" t="s">
        <v>274</v>
      </c>
      <c r="G240" s="270"/>
      <c r="H240" s="273">
        <v>7.2</v>
      </c>
      <c r="I240" s="274"/>
      <c r="J240" s="270"/>
      <c r="K240" s="270"/>
      <c r="L240" s="275"/>
      <c r="M240" s="276"/>
      <c r="N240" s="277"/>
      <c r="O240" s="277"/>
      <c r="P240" s="277"/>
      <c r="Q240" s="277"/>
      <c r="R240" s="277"/>
      <c r="S240" s="277"/>
      <c r="T240" s="278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79" t="s">
        <v>177</v>
      </c>
      <c r="AU240" s="279" t="s">
        <v>92</v>
      </c>
      <c r="AV240" s="14" t="s">
        <v>92</v>
      </c>
      <c r="AW240" s="14" t="s">
        <v>32</v>
      </c>
      <c r="AX240" s="14" t="s">
        <v>76</v>
      </c>
      <c r="AY240" s="279" t="s">
        <v>168</v>
      </c>
    </row>
    <row r="241" spans="1:51" s="14" customFormat="1" ht="12">
      <c r="A241" s="14"/>
      <c r="B241" s="269"/>
      <c r="C241" s="270"/>
      <c r="D241" s="260" t="s">
        <v>177</v>
      </c>
      <c r="E241" s="271" t="s">
        <v>1</v>
      </c>
      <c r="F241" s="272" t="s">
        <v>275</v>
      </c>
      <c r="G241" s="270"/>
      <c r="H241" s="273">
        <v>12</v>
      </c>
      <c r="I241" s="274"/>
      <c r="J241" s="270"/>
      <c r="K241" s="270"/>
      <c r="L241" s="275"/>
      <c r="M241" s="276"/>
      <c r="N241" s="277"/>
      <c r="O241" s="277"/>
      <c r="P241" s="277"/>
      <c r="Q241" s="277"/>
      <c r="R241" s="277"/>
      <c r="S241" s="277"/>
      <c r="T241" s="278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79" t="s">
        <v>177</v>
      </c>
      <c r="AU241" s="279" t="s">
        <v>92</v>
      </c>
      <c r="AV241" s="14" t="s">
        <v>92</v>
      </c>
      <c r="AW241" s="14" t="s">
        <v>32</v>
      </c>
      <c r="AX241" s="14" t="s">
        <v>76</v>
      </c>
      <c r="AY241" s="279" t="s">
        <v>168</v>
      </c>
    </row>
    <row r="242" spans="1:51" s="14" customFormat="1" ht="12">
      <c r="A242" s="14"/>
      <c r="B242" s="269"/>
      <c r="C242" s="270"/>
      <c r="D242" s="260" t="s">
        <v>177</v>
      </c>
      <c r="E242" s="271" t="s">
        <v>1</v>
      </c>
      <c r="F242" s="272" t="s">
        <v>276</v>
      </c>
      <c r="G242" s="270"/>
      <c r="H242" s="273">
        <v>43.2</v>
      </c>
      <c r="I242" s="274"/>
      <c r="J242" s="270"/>
      <c r="K242" s="270"/>
      <c r="L242" s="275"/>
      <c r="M242" s="276"/>
      <c r="N242" s="277"/>
      <c r="O242" s="277"/>
      <c r="P242" s="277"/>
      <c r="Q242" s="277"/>
      <c r="R242" s="277"/>
      <c r="S242" s="277"/>
      <c r="T242" s="278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79" t="s">
        <v>177</v>
      </c>
      <c r="AU242" s="279" t="s">
        <v>92</v>
      </c>
      <c r="AV242" s="14" t="s">
        <v>92</v>
      </c>
      <c r="AW242" s="14" t="s">
        <v>32</v>
      </c>
      <c r="AX242" s="14" t="s">
        <v>76</v>
      </c>
      <c r="AY242" s="279" t="s">
        <v>168</v>
      </c>
    </row>
    <row r="243" spans="1:51" s="14" customFormat="1" ht="12">
      <c r="A243" s="14"/>
      <c r="B243" s="269"/>
      <c r="C243" s="270"/>
      <c r="D243" s="260" t="s">
        <v>177</v>
      </c>
      <c r="E243" s="271" t="s">
        <v>1</v>
      </c>
      <c r="F243" s="272" t="s">
        <v>277</v>
      </c>
      <c r="G243" s="270"/>
      <c r="H243" s="273">
        <v>39.6</v>
      </c>
      <c r="I243" s="274"/>
      <c r="J243" s="270"/>
      <c r="K243" s="270"/>
      <c r="L243" s="275"/>
      <c r="M243" s="276"/>
      <c r="N243" s="277"/>
      <c r="O243" s="277"/>
      <c r="P243" s="277"/>
      <c r="Q243" s="277"/>
      <c r="R243" s="277"/>
      <c r="S243" s="277"/>
      <c r="T243" s="278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79" t="s">
        <v>177</v>
      </c>
      <c r="AU243" s="279" t="s">
        <v>92</v>
      </c>
      <c r="AV243" s="14" t="s">
        <v>92</v>
      </c>
      <c r="AW243" s="14" t="s">
        <v>32</v>
      </c>
      <c r="AX243" s="14" t="s">
        <v>76</v>
      </c>
      <c r="AY243" s="279" t="s">
        <v>168</v>
      </c>
    </row>
    <row r="244" spans="1:51" s="14" customFormat="1" ht="12">
      <c r="A244" s="14"/>
      <c r="B244" s="269"/>
      <c r="C244" s="270"/>
      <c r="D244" s="260" t="s">
        <v>177</v>
      </c>
      <c r="E244" s="271" t="s">
        <v>1</v>
      </c>
      <c r="F244" s="272" t="s">
        <v>278</v>
      </c>
      <c r="G244" s="270"/>
      <c r="H244" s="273">
        <v>7.2</v>
      </c>
      <c r="I244" s="274"/>
      <c r="J244" s="270"/>
      <c r="K244" s="270"/>
      <c r="L244" s="275"/>
      <c r="M244" s="276"/>
      <c r="N244" s="277"/>
      <c r="O244" s="277"/>
      <c r="P244" s="277"/>
      <c r="Q244" s="277"/>
      <c r="R244" s="277"/>
      <c r="S244" s="277"/>
      <c r="T244" s="278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79" t="s">
        <v>177</v>
      </c>
      <c r="AU244" s="279" t="s">
        <v>92</v>
      </c>
      <c r="AV244" s="14" t="s">
        <v>92</v>
      </c>
      <c r="AW244" s="14" t="s">
        <v>32</v>
      </c>
      <c r="AX244" s="14" t="s">
        <v>76</v>
      </c>
      <c r="AY244" s="279" t="s">
        <v>168</v>
      </c>
    </row>
    <row r="245" spans="1:51" s="14" customFormat="1" ht="12">
      <c r="A245" s="14"/>
      <c r="B245" s="269"/>
      <c r="C245" s="270"/>
      <c r="D245" s="260" t="s">
        <v>177</v>
      </c>
      <c r="E245" s="271" t="s">
        <v>1</v>
      </c>
      <c r="F245" s="272" t="s">
        <v>279</v>
      </c>
      <c r="G245" s="270"/>
      <c r="H245" s="273">
        <v>24.7</v>
      </c>
      <c r="I245" s="274"/>
      <c r="J245" s="270"/>
      <c r="K245" s="270"/>
      <c r="L245" s="275"/>
      <c r="M245" s="276"/>
      <c r="N245" s="277"/>
      <c r="O245" s="277"/>
      <c r="P245" s="277"/>
      <c r="Q245" s="277"/>
      <c r="R245" s="277"/>
      <c r="S245" s="277"/>
      <c r="T245" s="278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79" t="s">
        <v>177</v>
      </c>
      <c r="AU245" s="279" t="s">
        <v>92</v>
      </c>
      <c r="AV245" s="14" t="s">
        <v>92</v>
      </c>
      <c r="AW245" s="14" t="s">
        <v>32</v>
      </c>
      <c r="AX245" s="14" t="s">
        <v>76</v>
      </c>
      <c r="AY245" s="279" t="s">
        <v>168</v>
      </c>
    </row>
    <row r="246" spans="1:51" s="15" customFormat="1" ht="12">
      <c r="A246" s="15"/>
      <c r="B246" s="280"/>
      <c r="C246" s="281"/>
      <c r="D246" s="260" t="s">
        <v>177</v>
      </c>
      <c r="E246" s="282" t="s">
        <v>1</v>
      </c>
      <c r="F246" s="283" t="s">
        <v>210</v>
      </c>
      <c r="G246" s="281"/>
      <c r="H246" s="284">
        <v>280.3</v>
      </c>
      <c r="I246" s="285"/>
      <c r="J246" s="281"/>
      <c r="K246" s="281"/>
      <c r="L246" s="286"/>
      <c r="M246" s="287"/>
      <c r="N246" s="288"/>
      <c r="O246" s="288"/>
      <c r="P246" s="288"/>
      <c r="Q246" s="288"/>
      <c r="R246" s="288"/>
      <c r="S246" s="288"/>
      <c r="T246" s="289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90" t="s">
        <v>177</v>
      </c>
      <c r="AU246" s="290" t="s">
        <v>92</v>
      </c>
      <c r="AV246" s="15" t="s">
        <v>175</v>
      </c>
      <c r="AW246" s="15" t="s">
        <v>32</v>
      </c>
      <c r="AX246" s="15" t="s">
        <v>84</v>
      </c>
      <c r="AY246" s="290" t="s">
        <v>168</v>
      </c>
    </row>
    <row r="247" spans="1:65" s="2" customFormat="1" ht="16.5" customHeight="1">
      <c r="A247" s="39"/>
      <c r="B247" s="40"/>
      <c r="C247" s="291" t="s">
        <v>325</v>
      </c>
      <c r="D247" s="291" t="s">
        <v>212</v>
      </c>
      <c r="E247" s="292" t="s">
        <v>326</v>
      </c>
      <c r="F247" s="293" t="s">
        <v>327</v>
      </c>
      <c r="G247" s="294" t="s">
        <v>173</v>
      </c>
      <c r="H247" s="295">
        <v>115.075</v>
      </c>
      <c r="I247" s="296"/>
      <c r="J247" s="297">
        <f>ROUND(I247*H247,2)</f>
        <v>0</v>
      </c>
      <c r="K247" s="293" t="s">
        <v>174</v>
      </c>
      <c r="L247" s="298"/>
      <c r="M247" s="299" t="s">
        <v>1</v>
      </c>
      <c r="N247" s="300" t="s">
        <v>42</v>
      </c>
      <c r="O247" s="92"/>
      <c r="P247" s="254">
        <f>O247*H247</f>
        <v>0</v>
      </c>
      <c r="Q247" s="254">
        <v>0.00069</v>
      </c>
      <c r="R247" s="254">
        <f>Q247*H247</f>
        <v>0.07940175</v>
      </c>
      <c r="S247" s="254">
        <v>0</v>
      </c>
      <c r="T247" s="255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56" t="s">
        <v>211</v>
      </c>
      <c r="AT247" s="256" t="s">
        <v>212</v>
      </c>
      <c r="AU247" s="256" t="s">
        <v>92</v>
      </c>
      <c r="AY247" s="18" t="s">
        <v>168</v>
      </c>
      <c r="BE247" s="257">
        <f>IF(N247="základní",J247,0)</f>
        <v>0</v>
      </c>
      <c r="BF247" s="257">
        <f>IF(N247="snížená",J247,0)</f>
        <v>0</v>
      </c>
      <c r="BG247" s="257">
        <f>IF(N247="zákl. přenesená",J247,0)</f>
        <v>0</v>
      </c>
      <c r="BH247" s="257">
        <f>IF(N247="sníž. přenesená",J247,0)</f>
        <v>0</v>
      </c>
      <c r="BI247" s="257">
        <f>IF(N247="nulová",J247,0)</f>
        <v>0</v>
      </c>
      <c r="BJ247" s="18" t="s">
        <v>92</v>
      </c>
      <c r="BK247" s="257">
        <f>ROUND(I247*H247,2)</f>
        <v>0</v>
      </c>
      <c r="BL247" s="18" t="s">
        <v>175</v>
      </c>
      <c r="BM247" s="256" t="s">
        <v>328</v>
      </c>
    </row>
    <row r="248" spans="1:51" s="13" customFormat="1" ht="12">
      <c r="A248" s="13"/>
      <c r="B248" s="258"/>
      <c r="C248" s="259"/>
      <c r="D248" s="260" t="s">
        <v>177</v>
      </c>
      <c r="E248" s="261" t="s">
        <v>1</v>
      </c>
      <c r="F248" s="262" t="s">
        <v>270</v>
      </c>
      <c r="G248" s="259"/>
      <c r="H248" s="261" t="s">
        <v>1</v>
      </c>
      <c r="I248" s="263"/>
      <c r="J248" s="259"/>
      <c r="K248" s="259"/>
      <c r="L248" s="264"/>
      <c r="M248" s="265"/>
      <c r="N248" s="266"/>
      <c r="O248" s="266"/>
      <c r="P248" s="266"/>
      <c r="Q248" s="266"/>
      <c r="R248" s="266"/>
      <c r="S248" s="266"/>
      <c r="T248" s="267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8" t="s">
        <v>177</v>
      </c>
      <c r="AU248" s="268" t="s">
        <v>92</v>
      </c>
      <c r="AV248" s="13" t="s">
        <v>84</v>
      </c>
      <c r="AW248" s="13" t="s">
        <v>32</v>
      </c>
      <c r="AX248" s="13" t="s">
        <v>76</v>
      </c>
      <c r="AY248" s="268" t="s">
        <v>168</v>
      </c>
    </row>
    <row r="249" spans="1:51" s="14" customFormat="1" ht="12">
      <c r="A249" s="14"/>
      <c r="B249" s="269"/>
      <c r="C249" s="270"/>
      <c r="D249" s="260" t="s">
        <v>177</v>
      </c>
      <c r="E249" s="271" t="s">
        <v>1</v>
      </c>
      <c r="F249" s="272" t="s">
        <v>271</v>
      </c>
      <c r="G249" s="270"/>
      <c r="H249" s="273">
        <v>7.8</v>
      </c>
      <c r="I249" s="274"/>
      <c r="J249" s="270"/>
      <c r="K249" s="270"/>
      <c r="L249" s="275"/>
      <c r="M249" s="276"/>
      <c r="N249" s="277"/>
      <c r="O249" s="277"/>
      <c r="P249" s="277"/>
      <c r="Q249" s="277"/>
      <c r="R249" s="277"/>
      <c r="S249" s="277"/>
      <c r="T249" s="278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79" t="s">
        <v>177</v>
      </c>
      <c r="AU249" s="279" t="s">
        <v>92</v>
      </c>
      <c r="AV249" s="14" t="s">
        <v>92</v>
      </c>
      <c r="AW249" s="14" t="s">
        <v>32</v>
      </c>
      <c r="AX249" s="14" t="s">
        <v>76</v>
      </c>
      <c r="AY249" s="279" t="s">
        <v>168</v>
      </c>
    </row>
    <row r="250" spans="1:51" s="14" customFormat="1" ht="12">
      <c r="A250" s="14"/>
      <c r="B250" s="269"/>
      <c r="C250" s="270"/>
      <c r="D250" s="260" t="s">
        <v>177</v>
      </c>
      <c r="E250" s="271" t="s">
        <v>1</v>
      </c>
      <c r="F250" s="272" t="s">
        <v>272</v>
      </c>
      <c r="G250" s="270"/>
      <c r="H250" s="273">
        <v>36</v>
      </c>
      <c r="I250" s="274"/>
      <c r="J250" s="270"/>
      <c r="K250" s="270"/>
      <c r="L250" s="275"/>
      <c r="M250" s="276"/>
      <c r="N250" s="277"/>
      <c r="O250" s="277"/>
      <c r="P250" s="277"/>
      <c r="Q250" s="277"/>
      <c r="R250" s="277"/>
      <c r="S250" s="277"/>
      <c r="T250" s="278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79" t="s">
        <v>177</v>
      </c>
      <c r="AU250" s="279" t="s">
        <v>92</v>
      </c>
      <c r="AV250" s="14" t="s">
        <v>92</v>
      </c>
      <c r="AW250" s="14" t="s">
        <v>32</v>
      </c>
      <c r="AX250" s="14" t="s">
        <v>76</v>
      </c>
      <c r="AY250" s="279" t="s">
        <v>168</v>
      </c>
    </row>
    <row r="251" spans="1:51" s="14" customFormat="1" ht="12">
      <c r="A251" s="14"/>
      <c r="B251" s="269"/>
      <c r="C251" s="270"/>
      <c r="D251" s="260" t="s">
        <v>177</v>
      </c>
      <c r="E251" s="271" t="s">
        <v>1</v>
      </c>
      <c r="F251" s="272" t="s">
        <v>273</v>
      </c>
      <c r="G251" s="270"/>
      <c r="H251" s="273">
        <v>102.6</v>
      </c>
      <c r="I251" s="274"/>
      <c r="J251" s="270"/>
      <c r="K251" s="270"/>
      <c r="L251" s="275"/>
      <c r="M251" s="276"/>
      <c r="N251" s="277"/>
      <c r="O251" s="277"/>
      <c r="P251" s="277"/>
      <c r="Q251" s="277"/>
      <c r="R251" s="277"/>
      <c r="S251" s="277"/>
      <c r="T251" s="278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79" t="s">
        <v>177</v>
      </c>
      <c r="AU251" s="279" t="s">
        <v>92</v>
      </c>
      <c r="AV251" s="14" t="s">
        <v>92</v>
      </c>
      <c r="AW251" s="14" t="s">
        <v>32</v>
      </c>
      <c r="AX251" s="14" t="s">
        <v>76</v>
      </c>
      <c r="AY251" s="279" t="s">
        <v>168</v>
      </c>
    </row>
    <row r="252" spans="1:51" s="14" customFormat="1" ht="12">
      <c r="A252" s="14"/>
      <c r="B252" s="269"/>
      <c r="C252" s="270"/>
      <c r="D252" s="260" t="s">
        <v>177</v>
      </c>
      <c r="E252" s="271" t="s">
        <v>1</v>
      </c>
      <c r="F252" s="272" t="s">
        <v>274</v>
      </c>
      <c r="G252" s="270"/>
      <c r="H252" s="273">
        <v>7.2</v>
      </c>
      <c r="I252" s="274"/>
      <c r="J252" s="270"/>
      <c r="K252" s="270"/>
      <c r="L252" s="275"/>
      <c r="M252" s="276"/>
      <c r="N252" s="277"/>
      <c r="O252" s="277"/>
      <c r="P252" s="277"/>
      <c r="Q252" s="277"/>
      <c r="R252" s="277"/>
      <c r="S252" s="277"/>
      <c r="T252" s="278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79" t="s">
        <v>177</v>
      </c>
      <c r="AU252" s="279" t="s">
        <v>92</v>
      </c>
      <c r="AV252" s="14" t="s">
        <v>92</v>
      </c>
      <c r="AW252" s="14" t="s">
        <v>32</v>
      </c>
      <c r="AX252" s="14" t="s">
        <v>76</v>
      </c>
      <c r="AY252" s="279" t="s">
        <v>168</v>
      </c>
    </row>
    <row r="253" spans="1:51" s="14" customFormat="1" ht="12">
      <c r="A253" s="14"/>
      <c r="B253" s="269"/>
      <c r="C253" s="270"/>
      <c r="D253" s="260" t="s">
        <v>177</v>
      </c>
      <c r="E253" s="271" t="s">
        <v>1</v>
      </c>
      <c r="F253" s="272" t="s">
        <v>275</v>
      </c>
      <c r="G253" s="270"/>
      <c r="H253" s="273">
        <v>12</v>
      </c>
      <c r="I253" s="274"/>
      <c r="J253" s="270"/>
      <c r="K253" s="270"/>
      <c r="L253" s="275"/>
      <c r="M253" s="276"/>
      <c r="N253" s="277"/>
      <c r="O253" s="277"/>
      <c r="P253" s="277"/>
      <c r="Q253" s="277"/>
      <c r="R253" s="277"/>
      <c r="S253" s="277"/>
      <c r="T253" s="278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79" t="s">
        <v>177</v>
      </c>
      <c r="AU253" s="279" t="s">
        <v>92</v>
      </c>
      <c r="AV253" s="14" t="s">
        <v>92</v>
      </c>
      <c r="AW253" s="14" t="s">
        <v>32</v>
      </c>
      <c r="AX253" s="14" t="s">
        <v>76</v>
      </c>
      <c r="AY253" s="279" t="s">
        <v>168</v>
      </c>
    </row>
    <row r="254" spans="1:51" s="14" customFormat="1" ht="12">
      <c r="A254" s="14"/>
      <c r="B254" s="269"/>
      <c r="C254" s="270"/>
      <c r="D254" s="260" t="s">
        <v>177</v>
      </c>
      <c r="E254" s="271" t="s">
        <v>1</v>
      </c>
      <c r="F254" s="272" t="s">
        <v>276</v>
      </c>
      <c r="G254" s="270"/>
      <c r="H254" s="273">
        <v>43.2</v>
      </c>
      <c r="I254" s="274"/>
      <c r="J254" s="270"/>
      <c r="K254" s="270"/>
      <c r="L254" s="275"/>
      <c r="M254" s="276"/>
      <c r="N254" s="277"/>
      <c r="O254" s="277"/>
      <c r="P254" s="277"/>
      <c r="Q254" s="277"/>
      <c r="R254" s="277"/>
      <c r="S254" s="277"/>
      <c r="T254" s="278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79" t="s">
        <v>177</v>
      </c>
      <c r="AU254" s="279" t="s">
        <v>92</v>
      </c>
      <c r="AV254" s="14" t="s">
        <v>92</v>
      </c>
      <c r="AW254" s="14" t="s">
        <v>32</v>
      </c>
      <c r="AX254" s="14" t="s">
        <v>76</v>
      </c>
      <c r="AY254" s="279" t="s">
        <v>168</v>
      </c>
    </row>
    <row r="255" spans="1:51" s="14" customFormat="1" ht="12">
      <c r="A255" s="14"/>
      <c r="B255" s="269"/>
      <c r="C255" s="270"/>
      <c r="D255" s="260" t="s">
        <v>177</v>
      </c>
      <c r="E255" s="271" t="s">
        <v>1</v>
      </c>
      <c r="F255" s="272" t="s">
        <v>277</v>
      </c>
      <c r="G255" s="270"/>
      <c r="H255" s="273">
        <v>39.6</v>
      </c>
      <c r="I255" s="274"/>
      <c r="J255" s="270"/>
      <c r="K255" s="270"/>
      <c r="L255" s="275"/>
      <c r="M255" s="276"/>
      <c r="N255" s="277"/>
      <c r="O255" s="277"/>
      <c r="P255" s="277"/>
      <c r="Q255" s="277"/>
      <c r="R255" s="277"/>
      <c r="S255" s="277"/>
      <c r="T255" s="278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79" t="s">
        <v>177</v>
      </c>
      <c r="AU255" s="279" t="s">
        <v>92</v>
      </c>
      <c r="AV255" s="14" t="s">
        <v>92</v>
      </c>
      <c r="AW255" s="14" t="s">
        <v>32</v>
      </c>
      <c r="AX255" s="14" t="s">
        <v>76</v>
      </c>
      <c r="AY255" s="279" t="s">
        <v>168</v>
      </c>
    </row>
    <row r="256" spans="1:51" s="14" customFormat="1" ht="12">
      <c r="A256" s="14"/>
      <c r="B256" s="269"/>
      <c r="C256" s="270"/>
      <c r="D256" s="260" t="s">
        <v>177</v>
      </c>
      <c r="E256" s="271" t="s">
        <v>1</v>
      </c>
      <c r="F256" s="272" t="s">
        <v>278</v>
      </c>
      <c r="G256" s="270"/>
      <c r="H256" s="273">
        <v>7.2</v>
      </c>
      <c r="I256" s="274"/>
      <c r="J256" s="270"/>
      <c r="K256" s="270"/>
      <c r="L256" s="275"/>
      <c r="M256" s="276"/>
      <c r="N256" s="277"/>
      <c r="O256" s="277"/>
      <c r="P256" s="277"/>
      <c r="Q256" s="277"/>
      <c r="R256" s="277"/>
      <c r="S256" s="277"/>
      <c r="T256" s="278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79" t="s">
        <v>177</v>
      </c>
      <c r="AU256" s="279" t="s">
        <v>92</v>
      </c>
      <c r="AV256" s="14" t="s">
        <v>92</v>
      </c>
      <c r="AW256" s="14" t="s">
        <v>32</v>
      </c>
      <c r="AX256" s="14" t="s">
        <v>76</v>
      </c>
      <c r="AY256" s="279" t="s">
        <v>168</v>
      </c>
    </row>
    <row r="257" spans="1:51" s="14" customFormat="1" ht="12">
      <c r="A257" s="14"/>
      <c r="B257" s="269"/>
      <c r="C257" s="270"/>
      <c r="D257" s="260" t="s">
        <v>177</v>
      </c>
      <c r="E257" s="271" t="s">
        <v>1</v>
      </c>
      <c r="F257" s="272" t="s">
        <v>329</v>
      </c>
      <c r="G257" s="270"/>
      <c r="H257" s="273">
        <v>19.7</v>
      </c>
      <c r="I257" s="274"/>
      <c r="J257" s="270"/>
      <c r="K257" s="270"/>
      <c r="L257" s="275"/>
      <c r="M257" s="276"/>
      <c r="N257" s="277"/>
      <c r="O257" s="277"/>
      <c r="P257" s="277"/>
      <c r="Q257" s="277"/>
      <c r="R257" s="277"/>
      <c r="S257" s="277"/>
      <c r="T257" s="278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79" t="s">
        <v>177</v>
      </c>
      <c r="AU257" s="279" t="s">
        <v>92</v>
      </c>
      <c r="AV257" s="14" t="s">
        <v>92</v>
      </c>
      <c r="AW257" s="14" t="s">
        <v>32</v>
      </c>
      <c r="AX257" s="14" t="s">
        <v>76</v>
      </c>
      <c r="AY257" s="279" t="s">
        <v>168</v>
      </c>
    </row>
    <row r="258" spans="1:51" s="16" customFormat="1" ht="12">
      <c r="A258" s="16"/>
      <c r="B258" s="301"/>
      <c r="C258" s="302"/>
      <c r="D258" s="260" t="s">
        <v>177</v>
      </c>
      <c r="E258" s="303" t="s">
        <v>1</v>
      </c>
      <c r="F258" s="304" t="s">
        <v>330</v>
      </c>
      <c r="G258" s="302"/>
      <c r="H258" s="305">
        <v>275.3</v>
      </c>
      <c r="I258" s="306"/>
      <c r="J258" s="302"/>
      <c r="K258" s="302"/>
      <c r="L258" s="307"/>
      <c r="M258" s="308"/>
      <c r="N258" s="309"/>
      <c r="O258" s="309"/>
      <c r="P258" s="309"/>
      <c r="Q258" s="309"/>
      <c r="R258" s="309"/>
      <c r="S258" s="309"/>
      <c r="T258" s="310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T258" s="311" t="s">
        <v>177</v>
      </c>
      <c r="AU258" s="311" t="s">
        <v>92</v>
      </c>
      <c r="AV258" s="16" t="s">
        <v>186</v>
      </c>
      <c r="AW258" s="16" t="s">
        <v>32</v>
      </c>
      <c r="AX258" s="16" t="s">
        <v>76</v>
      </c>
      <c r="AY258" s="311" t="s">
        <v>168</v>
      </c>
    </row>
    <row r="259" spans="1:51" s="14" customFormat="1" ht="12">
      <c r="A259" s="14"/>
      <c r="B259" s="269"/>
      <c r="C259" s="270"/>
      <c r="D259" s="260" t="s">
        <v>177</v>
      </c>
      <c r="E259" s="271" t="s">
        <v>1</v>
      </c>
      <c r="F259" s="272" t="s">
        <v>331</v>
      </c>
      <c r="G259" s="270"/>
      <c r="H259" s="273">
        <v>115.075</v>
      </c>
      <c r="I259" s="274"/>
      <c r="J259" s="270"/>
      <c r="K259" s="270"/>
      <c r="L259" s="275"/>
      <c r="M259" s="276"/>
      <c r="N259" s="277"/>
      <c r="O259" s="277"/>
      <c r="P259" s="277"/>
      <c r="Q259" s="277"/>
      <c r="R259" s="277"/>
      <c r="S259" s="277"/>
      <c r="T259" s="278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79" t="s">
        <v>177</v>
      </c>
      <c r="AU259" s="279" t="s">
        <v>92</v>
      </c>
      <c r="AV259" s="14" t="s">
        <v>92</v>
      </c>
      <c r="AW259" s="14" t="s">
        <v>32</v>
      </c>
      <c r="AX259" s="14" t="s">
        <v>84</v>
      </c>
      <c r="AY259" s="279" t="s">
        <v>168</v>
      </c>
    </row>
    <row r="260" spans="1:65" s="2" customFormat="1" ht="16.5" customHeight="1">
      <c r="A260" s="39"/>
      <c r="B260" s="40"/>
      <c r="C260" s="291" t="s">
        <v>332</v>
      </c>
      <c r="D260" s="291" t="s">
        <v>212</v>
      </c>
      <c r="E260" s="292" t="s">
        <v>333</v>
      </c>
      <c r="F260" s="293" t="s">
        <v>334</v>
      </c>
      <c r="G260" s="294" t="s">
        <v>173</v>
      </c>
      <c r="H260" s="295">
        <v>2.09</v>
      </c>
      <c r="I260" s="296"/>
      <c r="J260" s="297">
        <f>ROUND(I260*H260,2)</f>
        <v>0</v>
      </c>
      <c r="K260" s="293" t="s">
        <v>174</v>
      </c>
      <c r="L260" s="298"/>
      <c r="M260" s="299" t="s">
        <v>1</v>
      </c>
      <c r="N260" s="300" t="s">
        <v>42</v>
      </c>
      <c r="O260" s="92"/>
      <c r="P260" s="254">
        <f>O260*H260</f>
        <v>0</v>
      </c>
      <c r="Q260" s="254">
        <v>0.0009</v>
      </c>
      <c r="R260" s="254">
        <f>Q260*H260</f>
        <v>0.0018809999999999999</v>
      </c>
      <c r="S260" s="254">
        <v>0</v>
      </c>
      <c r="T260" s="255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56" t="s">
        <v>211</v>
      </c>
      <c r="AT260" s="256" t="s">
        <v>212</v>
      </c>
      <c r="AU260" s="256" t="s">
        <v>92</v>
      </c>
      <c r="AY260" s="18" t="s">
        <v>168</v>
      </c>
      <c r="BE260" s="257">
        <f>IF(N260="základní",J260,0)</f>
        <v>0</v>
      </c>
      <c r="BF260" s="257">
        <f>IF(N260="snížená",J260,0)</f>
        <v>0</v>
      </c>
      <c r="BG260" s="257">
        <f>IF(N260="zákl. přenesená",J260,0)</f>
        <v>0</v>
      </c>
      <c r="BH260" s="257">
        <f>IF(N260="sníž. přenesená",J260,0)</f>
        <v>0</v>
      </c>
      <c r="BI260" s="257">
        <f>IF(N260="nulová",J260,0)</f>
        <v>0</v>
      </c>
      <c r="BJ260" s="18" t="s">
        <v>92</v>
      </c>
      <c r="BK260" s="257">
        <f>ROUND(I260*H260,2)</f>
        <v>0</v>
      </c>
      <c r="BL260" s="18" t="s">
        <v>175</v>
      </c>
      <c r="BM260" s="256" t="s">
        <v>335</v>
      </c>
    </row>
    <row r="261" spans="1:51" s="14" customFormat="1" ht="12">
      <c r="A261" s="14"/>
      <c r="B261" s="269"/>
      <c r="C261" s="270"/>
      <c r="D261" s="260" t="s">
        <v>177</v>
      </c>
      <c r="E261" s="271" t="s">
        <v>1</v>
      </c>
      <c r="F261" s="272" t="s">
        <v>336</v>
      </c>
      <c r="G261" s="270"/>
      <c r="H261" s="273">
        <v>2.09</v>
      </c>
      <c r="I261" s="274"/>
      <c r="J261" s="270"/>
      <c r="K261" s="270"/>
      <c r="L261" s="275"/>
      <c r="M261" s="276"/>
      <c r="N261" s="277"/>
      <c r="O261" s="277"/>
      <c r="P261" s="277"/>
      <c r="Q261" s="277"/>
      <c r="R261" s="277"/>
      <c r="S261" s="277"/>
      <c r="T261" s="278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79" t="s">
        <v>177</v>
      </c>
      <c r="AU261" s="279" t="s">
        <v>92</v>
      </c>
      <c r="AV261" s="14" t="s">
        <v>92</v>
      </c>
      <c r="AW261" s="14" t="s">
        <v>32</v>
      </c>
      <c r="AX261" s="14" t="s">
        <v>84</v>
      </c>
      <c r="AY261" s="279" t="s">
        <v>168</v>
      </c>
    </row>
    <row r="262" spans="1:65" s="2" customFormat="1" ht="16.5" customHeight="1">
      <c r="A262" s="39"/>
      <c r="B262" s="40"/>
      <c r="C262" s="245" t="s">
        <v>337</v>
      </c>
      <c r="D262" s="245" t="s">
        <v>170</v>
      </c>
      <c r="E262" s="246" t="s">
        <v>338</v>
      </c>
      <c r="F262" s="247" t="s">
        <v>339</v>
      </c>
      <c r="G262" s="248" t="s">
        <v>234</v>
      </c>
      <c r="H262" s="249">
        <v>126</v>
      </c>
      <c r="I262" s="250"/>
      <c r="J262" s="251">
        <f>ROUND(I262*H262,2)</f>
        <v>0</v>
      </c>
      <c r="K262" s="247" t="s">
        <v>174</v>
      </c>
      <c r="L262" s="45"/>
      <c r="M262" s="252" t="s">
        <v>1</v>
      </c>
      <c r="N262" s="253" t="s">
        <v>42</v>
      </c>
      <c r="O262" s="92"/>
      <c r="P262" s="254">
        <f>O262*H262</f>
        <v>0</v>
      </c>
      <c r="Q262" s="254">
        <v>6E-05</v>
      </c>
      <c r="R262" s="254">
        <f>Q262*H262</f>
        <v>0.00756</v>
      </c>
      <c r="S262" s="254">
        <v>0</v>
      </c>
      <c r="T262" s="255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56" t="s">
        <v>175</v>
      </c>
      <c r="AT262" s="256" t="s">
        <v>170</v>
      </c>
      <c r="AU262" s="256" t="s">
        <v>92</v>
      </c>
      <c r="AY262" s="18" t="s">
        <v>168</v>
      </c>
      <c r="BE262" s="257">
        <f>IF(N262="základní",J262,0)</f>
        <v>0</v>
      </c>
      <c r="BF262" s="257">
        <f>IF(N262="snížená",J262,0)</f>
        <v>0</v>
      </c>
      <c r="BG262" s="257">
        <f>IF(N262="zákl. přenesená",J262,0)</f>
        <v>0</v>
      </c>
      <c r="BH262" s="257">
        <f>IF(N262="sníž. přenesená",J262,0)</f>
        <v>0</v>
      </c>
      <c r="BI262" s="257">
        <f>IF(N262="nulová",J262,0)</f>
        <v>0</v>
      </c>
      <c r="BJ262" s="18" t="s">
        <v>92</v>
      </c>
      <c r="BK262" s="257">
        <f>ROUND(I262*H262,2)</f>
        <v>0</v>
      </c>
      <c r="BL262" s="18" t="s">
        <v>175</v>
      </c>
      <c r="BM262" s="256" t="s">
        <v>340</v>
      </c>
    </row>
    <row r="263" spans="1:51" s="14" customFormat="1" ht="12">
      <c r="A263" s="14"/>
      <c r="B263" s="269"/>
      <c r="C263" s="270"/>
      <c r="D263" s="260" t="s">
        <v>177</v>
      </c>
      <c r="E263" s="271" t="s">
        <v>1</v>
      </c>
      <c r="F263" s="272" t="s">
        <v>341</v>
      </c>
      <c r="G263" s="270"/>
      <c r="H263" s="273">
        <v>125.46</v>
      </c>
      <c r="I263" s="274"/>
      <c r="J263" s="270"/>
      <c r="K263" s="270"/>
      <c r="L263" s="275"/>
      <c r="M263" s="276"/>
      <c r="N263" s="277"/>
      <c r="O263" s="277"/>
      <c r="P263" s="277"/>
      <c r="Q263" s="277"/>
      <c r="R263" s="277"/>
      <c r="S263" s="277"/>
      <c r="T263" s="278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79" t="s">
        <v>177</v>
      </c>
      <c r="AU263" s="279" t="s">
        <v>92</v>
      </c>
      <c r="AV263" s="14" t="s">
        <v>92</v>
      </c>
      <c r="AW263" s="14" t="s">
        <v>32</v>
      </c>
      <c r="AX263" s="14" t="s">
        <v>76</v>
      </c>
      <c r="AY263" s="279" t="s">
        <v>168</v>
      </c>
    </row>
    <row r="264" spans="1:51" s="14" customFormat="1" ht="12">
      <c r="A264" s="14"/>
      <c r="B264" s="269"/>
      <c r="C264" s="270"/>
      <c r="D264" s="260" t="s">
        <v>177</v>
      </c>
      <c r="E264" s="271" t="s">
        <v>1</v>
      </c>
      <c r="F264" s="272" t="s">
        <v>342</v>
      </c>
      <c r="G264" s="270"/>
      <c r="H264" s="273">
        <v>126</v>
      </c>
      <c r="I264" s="274"/>
      <c r="J264" s="270"/>
      <c r="K264" s="270"/>
      <c r="L264" s="275"/>
      <c r="M264" s="276"/>
      <c r="N264" s="277"/>
      <c r="O264" s="277"/>
      <c r="P264" s="277"/>
      <c r="Q264" s="277"/>
      <c r="R264" s="277"/>
      <c r="S264" s="277"/>
      <c r="T264" s="278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79" t="s">
        <v>177</v>
      </c>
      <c r="AU264" s="279" t="s">
        <v>92</v>
      </c>
      <c r="AV264" s="14" t="s">
        <v>92</v>
      </c>
      <c r="AW264" s="14" t="s">
        <v>32</v>
      </c>
      <c r="AX264" s="14" t="s">
        <v>84</v>
      </c>
      <c r="AY264" s="279" t="s">
        <v>168</v>
      </c>
    </row>
    <row r="265" spans="1:65" s="2" customFormat="1" ht="21.75" customHeight="1">
      <c r="A265" s="39"/>
      <c r="B265" s="40"/>
      <c r="C265" s="291" t="s">
        <v>343</v>
      </c>
      <c r="D265" s="291" t="s">
        <v>212</v>
      </c>
      <c r="E265" s="292" t="s">
        <v>344</v>
      </c>
      <c r="F265" s="293" t="s">
        <v>345</v>
      </c>
      <c r="G265" s="294" t="s">
        <v>234</v>
      </c>
      <c r="H265" s="295">
        <v>132.3</v>
      </c>
      <c r="I265" s="296"/>
      <c r="J265" s="297">
        <f>ROUND(I265*H265,2)</f>
        <v>0</v>
      </c>
      <c r="K265" s="293" t="s">
        <v>174</v>
      </c>
      <c r="L265" s="298"/>
      <c r="M265" s="299" t="s">
        <v>1</v>
      </c>
      <c r="N265" s="300" t="s">
        <v>42</v>
      </c>
      <c r="O265" s="92"/>
      <c r="P265" s="254">
        <f>O265*H265</f>
        <v>0</v>
      </c>
      <c r="Q265" s="254">
        <v>0.00056</v>
      </c>
      <c r="R265" s="254">
        <f>Q265*H265</f>
        <v>0.074088</v>
      </c>
      <c r="S265" s="254">
        <v>0</v>
      </c>
      <c r="T265" s="255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56" t="s">
        <v>211</v>
      </c>
      <c r="AT265" s="256" t="s">
        <v>212</v>
      </c>
      <c r="AU265" s="256" t="s">
        <v>92</v>
      </c>
      <c r="AY265" s="18" t="s">
        <v>168</v>
      </c>
      <c r="BE265" s="257">
        <f>IF(N265="základní",J265,0)</f>
        <v>0</v>
      </c>
      <c r="BF265" s="257">
        <f>IF(N265="snížená",J265,0)</f>
        <v>0</v>
      </c>
      <c r="BG265" s="257">
        <f>IF(N265="zákl. přenesená",J265,0)</f>
        <v>0</v>
      </c>
      <c r="BH265" s="257">
        <f>IF(N265="sníž. přenesená",J265,0)</f>
        <v>0</v>
      </c>
      <c r="BI265" s="257">
        <f>IF(N265="nulová",J265,0)</f>
        <v>0</v>
      </c>
      <c r="BJ265" s="18" t="s">
        <v>92</v>
      </c>
      <c r="BK265" s="257">
        <f>ROUND(I265*H265,2)</f>
        <v>0</v>
      </c>
      <c r="BL265" s="18" t="s">
        <v>175</v>
      </c>
      <c r="BM265" s="256" t="s">
        <v>346</v>
      </c>
    </row>
    <row r="266" spans="1:51" s="14" customFormat="1" ht="12">
      <c r="A266" s="14"/>
      <c r="B266" s="269"/>
      <c r="C266" s="270"/>
      <c r="D266" s="260" t="s">
        <v>177</v>
      </c>
      <c r="E266" s="270"/>
      <c r="F266" s="272" t="s">
        <v>347</v>
      </c>
      <c r="G266" s="270"/>
      <c r="H266" s="273">
        <v>132.3</v>
      </c>
      <c r="I266" s="274"/>
      <c r="J266" s="270"/>
      <c r="K266" s="270"/>
      <c r="L266" s="275"/>
      <c r="M266" s="276"/>
      <c r="N266" s="277"/>
      <c r="O266" s="277"/>
      <c r="P266" s="277"/>
      <c r="Q266" s="277"/>
      <c r="R266" s="277"/>
      <c r="S266" s="277"/>
      <c r="T266" s="278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79" t="s">
        <v>177</v>
      </c>
      <c r="AU266" s="279" t="s">
        <v>92</v>
      </c>
      <c r="AV266" s="14" t="s">
        <v>92</v>
      </c>
      <c r="AW266" s="14" t="s">
        <v>4</v>
      </c>
      <c r="AX266" s="14" t="s">
        <v>84</v>
      </c>
      <c r="AY266" s="279" t="s">
        <v>168</v>
      </c>
    </row>
    <row r="267" spans="1:65" s="2" customFormat="1" ht="16.5" customHeight="1">
      <c r="A267" s="39"/>
      <c r="B267" s="40"/>
      <c r="C267" s="245" t="s">
        <v>348</v>
      </c>
      <c r="D267" s="245" t="s">
        <v>170</v>
      </c>
      <c r="E267" s="246" t="s">
        <v>349</v>
      </c>
      <c r="F267" s="247" t="s">
        <v>350</v>
      </c>
      <c r="G267" s="248" t="s">
        <v>234</v>
      </c>
      <c r="H267" s="249">
        <v>383.3</v>
      </c>
      <c r="I267" s="250"/>
      <c r="J267" s="251">
        <f>ROUND(I267*H267,2)</f>
        <v>0</v>
      </c>
      <c r="K267" s="247" t="s">
        <v>174</v>
      </c>
      <c r="L267" s="45"/>
      <c r="M267" s="252" t="s">
        <v>1</v>
      </c>
      <c r="N267" s="253" t="s">
        <v>42</v>
      </c>
      <c r="O267" s="92"/>
      <c r="P267" s="254">
        <f>O267*H267</f>
        <v>0</v>
      </c>
      <c r="Q267" s="254">
        <v>0.00025</v>
      </c>
      <c r="R267" s="254">
        <f>Q267*H267</f>
        <v>0.09582500000000001</v>
      </c>
      <c r="S267" s="254">
        <v>0</v>
      </c>
      <c r="T267" s="255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56" t="s">
        <v>175</v>
      </c>
      <c r="AT267" s="256" t="s">
        <v>170</v>
      </c>
      <c r="AU267" s="256" t="s">
        <v>92</v>
      </c>
      <c r="AY267" s="18" t="s">
        <v>168</v>
      </c>
      <c r="BE267" s="257">
        <f>IF(N267="základní",J267,0)</f>
        <v>0</v>
      </c>
      <c r="BF267" s="257">
        <f>IF(N267="snížená",J267,0)</f>
        <v>0</v>
      </c>
      <c r="BG267" s="257">
        <f>IF(N267="zákl. přenesená",J267,0)</f>
        <v>0</v>
      </c>
      <c r="BH267" s="257">
        <f>IF(N267="sníž. přenesená",J267,0)</f>
        <v>0</v>
      </c>
      <c r="BI267" s="257">
        <f>IF(N267="nulová",J267,0)</f>
        <v>0</v>
      </c>
      <c r="BJ267" s="18" t="s">
        <v>92</v>
      </c>
      <c r="BK267" s="257">
        <f>ROUND(I267*H267,2)</f>
        <v>0</v>
      </c>
      <c r="BL267" s="18" t="s">
        <v>175</v>
      </c>
      <c r="BM267" s="256" t="s">
        <v>351</v>
      </c>
    </row>
    <row r="268" spans="1:51" s="13" customFormat="1" ht="12">
      <c r="A268" s="13"/>
      <c r="B268" s="258"/>
      <c r="C268" s="259"/>
      <c r="D268" s="260" t="s">
        <v>177</v>
      </c>
      <c r="E268" s="261" t="s">
        <v>1</v>
      </c>
      <c r="F268" s="262" t="s">
        <v>352</v>
      </c>
      <c r="G268" s="259"/>
      <c r="H268" s="261" t="s">
        <v>1</v>
      </c>
      <c r="I268" s="263"/>
      <c r="J268" s="259"/>
      <c r="K268" s="259"/>
      <c r="L268" s="264"/>
      <c r="M268" s="265"/>
      <c r="N268" s="266"/>
      <c r="O268" s="266"/>
      <c r="P268" s="266"/>
      <c r="Q268" s="266"/>
      <c r="R268" s="266"/>
      <c r="S268" s="266"/>
      <c r="T268" s="267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8" t="s">
        <v>177</v>
      </c>
      <c r="AU268" s="268" t="s">
        <v>92</v>
      </c>
      <c r="AV268" s="13" t="s">
        <v>84</v>
      </c>
      <c r="AW268" s="13" t="s">
        <v>32</v>
      </c>
      <c r="AX268" s="13" t="s">
        <v>76</v>
      </c>
      <c r="AY268" s="268" t="s">
        <v>168</v>
      </c>
    </row>
    <row r="269" spans="1:51" s="14" customFormat="1" ht="12">
      <c r="A269" s="14"/>
      <c r="B269" s="269"/>
      <c r="C269" s="270"/>
      <c r="D269" s="260" t="s">
        <v>177</v>
      </c>
      <c r="E269" s="271" t="s">
        <v>112</v>
      </c>
      <c r="F269" s="272" t="s">
        <v>353</v>
      </c>
      <c r="G269" s="270"/>
      <c r="H269" s="273">
        <v>70.2</v>
      </c>
      <c r="I269" s="274"/>
      <c r="J269" s="270"/>
      <c r="K269" s="270"/>
      <c r="L269" s="275"/>
      <c r="M269" s="276"/>
      <c r="N269" s="277"/>
      <c r="O269" s="277"/>
      <c r="P269" s="277"/>
      <c r="Q269" s="277"/>
      <c r="R269" s="277"/>
      <c r="S269" s="277"/>
      <c r="T269" s="278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79" t="s">
        <v>177</v>
      </c>
      <c r="AU269" s="279" t="s">
        <v>92</v>
      </c>
      <c r="AV269" s="14" t="s">
        <v>92</v>
      </c>
      <c r="AW269" s="14" t="s">
        <v>32</v>
      </c>
      <c r="AX269" s="14" t="s">
        <v>76</v>
      </c>
      <c r="AY269" s="279" t="s">
        <v>168</v>
      </c>
    </row>
    <row r="270" spans="1:51" s="13" customFormat="1" ht="12">
      <c r="A270" s="13"/>
      <c r="B270" s="258"/>
      <c r="C270" s="259"/>
      <c r="D270" s="260" t="s">
        <v>177</v>
      </c>
      <c r="E270" s="261" t="s">
        <v>1</v>
      </c>
      <c r="F270" s="262" t="s">
        <v>354</v>
      </c>
      <c r="G270" s="259"/>
      <c r="H270" s="261" t="s">
        <v>1</v>
      </c>
      <c r="I270" s="263"/>
      <c r="J270" s="259"/>
      <c r="K270" s="259"/>
      <c r="L270" s="264"/>
      <c r="M270" s="265"/>
      <c r="N270" s="266"/>
      <c r="O270" s="266"/>
      <c r="P270" s="266"/>
      <c r="Q270" s="266"/>
      <c r="R270" s="266"/>
      <c r="S270" s="266"/>
      <c r="T270" s="267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8" t="s">
        <v>177</v>
      </c>
      <c r="AU270" s="268" t="s">
        <v>92</v>
      </c>
      <c r="AV270" s="13" t="s">
        <v>84</v>
      </c>
      <c r="AW270" s="13" t="s">
        <v>32</v>
      </c>
      <c r="AX270" s="13" t="s">
        <v>76</v>
      </c>
      <c r="AY270" s="268" t="s">
        <v>168</v>
      </c>
    </row>
    <row r="271" spans="1:51" s="14" customFormat="1" ht="12">
      <c r="A271" s="14"/>
      <c r="B271" s="269"/>
      <c r="C271" s="270"/>
      <c r="D271" s="260" t="s">
        <v>177</v>
      </c>
      <c r="E271" s="271" t="s">
        <v>114</v>
      </c>
      <c r="F271" s="272" t="s">
        <v>355</v>
      </c>
      <c r="G271" s="270"/>
      <c r="H271" s="273">
        <v>65.7</v>
      </c>
      <c r="I271" s="274"/>
      <c r="J271" s="270"/>
      <c r="K271" s="270"/>
      <c r="L271" s="275"/>
      <c r="M271" s="276"/>
      <c r="N271" s="277"/>
      <c r="O271" s="277"/>
      <c r="P271" s="277"/>
      <c r="Q271" s="277"/>
      <c r="R271" s="277"/>
      <c r="S271" s="277"/>
      <c r="T271" s="278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79" t="s">
        <v>177</v>
      </c>
      <c r="AU271" s="279" t="s">
        <v>92</v>
      </c>
      <c r="AV271" s="14" t="s">
        <v>92</v>
      </c>
      <c r="AW271" s="14" t="s">
        <v>32</v>
      </c>
      <c r="AX271" s="14" t="s">
        <v>76</v>
      </c>
      <c r="AY271" s="279" t="s">
        <v>168</v>
      </c>
    </row>
    <row r="272" spans="1:51" s="16" customFormat="1" ht="12">
      <c r="A272" s="16"/>
      <c r="B272" s="301"/>
      <c r="C272" s="302"/>
      <c r="D272" s="260" t="s">
        <v>177</v>
      </c>
      <c r="E272" s="303" t="s">
        <v>1</v>
      </c>
      <c r="F272" s="304" t="s">
        <v>330</v>
      </c>
      <c r="G272" s="302"/>
      <c r="H272" s="305">
        <v>135.9</v>
      </c>
      <c r="I272" s="306"/>
      <c r="J272" s="302"/>
      <c r="K272" s="302"/>
      <c r="L272" s="307"/>
      <c r="M272" s="308"/>
      <c r="N272" s="309"/>
      <c r="O272" s="309"/>
      <c r="P272" s="309"/>
      <c r="Q272" s="309"/>
      <c r="R272" s="309"/>
      <c r="S272" s="309"/>
      <c r="T272" s="310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T272" s="311" t="s">
        <v>177</v>
      </c>
      <c r="AU272" s="311" t="s">
        <v>92</v>
      </c>
      <c r="AV272" s="16" t="s">
        <v>186</v>
      </c>
      <c r="AW272" s="16" t="s">
        <v>32</v>
      </c>
      <c r="AX272" s="16" t="s">
        <v>76</v>
      </c>
      <c r="AY272" s="311" t="s">
        <v>168</v>
      </c>
    </row>
    <row r="273" spans="1:51" s="13" customFormat="1" ht="12">
      <c r="A273" s="13"/>
      <c r="B273" s="258"/>
      <c r="C273" s="259"/>
      <c r="D273" s="260" t="s">
        <v>177</v>
      </c>
      <c r="E273" s="261" t="s">
        <v>1</v>
      </c>
      <c r="F273" s="262" t="s">
        <v>356</v>
      </c>
      <c r="G273" s="259"/>
      <c r="H273" s="261" t="s">
        <v>1</v>
      </c>
      <c r="I273" s="263"/>
      <c r="J273" s="259"/>
      <c r="K273" s="259"/>
      <c r="L273" s="264"/>
      <c r="M273" s="265"/>
      <c r="N273" s="266"/>
      <c r="O273" s="266"/>
      <c r="P273" s="266"/>
      <c r="Q273" s="266"/>
      <c r="R273" s="266"/>
      <c r="S273" s="266"/>
      <c r="T273" s="267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8" t="s">
        <v>177</v>
      </c>
      <c r="AU273" s="268" t="s">
        <v>92</v>
      </c>
      <c r="AV273" s="13" t="s">
        <v>84</v>
      </c>
      <c r="AW273" s="13" t="s">
        <v>32</v>
      </c>
      <c r="AX273" s="13" t="s">
        <v>76</v>
      </c>
      <c r="AY273" s="268" t="s">
        <v>168</v>
      </c>
    </row>
    <row r="274" spans="1:51" s="14" customFormat="1" ht="12">
      <c r="A274" s="14"/>
      <c r="B274" s="269"/>
      <c r="C274" s="270"/>
      <c r="D274" s="260" t="s">
        <v>177</v>
      </c>
      <c r="E274" s="271" t="s">
        <v>1</v>
      </c>
      <c r="F274" s="272" t="s">
        <v>357</v>
      </c>
      <c r="G274" s="270"/>
      <c r="H274" s="273">
        <v>5.4</v>
      </c>
      <c r="I274" s="274"/>
      <c r="J274" s="270"/>
      <c r="K274" s="270"/>
      <c r="L274" s="275"/>
      <c r="M274" s="276"/>
      <c r="N274" s="277"/>
      <c r="O274" s="277"/>
      <c r="P274" s="277"/>
      <c r="Q274" s="277"/>
      <c r="R274" s="277"/>
      <c r="S274" s="277"/>
      <c r="T274" s="278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79" t="s">
        <v>177</v>
      </c>
      <c r="AU274" s="279" t="s">
        <v>92</v>
      </c>
      <c r="AV274" s="14" t="s">
        <v>92</v>
      </c>
      <c r="AW274" s="14" t="s">
        <v>32</v>
      </c>
      <c r="AX274" s="14" t="s">
        <v>76</v>
      </c>
      <c r="AY274" s="279" t="s">
        <v>168</v>
      </c>
    </row>
    <row r="275" spans="1:51" s="14" customFormat="1" ht="12">
      <c r="A275" s="14"/>
      <c r="B275" s="269"/>
      <c r="C275" s="270"/>
      <c r="D275" s="260" t="s">
        <v>177</v>
      </c>
      <c r="E275" s="271" t="s">
        <v>1</v>
      </c>
      <c r="F275" s="272" t="s">
        <v>358</v>
      </c>
      <c r="G275" s="270"/>
      <c r="H275" s="273">
        <v>25.5</v>
      </c>
      <c r="I275" s="274"/>
      <c r="J275" s="270"/>
      <c r="K275" s="270"/>
      <c r="L275" s="275"/>
      <c r="M275" s="276"/>
      <c r="N275" s="277"/>
      <c r="O275" s="277"/>
      <c r="P275" s="277"/>
      <c r="Q275" s="277"/>
      <c r="R275" s="277"/>
      <c r="S275" s="277"/>
      <c r="T275" s="278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79" t="s">
        <v>177</v>
      </c>
      <c r="AU275" s="279" t="s">
        <v>92</v>
      </c>
      <c r="AV275" s="14" t="s">
        <v>92</v>
      </c>
      <c r="AW275" s="14" t="s">
        <v>32</v>
      </c>
      <c r="AX275" s="14" t="s">
        <v>76</v>
      </c>
      <c r="AY275" s="279" t="s">
        <v>168</v>
      </c>
    </row>
    <row r="276" spans="1:51" s="14" customFormat="1" ht="12">
      <c r="A276" s="14"/>
      <c r="B276" s="269"/>
      <c r="C276" s="270"/>
      <c r="D276" s="260" t="s">
        <v>177</v>
      </c>
      <c r="E276" s="271" t="s">
        <v>1</v>
      </c>
      <c r="F276" s="272" t="s">
        <v>359</v>
      </c>
      <c r="G276" s="270"/>
      <c r="H276" s="273">
        <v>79.8</v>
      </c>
      <c r="I276" s="274"/>
      <c r="J276" s="270"/>
      <c r="K276" s="270"/>
      <c r="L276" s="275"/>
      <c r="M276" s="276"/>
      <c r="N276" s="277"/>
      <c r="O276" s="277"/>
      <c r="P276" s="277"/>
      <c r="Q276" s="277"/>
      <c r="R276" s="277"/>
      <c r="S276" s="277"/>
      <c r="T276" s="278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79" t="s">
        <v>177</v>
      </c>
      <c r="AU276" s="279" t="s">
        <v>92</v>
      </c>
      <c r="AV276" s="14" t="s">
        <v>92</v>
      </c>
      <c r="AW276" s="14" t="s">
        <v>32</v>
      </c>
      <c r="AX276" s="14" t="s">
        <v>76</v>
      </c>
      <c r="AY276" s="279" t="s">
        <v>168</v>
      </c>
    </row>
    <row r="277" spans="1:51" s="14" customFormat="1" ht="12">
      <c r="A277" s="14"/>
      <c r="B277" s="269"/>
      <c r="C277" s="270"/>
      <c r="D277" s="260" t="s">
        <v>177</v>
      </c>
      <c r="E277" s="271" t="s">
        <v>1</v>
      </c>
      <c r="F277" s="272" t="s">
        <v>360</v>
      </c>
      <c r="G277" s="270"/>
      <c r="H277" s="273">
        <v>5.4</v>
      </c>
      <c r="I277" s="274"/>
      <c r="J277" s="270"/>
      <c r="K277" s="270"/>
      <c r="L277" s="275"/>
      <c r="M277" s="276"/>
      <c r="N277" s="277"/>
      <c r="O277" s="277"/>
      <c r="P277" s="277"/>
      <c r="Q277" s="277"/>
      <c r="R277" s="277"/>
      <c r="S277" s="277"/>
      <c r="T277" s="278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79" t="s">
        <v>177</v>
      </c>
      <c r="AU277" s="279" t="s">
        <v>92</v>
      </c>
      <c r="AV277" s="14" t="s">
        <v>92</v>
      </c>
      <c r="AW277" s="14" t="s">
        <v>32</v>
      </c>
      <c r="AX277" s="14" t="s">
        <v>76</v>
      </c>
      <c r="AY277" s="279" t="s">
        <v>168</v>
      </c>
    </row>
    <row r="278" spans="1:51" s="14" customFormat="1" ht="12">
      <c r="A278" s="14"/>
      <c r="B278" s="269"/>
      <c r="C278" s="270"/>
      <c r="D278" s="260" t="s">
        <v>177</v>
      </c>
      <c r="E278" s="271" t="s">
        <v>1</v>
      </c>
      <c r="F278" s="272" t="s">
        <v>361</v>
      </c>
      <c r="G278" s="270"/>
      <c r="H278" s="273">
        <v>9.6</v>
      </c>
      <c r="I278" s="274"/>
      <c r="J278" s="270"/>
      <c r="K278" s="270"/>
      <c r="L278" s="275"/>
      <c r="M278" s="276"/>
      <c r="N278" s="277"/>
      <c r="O278" s="277"/>
      <c r="P278" s="277"/>
      <c r="Q278" s="277"/>
      <c r="R278" s="277"/>
      <c r="S278" s="277"/>
      <c r="T278" s="278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79" t="s">
        <v>177</v>
      </c>
      <c r="AU278" s="279" t="s">
        <v>92</v>
      </c>
      <c r="AV278" s="14" t="s">
        <v>92</v>
      </c>
      <c r="AW278" s="14" t="s">
        <v>32</v>
      </c>
      <c r="AX278" s="14" t="s">
        <v>76</v>
      </c>
      <c r="AY278" s="279" t="s">
        <v>168</v>
      </c>
    </row>
    <row r="279" spans="1:51" s="14" customFormat="1" ht="12">
      <c r="A279" s="14"/>
      <c r="B279" s="269"/>
      <c r="C279" s="270"/>
      <c r="D279" s="260" t="s">
        <v>177</v>
      </c>
      <c r="E279" s="271" t="s">
        <v>1</v>
      </c>
      <c r="F279" s="272" t="s">
        <v>362</v>
      </c>
      <c r="G279" s="270"/>
      <c r="H279" s="273">
        <v>32.4</v>
      </c>
      <c r="I279" s="274"/>
      <c r="J279" s="270"/>
      <c r="K279" s="270"/>
      <c r="L279" s="275"/>
      <c r="M279" s="276"/>
      <c r="N279" s="277"/>
      <c r="O279" s="277"/>
      <c r="P279" s="277"/>
      <c r="Q279" s="277"/>
      <c r="R279" s="277"/>
      <c r="S279" s="277"/>
      <c r="T279" s="278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79" t="s">
        <v>177</v>
      </c>
      <c r="AU279" s="279" t="s">
        <v>92</v>
      </c>
      <c r="AV279" s="14" t="s">
        <v>92</v>
      </c>
      <c r="AW279" s="14" t="s">
        <v>32</v>
      </c>
      <c r="AX279" s="14" t="s">
        <v>76</v>
      </c>
      <c r="AY279" s="279" t="s">
        <v>168</v>
      </c>
    </row>
    <row r="280" spans="1:51" s="14" customFormat="1" ht="12">
      <c r="A280" s="14"/>
      <c r="B280" s="269"/>
      <c r="C280" s="270"/>
      <c r="D280" s="260" t="s">
        <v>177</v>
      </c>
      <c r="E280" s="271" t="s">
        <v>1</v>
      </c>
      <c r="F280" s="272" t="s">
        <v>363</v>
      </c>
      <c r="G280" s="270"/>
      <c r="H280" s="273">
        <v>27</v>
      </c>
      <c r="I280" s="274"/>
      <c r="J280" s="270"/>
      <c r="K280" s="270"/>
      <c r="L280" s="275"/>
      <c r="M280" s="276"/>
      <c r="N280" s="277"/>
      <c r="O280" s="277"/>
      <c r="P280" s="277"/>
      <c r="Q280" s="277"/>
      <c r="R280" s="277"/>
      <c r="S280" s="277"/>
      <c r="T280" s="278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79" t="s">
        <v>177</v>
      </c>
      <c r="AU280" s="279" t="s">
        <v>92</v>
      </c>
      <c r="AV280" s="14" t="s">
        <v>92</v>
      </c>
      <c r="AW280" s="14" t="s">
        <v>32</v>
      </c>
      <c r="AX280" s="14" t="s">
        <v>76</v>
      </c>
      <c r="AY280" s="279" t="s">
        <v>168</v>
      </c>
    </row>
    <row r="281" spans="1:51" s="14" customFormat="1" ht="12">
      <c r="A281" s="14"/>
      <c r="B281" s="269"/>
      <c r="C281" s="270"/>
      <c r="D281" s="260" t="s">
        <v>177</v>
      </c>
      <c r="E281" s="271" t="s">
        <v>1</v>
      </c>
      <c r="F281" s="272" t="s">
        <v>364</v>
      </c>
      <c r="G281" s="270"/>
      <c r="H281" s="273">
        <v>4.8</v>
      </c>
      <c r="I281" s="274"/>
      <c r="J281" s="270"/>
      <c r="K281" s="270"/>
      <c r="L281" s="275"/>
      <c r="M281" s="276"/>
      <c r="N281" s="277"/>
      <c r="O281" s="277"/>
      <c r="P281" s="277"/>
      <c r="Q281" s="277"/>
      <c r="R281" s="277"/>
      <c r="S281" s="277"/>
      <c r="T281" s="278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79" t="s">
        <v>177</v>
      </c>
      <c r="AU281" s="279" t="s">
        <v>92</v>
      </c>
      <c r="AV281" s="14" t="s">
        <v>92</v>
      </c>
      <c r="AW281" s="14" t="s">
        <v>32</v>
      </c>
      <c r="AX281" s="14" t="s">
        <v>76</v>
      </c>
      <c r="AY281" s="279" t="s">
        <v>168</v>
      </c>
    </row>
    <row r="282" spans="1:51" s="14" customFormat="1" ht="12">
      <c r="A282" s="14"/>
      <c r="B282" s="269"/>
      <c r="C282" s="270"/>
      <c r="D282" s="260" t="s">
        <v>177</v>
      </c>
      <c r="E282" s="271" t="s">
        <v>1</v>
      </c>
      <c r="F282" s="272" t="s">
        <v>279</v>
      </c>
      <c r="G282" s="270"/>
      <c r="H282" s="273">
        <v>24.7</v>
      </c>
      <c r="I282" s="274"/>
      <c r="J282" s="270"/>
      <c r="K282" s="270"/>
      <c r="L282" s="275"/>
      <c r="M282" s="276"/>
      <c r="N282" s="277"/>
      <c r="O282" s="277"/>
      <c r="P282" s="277"/>
      <c r="Q282" s="277"/>
      <c r="R282" s="277"/>
      <c r="S282" s="277"/>
      <c r="T282" s="278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79" t="s">
        <v>177</v>
      </c>
      <c r="AU282" s="279" t="s">
        <v>92</v>
      </c>
      <c r="AV282" s="14" t="s">
        <v>92</v>
      </c>
      <c r="AW282" s="14" t="s">
        <v>32</v>
      </c>
      <c r="AX282" s="14" t="s">
        <v>76</v>
      </c>
      <c r="AY282" s="279" t="s">
        <v>168</v>
      </c>
    </row>
    <row r="283" spans="1:51" s="16" customFormat="1" ht="12">
      <c r="A283" s="16"/>
      <c r="B283" s="301"/>
      <c r="C283" s="302"/>
      <c r="D283" s="260" t="s">
        <v>177</v>
      </c>
      <c r="E283" s="303" t="s">
        <v>117</v>
      </c>
      <c r="F283" s="304" t="s">
        <v>330</v>
      </c>
      <c r="G283" s="302"/>
      <c r="H283" s="305">
        <v>214.6</v>
      </c>
      <c r="I283" s="306"/>
      <c r="J283" s="302"/>
      <c r="K283" s="302"/>
      <c r="L283" s="307"/>
      <c r="M283" s="308"/>
      <c r="N283" s="309"/>
      <c r="O283" s="309"/>
      <c r="P283" s="309"/>
      <c r="Q283" s="309"/>
      <c r="R283" s="309"/>
      <c r="S283" s="309"/>
      <c r="T283" s="310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T283" s="311" t="s">
        <v>177</v>
      </c>
      <c r="AU283" s="311" t="s">
        <v>92</v>
      </c>
      <c r="AV283" s="16" t="s">
        <v>186</v>
      </c>
      <c r="AW283" s="16" t="s">
        <v>32</v>
      </c>
      <c r="AX283" s="16" t="s">
        <v>76</v>
      </c>
      <c r="AY283" s="311" t="s">
        <v>168</v>
      </c>
    </row>
    <row r="284" spans="1:51" s="13" customFormat="1" ht="12">
      <c r="A284" s="13"/>
      <c r="B284" s="258"/>
      <c r="C284" s="259"/>
      <c r="D284" s="260" t="s">
        <v>177</v>
      </c>
      <c r="E284" s="261" t="s">
        <v>1</v>
      </c>
      <c r="F284" s="262" t="s">
        <v>365</v>
      </c>
      <c r="G284" s="259"/>
      <c r="H284" s="261" t="s">
        <v>1</v>
      </c>
      <c r="I284" s="263"/>
      <c r="J284" s="259"/>
      <c r="K284" s="259"/>
      <c r="L284" s="264"/>
      <c r="M284" s="265"/>
      <c r="N284" s="266"/>
      <c r="O284" s="266"/>
      <c r="P284" s="266"/>
      <c r="Q284" s="266"/>
      <c r="R284" s="266"/>
      <c r="S284" s="266"/>
      <c r="T284" s="267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68" t="s">
        <v>177</v>
      </c>
      <c r="AU284" s="268" t="s">
        <v>92</v>
      </c>
      <c r="AV284" s="13" t="s">
        <v>84</v>
      </c>
      <c r="AW284" s="13" t="s">
        <v>32</v>
      </c>
      <c r="AX284" s="13" t="s">
        <v>76</v>
      </c>
      <c r="AY284" s="268" t="s">
        <v>168</v>
      </c>
    </row>
    <row r="285" spans="1:51" s="14" customFormat="1" ht="12">
      <c r="A285" s="14"/>
      <c r="B285" s="269"/>
      <c r="C285" s="270"/>
      <c r="D285" s="260" t="s">
        <v>177</v>
      </c>
      <c r="E285" s="271" t="s">
        <v>119</v>
      </c>
      <c r="F285" s="272" t="s">
        <v>366</v>
      </c>
      <c r="G285" s="270"/>
      <c r="H285" s="273">
        <v>25.6</v>
      </c>
      <c r="I285" s="274"/>
      <c r="J285" s="270"/>
      <c r="K285" s="270"/>
      <c r="L285" s="275"/>
      <c r="M285" s="276"/>
      <c r="N285" s="277"/>
      <c r="O285" s="277"/>
      <c r="P285" s="277"/>
      <c r="Q285" s="277"/>
      <c r="R285" s="277"/>
      <c r="S285" s="277"/>
      <c r="T285" s="278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79" t="s">
        <v>177</v>
      </c>
      <c r="AU285" s="279" t="s">
        <v>92</v>
      </c>
      <c r="AV285" s="14" t="s">
        <v>92</v>
      </c>
      <c r="AW285" s="14" t="s">
        <v>32</v>
      </c>
      <c r="AX285" s="14" t="s">
        <v>76</v>
      </c>
      <c r="AY285" s="279" t="s">
        <v>168</v>
      </c>
    </row>
    <row r="286" spans="1:51" s="13" customFormat="1" ht="12">
      <c r="A286" s="13"/>
      <c r="B286" s="258"/>
      <c r="C286" s="259"/>
      <c r="D286" s="260" t="s">
        <v>177</v>
      </c>
      <c r="E286" s="261" t="s">
        <v>1</v>
      </c>
      <c r="F286" s="262" t="s">
        <v>367</v>
      </c>
      <c r="G286" s="259"/>
      <c r="H286" s="261" t="s">
        <v>1</v>
      </c>
      <c r="I286" s="263"/>
      <c r="J286" s="259"/>
      <c r="K286" s="259"/>
      <c r="L286" s="264"/>
      <c r="M286" s="265"/>
      <c r="N286" s="266"/>
      <c r="O286" s="266"/>
      <c r="P286" s="266"/>
      <c r="Q286" s="266"/>
      <c r="R286" s="266"/>
      <c r="S286" s="266"/>
      <c r="T286" s="267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8" t="s">
        <v>177</v>
      </c>
      <c r="AU286" s="268" t="s">
        <v>92</v>
      </c>
      <c r="AV286" s="13" t="s">
        <v>84</v>
      </c>
      <c r="AW286" s="13" t="s">
        <v>32</v>
      </c>
      <c r="AX286" s="13" t="s">
        <v>76</v>
      </c>
      <c r="AY286" s="268" t="s">
        <v>168</v>
      </c>
    </row>
    <row r="287" spans="1:51" s="14" customFormat="1" ht="12">
      <c r="A287" s="14"/>
      <c r="B287" s="269"/>
      <c r="C287" s="270"/>
      <c r="D287" s="260" t="s">
        <v>177</v>
      </c>
      <c r="E287" s="271" t="s">
        <v>121</v>
      </c>
      <c r="F287" s="272" t="s">
        <v>368</v>
      </c>
      <c r="G287" s="270"/>
      <c r="H287" s="273">
        <v>7.2</v>
      </c>
      <c r="I287" s="274"/>
      <c r="J287" s="270"/>
      <c r="K287" s="270"/>
      <c r="L287" s="275"/>
      <c r="M287" s="276"/>
      <c r="N287" s="277"/>
      <c r="O287" s="277"/>
      <c r="P287" s="277"/>
      <c r="Q287" s="277"/>
      <c r="R287" s="277"/>
      <c r="S287" s="277"/>
      <c r="T287" s="278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79" t="s">
        <v>177</v>
      </c>
      <c r="AU287" s="279" t="s">
        <v>92</v>
      </c>
      <c r="AV287" s="14" t="s">
        <v>92</v>
      </c>
      <c r="AW287" s="14" t="s">
        <v>32</v>
      </c>
      <c r="AX287" s="14" t="s">
        <v>76</v>
      </c>
      <c r="AY287" s="279" t="s">
        <v>168</v>
      </c>
    </row>
    <row r="288" spans="1:51" s="15" customFormat="1" ht="12">
      <c r="A288" s="15"/>
      <c r="B288" s="280"/>
      <c r="C288" s="281"/>
      <c r="D288" s="260" t="s">
        <v>177</v>
      </c>
      <c r="E288" s="282" t="s">
        <v>1</v>
      </c>
      <c r="F288" s="283" t="s">
        <v>210</v>
      </c>
      <c r="G288" s="281"/>
      <c r="H288" s="284">
        <v>383.3</v>
      </c>
      <c r="I288" s="285"/>
      <c r="J288" s="281"/>
      <c r="K288" s="281"/>
      <c r="L288" s="286"/>
      <c r="M288" s="287"/>
      <c r="N288" s="288"/>
      <c r="O288" s="288"/>
      <c r="P288" s="288"/>
      <c r="Q288" s="288"/>
      <c r="R288" s="288"/>
      <c r="S288" s="288"/>
      <c r="T288" s="289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90" t="s">
        <v>177</v>
      </c>
      <c r="AU288" s="290" t="s">
        <v>92</v>
      </c>
      <c r="AV288" s="15" t="s">
        <v>175</v>
      </c>
      <c r="AW288" s="15" t="s">
        <v>32</v>
      </c>
      <c r="AX288" s="15" t="s">
        <v>84</v>
      </c>
      <c r="AY288" s="290" t="s">
        <v>168</v>
      </c>
    </row>
    <row r="289" spans="1:65" s="2" customFormat="1" ht="16.5" customHeight="1">
      <c r="A289" s="39"/>
      <c r="B289" s="40"/>
      <c r="C289" s="291" t="s">
        <v>369</v>
      </c>
      <c r="D289" s="291" t="s">
        <v>212</v>
      </c>
      <c r="E289" s="292" t="s">
        <v>370</v>
      </c>
      <c r="F289" s="293" t="s">
        <v>371</v>
      </c>
      <c r="G289" s="294" t="s">
        <v>234</v>
      </c>
      <c r="H289" s="295">
        <v>73.71</v>
      </c>
      <c r="I289" s="296"/>
      <c r="J289" s="297">
        <f>ROUND(I289*H289,2)</f>
        <v>0</v>
      </c>
      <c r="K289" s="293" t="s">
        <v>174</v>
      </c>
      <c r="L289" s="298"/>
      <c r="M289" s="299" t="s">
        <v>1</v>
      </c>
      <c r="N289" s="300" t="s">
        <v>42</v>
      </c>
      <c r="O289" s="92"/>
      <c r="P289" s="254">
        <f>O289*H289</f>
        <v>0</v>
      </c>
      <c r="Q289" s="254">
        <v>0.0003</v>
      </c>
      <c r="R289" s="254">
        <f>Q289*H289</f>
        <v>0.022112999999999997</v>
      </c>
      <c r="S289" s="254">
        <v>0</v>
      </c>
      <c r="T289" s="255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56" t="s">
        <v>211</v>
      </c>
      <c r="AT289" s="256" t="s">
        <v>212</v>
      </c>
      <c r="AU289" s="256" t="s">
        <v>92</v>
      </c>
      <c r="AY289" s="18" t="s">
        <v>168</v>
      </c>
      <c r="BE289" s="257">
        <f>IF(N289="základní",J289,0)</f>
        <v>0</v>
      </c>
      <c r="BF289" s="257">
        <f>IF(N289="snížená",J289,0)</f>
        <v>0</v>
      </c>
      <c r="BG289" s="257">
        <f>IF(N289="zákl. přenesená",J289,0)</f>
        <v>0</v>
      </c>
      <c r="BH289" s="257">
        <f>IF(N289="sníž. přenesená",J289,0)</f>
        <v>0</v>
      </c>
      <c r="BI289" s="257">
        <f>IF(N289="nulová",J289,0)</f>
        <v>0</v>
      </c>
      <c r="BJ289" s="18" t="s">
        <v>92</v>
      </c>
      <c r="BK289" s="257">
        <f>ROUND(I289*H289,2)</f>
        <v>0</v>
      </c>
      <c r="BL289" s="18" t="s">
        <v>175</v>
      </c>
      <c r="BM289" s="256" t="s">
        <v>372</v>
      </c>
    </row>
    <row r="290" spans="1:51" s="14" customFormat="1" ht="12">
      <c r="A290" s="14"/>
      <c r="B290" s="269"/>
      <c r="C290" s="270"/>
      <c r="D290" s="260" t="s">
        <v>177</v>
      </c>
      <c r="E290" s="271" t="s">
        <v>1</v>
      </c>
      <c r="F290" s="272" t="s">
        <v>373</v>
      </c>
      <c r="G290" s="270"/>
      <c r="H290" s="273">
        <v>73.71</v>
      </c>
      <c r="I290" s="274"/>
      <c r="J290" s="270"/>
      <c r="K290" s="270"/>
      <c r="L290" s="275"/>
      <c r="M290" s="276"/>
      <c r="N290" s="277"/>
      <c r="O290" s="277"/>
      <c r="P290" s="277"/>
      <c r="Q290" s="277"/>
      <c r="R290" s="277"/>
      <c r="S290" s="277"/>
      <c r="T290" s="278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79" t="s">
        <v>177</v>
      </c>
      <c r="AU290" s="279" t="s">
        <v>92</v>
      </c>
      <c r="AV290" s="14" t="s">
        <v>92</v>
      </c>
      <c r="AW290" s="14" t="s">
        <v>32</v>
      </c>
      <c r="AX290" s="14" t="s">
        <v>84</v>
      </c>
      <c r="AY290" s="279" t="s">
        <v>168</v>
      </c>
    </row>
    <row r="291" spans="1:65" s="2" customFormat="1" ht="21.75" customHeight="1">
      <c r="A291" s="39"/>
      <c r="B291" s="40"/>
      <c r="C291" s="291" t="s">
        <v>374</v>
      </c>
      <c r="D291" s="291" t="s">
        <v>212</v>
      </c>
      <c r="E291" s="292" t="s">
        <v>375</v>
      </c>
      <c r="F291" s="293" t="s">
        <v>376</v>
      </c>
      <c r="G291" s="294" t="s">
        <v>234</v>
      </c>
      <c r="H291" s="295">
        <v>68.985</v>
      </c>
      <c r="I291" s="296"/>
      <c r="J291" s="297">
        <f>ROUND(I291*H291,2)</f>
        <v>0</v>
      </c>
      <c r="K291" s="293" t="s">
        <v>174</v>
      </c>
      <c r="L291" s="298"/>
      <c r="M291" s="299" t="s">
        <v>1</v>
      </c>
      <c r="N291" s="300" t="s">
        <v>42</v>
      </c>
      <c r="O291" s="92"/>
      <c r="P291" s="254">
        <f>O291*H291</f>
        <v>0</v>
      </c>
      <c r="Q291" s="254">
        <v>0.0002</v>
      </c>
      <c r="R291" s="254">
        <f>Q291*H291</f>
        <v>0.013797</v>
      </c>
      <c r="S291" s="254">
        <v>0</v>
      </c>
      <c r="T291" s="255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56" t="s">
        <v>211</v>
      </c>
      <c r="AT291" s="256" t="s">
        <v>212</v>
      </c>
      <c r="AU291" s="256" t="s">
        <v>92</v>
      </c>
      <c r="AY291" s="18" t="s">
        <v>168</v>
      </c>
      <c r="BE291" s="257">
        <f>IF(N291="základní",J291,0)</f>
        <v>0</v>
      </c>
      <c r="BF291" s="257">
        <f>IF(N291="snížená",J291,0)</f>
        <v>0</v>
      </c>
      <c r="BG291" s="257">
        <f>IF(N291="zákl. přenesená",J291,0)</f>
        <v>0</v>
      </c>
      <c r="BH291" s="257">
        <f>IF(N291="sníž. přenesená",J291,0)</f>
        <v>0</v>
      </c>
      <c r="BI291" s="257">
        <f>IF(N291="nulová",J291,0)</f>
        <v>0</v>
      </c>
      <c r="BJ291" s="18" t="s">
        <v>92</v>
      </c>
      <c r="BK291" s="257">
        <f>ROUND(I291*H291,2)</f>
        <v>0</v>
      </c>
      <c r="BL291" s="18" t="s">
        <v>175</v>
      </c>
      <c r="BM291" s="256" t="s">
        <v>377</v>
      </c>
    </row>
    <row r="292" spans="1:51" s="14" customFormat="1" ht="12">
      <c r="A292" s="14"/>
      <c r="B292" s="269"/>
      <c r="C292" s="270"/>
      <c r="D292" s="260" t="s">
        <v>177</v>
      </c>
      <c r="E292" s="271" t="s">
        <v>1</v>
      </c>
      <c r="F292" s="272" t="s">
        <v>378</v>
      </c>
      <c r="G292" s="270"/>
      <c r="H292" s="273">
        <v>68.985</v>
      </c>
      <c r="I292" s="274"/>
      <c r="J292" s="270"/>
      <c r="K292" s="270"/>
      <c r="L292" s="275"/>
      <c r="M292" s="276"/>
      <c r="N292" s="277"/>
      <c r="O292" s="277"/>
      <c r="P292" s="277"/>
      <c r="Q292" s="277"/>
      <c r="R292" s="277"/>
      <c r="S292" s="277"/>
      <c r="T292" s="278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79" t="s">
        <v>177</v>
      </c>
      <c r="AU292" s="279" t="s">
        <v>92</v>
      </c>
      <c r="AV292" s="14" t="s">
        <v>92</v>
      </c>
      <c r="AW292" s="14" t="s">
        <v>32</v>
      </c>
      <c r="AX292" s="14" t="s">
        <v>84</v>
      </c>
      <c r="AY292" s="279" t="s">
        <v>168</v>
      </c>
    </row>
    <row r="293" spans="1:65" s="2" customFormat="1" ht="21.75" customHeight="1">
      <c r="A293" s="39"/>
      <c r="B293" s="40"/>
      <c r="C293" s="291" t="s">
        <v>379</v>
      </c>
      <c r="D293" s="291" t="s">
        <v>212</v>
      </c>
      <c r="E293" s="292" t="s">
        <v>380</v>
      </c>
      <c r="F293" s="293" t="s">
        <v>381</v>
      </c>
      <c r="G293" s="294" t="s">
        <v>234</v>
      </c>
      <c r="H293" s="295">
        <v>225.33</v>
      </c>
      <c r="I293" s="296"/>
      <c r="J293" s="297">
        <f>ROUND(I293*H293,2)</f>
        <v>0</v>
      </c>
      <c r="K293" s="293" t="s">
        <v>174</v>
      </c>
      <c r="L293" s="298"/>
      <c r="M293" s="299" t="s">
        <v>1</v>
      </c>
      <c r="N293" s="300" t="s">
        <v>42</v>
      </c>
      <c r="O293" s="92"/>
      <c r="P293" s="254">
        <f>O293*H293</f>
        <v>0</v>
      </c>
      <c r="Q293" s="254">
        <v>4E-05</v>
      </c>
      <c r="R293" s="254">
        <f>Q293*H293</f>
        <v>0.0090132</v>
      </c>
      <c r="S293" s="254">
        <v>0</v>
      </c>
      <c r="T293" s="255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56" t="s">
        <v>211</v>
      </c>
      <c r="AT293" s="256" t="s">
        <v>212</v>
      </c>
      <c r="AU293" s="256" t="s">
        <v>92</v>
      </c>
      <c r="AY293" s="18" t="s">
        <v>168</v>
      </c>
      <c r="BE293" s="257">
        <f>IF(N293="základní",J293,0)</f>
        <v>0</v>
      </c>
      <c r="BF293" s="257">
        <f>IF(N293="snížená",J293,0)</f>
        <v>0</v>
      </c>
      <c r="BG293" s="257">
        <f>IF(N293="zákl. přenesená",J293,0)</f>
        <v>0</v>
      </c>
      <c r="BH293" s="257">
        <f>IF(N293="sníž. přenesená",J293,0)</f>
        <v>0</v>
      </c>
      <c r="BI293" s="257">
        <f>IF(N293="nulová",J293,0)</f>
        <v>0</v>
      </c>
      <c r="BJ293" s="18" t="s">
        <v>92</v>
      </c>
      <c r="BK293" s="257">
        <f>ROUND(I293*H293,2)</f>
        <v>0</v>
      </c>
      <c r="BL293" s="18" t="s">
        <v>175</v>
      </c>
      <c r="BM293" s="256" t="s">
        <v>382</v>
      </c>
    </row>
    <row r="294" spans="1:51" s="14" customFormat="1" ht="12">
      <c r="A294" s="14"/>
      <c r="B294" s="269"/>
      <c r="C294" s="270"/>
      <c r="D294" s="260" t="s">
        <v>177</v>
      </c>
      <c r="E294" s="271" t="s">
        <v>1</v>
      </c>
      <c r="F294" s="272" t="s">
        <v>383</v>
      </c>
      <c r="G294" s="270"/>
      <c r="H294" s="273">
        <v>225.33</v>
      </c>
      <c r="I294" s="274"/>
      <c r="J294" s="270"/>
      <c r="K294" s="270"/>
      <c r="L294" s="275"/>
      <c r="M294" s="276"/>
      <c r="N294" s="277"/>
      <c r="O294" s="277"/>
      <c r="P294" s="277"/>
      <c r="Q294" s="277"/>
      <c r="R294" s="277"/>
      <c r="S294" s="277"/>
      <c r="T294" s="278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79" t="s">
        <v>177</v>
      </c>
      <c r="AU294" s="279" t="s">
        <v>92</v>
      </c>
      <c r="AV294" s="14" t="s">
        <v>92</v>
      </c>
      <c r="AW294" s="14" t="s">
        <v>32</v>
      </c>
      <c r="AX294" s="14" t="s">
        <v>84</v>
      </c>
      <c r="AY294" s="279" t="s">
        <v>168</v>
      </c>
    </row>
    <row r="295" spans="1:65" s="2" customFormat="1" ht="16.5" customHeight="1">
      <c r="A295" s="39"/>
      <c r="B295" s="40"/>
      <c r="C295" s="291" t="s">
        <v>384</v>
      </c>
      <c r="D295" s="291" t="s">
        <v>212</v>
      </c>
      <c r="E295" s="292" t="s">
        <v>385</v>
      </c>
      <c r="F295" s="293" t="s">
        <v>386</v>
      </c>
      <c r="G295" s="294" t="s">
        <v>234</v>
      </c>
      <c r="H295" s="295">
        <v>26.88</v>
      </c>
      <c r="I295" s="296"/>
      <c r="J295" s="297">
        <f>ROUND(I295*H295,2)</f>
        <v>0</v>
      </c>
      <c r="K295" s="293" t="s">
        <v>174</v>
      </c>
      <c r="L295" s="298"/>
      <c r="M295" s="299" t="s">
        <v>1</v>
      </c>
      <c r="N295" s="300" t="s">
        <v>42</v>
      </c>
      <c r="O295" s="92"/>
      <c r="P295" s="254">
        <f>O295*H295</f>
        <v>0</v>
      </c>
      <c r="Q295" s="254">
        <v>3E-05</v>
      </c>
      <c r="R295" s="254">
        <f>Q295*H295</f>
        <v>0.0008064</v>
      </c>
      <c r="S295" s="254">
        <v>0</v>
      </c>
      <c r="T295" s="255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56" t="s">
        <v>211</v>
      </c>
      <c r="AT295" s="256" t="s">
        <v>212</v>
      </c>
      <c r="AU295" s="256" t="s">
        <v>92</v>
      </c>
      <c r="AY295" s="18" t="s">
        <v>168</v>
      </c>
      <c r="BE295" s="257">
        <f>IF(N295="základní",J295,0)</f>
        <v>0</v>
      </c>
      <c r="BF295" s="257">
        <f>IF(N295="snížená",J295,0)</f>
        <v>0</v>
      </c>
      <c r="BG295" s="257">
        <f>IF(N295="zákl. přenesená",J295,0)</f>
        <v>0</v>
      </c>
      <c r="BH295" s="257">
        <f>IF(N295="sníž. přenesená",J295,0)</f>
        <v>0</v>
      </c>
      <c r="BI295" s="257">
        <f>IF(N295="nulová",J295,0)</f>
        <v>0</v>
      </c>
      <c r="BJ295" s="18" t="s">
        <v>92</v>
      </c>
      <c r="BK295" s="257">
        <f>ROUND(I295*H295,2)</f>
        <v>0</v>
      </c>
      <c r="BL295" s="18" t="s">
        <v>175</v>
      </c>
      <c r="BM295" s="256" t="s">
        <v>387</v>
      </c>
    </row>
    <row r="296" spans="1:51" s="14" customFormat="1" ht="12">
      <c r="A296" s="14"/>
      <c r="B296" s="269"/>
      <c r="C296" s="270"/>
      <c r="D296" s="260" t="s">
        <v>177</v>
      </c>
      <c r="E296" s="271" t="s">
        <v>1</v>
      </c>
      <c r="F296" s="272" t="s">
        <v>388</v>
      </c>
      <c r="G296" s="270"/>
      <c r="H296" s="273">
        <v>26.88</v>
      </c>
      <c r="I296" s="274"/>
      <c r="J296" s="270"/>
      <c r="K296" s="270"/>
      <c r="L296" s="275"/>
      <c r="M296" s="276"/>
      <c r="N296" s="277"/>
      <c r="O296" s="277"/>
      <c r="P296" s="277"/>
      <c r="Q296" s="277"/>
      <c r="R296" s="277"/>
      <c r="S296" s="277"/>
      <c r="T296" s="278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79" t="s">
        <v>177</v>
      </c>
      <c r="AU296" s="279" t="s">
        <v>92</v>
      </c>
      <c r="AV296" s="14" t="s">
        <v>92</v>
      </c>
      <c r="AW296" s="14" t="s">
        <v>32</v>
      </c>
      <c r="AX296" s="14" t="s">
        <v>84</v>
      </c>
      <c r="AY296" s="279" t="s">
        <v>168</v>
      </c>
    </row>
    <row r="297" spans="1:65" s="2" customFormat="1" ht="16.5" customHeight="1">
      <c r="A297" s="39"/>
      <c r="B297" s="40"/>
      <c r="C297" s="291" t="s">
        <v>389</v>
      </c>
      <c r="D297" s="291" t="s">
        <v>212</v>
      </c>
      <c r="E297" s="292" t="s">
        <v>390</v>
      </c>
      <c r="F297" s="293" t="s">
        <v>391</v>
      </c>
      <c r="G297" s="294" t="s">
        <v>234</v>
      </c>
      <c r="H297" s="295">
        <v>7.56</v>
      </c>
      <c r="I297" s="296"/>
      <c r="J297" s="297">
        <f>ROUND(I297*H297,2)</f>
        <v>0</v>
      </c>
      <c r="K297" s="293" t="s">
        <v>174</v>
      </c>
      <c r="L297" s="298"/>
      <c r="M297" s="299" t="s">
        <v>1</v>
      </c>
      <c r="N297" s="300" t="s">
        <v>42</v>
      </c>
      <c r="O297" s="92"/>
      <c r="P297" s="254">
        <f>O297*H297</f>
        <v>0</v>
      </c>
      <c r="Q297" s="254">
        <v>0.0005</v>
      </c>
      <c r="R297" s="254">
        <f>Q297*H297</f>
        <v>0.00378</v>
      </c>
      <c r="S297" s="254">
        <v>0</v>
      </c>
      <c r="T297" s="255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56" t="s">
        <v>211</v>
      </c>
      <c r="AT297" s="256" t="s">
        <v>212</v>
      </c>
      <c r="AU297" s="256" t="s">
        <v>92</v>
      </c>
      <c r="AY297" s="18" t="s">
        <v>168</v>
      </c>
      <c r="BE297" s="257">
        <f>IF(N297="základní",J297,0)</f>
        <v>0</v>
      </c>
      <c r="BF297" s="257">
        <f>IF(N297="snížená",J297,0)</f>
        <v>0</v>
      </c>
      <c r="BG297" s="257">
        <f>IF(N297="zákl. přenesená",J297,0)</f>
        <v>0</v>
      </c>
      <c r="BH297" s="257">
        <f>IF(N297="sníž. přenesená",J297,0)</f>
        <v>0</v>
      </c>
      <c r="BI297" s="257">
        <f>IF(N297="nulová",J297,0)</f>
        <v>0</v>
      </c>
      <c r="BJ297" s="18" t="s">
        <v>92</v>
      </c>
      <c r="BK297" s="257">
        <f>ROUND(I297*H297,2)</f>
        <v>0</v>
      </c>
      <c r="BL297" s="18" t="s">
        <v>175</v>
      </c>
      <c r="BM297" s="256" t="s">
        <v>392</v>
      </c>
    </row>
    <row r="298" spans="1:51" s="14" customFormat="1" ht="12">
      <c r="A298" s="14"/>
      <c r="B298" s="269"/>
      <c r="C298" s="270"/>
      <c r="D298" s="260" t="s">
        <v>177</v>
      </c>
      <c r="E298" s="271" t="s">
        <v>1</v>
      </c>
      <c r="F298" s="272" t="s">
        <v>393</v>
      </c>
      <c r="G298" s="270"/>
      <c r="H298" s="273">
        <v>7.56</v>
      </c>
      <c r="I298" s="274"/>
      <c r="J298" s="270"/>
      <c r="K298" s="270"/>
      <c r="L298" s="275"/>
      <c r="M298" s="276"/>
      <c r="N298" s="277"/>
      <c r="O298" s="277"/>
      <c r="P298" s="277"/>
      <c r="Q298" s="277"/>
      <c r="R298" s="277"/>
      <c r="S298" s="277"/>
      <c r="T298" s="278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79" t="s">
        <v>177</v>
      </c>
      <c r="AU298" s="279" t="s">
        <v>92</v>
      </c>
      <c r="AV298" s="14" t="s">
        <v>92</v>
      </c>
      <c r="AW298" s="14" t="s">
        <v>32</v>
      </c>
      <c r="AX298" s="14" t="s">
        <v>84</v>
      </c>
      <c r="AY298" s="279" t="s">
        <v>168</v>
      </c>
    </row>
    <row r="299" spans="1:65" s="2" customFormat="1" ht="21.75" customHeight="1">
      <c r="A299" s="39"/>
      <c r="B299" s="40"/>
      <c r="C299" s="245" t="s">
        <v>394</v>
      </c>
      <c r="D299" s="245" t="s">
        <v>170</v>
      </c>
      <c r="E299" s="246" t="s">
        <v>395</v>
      </c>
      <c r="F299" s="247" t="s">
        <v>396</v>
      </c>
      <c r="G299" s="248" t="s">
        <v>173</v>
      </c>
      <c r="H299" s="249">
        <v>636</v>
      </c>
      <c r="I299" s="250"/>
      <c r="J299" s="251">
        <f>ROUND(I299*H299,2)</f>
        <v>0</v>
      </c>
      <c r="K299" s="247" t="s">
        <v>1</v>
      </c>
      <c r="L299" s="45"/>
      <c r="M299" s="252" t="s">
        <v>1</v>
      </c>
      <c r="N299" s="253" t="s">
        <v>42</v>
      </c>
      <c r="O299" s="92"/>
      <c r="P299" s="254">
        <f>O299*H299</f>
        <v>0</v>
      </c>
      <c r="Q299" s="254">
        <v>0.01457</v>
      </c>
      <c r="R299" s="254">
        <f>Q299*H299</f>
        <v>9.26652</v>
      </c>
      <c r="S299" s="254">
        <v>0</v>
      </c>
      <c r="T299" s="255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56" t="s">
        <v>175</v>
      </c>
      <c r="AT299" s="256" t="s">
        <v>170</v>
      </c>
      <c r="AU299" s="256" t="s">
        <v>92</v>
      </c>
      <c r="AY299" s="18" t="s">
        <v>168</v>
      </c>
      <c r="BE299" s="257">
        <f>IF(N299="základní",J299,0)</f>
        <v>0</v>
      </c>
      <c r="BF299" s="257">
        <f>IF(N299="snížená",J299,0)</f>
        <v>0</v>
      </c>
      <c r="BG299" s="257">
        <f>IF(N299="zákl. přenesená",J299,0)</f>
        <v>0</v>
      </c>
      <c r="BH299" s="257">
        <f>IF(N299="sníž. přenesená",J299,0)</f>
        <v>0</v>
      </c>
      <c r="BI299" s="257">
        <f>IF(N299="nulová",J299,0)</f>
        <v>0</v>
      </c>
      <c r="BJ299" s="18" t="s">
        <v>92</v>
      </c>
      <c r="BK299" s="257">
        <f>ROUND(I299*H299,2)</f>
        <v>0</v>
      </c>
      <c r="BL299" s="18" t="s">
        <v>175</v>
      </c>
      <c r="BM299" s="256" t="s">
        <v>397</v>
      </c>
    </row>
    <row r="300" spans="1:51" s="14" customFormat="1" ht="12">
      <c r="A300" s="14"/>
      <c r="B300" s="269"/>
      <c r="C300" s="270"/>
      <c r="D300" s="260" t="s">
        <v>177</v>
      </c>
      <c r="E300" s="271" t="s">
        <v>1</v>
      </c>
      <c r="F300" s="272" t="s">
        <v>398</v>
      </c>
      <c r="G300" s="270"/>
      <c r="H300" s="273">
        <v>636</v>
      </c>
      <c r="I300" s="274"/>
      <c r="J300" s="270"/>
      <c r="K300" s="270"/>
      <c r="L300" s="275"/>
      <c r="M300" s="276"/>
      <c r="N300" s="277"/>
      <c r="O300" s="277"/>
      <c r="P300" s="277"/>
      <c r="Q300" s="277"/>
      <c r="R300" s="277"/>
      <c r="S300" s="277"/>
      <c r="T300" s="278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79" t="s">
        <v>177</v>
      </c>
      <c r="AU300" s="279" t="s">
        <v>92</v>
      </c>
      <c r="AV300" s="14" t="s">
        <v>92</v>
      </c>
      <c r="AW300" s="14" t="s">
        <v>32</v>
      </c>
      <c r="AX300" s="14" t="s">
        <v>84</v>
      </c>
      <c r="AY300" s="279" t="s">
        <v>168</v>
      </c>
    </row>
    <row r="301" spans="1:65" s="2" customFormat="1" ht="21.75" customHeight="1">
      <c r="A301" s="39"/>
      <c r="B301" s="40"/>
      <c r="C301" s="245" t="s">
        <v>399</v>
      </c>
      <c r="D301" s="245" t="s">
        <v>170</v>
      </c>
      <c r="E301" s="246" t="s">
        <v>400</v>
      </c>
      <c r="F301" s="247" t="s">
        <v>401</v>
      </c>
      <c r="G301" s="248" t="s">
        <v>173</v>
      </c>
      <c r="H301" s="249">
        <v>74</v>
      </c>
      <c r="I301" s="250"/>
      <c r="J301" s="251">
        <f>ROUND(I301*H301,2)</f>
        <v>0</v>
      </c>
      <c r="K301" s="247" t="s">
        <v>174</v>
      </c>
      <c r="L301" s="45"/>
      <c r="M301" s="252" t="s">
        <v>1</v>
      </c>
      <c r="N301" s="253" t="s">
        <v>42</v>
      </c>
      <c r="O301" s="92"/>
      <c r="P301" s="254">
        <f>O301*H301</f>
        <v>0</v>
      </c>
      <c r="Q301" s="254">
        <v>0.00968</v>
      </c>
      <c r="R301" s="254">
        <f>Q301*H301</f>
        <v>0.71632</v>
      </c>
      <c r="S301" s="254">
        <v>0</v>
      </c>
      <c r="T301" s="255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56" t="s">
        <v>175</v>
      </c>
      <c r="AT301" s="256" t="s">
        <v>170</v>
      </c>
      <c r="AU301" s="256" t="s">
        <v>92</v>
      </c>
      <c r="AY301" s="18" t="s">
        <v>168</v>
      </c>
      <c r="BE301" s="257">
        <f>IF(N301="základní",J301,0)</f>
        <v>0</v>
      </c>
      <c r="BF301" s="257">
        <f>IF(N301="snížená",J301,0)</f>
        <v>0</v>
      </c>
      <c r="BG301" s="257">
        <f>IF(N301="zákl. přenesená",J301,0)</f>
        <v>0</v>
      </c>
      <c r="BH301" s="257">
        <f>IF(N301="sníž. přenesená",J301,0)</f>
        <v>0</v>
      </c>
      <c r="BI301" s="257">
        <f>IF(N301="nulová",J301,0)</f>
        <v>0</v>
      </c>
      <c r="BJ301" s="18" t="s">
        <v>92</v>
      </c>
      <c r="BK301" s="257">
        <f>ROUND(I301*H301,2)</f>
        <v>0</v>
      </c>
      <c r="BL301" s="18" t="s">
        <v>175</v>
      </c>
      <c r="BM301" s="256" t="s">
        <v>402</v>
      </c>
    </row>
    <row r="302" spans="1:51" s="13" customFormat="1" ht="12">
      <c r="A302" s="13"/>
      <c r="B302" s="258"/>
      <c r="C302" s="259"/>
      <c r="D302" s="260" t="s">
        <v>177</v>
      </c>
      <c r="E302" s="261" t="s">
        <v>1</v>
      </c>
      <c r="F302" s="262" t="s">
        <v>284</v>
      </c>
      <c r="G302" s="259"/>
      <c r="H302" s="261" t="s">
        <v>1</v>
      </c>
      <c r="I302" s="263"/>
      <c r="J302" s="259"/>
      <c r="K302" s="259"/>
      <c r="L302" s="264"/>
      <c r="M302" s="265"/>
      <c r="N302" s="266"/>
      <c r="O302" s="266"/>
      <c r="P302" s="266"/>
      <c r="Q302" s="266"/>
      <c r="R302" s="266"/>
      <c r="S302" s="266"/>
      <c r="T302" s="267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68" t="s">
        <v>177</v>
      </c>
      <c r="AU302" s="268" t="s">
        <v>92</v>
      </c>
      <c r="AV302" s="13" t="s">
        <v>84</v>
      </c>
      <c r="AW302" s="13" t="s">
        <v>32</v>
      </c>
      <c r="AX302" s="13" t="s">
        <v>76</v>
      </c>
      <c r="AY302" s="268" t="s">
        <v>168</v>
      </c>
    </row>
    <row r="303" spans="1:51" s="14" customFormat="1" ht="12">
      <c r="A303" s="14"/>
      <c r="B303" s="269"/>
      <c r="C303" s="270"/>
      <c r="D303" s="260" t="s">
        <v>177</v>
      </c>
      <c r="E303" s="271" t="s">
        <v>1</v>
      </c>
      <c r="F303" s="272" t="s">
        <v>285</v>
      </c>
      <c r="G303" s="270"/>
      <c r="H303" s="273">
        <v>26.81</v>
      </c>
      <c r="I303" s="274"/>
      <c r="J303" s="270"/>
      <c r="K303" s="270"/>
      <c r="L303" s="275"/>
      <c r="M303" s="276"/>
      <c r="N303" s="277"/>
      <c r="O303" s="277"/>
      <c r="P303" s="277"/>
      <c r="Q303" s="277"/>
      <c r="R303" s="277"/>
      <c r="S303" s="277"/>
      <c r="T303" s="278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79" t="s">
        <v>177</v>
      </c>
      <c r="AU303" s="279" t="s">
        <v>92</v>
      </c>
      <c r="AV303" s="14" t="s">
        <v>92</v>
      </c>
      <c r="AW303" s="14" t="s">
        <v>32</v>
      </c>
      <c r="AX303" s="14" t="s">
        <v>76</v>
      </c>
      <c r="AY303" s="279" t="s">
        <v>168</v>
      </c>
    </row>
    <row r="304" spans="1:51" s="14" customFormat="1" ht="12">
      <c r="A304" s="14"/>
      <c r="B304" s="269"/>
      <c r="C304" s="270"/>
      <c r="D304" s="260" t="s">
        <v>177</v>
      </c>
      <c r="E304" s="271" t="s">
        <v>1</v>
      </c>
      <c r="F304" s="272" t="s">
        <v>286</v>
      </c>
      <c r="G304" s="270"/>
      <c r="H304" s="273">
        <v>26.94</v>
      </c>
      <c r="I304" s="274"/>
      <c r="J304" s="270"/>
      <c r="K304" s="270"/>
      <c r="L304" s="275"/>
      <c r="M304" s="276"/>
      <c r="N304" s="277"/>
      <c r="O304" s="277"/>
      <c r="P304" s="277"/>
      <c r="Q304" s="277"/>
      <c r="R304" s="277"/>
      <c r="S304" s="277"/>
      <c r="T304" s="278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79" t="s">
        <v>177</v>
      </c>
      <c r="AU304" s="279" t="s">
        <v>92</v>
      </c>
      <c r="AV304" s="14" t="s">
        <v>92</v>
      </c>
      <c r="AW304" s="14" t="s">
        <v>32</v>
      </c>
      <c r="AX304" s="14" t="s">
        <v>76</v>
      </c>
      <c r="AY304" s="279" t="s">
        <v>168</v>
      </c>
    </row>
    <row r="305" spans="1:51" s="14" customFormat="1" ht="12">
      <c r="A305" s="14"/>
      <c r="B305" s="269"/>
      <c r="C305" s="270"/>
      <c r="D305" s="260" t="s">
        <v>177</v>
      </c>
      <c r="E305" s="271" t="s">
        <v>1</v>
      </c>
      <c r="F305" s="272" t="s">
        <v>287</v>
      </c>
      <c r="G305" s="270"/>
      <c r="H305" s="273">
        <v>17.96</v>
      </c>
      <c r="I305" s="274"/>
      <c r="J305" s="270"/>
      <c r="K305" s="270"/>
      <c r="L305" s="275"/>
      <c r="M305" s="276"/>
      <c r="N305" s="277"/>
      <c r="O305" s="277"/>
      <c r="P305" s="277"/>
      <c r="Q305" s="277"/>
      <c r="R305" s="277"/>
      <c r="S305" s="277"/>
      <c r="T305" s="278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79" t="s">
        <v>177</v>
      </c>
      <c r="AU305" s="279" t="s">
        <v>92</v>
      </c>
      <c r="AV305" s="14" t="s">
        <v>92</v>
      </c>
      <c r="AW305" s="14" t="s">
        <v>32</v>
      </c>
      <c r="AX305" s="14" t="s">
        <v>76</v>
      </c>
      <c r="AY305" s="279" t="s">
        <v>168</v>
      </c>
    </row>
    <row r="306" spans="1:51" s="14" customFormat="1" ht="12">
      <c r="A306" s="14"/>
      <c r="B306" s="269"/>
      <c r="C306" s="270"/>
      <c r="D306" s="260" t="s">
        <v>177</v>
      </c>
      <c r="E306" s="271" t="s">
        <v>1</v>
      </c>
      <c r="F306" s="272" t="s">
        <v>403</v>
      </c>
      <c r="G306" s="270"/>
      <c r="H306" s="273">
        <v>1.9</v>
      </c>
      <c r="I306" s="274"/>
      <c r="J306" s="270"/>
      <c r="K306" s="270"/>
      <c r="L306" s="275"/>
      <c r="M306" s="276"/>
      <c r="N306" s="277"/>
      <c r="O306" s="277"/>
      <c r="P306" s="277"/>
      <c r="Q306" s="277"/>
      <c r="R306" s="277"/>
      <c r="S306" s="277"/>
      <c r="T306" s="278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79" t="s">
        <v>177</v>
      </c>
      <c r="AU306" s="279" t="s">
        <v>92</v>
      </c>
      <c r="AV306" s="14" t="s">
        <v>92</v>
      </c>
      <c r="AW306" s="14" t="s">
        <v>32</v>
      </c>
      <c r="AX306" s="14" t="s">
        <v>76</v>
      </c>
      <c r="AY306" s="279" t="s">
        <v>168</v>
      </c>
    </row>
    <row r="307" spans="1:51" s="15" customFormat="1" ht="12">
      <c r="A307" s="15"/>
      <c r="B307" s="280"/>
      <c r="C307" s="281"/>
      <c r="D307" s="260" t="s">
        <v>177</v>
      </c>
      <c r="E307" s="282" t="s">
        <v>1</v>
      </c>
      <c r="F307" s="283" t="s">
        <v>210</v>
      </c>
      <c r="G307" s="281"/>
      <c r="H307" s="284">
        <v>73.61</v>
      </c>
      <c r="I307" s="285"/>
      <c r="J307" s="281"/>
      <c r="K307" s="281"/>
      <c r="L307" s="286"/>
      <c r="M307" s="287"/>
      <c r="N307" s="288"/>
      <c r="O307" s="288"/>
      <c r="P307" s="288"/>
      <c r="Q307" s="288"/>
      <c r="R307" s="288"/>
      <c r="S307" s="288"/>
      <c r="T307" s="289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90" t="s">
        <v>177</v>
      </c>
      <c r="AU307" s="290" t="s">
        <v>92</v>
      </c>
      <c r="AV307" s="15" t="s">
        <v>175</v>
      </c>
      <c r="AW307" s="15" t="s">
        <v>32</v>
      </c>
      <c r="AX307" s="15" t="s">
        <v>76</v>
      </c>
      <c r="AY307" s="290" t="s">
        <v>168</v>
      </c>
    </row>
    <row r="308" spans="1:51" s="14" customFormat="1" ht="12">
      <c r="A308" s="14"/>
      <c r="B308" s="269"/>
      <c r="C308" s="270"/>
      <c r="D308" s="260" t="s">
        <v>177</v>
      </c>
      <c r="E308" s="271" t="s">
        <v>1</v>
      </c>
      <c r="F308" s="272" t="s">
        <v>404</v>
      </c>
      <c r="G308" s="270"/>
      <c r="H308" s="273">
        <v>74</v>
      </c>
      <c r="I308" s="274"/>
      <c r="J308" s="270"/>
      <c r="K308" s="270"/>
      <c r="L308" s="275"/>
      <c r="M308" s="276"/>
      <c r="N308" s="277"/>
      <c r="O308" s="277"/>
      <c r="P308" s="277"/>
      <c r="Q308" s="277"/>
      <c r="R308" s="277"/>
      <c r="S308" s="277"/>
      <c r="T308" s="278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79" t="s">
        <v>177</v>
      </c>
      <c r="AU308" s="279" t="s">
        <v>92</v>
      </c>
      <c r="AV308" s="14" t="s">
        <v>92</v>
      </c>
      <c r="AW308" s="14" t="s">
        <v>32</v>
      </c>
      <c r="AX308" s="14" t="s">
        <v>84</v>
      </c>
      <c r="AY308" s="279" t="s">
        <v>168</v>
      </c>
    </row>
    <row r="309" spans="1:65" s="2" customFormat="1" ht="21.75" customHeight="1">
      <c r="A309" s="39"/>
      <c r="B309" s="40"/>
      <c r="C309" s="245" t="s">
        <v>405</v>
      </c>
      <c r="D309" s="245" t="s">
        <v>170</v>
      </c>
      <c r="E309" s="246" t="s">
        <v>406</v>
      </c>
      <c r="F309" s="247" t="s">
        <v>407</v>
      </c>
      <c r="G309" s="248" t="s">
        <v>173</v>
      </c>
      <c r="H309" s="249">
        <v>562</v>
      </c>
      <c r="I309" s="250"/>
      <c r="J309" s="251">
        <f>ROUND(I309*H309,2)</f>
        <v>0</v>
      </c>
      <c r="K309" s="247" t="s">
        <v>174</v>
      </c>
      <c r="L309" s="45"/>
      <c r="M309" s="252" t="s">
        <v>1</v>
      </c>
      <c r="N309" s="253" t="s">
        <v>42</v>
      </c>
      <c r="O309" s="92"/>
      <c r="P309" s="254">
        <f>O309*H309</f>
        <v>0</v>
      </c>
      <c r="Q309" s="254">
        <v>0.00348</v>
      </c>
      <c r="R309" s="254">
        <f>Q309*H309</f>
        <v>1.95576</v>
      </c>
      <c r="S309" s="254">
        <v>0</v>
      </c>
      <c r="T309" s="255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56" t="s">
        <v>175</v>
      </c>
      <c r="AT309" s="256" t="s">
        <v>170</v>
      </c>
      <c r="AU309" s="256" t="s">
        <v>92</v>
      </c>
      <c r="AY309" s="18" t="s">
        <v>168</v>
      </c>
      <c r="BE309" s="257">
        <f>IF(N309="základní",J309,0)</f>
        <v>0</v>
      </c>
      <c r="BF309" s="257">
        <f>IF(N309="snížená",J309,0)</f>
        <v>0</v>
      </c>
      <c r="BG309" s="257">
        <f>IF(N309="zákl. přenesená",J309,0)</f>
        <v>0</v>
      </c>
      <c r="BH309" s="257">
        <f>IF(N309="sníž. přenesená",J309,0)</f>
        <v>0</v>
      </c>
      <c r="BI309" s="257">
        <f>IF(N309="nulová",J309,0)</f>
        <v>0</v>
      </c>
      <c r="BJ309" s="18" t="s">
        <v>92</v>
      </c>
      <c r="BK309" s="257">
        <f>ROUND(I309*H309,2)</f>
        <v>0</v>
      </c>
      <c r="BL309" s="18" t="s">
        <v>175</v>
      </c>
      <c r="BM309" s="256" t="s">
        <v>408</v>
      </c>
    </row>
    <row r="310" spans="1:51" s="13" customFormat="1" ht="12">
      <c r="A310" s="13"/>
      <c r="B310" s="258"/>
      <c r="C310" s="259"/>
      <c r="D310" s="260" t="s">
        <v>177</v>
      </c>
      <c r="E310" s="261" t="s">
        <v>1</v>
      </c>
      <c r="F310" s="262" t="s">
        <v>296</v>
      </c>
      <c r="G310" s="259"/>
      <c r="H310" s="261" t="s">
        <v>1</v>
      </c>
      <c r="I310" s="263"/>
      <c r="J310" s="259"/>
      <c r="K310" s="259"/>
      <c r="L310" s="264"/>
      <c r="M310" s="265"/>
      <c r="N310" s="266"/>
      <c r="O310" s="266"/>
      <c r="P310" s="266"/>
      <c r="Q310" s="266"/>
      <c r="R310" s="266"/>
      <c r="S310" s="266"/>
      <c r="T310" s="267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68" t="s">
        <v>177</v>
      </c>
      <c r="AU310" s="268" t="s">
        <v>92</v>
      </c>
      <c r="AV310" s="13" t="s">
        <v>84</v>
      </c>
      <c r="AW310" s="13" t="s">
        <v>32</v>
      </c>
      <c r="AX310" s="13" t="s">
        <v>76</v>
      </c>
      <c r="AY310" s="268" t="s">
        <v>168</v>
      </c>
    </row>
    <row r="311" spans="1:51" s="14" customFormat="1" ht="12">
      <c r="A311" s="14"/>
      <c r="B311" s="269"/>
      <c r="C311" s="270"/>
      <c r="D311" s="260" t="s">
        <v>177</v>
      </c>
      <c r="E311" s="271" t="s">
        <v>1</v>
      </c>
      <c r="F311" s="272" t="s">
        <v>297</v>
      </c>
      <c r="G311" s="270"/>
      <c r="H311" s="273">
        <v>221.9</v>
      </c>
      <c r="I311" s="274"/>
      <c r="J311" s="270"/>
      <c r="K311" s="270"/>
      <c r="L311" s="275"/>
      <c r="M311" s="276"/>
      <c r="N311" s="277"/>
      <c r="O311" s="277"/>
      <c r="P311" s="277"/>
      <c r="Q311" s="277"/>
      <c r="R311" s="277"/>
      <c r="S311" s="277"/>
      <c r="T311" s="278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79" t="s">
        <v>177</v>
      </c>
      <c r="AU311" s="279" t="s">
        <v>92</v>
      </c>
      <c r="AV311" s="14" t="s">
        <v>92</v>
      </c>
      <c r="AW311" s="14" t="s">
        <v>32</v>
      </c>
      <c r="AX311" s="14" t="s">
        <v>76</v>
      </c>
      <c r="AY311" s="279" t="s">
        <v>168</v>
      </c>
    </row>
    <row r="312" spans="1:51" s="14" customFormat="1" ht="12">
      <c r="A312" s="14"/>
      <c r="B312" s="269"/>
      <c r="C312" s="270"/>
      <c r="D312" s="260" t="s">
        <v>177</v>
      </c>
      <c r="E312" s="271" t="s">
        <v>1</v>
      </c>
      <c r="F312" s="272" t="s">
        <v>298</v>
      </c>
      <c r="G312" s="270"/>
      <c r="H312" s="273">
        <v>46.2</v>
      </c>
      <c r="I312" s="274"/>
      <c r="J312" s="270"/>
      <c r="K312" s="270"/>
      <c r="L312" s="275"/>
      <c r="M312" s="276"/>
      <c r="N312" s="277"/>
      <c r="O312" s="277"/>
      <c r="P312" s="277"/>
      <c r="Q312" s="277"/>
      <c r="R312" s="277"/>
      <c r="S312" s="277"/>
      <c r="T312" s="278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79" t="s">
        <v>177</v>
      </c>
      <c r="AU312" s="279" t="s">
        <v>92</v>
      </c>
      <c r="AV312" s="14" t="s">
        <v>92</v>
      </c>
      <c r="AW312" s="14" t="s">
        <v>32</v>
      </c>
      <c r="AX312" s="14" t="s">
        <v>76</v>
      </c>
      <c r="AY312" s="279" t="s">
        <v>168</v>
      </c>
    </row>
    <row r="313" spans="1:51" s="14" customFormat="1" ht="12">
      <c r="A313" s="14"/>
      <c r="B313" s="269"/>
      <c r="C313" s="270"/>
      <c r="D313" s="260" t="s">
        <v>177</v>
      </c>
      <c r="E313" s="271" t="s">
        <v>1</v>
      </c>
      <c r="F313" s="272" t="s">
        <v>299</v>
      </c>
      <c r="G313" s="270"/>
      <c r="H313" s="273">
        <v>4.5</v>
      </c>
      <c r="I313" s="274"/>
      <c r="J313" s="270"/>
      <c r="K313" s="270"/>
      <c r="L313" s="275"/>
      <c r="M313" s="276"/>
      <c r="N313" s="277"/>
      <c r="O313" s="277"/>
      <c r="P313" s="277"/>
      <c r="Q313" s="277"/>
      <c r="R313" s="277"/>
      <c r="S313" s="277"/>
      <c r="T313" s="278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79" t="s">
        <v>177</v>
      </c>
      <c r="AU313" s="279" t="s">
        <v>92</v>
      </c>
      <c r="AV313" s="14" t="s">
        <v>92</v>
      </c>
      <c r="AW313" s="14" t="s">
        <v>32</v>
      </c>
      <c r="AX313" s="14" t="s">
        <v>76</v>
      </c>
      <c r="AY313" s="279" t="s">
        <v>168</v>
      </c>
    </row>
    <row r="314" spans="1:51" s="13" customFormat="1" ht="12">
      <c r="A314" s="13"/>
      <c r="B314" s="258"/>
      <c r="C314" s="259"/>
      <c r="D314" s="260" t="s">
        <v>177</v>
      </c>
      <c r="E314" s="261" t="s">
        <v>1</v>
      </c>
      <c r="F314" s="262" t="s">
        <v>300</v>
      </c>
      <c r="G314" s="259"/>
      <c r="H314" s="261" t="s">
        <v>1</v>
      </c>
      <c r="I314" s="263"/>
      <c r="J314" s="259"/>
      <c r="K314" s="259"/>
      <c r="L314" s="264"/>
      <c r="M314" s="265"/>
      <c r="N314" s="266"/>
      <c r="O314" s="266"/>
      <c r="P314" s="266"/>
      <c r="Q314" s="266"/>
      <c r="R314" s="266"/>
      <c r="S314" s="266"/>
      <c r="T314" s="267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8" t="s">
        <v>177</v>
      </c>
      <c r="AU314" s="268" t="s">
        <v>92</v>
      </c>
      <c r="AV314" s="13" t="s">
        <v>84</v>
      </c>
      <c r="AW314" s="13" t="s">
        <v>32</v>
      </c>
      <c r="AX314" s="13" t="s">
        <v>76</v>
      </c>
      <c r="AY314" s="268" t="s">
        <v>168</v>
      </c>
    </row>
    <row r="315" spans="1:51" s="14" customFormat="1" ht="12">
      <c r="A315" s="14"/>
      <c r="B315" s="269"/>
      <c r="C315" s="270"/>
      <c r="D315" s="260" t="s">
        <v>177</v>
      </c>
      <c r="E315" s="271" t="s">
        <v>1</v>
      </c>
      <c r="F315" s="272" t="s">
        <v>301</v>
      </c>
      <c r="G315" s="270"/>
      <c r="H315" s="273">
        <v>110.49</v>
      </c>
      <c r="I315" s="274"/>
      <c r="J315" s="270"/>
      <c r="K315" s="270"/>
      <c r="L315" s="275"/>
      <c r="M315" s="276"/>
      <c r="N315" s="277"/>
      <c r="O315" s="277"/>
      <c r="P315" s="277"/>
      <c r="Q315" s="277"/>
      <c r="R315" s="277"/>
      <c r="S315" s="277"/>
      <c r="T315" s="278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79" t="s">
        <v>177</v>
      </c>
      <c r="AU315" s="279" t="s">
        <v>92</v>
      </c>
      <c r="AV315" s="14" t="s">
        <v>92</v>
      </c>
      <c r="AW315" s="14" t="s">
        <v>32</v>
      </c>
      <c r="AX315" s="14" t="s">
        <v>76</v>
      </c>
      <c r="AY315" s="279" t="s">
        <v>168</v>
      </c>
    </row>
    <row r="316" spans="1:51" s="14" customFormat="1" ht="12">
      <c r="A316" s="14"/>
      <c r="B316" s="269"/>
      <c r="C316" s="270"/>
      <c r="D316" s="260" t="s">
        <v>177</v>
      </c>
      <c r="E316" s="271" t="s">
        <v>1</v>
      </c>
      <c r="F316" s="272" t="s">
        <v>302</v>
      </c>
      <c r="G316" s="270"/>
      <c r="H316" s="273">
        <v>15.392</v>
      </c>
      <c r="I316" s="274"/>
      <c r="J316" s="270"/>
      <c r="K316" s="270"/>
      <c r="L316" s="275"/>
      <c r="M316" s="276"/>
      <c r="N316" s="277"/>
      <c r="O316" s="277"/>
      <c r="P316" s="277"/>
      <c r="Q316" s="277"/>
      <c r="R316" s="277"/>
      <c r="S316" s="277"/>
      <c r="T316" s="278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79" t="s">
        <v>177</v>
      </c>
      <c r="AU316" s="279" t="s">
        <v>92</v>
      </c>
      <c r="AV316" s="14" t="s">
        <v>92</v>
      </c>
      <c r="AW316" s="14" t="s">
        <v>32</v>
      </c>
      <c r="AX316" s="14" t="s">
        <v>76</v>
      </c>
      <c r="AY316" s="279" t="s">
        <v>168</v>
      </c>
    </row>
    <row r="317" spans="1:51" s="14" customFormat="1" ht="12">
      <c r="A317" s="14"/>
      <c r="B317" s="269"/>
      <c r="C317" s="270"/>
      <c r="D317" s="260" t="s">
        <v>177</v>
      </c>
      <c r="E317" s="271" t="s">
        <v>1</v>
      </c>
      <c r="F317" s="272" t="s">
        <v>303</v>
      </c>
      <c r="G317" s="270"/>
      <c r="H317" s="273">
        <v>10</v>
      </c>
      <c r="I317" s="274"/>
      <c r="J317" s="270"/>
      <c r="K317" s="270"/>
      <c r="L317" s="275"/>
      <c r="M317" s="276"/>
      <c r="N317" s="277"/>
      <c r="O317" s="277"/>
      <c r="P317" s="277"/>
      <c r="Q317" s="277"/>
      <c r="R317" s="277"/>
      <c r="S317" s="277"/>
      <c r="T317" s="278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79" t="s">
        <v>177</v>
      </c>
      <c r="AU317" s="279" t="s">
        <v>92</v>
      </c>
      <c r="AV317" s="14" t="s">
        <v>92</v>
      </c>
      <c r="AW317" s="14" t="s">
        <v>32</v>
      </c>
      <c r="AX317" s="14" t="s">
        <v>76</v>
      </c>
      <c r="AY317" s="279" t="s">
        <v>168</v>
      </c>
    </row>
    <row r="318" spans="1:51" s="14" customFormat="1" ht="12">
      <c r="A318" s="14"/>
      <c r="B318" s="269"/>
      <c r="C318" s="270"/>
      <c r="D318" s="260" t="s">
        <v>177</v>
      </c>
      <c r="E318" s="271" t="s">
        <v>1</v>
      </c>
      <c r="F318" s="272" t="s">
        <v>304</v>
      </c>
      <c r="G318" s="270"/>
      <c r="H318" s="273">
        <v>2.886</v>
      </c>
      <c r="I318" s="274"/>
      <c r="J318" s="270"/>
      <c r="K318" s="270"/>
      <c r="L318" s="275"/>
      <c r="M318" s="276"/>
      <c r="N318" s="277"/>
      <c r="O318" s="277"/>
      <c r="P318" s="277"/>
      <c r="Q318" s="277"/>
      <c r="R318" s="277"/>
      <c r="S318" s="277"/>
      <c r="T318" s="278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79" t="s">
        <v>177</v>
      </c>
      <c r="AU318" s="279" t="s">
        <v>92</v>
      </c>
      <c r="AV318" s="14" t="s">
        <v>92</v>
      </c>
      <c r="AW318" s="14" t="s">
        <v>32</v>
      </c>
      <c r="AX318" s="14" t="s">
        <v>76</v>
      </c>
      <c r="AY318" s="279" t="s">
        <v>168</v>
      </c>
    </row>
    <row r="319" spans="1:51" s="13" customFormat="1" ht="12">
      <c r="A319" s="13"/>
      <c r="B319" s="258"/>
      <c r="C319" s="259"/>
      <c r="D319" s="260" t="s">
        <v>177</v>
      </c>
      <c r="E319" s="261" t="s">
        <v>1</v>
      </c>
      <c r="F319" s="262" t="s">
        <v>305</v>
      </c>
      <c r="G319" s="259"/>
      <c r="H319" s="261" t="s">
        <v>1</v>
      </c>
      <c r="I319" s="263"/>
      <c r="J319" s="259"/>
      <c r="K319" s="259"/>
      <c r="L319" s="264"/>
      <c r="M319" s="265"/>
      <c r="N319" s="266"/>
      <c r="O319" s="266"/>
      <c r="P319" s="266"/>
      <c r="Q319" s="266"/>
      <c r="R319" s="266"/>
      <c r="S319" s="266"/>
      <c r="T319" s="267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8" t="s">
        <v>177</v>
      </c>
      <c r="AU319" s="268" t="s">
        <v>92</v>
      </c>
      <c r="AV319" s="13" t="s">
        <v>84</v>
      </c>
      <c r="AW319" s="13" t="s">
        <v>32</v>
      </c>
      <c r="AX319" s="13" t="s">
        <v>76</v>
      </c>
      <c r="AY319" s="268" t="s">
        <v>168</v>
      </c>
    </row>
    <row r="320" spans="1:51" s="14" customFormat="1" ht="12">
      <c r="A320" s="14"/>
      <c r="B320" s="269"/>
      <c r="C320" s="270"/>
      <c r="D320" s="260" t="s">
        <v>177</v>
      </c>
      <c r="E320" s="271" t="s">
        <v>1</v>
      </c>
      <c r="F320" s="272" t="s">
        <v>306</v>
      </c>
      <c r="G320" s="270"/>
      <c r="H320" s="273">
        <v>86.436</v>
      </c>
      <c r="I320" s="274"/>
      <c r="J320" s="270"/>
      <c r="K320" s="270"/>
      <c r="L320" s="275"/>
      <c r="M320" s="276"/>
      <c r="N320" s="277"/>
      <c r="O320" s="277"/>
      <c r="P320" s="277"/>
      <c r="Q320" s="277"/>
      <c r="R320" s="277"/>
      <c r="S320" s="277"/>
      <c r="T320" s="278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79" t="s">
        <v>177</v>
      </c>
      <c r="AU320" s="279" t="s">
        <v>92</v>
      </c>
      <c r="AV320" s="14" t="s">
        <v>92</v>
      </c>
      <c r="AW320" s="14" t="s">
        <v>32</v>
      </c>
      <c r="AX320" s="14" t="s">
        <v>76</v>
      </c>
      <c r="AY320" s="279" t="s">
        <v>168</v>
      </c>
    </row>
    <row r="321" spans="1:51" s="14" customFormat="1" ht="12">
      <c r="A321" s="14"/>
      <c r="B321" s="269"/>
      <c r="C321" s="270"/>
      <c r="D321" s="260" t="s">
        <v>177</v>
      </c>
      <c r="E321" s="271" t="s">
        <v>1</v>
      </c>
      <c r="F321" s="272" t="s">
        <v>307</v>
      </c>
      <c r="G321" s="270"/>
      <c r="H321" s="273">
        <v>44</v>
      </c>
      <c r="I321" s="274"/>
      <c r="J321" s="270"/>
      <c r="K321" s="270"/>
      <c r="L321" s="275"/>
      <c r="M321" s="276"/>
      <c r="N321" s="277"/>
      <c r="O321" s="277"/>
      <c r="P321" s="277"/>
      <c r="Q321" s="277"/>
      <c r="R321" s="277"/>
      <c r="S321" s="277"/>
      <c r="T321" s="278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79" t="s">
        <v>177</v>
      </c>
      <c r="AU321" s="279" t="s">
        <v>92</v>
      </c>
      <c r="AV321" s="14" t="s">
        <v>92</v>
      </c>
      <c r="AW321" s="14" t="s">
        <v>32</v>
      </c>
      <c r="AX321" s="14" t="s">
        <v>76</v>
      </c>
      <c r="AY321" s="279" t="s">
        <v>168</v>
      </c>
    </row>
    <row r="322" spans="1:51" s="14" customFormat="1" ht="12">
      <c r="A322" s="14"/>
      <c r="B322" s="269"/>
      <c r="C322" s="270"/>
      <c r="D322" s="260" t="s">
        <v>177</v>
      </c>
      <c r="E322" s="271" t="s">
        <v>1</v>
      </c>
      <c r="F322" s="272" t="s">
        <v>303</v>
      </c>
      <c r="G322" s="270"/>
      <c r="H322" s="273">
        <v>10</v>
      </c>
      <c r="I322" s="274"/>
      <c r="J322" s="270"/>
      <c r="K322" s="270"/>
      <c r="L322" s="275"/>
      <c r="M322" s="276"/>
      <c r="N322" s="277"/>
      <c r="O322" s="277"/>
      <c r="P322" s="277"/>
      <c r="Q322" s="277"/>
      <c r="R322" s="277"/>
      <c r="S322" s="277"/>
      <c r="T322" s="278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79" t="s">
        <v>177</v>
      </c>
      <c r="AU322" s="279" t="s">
        <v>92</v>
      </c>
      <c r="AV322" s="14" t="s">
        <v>92</v>
      </c>
      <c r="AW322" s="14" t="s">
        <v>32</v>
      </c>
      <c r="AX322" s="14" t="s">
        <v>76</v>
      </c>
      <c r="AY322" s="279" t="s">
        <v>168</v>
      </c>
    </row>
    <row r="323" spans="1:51" s="14" customFormat="1" ht="12">
      <c r="A323" s="14"/>
      <c r="B323" s="269"/>
      <c r="C323" s="270"/>
      <c r="D323" s="260" t="s">
        <v>177</v>
      </c>
      <c r="E323" s="271" t="s">
        <v>1</v>
      </c>
      <c r="F323" s="272" t="s">
        <v>308</v>
      </c>
      <c r="G323" s="270"/>
      <c r="H323" s="273">
        <v>-3.6</v>
      </c>
      <c r="I323" s="274"/>
      <c r="J323" s="270"/>
      <c r="K323" s="270"/>
      <c r="L323" s="275"/>
      <c r="M323" s="276"/>
      <c r="N323" s="277"/>
      <c r="O323" s="277"/>
      <c r="P323" s="277"/>
      <c r="Q323" s="277"/>
      <c r="R323" s="277"/>
      <c r="S323" s="277"/>
      <c r="T323" s="278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79" t="s">
        <v>177</v>
      </c>
      <c r="AU323" s="279" t="s">
        <v>92</v>
      </c>
      <c r="AV323" s="14" t="s">
        <v>92</v>
      </c>
      <c r="AW323" s="14" t="s">
        <v>32</v>
      </c>
      <c r="AX323" s="14" t="s">
        <v>76</v>
      </c>
      <c r="AY323" s="279" t="s">
        <v>168</v>
      </c>
    </row>
    <row r="324" spans="1:51" s="14" customFormat="1" ht="12">
      <c r="A324" s="14"/>
      <c r="B324" s="269"/>
      <c r="C324" s="270"/>
      <c r="D324" s="260" t="s">
        <v>177</v>
      </c>
      <c r="E324" s="271" t="s">
        <v>1</v>
      </c>
      <c r="F324" s="272" t="s">
        <v>309</v>
      </c>
      <c r="G324" s="270"/>
      <c r="H324" s="273">
        <v>-15.75</v>
      </c>
      <c r="I324" s="274"/>
      <c r="J324" s="270"/>
      <c r="K324" s="270"/>
      <c r="L324" s="275"/>
      <c r="M324" s="276"/>
      <c r="N324" s="277"/>
      <c r="O324" s="277"/>
      <c r="P324" s="277"/>
      <c r="Q324" s="277"/>
      <c r="R324" s="277"/>
      <c r="S324" s="277"/>
      <c r="T324" s="278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79" t="s">
        <v>177</v>
      </c>
      <c r="AU324" s="279" t="s">
        <v>92</v>
      </c>
      <c r="AV324" s="14" t="s">
        <v>92</v>
      </c>
      <c r="AW324" s="14" t="s">
        <v>32</v>
      </c>
      <c r="AX324" s="14" t="s">
        <v>76</v>
      </c>
      <c r="AY324" s="279" t="s">
        <v>168</v>
      </c>
    </row>
    <row r="325" spans="1:51" s="14" customFormat="1" ht="12">
      <c r="A325" s="14"/>
      <c r="B325" s="269"/>
      <c r="C325" s="270"/>
      <c r="D325" s="260" t="s">
        <v>177</v>
      </c>
      <c r="E325" s="271" t="s">
        <v>1</v>
      </c>
      <c r="F325" s="272" t="s">
        <v>310</v>
      </c>
      <c r="G325" s="270"/>
      <c r="H325" s="273">
        <v>-34.2</v>
      </c>
      <c r="I325" s="274"/>
      <c r="J325" s="270"/>
      <c r="K325" s="270"/>
      <c r="L325" s="275"/>
      <c r="M325" s="276"/>
      <c r="N325" s="277"/>
      <c r="O325" s="277"/>
      <c r="P325" s="277"/>
      <c r="Q325" s="277"/>
      <c r="R325" s="277"/>
      <c r="S325" s="277"/>
      <c r="T325" s="278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79" t="s">
        <v>177</v>
      </c>
      <c r="AU325" s="279" t="s">
        <v>92</v>
      </c>
      <c r="AV325" s="14" t="s">
        <v>92</v>
      </c>
      <c r="AW325" s="14" t="s">
        <v>32</v>
      </c>
      <c r="AX325" s="14" t="s">
        <v>76</v>
      </c>
      <c r="AY325" s="279" t="s">
        <v>168</v>
      </c>
    </row>
    <row r="326" spans="1:51" s="14" customFormat="1" ht="12">
      <c r="A326" s="14"/>
      <c r="B326" s="269"/>
      <c r="C326" s="270"/>
      <c r="D326" s="260" t="s">
        <v>177</v>
      </c>
      <c r="E326" s="271" t="s">
        <v>1</v>
      </c>
      <c r="F326" s="272" t="s">
        <v>311</v>
      </c>
      <c r="G326" s="270"/>
      <c r="H326" s="273">
        <v>-1.08</v>
      </c>
      <c r="I326" s="274"/>
      <c r="J326" s="270"/>
      <c r="K326" s="270"/>
      <c r="L326" s="275"/>
      <c r="M326" s="276"/>
      <c r="N326" s="277"/>
      <c r="O326" s="277"/>
      <c r="P326" s="277"/>
      <c r="Q326" s="277"/>
      <c r="R326" s="277"/>
      <c r="S326" s="277"/>
      <c r="T326" s="278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79" t="s">
        <v>177</v>
      </c>
      <c r="AU326" s="279" t="s">
        <v>92</v>
      </c>
      <c r="AV326" s="14" t="s">
        <v>92</v>
      </c>
      <c r="AW326" s="14" t="s">
        <v>32</v>
      </c>
      <c r="AX326" s="14" t="s">
        <v>76</v>
      </c>
      <c r="AY326" s="279" t="s">
        <v>168</v>
      </c>
    </row>
    <row r="327" spans="1:51" s="14" customFormat="1" ht="12">
      <c r="A327" s="14"/>
      <c r="B327" s="269"/>
      <c r="C327" s="270"/>
      <c r="D327" s="260" t="s">
        <v>177</v>
      </c>
      <c r="E327" s="271" t="s">
        <v>1</v>
      </c>
      <c r="F327" s="272" t="s">
        <v>312</v>
      </c>
      <c r="G327" s="270"/>
      <c r="H327" s="273">
        <v>-2.16</v>
      </c>
      <c r="I327" s="274"/>
      <c r="J327" s="270"/>
      <c r="K327" s="270"/>
      <c r="L327" s="275"/>
      <c r="M327" s="276"/>
      <c r="N327" s="277"/>
      <c r="O327" s="277"/>
      <c r="P327" s="277"/>
      <c r="Q327" s="277"/>
      <c r="R327" s="277"/>
      <c r="S327" s="277"/>
      <c r="T327" s="278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79" t="s">
        <v>177</v>
      </c>
      <c r="AU327" s="279" t="s">
        <v>92</v>
      </c>
      <c r="AV327" s="14" t="s">
        <v>92</v>
      </c>
      <c r="AW327" s="14" t="s">
        <v>32</v>
      </c>
      <c r="AX327" s="14" t="s">
        <v>76</v>
      </c>
      <c r="AY327" s="279" t="s">
        <v>168</v>
      </c>
    </row>
    <row r="328" spans="1:51" s="14" customFormat="1" ht="12">
      <c r="A328" s="14"/>
      <c r="B328" s="269"/>
      <c r="C328" s="270"/>
      <c r="D328" s="260" t="s">
        <v>177</v>
      </c>
      <c r="E328" s="271" t="s">
        <v>1</v>
      </c>
      <c r="F328" s="272" t="s">
        <v>313</v>
      </c>
      <c r="G328" s="270"/>
      <c r="H328" s="273">
        <v>-12.96</v>
      </c>
      <c r="I328" s="274"/>
      <c r="J328" s="270"/>
      <c r="K328" s="270"/>
      <c r="L328" s="275"/>
      <c r="M328" s="276"/>
      <c r="N328" s="277"/>
      <c r="O328" s="277"/>
      <c r="P328" s="277"/>
      <c r="Q328" s="277"/>
      <c r="R328" s="277"/>
      <c r="S328" s="277"/>
      <c r="T328" s="278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79" t="s">
        <v>177</v>
      </c>
      <c r="AU328" s="279" t="s">
        <v>92</v>
      </c>
      <c r="AV328" s="14" t="s">
        <v>92</v>
      </c>
      <c r="AW328" s="14" t="s">
        <v>32</v>
      </c>
      <c r="AX328" s="14" t="s">
        <v>76</v>
      </c>
      <c r="AY328" s="279" t="s">
        <v>168</v>
      </c>
    </row>
    <row r="329" spans="1:51" s="14" customFormat="1" ht="12">
      <c r="A329" s="14"/>
      <c r="B329" s="269"/>
      <c r="C329" s="270"/>
      <c r="D329" s="260" t="s">
        <v>177</v>
      </c>
      <c r="E329" s="271" t="s">
        <v>1</v>
      </c>
      <c r="F329" s="272" t="s">
        <v>314</v>
      </c>
      <c r="G329" s="270"/>
      <c r="H329" s="273">
        <v>-15.12</v>
      </c>
      <c r="I329" s="274"/>
      <c r="J329" s="270"/>
      <c r="K329" s="270"/>
      <c r="L329" s="275"/>
      <c r="M329" s="276"/>
      <c r="N329" s="277"/>
      <c r="O329" s="277"/>
      <c r="P329" s="277"/>
      <c r="Q329" s="277"/>
      <c r="R329" s="277"/>
      <c r="S329" s="277"/>
      <c r="T329" s="278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79" t="s">
        <v>177</v>
      </c>
      <c r="AU329" s="279" t="s">
        <v>92</v>
      </c>
      <c r="AV329" s="14" t="s">
        <v>92</v>
      </c>
      <c r="AW329" s="14" t="s">
        <v>32</v>
      </c>
      <c r="AX329" s="14" t="s">
        <v>76</v>
      </c>
      <c r="AY329" s="279" t="s">
        <v>168</v>
      </c>
    </row>
    <row r="330" spans="1:51" s="14" customFormat="1" ht="12">
      <c r="A330" s="14"/>
      <c r="B330" s="269"/>
      <c r="C330" s="270"/>
      <c r="D330" s="260" t="s">
        <v>177</v>
      </c>
      <c r="E330" s="271" t="s">
        <v>1</v>
      </c>
      <c r="F330" s="272" t="s">
        <v>315</v>
      </c>
      <c r="G330" s="270"/>
      <c r="H330" s="273">
        <v>-2.88</v>
      </c>
      <c r="I330" s="274"/>
      <c r="J330" s="270"/>
      <c r="K330" s="270"/>
      <c r="L330" s="275"/>
      <c r="M330" s="276"/>
      <c r="N330" s="277"/>
      <c r="O330" s="277"/>
      <c r="P330" s="277"/>
      <c r="Q330" s="277"/>
      <c r="R330" s="277"/>
      <c r="S330" s="277"/>
      <c r="T330" s="278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79" t="s">
        <v>177</v>
      </c>
      <c r="AU330" s="279" t="s">
        <v>92</v>
      </c>
      <c r="AV330" s="14" t="s">
        <v>92</v>
      </c>
      <c r="AW330" s="14" t="s">
        <v>32</v>
      </c>
      <c r="AX330" s="14" t="s">
        <v>76</v>
      </c>
      <c r="AY330" s="279" t="s">
        <v>168</v>
      </c>
    </row>
    <row r="331" spans="1:51" s="14" customFormat="1" ht="12">
      <c r="A331" s="14"/>
      <c r="B331" s="269"/>
      <c r="C331" s="270"/>
      <c r="D331" s="260" t="s">
        <v>177</v>
      </c>
      <c r="E331" s="271" t="s">
        <v>1</v>
      </c>
      <c r="F331" s="272" t="s">
        <v>316</v>
      </c>
      <c r="G331" s="270"/>
      <c r="H331" s="273">
        <v>-9.09</v>
      </c>
      <c r="I331" s="274"/>
      <c r="J331" s="270"/>
      <c r="K331" s="270"/>
      <c r="L331" s="275"/>
      <c r="M331" s="276"/>
      <c r="N331" s="277"/>
      <c r="O331" s="277"/>
      <c r="P331" s="277"/>
      <c r="Q331" s="277"/>
      <c r="R331" s="277"/>
      <c r="S331" s="277"/>
      <c r="T331" s="278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79" t="s">
        <v>177</v>
      </c>
      <c r="AU331" s="279" t="s">
        <v>92</v>
      </c>
      <c r="AV331" s="14" t="s">
        <v>92</v>
      </c>
      <c r="AW331" s="14" t="s">
        <v>32</v>
      </c>
      <c r="AX331" s="14" t="s">
        <v>76</v>
      </c>
      <c r="AY331" s="279" t="s">
        <v>168</v>
      </c>
    </row>
    <row r="332" spans="1:51" s="13" customFormat="1" ht="12">
      <c r="A332" s="13"/>
      <c r="B332" s="258"/>
      <c r="C332" s="259"/>
      <c r="D332" s="260" t="s">
        <v>177</v>
      </c>
      <c r="E332" s="261" t="s">
        <v>1</v>
      </c>
      <c r="F332" s="262" t="s">
        <v>270</v>
      </c>
      <c r="G332" s="259"/>
      <c r="H332" s="261" t="s">
        <v>1</v>
      </c>
      <c r="I332" s="263"/>
      <c r="J332" s="259"/>
      <c r="K332" s="259"/>
      <c r="L332" s="264"/>
      <c r="M332" s="265"/>
      <c r="N332" s="266"/>
      <c r="O332" s="266"/>
      <c r="P332" s="266"/>
      <c r="Q332" s="266"/>
      <c r="R332" s="266"/>
      <c r="S332" s="266"/>
      <c r="T332" s="267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68" t="s">
        <v>177</v>
      </c>
      <c r="AU332" s="268" t="s">
        <v>92</v>
      </c>
      <c r="AV332" s="13" t="s">
        <v>84</v>
      </c>
      <c r="AW332" s="13" t="s">
        <v>32</v>
      </c>
      <c r="AX332" s="13" t="s">
        <v>76</v>
      </c>
      <c r="AY332" s="268" t="s">
        <v>168</v>
      </c>
    </row>
    <row r="333" spans="1:51" s="14" customFormat="1" ht="12">
      <c r="A333" s="14"/>
      <c r="B333" s="269"/>
      <c r="C333" s="270"/>
      <c r="D333" s="260" t="s">
        <v>177</v>
      </c>
      <c r="E333" s="271" t="s">
        <v>1</v>
      </c>
      <c r="F333" s="272" t="s">
        <v>409</v>
      </c>
      <c r="G333" s="270"/>
      <c r="H333" s="273">
        <v>2.964</v>
      </c>
      <c r="I333" s="274"/>
      <c r="J333" s="270"/>
      <c r="K333" s="270"/>
      <c r="L333" s="275"/>
      <c r="M333" s="276"/>
      <c r="N333" s="277"/>
      <c r="O333" s="277"/>
      <c r="P333" s="277"/>
      <c r="Q333" s="277"/>
      <c r="R333" s="277"/>
      <c r="S333" s="277"/>
      <c r="T333" s="278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79" t="s">
        <v>177</v>
      </c>
      <c r="AU333" s="279" t="s">
        <v>92</v>
      </c>
      <c r="AV333" s="14" t="s">
        <v>92</v>
      </c>
      <c r="AW333" s="14" t="s">
        <v>32</v>
      </c>
      <c r="AX333" s="14" t="s">
        <v>76</v>
      </c>
      <c r="AY333" s="279" t="s">
        <v>168</v>
      </c>
    </row>
    <row r="334" spans="1:51" s="14" customFormat="1" ht="12">
      <c r="A334" s="14"/>
      <c r="B334" s="269"/>
      <c r="C334" s="270"/>
      <c r="D334" s="260" t="s">
        <v>177</v>
      </c>
      <c r="E334" s="271" t="s">
        <v>1</v>
      </c>
      <c r="F334" s="272" t="s">
        <v>410</v>
      </c>
      <c r="G334" s="270"/>
      <c r="H334" s="273">
        <v>13.68</v>
      </c>
      <c r="I334" s="274"/>
      <c r="J334" s="270"/>
      <c r="K334" s="270"/>
      <c r="L334" s="275"/>
      <c r="M334" s="276"/>
      <c r="N334" s="277"/>
      <c r="O334" s="277"/>
      <c r="P334" s="277"/>
      <c r="Q334" s="277"/>
      <c r="R334" s="277"/>
      <c r="S334" s="277"/>
      <c r="T334" s="278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79" t="s">
        <v>177</v>
      </c>
      <c r="AU334" s="279" t="s">
        <v>92</v>
      </c>
      <c r="AV334" s="14" t="s">
        <v>92</v>
      </c>
      <c r="AW334" s="14" t="s">
        <v>32</v>
      </c>
      <c r="AX334" s="14" t="s">
        <v>76</v>
      </c>
      <c r="AY334" s="279" t="s">
        <v>168</v>
      </c>
    </row>
    <row r="335" spans="1:51" s="14" customFormat="1" ht="12">
      <c r="A335" s="14"/>
      <c r="B335" s="269"/>
      <c r="C335" s="270"/>
      <c r="D335" s="260" t="s">
        <v>177</v>
      </c>
      <c r="E335" s="271" t="s">
        <v>1</v>
      </c>
      <c r="F335" s="272" t="s">
        <v>411</v>
      </c>
      <c r="G335" s="270"/>
      <c r="H335" s="273">
        <v>38.988</v>
      </c>
      <c r="I335" s="274"/>
      <c r="J335" s="270"/>
      <c r="K335" s="270"/>
      <c r="L335" s="275"/>
      <c r="M335" s="276"/>
      <c r="N335" s="277"/>
      <c r="O335" s="277"/>
      <c r="P335" s="277"/>
      <c r="Q335" s="277"/>
      <c r="R335" s="277"/>
      <c r="S335" s="277"/>
      <c r="T335" s="278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79" t="s">
        <v>177</v>
      </c>
      <c r="AU335" s="279" t="s">
        <v>92</v>
      </c>
      <c r="AV335" s="14" t="s">
        <v>92</v>
      </c>
      <c r="AW335" s="14" t="s">
        <v>32</v>
      </c>
      <c r="AX335" s="14" t="s">
        <v>76</v>
      </c>
      <c r="AY335" s="279" t="s">
        <v>168</v>
      </c>
    </row>
    <row r="336" spans="1:51" s="14" customFormat="1" ht="12">
      <c r="A336" s="14"/>
      <c r="B336" s="269"/>
      <c r="C336" s="270"/>
      <c r="D336" s="260" t="s">
        <v>177</v>
      </c>
      <c r="E336" s="271" t="s">
        <v>1</v>
      </c>
      <c r="F336" s="272" t="s">
        <v>412</v>
      </c>
      <c r="G336" s="270"/>
      <c r="H336" s="273">
        <v>2.736</v>
      </c>
      <c r="I336" s="274"/>
      <c r="J336" s="270"/>
      <c r="K336" s="270"/>
      <c r="L336" s="275"/>
      <c r="M336" s="276"/>
      <c r="N336" s="277"/>
      <c r="O336" s="277"/>
      <c r="P336" s="277"/>
      <c r="Q336" s="277"/>
      <c r="R336" s="277"/>
      <c r="S336" s="277"/>
      <c r="T336" s="278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79" t="s">
        <v>177</v>
      </c>
      <c r="AU336" s="279" t="s">
        <v>92</v>
      </c>
      <c r="AV336" s="14" t="s">
        <v>92</v>
      </c>
      <c r="AW336" s="14" t="s">
        <v>32</v>
      </c>
      <c r="AX336" s="14" t="s">
        <v>76</v>
      </c>
      <c r="AY336" s="279" t="s">
        <v>168</v>
      </c>
    </row>
    <row r="337" spans="1:51" s="14" customFormat="1" ht="12">
      <c r="A337" s="14"/>
      <c r="B337" s="269"/>
      <c r="C337" s="270"/>
      <c r="D337" s="260" t="s">
        <v>177</v>
      </c>
      <c r="E337" s="271" t="s">
        <v>1</v>
      </c>
      <c r="F337" s="272" t="s">
        <v>413</v>
      </c>
      <c r="G337" s="270"/>
      <c r="H337" s="273">
        <v>4.56</v>
      </c>
      <c r="I337" s="274"/>
      <c r="J337" s="270"/>
      <c r="K337" s="270"/>
      <c r="L337" s="275"/>
      <c r="M337" s="276"/>
      <c r="N337" s="277"/>
      <c r="O337" s="277"/>
      <c r="P337" s="277"/>
      <c r="Q337" s="277"/>
      <c r="R337" s="277"/>
      <c r="S337" s="277"/>
      <c r="T337" s="278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79" t="s">
        <v>177</v>
      </c>
      <c r="AU337" s="279" t="s">
        <v>92</v>
      </c>
      <c r="AV337" s="14" t="s">
        <v>92</v>
      </c>
      <c r="AW337" s="14" t="s">
        <v>32</v>
      </c>
      <c r="AX337" s="14" t="s">
        <v>76</v>
      </c>
      <c r="AY337" s="279" t="s">
        <v>168</v>
      </c>
    </row>
    <row r="338" spans="1:51" s="14" customFormat="1" ht="12">
      <c r="A338" s="14"/>
      <c r="B338" s="269"/>
      <c r="C338" s="270"/>
      <c r="D338" s="260" t="s">
        <v>177</v>
      </c>
      <c r="E338" s="271" t="s">
        <v>1</v>
      </c>
      <c r="F338" s="272" t="s">
        <v>414</v>
      </c>
      <c r="G338" s="270"/>
      <c r="H338" s="273">
        <v>16.416</v>
      </c>
      <c r="I338" s="274"/>
      <c r="J338" s="270"/>
      <c r="K338" s="270"/>
      <c r="L338" s="275"/>
      <c r="M338" s="276"/>
      <c r="N338" s="277"/>
      <c r="O338" s="277"/>
      <c r="P338" s="277"/>
      <c r="Q338" s="277"/>
      <c r="R338" s="277"/>
      <c r="S338" s="277"/>
      <c r="T338" s="278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79" t="s">
        <v>177</v>
      </c>
      <c r="AU338" s="279" t="s">
        <v>92</v>
      </c>
      <c r="AV338" s="14" t="s">
        <v>92</v>
      </c>
      <c r="AW338" s="14" t="s">
        <v>32</v>
      </c>
      <c r="AX338" s="14" t="s">
        <v>76</v>
      </c>
      <c r="AY338" s="279" t="s">
        <v>168</v>
      </c>
    </row>
    <row r="339" spans="1:51" s="14" customFormat="1" ht="12">
      <c r="A339" s="14"/>
      <c r="B339" s="269"/>
      <c r="C339" s="270"/>
      <c r="D339" s="260" t="s">
        <v>177</v>
      </c>
      <c r="E339" s="271" t="s">
        <v>1</v>
      </c>
      <c r="F339" s="272" t="s">
        <v>415</v>
      </c>
      <c r="G339" s="270"/>
      <c r="H339" s="273">
        <v>15.048</v>
      </c>
      <c r="I339" s="274"/>
      <c r="J339" s="270"/>
      <c r="K339" s="270"/>
      <c r="L339" s="275"/>
      <c r="M339" s="276"/>
      <c r="N339" s="277"/>
      <c r="O339" s="277"/>
      <c r="P339" s="277"/>
      <c r="Q339" s="277"/>
      <c r="R339" s="277"/>
      <c r="S339" s="277"/>
      <c r="T339" s="278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79" t="s">
        <v>177</v>
      </c>
      <c r="AU339" s="279" t="s">
        <v>92</v>
      </c>
      <c r="AV339" s="14" t="s">
        <v>92</v>
      </c>
      <c r="AW339" s="14" t="s">
        <v>32</v>
      </c>
      <c r="AX339" s="14" t="s">
        <v>76</v>
      </c>
      <c r="AY339" s="279" t="s">
        <v>168</v>
      </c>
    </row>
    <row r="340" spans="1:51" s="14" customFormat="1" ht="12">
      <c r="A340" s="14"/>
      <c r="B340" s="269"/>
      <c r="C340" s="270"/>
      <c r="D340" s="260" t="s">
        <v>177</v>
      </c>
      <c r="E340" s="271" t="s">
        <v>1</v>
      </c>
      <c r="F340" s="272" t="s">
        <v>416</v>
      </c>
      <c r="G340" s="270"/>
      <c r="H340" s="273">
        <v>2.736</v>
      </c>
      <c r="I340" s="274"/>
      <c r="J340" s="270"/>
      <c r="K340" s="270"/>
      <c r="L340" s="275"/>
      <c r="M340" s="276"/>
      <c r="N340" s="277"/>
      <c r="O340" s="277"/>
      <c r="P340" s="277"/>
      <c r="Q340" s="277"/>
      <c r="R340" s="277"/>
      <c r="S340" s="277"/>
      <c r="T340" s="278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79" t="s">
        <v>177</v>
      </c>
      <c r="AU340" s="279" t="s">
        <v>92</v>
      </c>
      <c r="AV340" s="14" t="s">
        <v>92</v>
      </c>
      <c r="AW340" s="14" t="s">
        <v>32</v>
      </c>
      <c r="AX340" s="14" t="s">
        <v>76</v>
      </c>
      <c r="AY340" s="279" t="s">
        <v>168</v>
      </c>
    </row>
    <row r="341" spans="1:51" s="14" customFormat="1" ht="12">
      <c r="A341" s="14"/>
      <c r="B341" s="269"/>
      <c r="C341" s="270"/>
      <c r="D341" s="260" t="s">
        <v>177</v>
      </c>
      <c r="E341" s="271" t="s">
        <v>1</v>
      </c>
      <c r="F341" s="272" t="s">
        <v>417</v>
      </c>
      <c r="G341" s="270"/>
      <c r="H341" s="273">
        <v>9.386</v>
      </c>
      <c r="I341" s="274"/>
      <c r="J341" s="270"/>
      <c r="K341" s="270"/>
      <c r="L341" s="275"/>
      <c r="M341" s="276"/>
      <c r="N341" s="277"/>
      <c r="O341" s="277"/>
      <c r="P341" s="277"/>
      <c r="Q341" s="277"/>
      <c r="R341" s="277"/>
      <c r="S341" s="277"/>
      <c r="T341" s="278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79" t="s">
        <v>177</v>
      </c>
      <c r="AU341" s="279" t="s">
        <v>92</v>
      </c>
      <c r="AV341" s="14" t="s">
        <v>92</v>
      </c>
      <c r="AW341" s="14" t="s">
        <v>32</v>
      </c>
      <c r="AX341" s="14" t="s">
        <v>76</v>
      </c>
      <c r="AY341" s="279" t="s">
        <v>168</v>
      </c>
    </row>
    <row r="342" spans="1:51" s="15" customFormat="1" ht="12">
      <c r="A342" s="15"/>
      <c r="B342" s="280"/>
      <c r="C342" s="281"/>
      <c r="D342" s="260" t="s">
        <v>177</v>
      </c>
      <c r="E342" s="282" t="s">
        <v>1</v>
      </c>
      <c r="F342" s="283" t="s">
        <v>210</v>
      </c>
      <c r="G342" s="281"/>
      <c r="H342" s="284">
        <v>561.478</v>
      </c>
      <c r="I342" s="285"/>
      <c r="J342" s="281"/>
      <c r="K342" s="281"/>
      <c r="L342" s="286"/>
      <c r="M342" s="287"/>
      <c r="N342" s="288"/>
      <c r="O342" s="288"/>
      <c r="P342" s="288"/>
      <c r="Q342" s="288"/>
      <c r="R342" s="288"/>
      <c r="S342" s="288"/>
      <c r="T342" s="289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90" t="s">
        <v>177</v>
      </c>
      <c r="AU342" s="290" t="s">
        <v>92</v>
      </c>
      <c r="AV342" s="15" t="s">
        <v>175</v>
      </c>
      <c r="AW342" s="15" t="s">
        <v>32</v>
      </c>
      <c r="AX342" s="15" t="s">
        <v>76</v>
      </c>
      <c r="AY342" s="290" t="s">
        <v>168</v>
      </c>
    </row>
    <row r="343" spans="1:51" s="14" customFormat="1" ht="12">
      <c r="A343" s="14"/>
      <c r="B343" s="269"/>
      <c r="C343" s="270"/>
      <c r="D343" s="260" t="s">
        <v>177</v>
      </c>
      <c r="E343" s="271" t="s">
        <v>1</v>
      </c>
      <c r="F343" s="272" t="s">
        <v>418</v>
      </c>
      <c r="G343" s="270"/>
      <c r="H343" s="273">
        <v>562</v>
      </c>
      <c r="I343" s="274"/>
      <c r="J343" s="270"/>
      <c r="K343" s="270"/>
      <c r="L343" s="275"/>
      <c r="M343" s="276"/>
      <c r="N343" s="277"/>
      <c r="O343" s="277"/>
      <c r="P343" s="277"/>
      <c r="Q343" s="277"/>
      <c r="R343" s="277"/>
      <c r="S343" s="277"/>
      <c r="T343" s="278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79" t="s">
        <v>177</v>
      </c>
      <c r="AU343" s="279" t="s">
        <v>92</v>
      </c>
      <c r="AV343" s="14" t="s">
        <v>92</v>
      </c>
      <c r="AW343" s="14" t="s">
        <v>32</v>
      </c>
      <c r="AX343" s="14" t="s">
        <v>84</v>
      </c>
      <c r="AY343" s="279" t="s">
        <v>168</v>
      </c>
    </row>
    <row r="344" spans="1:65" s="2" customFormat="1" ht="21.75" customHeight="1">
      <c r="A344" s="39"/>
      <c r="B344" s="40"/>
      <c r="C344" s="245" t="s">
        <v>419</v>
      </c>
      <c r="D344" s="245" t="s">
        <v>170</v>
      </c>
      <c r="E344" s="246" t="s">
        <v>420</v>
      </c>
      <c r="F344" s="247" t="s">
        <v>421</v>
      </c>
      <c r="G344" s="248" t="s">
        <v>173</v>
      </c>
      <c r="H344" s="249">
        <v>96.84</v>
      </c>
      <c r="I344" s="250"/>
      <c r="J344" s="251">
        <f>ROUND(I344*H344,2)</f>
        <v>0</v>
      </c>
      <c r="K344" s="247" t="s">
        <v>174</v>
      </c>
      <c r="L344" s="45"/>
      <c r="M344" s="252" t="s">
        <v>1</v>
      </c>
      <c r="N344" s="253" t="s">
        <v>42</v>
      </c>
      <c r="O344" s="92"/>
      <c r="P344" s="254">
        <f>O344*H344</f>
        <v>0</v>
      </c>
      <c r="Q344" s="254">
        <v>0</v>
      </c>
      <c r="R344" s="254">
        <f>Q344*H344</f>
        <v>0</v>
      </c>
      <c r="S344" s="254">
        <v>0</v>
      </c>
      <c r="T344" s="255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56" t="s">
        <v>175</v>
      </c>
      <c r="AT344" s="256" t="s">
        <v>170</v>
      </c>
      <c r="AU344" s="256" t="s">
        <v>92</v>
      </c>
      <c r="AY344" s="18" t="s">
        <v>168</v>
      </c>
      <c r="BE344" s="257">
        <f>IF(N344="základní",J344,0)</f>
        <v>0</v>
      </c>
      <c r="BF344" s="257">
        <f>IF(N344="snížená",J344,0)</f>
        <v>0</v>
      </c>
      <c r="BG344" s="257">
        <f>IF(N344="zákl. přenesená",J344,0)</f>
        <v>0</v>
      </c>
      <c r="BH344" s="257">
        <f>IF(N344="sníž. přenesená",J344,0)</f>
        <v>0</v>
      </c>
      <c r="BI344" s="257">
        <f>IF(N344="nulová",J344,0)</f>
        <v>0</v>
      </c>
      <c r="BJ344" s="18" t="s">
        <v>92</v>
      </c>
      <c r="BK344" s="257">
        <f>ROUND(I344*H344,2)</f>
        <v>0</v>
      </c>
      <c r="BL344" s="18" t="s">
        <v>175</v>
      </c>
      <c r="BM344" s="256" t="s">
        <v>422</v>
      </c>
    </row>
    <row r="345" spans="1:51" s="14" customFormat="1" ht="12">
      <c r="A345" s="14"/>
      <c r="B345" s="269"/>
      <c r="C345" s="270"/>
      <c r="D345" s="260" t="s">
        <v>177</v>
      </c>
      <c r="E345" s="271" t="s">
        <v>1</v>
      </c>
      <c r="F345" s="272" t="s">
        <v>423</v>
      </c>
      <c r="G345" s="270"/>
      <c r="H345" s="273">
        <v>3.6</v>
      </c>
      <c r="I345" s="274"/>
      <c r="J345" s="270"/>
      <c r="K345" s="270"/>
      <c r="L345" s="275"/>
      <c r="M345" s="276"/>
      <c r="N345" s="277"/>
      <c r="O345" s="277"/>
      <c r="P345" s="277"/>
      <c r="Q345" s="277"/>
      <c r="R345" s="277"/>
      <c r="S345" s="277"/>
      <c r="T345" s="278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79" t="s">
        <v>177</v>
      </c>
      <c r="AU345" s="279" t="s">
        <v>92</v>
      </c>
      <c r="AV345" s="14" t="s">
        <v>92</v>
      </c>
      <c r="AW345" s="14" t="s">
        <v>32</v>
      </c>
      <c r="AX345" s="14" t="s">
        <v>76</v>
      </c>
      <c r="AY345" s="279" t="s">
        <v>168</v>
      </c>
    </row>
    <row r="346" spans="1:51" s="14" customFormat="1" ht="12">
      <c r="A346" s="14"/>
      <c r="B346" s="269"/>
      <c r="C346" s="270"/>
      <c r="D346" s="260" t="s">
        <v>177</v>
      </c>
      <c r="E346" s="271" t="s">
        <v>1</v>
      </c>
      <c r="F346" s="272" t="s">
        <v>424</v>
      </c>
      <c r="G346" s="270"/>
      <c r="H346" s="273">
        <v>15.75</v>
      </c>
      <c r="I346" s="274"/>
      <c r="J346" s="270"/>
      <c r="K346" s="270"/>
      <c r="L346" s="275"/>
      <c r="M346" s="276"/>
      <c r="N346" s="277"/>
      <c r="O346" s="277"/>
      <c r="P346" s="277"/>
      <c r="Q346" s="277"/>
      <c r="R346" s="277"/>
      <c r="S346" s="277"/>
      <c r="T346" s="278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79" t="s">
        <v>177</v>
      </c>
      <c r="AU346" s="279" t="s">
        <v>92</v>
      </c>
      <c r="AV346" s="14" t="s">
        <v>92</v>
      </c>
      <c r="AW346" s="14" t="s">
        <v>32</v>
      </c>
      <c r="AX346" s="14" t="s">
        <v>76</v>
      </c>
      <c r="AY346" s="279" t="s">
        <v>168</v>
      </c>
    </row>
    <row r="347" spans="1:51" s="14" customFormat="1" ht="12">
      <c r="A347" s="14"/>
      <c r="B347" s="269"/>
      <c r="C347" s="270"/>
      <c r="D347" s="260" t="s">
        <v>177</v>
      </c>
      <c r="E347" s="271" t="s">
        <v>1</v>
      </c>
      <c r="F347" s="272" t="s">
        <v>425</v>
      </c>
      <c r="G347" s="270"/>
      <c r="H347" s="273">
        <v>34.2</v>
      </c>
      <c r="I347" s="274"/>
      <c r="J347" s="270"/>
      <c r="K347" s="270"/>
      <c r="L347" s="275"/>
      <c r="M347" s="276"/>
      <c r="N347" s="277"/>
      <c r="O347" s="277"/>
      <c r="P347" s="277"/>
      <c r="Q347" s="277"/>
      <c r="R347" s="277"/>
      <c r="S347" s="277"/>
      <c r="T347" s="278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79" t="s">
        <v>177</v>
      </c>
      <c r="AU347" s="279" t="s">
        <v>92</v>
      </c>
      <c r="AV347" s="14" t="s">
        <v>92</v>
      </c>
      <c r="AW347" s="14" t="s">
        <v>32</v>
      </c>
      <c r="AX347" s="14" t="s">
        <v>76</v>
      </c>
      <c r="AY347" s="279" t="s">
        <v>168</v>
      </c>
    </row>
    <row r="348" spans="1:51" s="14" customFormat="1" ht="12">
      <c r="A348" s="14"/>
      <c r="B348" s="269"/>
      <c r="C348" s="270"/>
      <c r="D348" s="260" t="s">
        <v>177</v>
      </c>
      <c r="E348" s="271" t="s">
        <v>1</v>
      </c>
      <c r="F348" s="272" t="s">
        <v>426</v>
      </c>
      <c r="G348" s="270"/>
      <c r="H348" s="273">
        <v>1.08</v>
      </c>
      <c r="I348" s="274"/>
      <c r="J348" s="270"/>
      <c r="K348" s="270"/>
      <c r="L348" s="275"/>
      <c r="M348" s="276"/>
      <c r="N348" s="277"/>
      <c r="O348" s="277"/>
      <c r="P348" s="277"/>
      <c r="Q348" s="277"/>
      <c r="R348" s="277"/>
      <c r="S348" s="277"/>
      <c r="T348" s="278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79" t="s">
        <v>177</v>
      </c>
      <c r="AU348" s="279" t="s">
        <v>92</v>
      </c>
      <c r="AV348" s="14" t="s">
        <v>92</v>
      </c>
      <c r="AW348" s="14" t="s">
        <v>32</v>
      </c>
      <c r="AX348" s="14" t="s">
        <v>76</v>
      </c>
      <c r="AY348" s="279" t="s">
        <v>168</v>
      </c>
    </row>
    <row r="349" spans="1:51" s="14" customFormat="1" ht="12">
      <c r="A349" s="14"/>
      <c r="B349" s="269"/>
      <c r="C349" s="270"/>
      <c r="D349" s="260" t="s">
        <v>177</v>
      </c>
      <c r="E349" s="271" t="s">
        <v>1</v>
      </c>
      <c r="F349" s="272" t="s">
        <v>427</v>
      </c>
      <c r="G349" s="270"/>
      <c r="H349" s="273">
        <v>2.16</v>
      </c>
      <c r="I349" s="274"/>
      <c r="J349" s="270"/>
      <c r="K349" s="270"/>
      <c r="L349" s="275"/>
      <c r="M349" s="276"/>
      <c r="N349" s="277"/>
      <c r="O349" s="277"/>
      <c r="P349" s="277"/>
      <c r="Q349" s="277"/>
      <c r="R349" s="277"/>
      <c r="S349" s="277"/>
      <c r="T349" s="278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79" t="s">
        <v>177</v>
      </c>
      <c r="AU349" s="279" t="s">
        <v>92</v>
      </c>
      <c r="AV349" s="14" t="s">
        <v>92</v>
      </c>
      <c r="AW349" s="14" t="s">
        <v>32</v>
      </c>
      <c r="AX349" s="14" t="s">
        <v>76</v>
      </c>
      <c r="AY349" s="279" t="s">
        <v>168</v>
      </c>
    </row>
    <row r="350" spans="1:51" s="14" customFormat="1" ht="12">
      <c r="A350" s="14"/>
      <c r="B350" s="269"/>
      <c r="C350" s="270"/>
      <c r="D350" s="260" t="s">
        <v>177</v>
      </c>
      <c r="E350" s="271" t="s">
        <v>1</v>
      </c>
      <c r="F350" s="272" t="s">
        <v>428</v>
      </c>
      <c r="G350" s="270"/>
      <c r="H350" s="273">
        <v>12.96</v>
      </c>
      <c r="I350" s="274"/>
      <c r="J350" s="270"/>
      <c r="K350" s="270"/>
      <c r="L350" s="275"/>
      <c r="M350" s="276"/>
      <c r="N350" s="277"/>
      <c r="O350" s="277"/>
      <c r="P350" s="277"/>
      <c r="Q350" s="277"/>
      <c r="R350" s="277"/>
      <c r="S350" s="277"/>
      <c r="T350" s="278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79" t="s">
        <v>177</v>
      </c>
      <c r="AU350" s="279" t="s">
        <v>92</v>
      </c>
      <c r="AV350" s="14" t="s">
        <v>92</v>
      </c>
      <c r="AW350" s="14" t="s">
        <v>32</v>
      </c>
      <c r="AX350" s="14" t="s">
        <v>76</v>
      </c>
      <c r="AY350" s="279" t="s">
        <v>168</v>
      </c>
    </row>
    <row r="351" spans="1:51" s="14" customFormat="1" ht="12">
      <c r="A351" s="14"/>
      <c r="B351" s="269"/>
      <c r="C351" s="270"/>
      <c r="D351" s="260" t="s">
        <v>177</v>
      </c>
      <c r="E351" s="271" t="s">
        <v>1</v>
      </c>
      <c r="F351" s="272" t="s">
        <v>429</v>
      </c>
      <c r="G351" s="270"/>
      <c r="H351" s="273">
        <v>15.12</v>
      </c>
      <c r="I351" s="274"/>
      <c r="J351" s="270"/>
      <c r="K351" s="270"/>
      <c r="L351" s="275"/>
      <c r="M351" s="276"/>
      <c r="N351" s="277"/>
      <c r="O351" s="277"/>
      <c r="P351" s="277"/>
      <c r="Q351" s="277"/>
      <c r="R351" s="277"/>
      <c r="S351" s="277"/>
      <c r="T351" s="278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79" t="s">
        <v>177</v>
      </c>
      <c r="AU351" s="279" t="s">
        <v>92</v>
      </c>
      <c r="AV351" s="14" t="s">
        <v>92</v>
      </c>
      <c r="AW351" s="14" t="s">
        <v>32</v>
      </c>
      <c r="AX351" s="14" t="s">
        <v>76</v>
      </c>
      <c r="AY351" s="279" t="s">
        <v>168</v>
      </c>
    </row>
    <row r="352" spans="1:51" s="14" customFormat="1" ht="12">
      <c r="A352" s="14"/>
      <c r="B352" s="269"/>
      <c r="C352" s="270"/>
      <c r="D352" s="260" t="s">
        <v>177</v>
      </c>
      <c r="E352" s="271" t="s">
        <v>1</v>
      </c>
      <c r="F352" s="272" t="s">
        <v>430</v>
      </c>
      <c r="G352" s="270"/>
      <c r="H352" s="273">
        <v>2.88</v>
      </c>
      <c r="I352" s="274"/>
      <c r="J352" s="270"/>
      <c r="K352" s="270"/>
      <c r="L352" s="275"/>
      <c r="M352" s="276"/>
      <c r="N352" s="277"/>
      <c r="O352" s="277"/>
      <c r="P352" s="277"/>
      <c r="Q352" s="277"/>
      <c r="R352" s="277"/>
      <c r="S352" s="277"/>
      <c r="T352" s="278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79" t="s">
        <v>177</v>
      </c>
      <c r="AU352" s="279" t="s">
        <v>92</v>
      </c>
      <c r="AV352" s="14" t="s">
        <v>92</v>
      </c>
      <c r="AW352" s="14" t="s">
        <v>32</v>
      </c>
      <c r="AX352" s="14" t="s">
        <v>76</v>
      </c>
      <c r="AY352" s="279" t="s">
        <v>168</v>
      </c>
    </row>
    <row r="353" spans="1:51" s="14" customFormat="1" ht="12">
      <c r="A353" s="14"/>
      <c r="B353" s="269"/>
      <c r="C353" s="270"/>
      <c r="D353" s="260" t="s">
        <v>177</v>
      </c>
      <c r="E353" s="271" t="s">
        <v>1</v>
      </c>
      <c r="F353" s="272" t="s">
        <v>431</v>
      </c>
      <c r="G353" s="270"/>
      <c r="H353" s="273">
        <v>9.09</v>
      </c>
      <c r="I353" s="274"/>
      <c r="J353" s="270"/>
      <c r="K353" s="270"/>
      <c r="L353" s="275"/>
      <c r="M353" s="276"/>
      <c r="N353" s="277"/>
      <c r="O353" s="277"/>
      <c r="P353" s="277"/>
      <c r="Q353" s="277"/>
      <c r="R353" s="277"/>
      <c r="S353" s="277"/>
      <c r="T353" s="278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79" t="s">
        <v>177</v>
      </c>
      <c r="AU353" s="279" t="s">
        <v>92</v>
      </c>
      <c r="AV353" s="14" t="s">
        <v>92</v>
      </c>
      <c r="AW353" s="14" t="s">
        <v>32</v>
      </c>
      <c r="AX353" s="14" t="s">
        <v>76</v>
      </c>
      <c r="AY353" s="279" t="s">
        <v>168</v>
      </c>
    </row>
    <row r="354" spans="1:51" s="15" customFormat="1" ht="12">
      <c r="A354" s="15"/>
      <c r="B354" s="280"/>
      <c r="C354" s="281"/>
      <c r="D354" s="260" t="s">
        <v>177</v>
      </c>
      <c r="E354" s="282" t="s">
        <v>1</v>
      </c>
      <c r="F354" s="283" t="s">
        <v>210</v>
      </c>
      <c r="G354" s="281"/>
      <c r="H354" s="284">
        <v>96.84</v>
      </c>
      <c r="I354" s="285"/>
      <c r="J354" s="281"/>
      <c r="K354" s="281"/>
      <c r="L354" s="286"/>
      <c r="M354" s="287"/>
      <c r="N354" s="288"/>
      <c r="O354" s="288"/>
      <c r="P354" s="288"/>
      <c r="Q354" s="288"/>
      <c r="R354" s="288"/>
      <c r="S354" s="288"/>
      <c r="T354" s="289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90" t="s">
        <v>177</v>
      </c>
      <c r="AU354" s="290" t="s">
        <v>92</v>
      </c>
      <c r="AV354" s="15" t="s">
        <v>175</v>
      </c>
      <c r="AW354" s="15" t="s">
        <v>32</v>
      </c>
      <c r="AX354" s="15" t="s">
        <v>84</v>
      </c>
      <c r="AY354" s="290" t="s">
        <v>168</v>
      </c>
    </row>
    <row r="355" spans="1:65" s="2" customFormat="1" ht="16.5" customHeight="1">
      <c r="A355" s="39"/>
      <c r="B355" s="40"/>
      <c r="C355" s="245" t="s">
        <v>432</v>
      </c>
      <c r="D355" s="245" t="s">
        <v>170</v>
      </c>
      <c r="E355" s="246" t="s">
        <v>433</v>
      </c>
      <c r="F355" s="247" t="s">
        <v>434</v>
      </c>
      <c r="G355" s="248" t="s">
        <v>173</v>
      </c>
      <c r="H355" s="249">
        <v>636</v>
      </c>
      <c r="I355" s="250"/>
      <c r="J355" s="251">
        <f>ROUND(I355*H355,2)</f>
        <v>0</v>
      </c>
      <c r="K355" s="247" t="s">
        <v>174</v>
      </c>
      <c r="L355" s="45"/>
      <c r="M355" s="252" t="s">
        <v>1</v>
      </c>
      <c r="N355" s="253" t="s">
        <v>42</v>
      </c>
      <c r="O355" s="92"/>
      <c r="P355" s="254">
        <f>O355*H355</f>
        <v>0</v>
      </c>
      <c r="Q355" s="254">
        <v>0</v>
      </c>
      <c r="R355" s="254">
        <f>Q355*H355</f>
        <v>0</v>
      </c>
      <c r="S355" s="254">
        <v>0</v>
      </c>
      <c r="T355" s="255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56" t="s">
        <v>175</v>
      </c>
      <c r="AT355" s="256" t="s">
        <v>170</v>
      </c>
      <c r="AU355" s="256" t="s">
        <v>92</v>
      </c>
      <c r="AY355" s="18" t="s">
        <v>168</v>
      </c>
      <c r="BE355" s="257">
        <f>IF(N355="základní",J355,0)</f>
        <v>0</v>
      </c>
      <c r="BF355" s="257">
        <f>IF(N355="snížená",J355,0)</f>
        <v>0</v>
      </c>
      <c r="BG355" s="257">
        <f>IF(N355="zákl. přenesená",J355,0)</f>
        <v>0</v>
      </c>
      <c r="BH355" s="257">
        <f>IF(N355="sníž. přenesená",J355,0)</f>
        <v>0</v>
      </c>
      <c r="BI355" s="257">
        <f>IF(N355="nulová",J355,0)</f>
        <v>0</v>
      </c>
      <c r="BJ355" s="18" t="s">
        <v>92</v>
      </c>
      <c r="BK355" s="257">
        <f>ROUND(I355*H355,2)</f>
        <v>0</v>
      </c>
      <c r="BL355" s="18" t="s">
        <v>175</v>
      </c>
      <c r="BM355" s="256" t="s">
        <v>435</v>
      </c>
    </row>
    <row r="356" spans="1:65" s="2" customFormat="1" ht="21.75" customHeight="1">
      <c r="A356" s="39"/>
      <c r="B356" s="40"/>
      <c r="C356" s="245" t="s">
        <v>436</v>
      </c>
      <c r="D356" s="245" t="s">
        <v>170</v>
      </c>
      <c r="E356" s="246" t="s">
        <v>437</v>
      </c>
      <c r="F356" s="247" t="s">
        <v>438</v>
      </c>
      <c r="G356" s="248" t="s">
        <v>173</v>
      </c>
      <c r="H356" s="249">
        <v>44.58</v>
      </c>
      <c r="I356" s="250"/>
      <c r="J356" s="251">
        <f>ROUND(I356*H356,2)</f>
        <v>0</v>
      </c>
      <c r="K356" s="247" t="s">
        <v>174</v>
      </c>
      <c r="L356" s="45"/>
      <c r="M356" s="252" t="s">
        <v>1</v>
      </c>
      <c r="N356" s="253" t="s">
        <v>42</v>
      </c>
      <c r="O356" s="92"/>
      <c r="P356" s="254">
        <f>O356*H356</f>
        <v>0</v>
      </c>
      <c r="Q356" s="254">
        <v>0.04984</v>
      </c>
      <c r="R356" s="254">
        <f>Q356*H356</f>
        <v>2.2218672</v>
      </c>
      <c r="S356" s="254">
        <v>0</v>
      </c>
      <c r="T356" s="255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56" t="s">
        <v>175</v>
      </c>
      <c r="AT356" s="256" t="s">
        <v>170</v>
      </c>
      <c r="AU356" s="256" t="s">
        <v>92</v>
      </c>
      <c r="AY356" s="18" t="s">
        <v>168</v>
      </c>
      <c r="BE356" s="257">
        <f>IF(N356="základní",J356,0)</f>
        <v>0</v>
      </c>
      <c r="BF356" s="257">
        <f>IF(N356="snížená",J356,0)</f>
        <v>0</v>
      </c>
      <c r="BG356" s="257">
        <f>IF(N356="zákl. přenesená",J356,0)</f>
        <v>0</v>
      </c>
      <c r="BH356" s="257">
        <f>IF(N356="sníž. přenesená",J356,0)</f>
        <v>0</v>
      </c>
      <c r="BI356" s="257">
        <f>IF(N356="nulová",J356,0)</f>
        <v>0</v>
      </c>
      <c r="BJ356" s="18" t="s">
        <v>92</v>
      </c>
      <c r="BK356" s="257">
        <f>ROUND(I356*H356,2)</f>
        <v>0</v>
      </c>
      <c r="BL356" s="18" t="s">
        <v>175</v>
      </c>
      <c r="BM356" s="256" t="s">
        <v>439</v>
      </c>
    </row>
    <row r="357" spans="1:51" s="13" customFormat="1" ht="12">
      <c r="A357" s="13"/>
      <c r="B357" s="258"/>
      <c r="C357" s="259"/>
      <c r="D357" s="260" t="s">
        <v>177</v>
      </c>
      <c r="E357" s="261" t="s">
        <v>1</v>
      </c>
      <c r="F357" s="262" t="s">
        <v>440</v>
      </c>
      <c r="G357" s="259"/>
      <c r="H357" s="261" t="s">
        <v>1</v>
      </c>
      <c r="I357" s="263"/>
      <c r="J357" s="259"/>
      <c r="K357" s="259"/>
      <c r="L357" s="264"/>
      <c r="M357" s="265"/>
      <c r="N357" s="266"/>
      <c r="O357" s="266"/>
      <c r="P357" s="266"/>
      <c r="Q357" s="266"/>
      <c r="R357" s="266"/>
      <c r="S357" s="266"/>
      <c r="T357" s="267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8" t="s">
        <v>177</v>
      </c>
      <c r="AU357" s="268" t="s">
        <v>92</v>
      </c>
      <c r="AV357" s="13" t="s">
        <v>84</v>
      </c>
      <c r="AW357" s="13" t="s">
        <v>32</v>
      </c>
      <c r="AX357" s="13" t="s">
        <v>76</v>
      </c>
      <c r="AY357" s="268" t="s">
        <v>168</v>
      </c>
    </row>
    <row r="358" spans="1:51" s="14" customFormat="1" ht="12">
      <c r="A358" s="14"/>
      <c r="B358" s="269"/>
      <c r="C358" s="270"/>
      <c r="D358" s="260" t="s">
        <v>177</v>
      </c>
      <c r="E358" s="271" t="s">
        <v>1</v>
      </c>
      <c r="F358" s="272" t="s">
        <v>441</v>
      </c>
      <c r="G358" s="270"/>
      <c r="H358" s="273">
        <v>13.56</v>
      </c>
      <c r="I358" s="274"/>
      <c r="J358" s="270"/>
      <c r="K358" s="270"/>
      <c r="L358" s="275"/>
      <c r="M358" s="276"/>
      <c r="N358" s="277"/>
      <c r="O358" s="277"/>
      <c r="P358" s="277"/>
      <c r="Q358" s="277"/>
      <c r="R358" s="277"/>
      <c r="S358" s="277"/>
      <c r="T358" s="278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79" t="s">
        <v>177</v>
      </c>
      <c r="AU358" s="279" t="s">
        <v>92</v>
      </c>
      <c r="AV358" s="14" t="s">
        <v>92</v>
      </c>
      <c r="AW358" s="14" t="s">
        <v>32</v>
      </c>
      <c r="AX358" s="14" t="s">
        <v>76</v>
      </c>
      <c r="AY358" s="279" t="s">
        <v>168</v>
      </c>
    </row>
    <row r="359" spans="1:51" s="14" customFormat="1" ht="12">
      <c r="A359" s="14"/>
      <c r="B359" s="269"/>
      <c r="C359" s="270"/>
      <c r="D359" s="260" t="s">
        <v>177</v>
      </c>
      <c r="E359" s="271" t="s">
        <v>1</v>
      </c>
      <c r="F359" s="272" t="s">
        <v>442</v>
      </c>
      <c r="G359" s="270"/>
      <c r="H359" s="273">
        <v>31.02</v>
      </c>
      <c r="I359" s="274"/>
      <c r="J359" s="270"/>
      <c r="K359" s="270"/>
      <c r="L359" s="275"/>
      <c r="M359" s="276"/>
      <c r="N359" s="277"/>
      <c r="O359" s="277"/>
      <c r="P359" s="277"/>
      <c r="Q359" s="277"/>
      <c r="R359" s="277"/>
      <c r="S359" s="277"/>
      <c r="T359" s="278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79" t="s">
        <v>177</v>
      </c>
      <c r="AU359" s="279" t="s">
        <v>92</v>
      </c>
      <c r="AV359" s="14" t="s">
        <v>92</v>
      </c>
      <c r="AW359" s="14" t="s">
        <v>32</v>
      </c>
      <c r="AX359" s="14" t="s">
        <v>76</v>
      </c>
      <c r="AY359" s="279" t="s">
        <v>168</v>
      </c>
    </row>
    <row r="360" spans="1:51" s="15" customFormat="1" ht="12">
      <c r="A360" s="15"/>
      <c r="B360" s="280"/>
      <c r="C360" s="281"/>
      <c r="D360" s="260" t="s">
        <v>177</v>
      </c>
      <c r="E360" s="282" t="s">
        <v>1</v>
      </c>
      <c r="F360" s="283" t="s">
        <v>210</v>
      </c>
      <c r="G360" s="281"/>
      <c r="H360" s="284">
        <v>44.58</v>
      </c>
      <c r="I360" s="285"/>
      <c r="J360" s="281"/>
      <c r="K360" s="281"/>
      <c r="L360" s="286"/>
      <c r="M360" s="287"/>
      <c r="N360" s="288"/>
      <c r="O360" s="288"/>
      <c r="P360" s="288"/>
      <c r="Q360" s="288"/>
      <c r="R360" s="288"/>
      <c r="S360" s="288"/>
      <c r="T360" s="289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90" t="s">
        <v>177</v>
      </c>
      <c r="AU360" s="290" t="s">
        <v>92</v>
      </c>
      <c r="AV360" s="15" t="s">
        <v>175</v>
      </c>
      <c r="AW360" s="15" t="s">
        <v>32</v>
      </c>
      <c r="AX360" s="15" t="s">
        <v>84</v>
      </c>
      <c r="AY360" s="290" t="s">
        <v>168</v>
      </c>
    </row>
    <row r="361" spans="1:65" s="2" customFormat="1" ht="16.5" customHeight="1">
      <c r="A361" s="39"/>
      <c r="B361" s="40"/>
      <c r="C361" s="245" t="s">
        <v>443</v>
      </c>
      <c r="D361" s="245" t="s">
        <v>170</v>
      </c>
      <c r="E361" s="246" t="s">
        <v>444</v>
      </c>
      <c r="F361" s="247" t="s">
        <v>445</v>
      </c>
      <c r="G361" s="248" t="s">
        <v>182</v>
      </c>
      <c r="H361" s="249">
        <v>9.496</v>
      </c>
      <c r="I361" s="250"/>
      <c r="J361" s="251">
        <f>ROUND(I361*H361,2)</f>
        <v>0</v>
      </c>
      <c r="K361" s="247" t="s">
        <v>174</v>
      </c>
      <c r="L361" s="45"/>
      <c r="M361" s="252" t="s">
        <v>1</v>
      </c>
      <c r="N361" s="253" t="s">
        <v>42</v>
      </c>
      <c r="O361" s="92"/>
      <c r="P361" s="254">
        <f>O361*H361</f>
        <v>0</v>
      </c>
      <c r="Q361" s="254">
        <v>1.98</v>
      </c>
      <c r="R361" s="254">
        <f>Q361*H361</f>
        <v>18.80208</v>
      </c>
      <c r="S361" s="254">
        <v>0</v>
      </c>
      <c r="T361" s="255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56" t="s">
        <v>175</v>
      </c>
      <c r="AT361" s="256" t="s">
        <v>170</v>
      </c>
      <c r="AU361" s="256" t="s">
        <v>92</v>
      </c>
      <c r="AY361" s="18" t="s">
        <v>168</v>
      </c>
      <c r="BE361" s="257">
        <f>IF(N361="základní",J361,0)</f>
        <v>0</v>
      </c>
      <c r="BF361" s="257">
        <f>IF(N361="snížená",J361,0)</f>
        <v>0</v>
      </c>
      <c r="BG361" s="257">
        <f>IF(N361="zákl. přenesená",J361,0)</f>
        <v>0</v>
      </c>
      <c r="BH361" s="257">
        <f>IF(N361="sníž. přenesená",J361,0)</f>
        <v>0</v>
      </c>
      <c r="BI361" s="257">
        <f>IF(N361="nulová",J361,0)</f>
        <v>0</v>
      </c>
      <c r="BJ361" s="18" t="s">
        <v>92</v>
      </c>
      <c r="BK361" s="257">
        <f>ROUND(I361*H361,2)</f>
        <v>0</v>
      </c>
      <c r="BL361" s="18" t="s">
        <v>175</v>
      </c>
      <c r="BM361" s="256" t="s">
        <v>446</v>
      </c>
    </row>
    <row r="362" spans="1:51" s="14" customFormat="1" ht="12">
      <c r="A362" s="14"/>
      <c r="B362" s="269"/>
      <c r="C362" s="270"/>
      <c r="D362" s="260" t="s">
        <v>177</v>
      </c>
      <c r="E362" s="271" t="s">
        <v>1</v>
      </c>
      <c r="F362" s="272" t="s">
        <v>447</v>
      </c>
      <c r="G362" s="270"/>
      <c r="H362" s="273">
        <v>9.496</v>
      </c>
      <c r="I362" s="274"/>
      <c r="J362" s="270"/>
      <c r="K362" s="270"/>
      <c r="L362" s="275"/>
      <c r="M362" s="276"/>
      <c r="N362" s="277"/>
      <c r="O362" s="277"/>
      <c r="P362" s="277"/>
      <c r="Q362" s="277"/>
      <c r="R362" s="277"/>
      <c r="S362" s="277"/>
      <c r="T362" s="278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79" t="s">
        <v>177</v>
      </c>
      <c r="AU362" s="279" t="s">
        <v>92</v>
      </c>
      <c r="AV362" s="14" t="s">
        <v>92</v>
      </c>
      <c r="AW362" s="14" t="s">
        <v>32</v>
      </c>
      <c r="AX362" s="14" t="s">
        <v>84</v>
      </c>
      <c r="AY362" s="279" t="s">
        <v>168</v>
      </c>
    </row>
    <row r="363" spans="1:65" s="2" customFormat="1" ht="21.75" customHeight="1">
      <c r="A363" s="39"/>
      <c r="B363" s="40"/>
      <c r="C363" s="245" t="s">
        <v>448</v>
      </c>
      <c r="D363" s="245" t="s">
        <v>170</v>
      </c>
      <c r="E363" s="246" t="s">
        <v>449</v>
      </c>
      <c r="F363" s="247" t="s">
        <v>450</v>
      </c>
      <c r="G363" s="248" t="s">
        <v>173</v>
      </c>
      <c r="H363" s="249">
        <v>63.305</v>
      </c>
      <c r="I363" s="250"/>
      <c r="J363" s="251">
        <f>ROUND(I363*H363,2)</f>
        <v>0</v>
      </c>
      <c r="K363" s="247" t="s">
        <v>174</v>
      </c>
      <c r="L363" s="45"/>
      <c r="M363" s="252" t="s">
        <v>1</v>
      </c>
      <c r="N363" s="253" t="s">
        <v>42</v>
      </c>
      <c r="O363" s="92"/>
      <c r="P363" s="254">
        <f>O363*H363</f>
        <v>0</v>
      </c>
      <c r="Q363" s="254">
        <v>0.26141</v>
      </c>
      <c r="R363" s="254">
        <f>Q363*H363</f>
        <v>16.54856005</v>
      </c>
      <c r="S363" s="254">
        <v>0</v>
      </c>
      <c r="T363" s="255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56" t="s">
        <v>175</v>
      </c>
      <c r="AT363" s="256" t="s">
        <v>170</v>
      </c>
      <c r="AU363" s="256" t="s">
        <v>92</v>
      </c>
      <c r="AY363" s="18" t="s">
        <v>168</v>
      </c>
      <c r="BE363" s="257">
        <f>IF(N363="základní",J363,0)</f>
        <v>0</v>
      </c>
      <c r="BF363" s="257">
        <f>IF(N363="snížená",J363,0)</f>
        <v>0</v>
      </c>
      <c r="BG363" s="257">
        <f>IF(N363="zákl. přenesená",J363,0)</f>
        <v>0</v>
      </c>
      <c r="BH363" s="257">
        <f>IF(N363="sníž. přenesená",J363,0)</f>
        <v>0</v>
      </c>
      <c r="BI363" s="257">
        <f>IF(N363="nulová",J363,0)</f>
        <v>0</v>
      </c>
      <c r="BJ363" s="18" t="s">
        <v>92</v>
      </c>
      <c r="BK363" s="257">
        <f>ROUND(I363*H363,2)</f>
        <v>0</v>
      </c>
      <c r="BL363" s="18" t="s">
        <v>175</v>
      </c>
      <c r="BM363" s="256" t="s">
        <v>451</v>
      </c>
    </row>
    <row r="364" spans="1:51" s="13" customFormat="1" ht="12">
      <c r="A364" s="13"/>
      <c r="B364" s="258"/>
      <c r="C364" s="259"/>
      <c r="D364" s="260" t="s">
        <v>177</v>
      </c>
      <c r="E364" s="261" t="s">
        <v>1</v>
      </c>
      <c r="F364" s="262" t="s">
        <v>452</v>
      </c>
      <c r="G364" s="259"/>
      <c r="H364" s="261" t="s">
        <v>1</v>
      </c>
      <c r="I364" s="263"/>
      <c r="J364" s="259"/>
      <c r="K364" s="259"/>
      <c r="L364" s="264"/>
      <c r="M364" s="265"/>
      <c r="N364" s="266"/>
      <c r="O364" s="266"/>
      <c r="P364" s="266"/>
      <c r="Q364" s="266"/>
      <c r="R364" s="266"/>
      <c r="S364" s="266"/>
      <c r="T364" s="267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68" t="s">
        <v>177</v>
      </c>
      <c r="AU364" s="268" t="s">
        <v>92</v>
      </c>
      <c r="AV364" s="13" t="s">
        <v>84</v>
      </c>
      <c r="AW364" s="13" t="s">
        <v>32</v>
      </c>
      <c r="AX364" s="13" t="s">
        <v>76</v>
      </c>
      <c r="AY364" s="268" t="s">
        <v>168</v>
      </c>
    </row>
    <row r="365" spans="1:51" s="14" customFormat="1" ht="12">
      <c r="A365" s="14"/>
      <c r="B365" s="269"/>
      <c r="C365" s="270"/>
      <c r="D365" s="260" t="s">
        <v>177</v>
      </c>
      <c r="E365" s="271" t="s">
        <v>1</v>
      </c>
      <c r="F365" s="272" t="s">
        <v>179</v>
      </c>
      <c r="G365" s="270"/>
      <c r="H365" s="273">
        <v>63.305</v>
      </c>
      <c r="I365" s="274"/>
      <c r="J365" s="270"/>
      <c r="K365" s="270"/>
      <c r="L365" s="275"/>
      <c r="M365" s="276"/>
      <c r="N365" s="277"/>
      <c r="O365" s="277"/>
      <c r="P365" s="277"/>
      <c r="Q365" s="277"/>
      <c r="R365" s="277"/>
      <c r="S365" s="277"/>
      <c r="T365" s="278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79" t="s">
        <v>177</v>
      </c>
      <c r="AU365" s="279" t="s">
        <v>92</v>
      </c>
      <c r="AV365" s="14" t="s">
        <v>92</v>
      </c>
      <c r="AW365" s="14" t="s">
        <v>32</v>
      </c>
      <c r="AX365" s="14" t="s">
        <v>84</v>
      </c>
      <c r="AY365" s="279" t="s">
        <v>168</v>
      </c>
    </row>
    <row r="366" spans="1:65" s="2" customFormat="1" ht="21.75" customHeight="1">
      <c r="A366" s="39"/>
      <c r="B366" s="40"/>
      <c r="C366" s="245" t="s">
        <v>453</v>
      </c>
      <c r="D366" s="245" t="s">
        <v>170</v>
      </c>
      <c r="E366" s="246" t="s">
        <v>454</v>
      </c>
      <c r="F366" s="247" t="s">
        <v>455</v>
      </c>
      <c r="G366" s="248" t="s">
        <v>234</v>
      </c>
      <c r="H366" s="249">
        <v>127</v>
      </c>
      <c r="I366" s="250"/>
      <c r="J366" s="251">
        <f>ROUND(I366*H366,2)</f>
        <v>0</v>
      </c>
      <c r="K366" s="247" t="s">
        <v>174</v>
      </c>
      <c r="L366" s="45"/>
      <c r="M366" s="252" t="s">
        <v>1</v>
      </c>
      <c r="N366" s="253" t="s">
        <v>42</v>
      </c>
      <c r="O366" s="92"/>
      <c r="P366" s="254">
        <f>O366*H366</f>
        <v>0</v>
      </c>
      <c r="Q366" s="254">
        <v>0.12895</v>
      </c>
      <c r="R366" s="254">
        <f>Q366*H366</f>
        <v>16.37665</v>
      </c>
      <c r="S366" s="254">
        <v>0</v>
      </c>
      <c r="T366" s="255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56" t="s">
        <v>175</v>
      </c>
      <c r="AT366" s="256" t="s">
        <v>170</v>
      </c>
      <c r="AU366" s="256" t="s">
        <v>92</v>
      </c>
      <c r="AY366" s="18" t="s">
        <v>168</v>
      </c>
      <c r="BE366" s="257">
        <f>IF(N366="základní",J366,0)</f>
        <v>0</v>
      </c>
      <c r="BF366" s="257">
        <f>IF(N366="snížená",J366,0)</f>
        <v>0</v>
      </c>
      <c r="BG366" s="257">
        <f>IF(N366="zákl. přenesená",J366,0)</f>
        <v>0</v>
      </c>
      <c r="BH366" s="257">
        <f>IF(N366="sníž. přenesená",J366,0)</f>
        <v>0</v>
      </c>
      <c r="BI366" s="257">
        <f>IF(N366="nulová",J366,0)</f>
        <v>0</v>
      </c>
      <c r="BJ366" s="18" t="s">
        <v>92</v>
      </c>
      <c r="BK366" s="257">
        <f>ROUND(I366*H366,2)</f>
        <v>0</v>
      </c>
      <c r="BL366" s="18" t="s">
        <v>175</v>
      </c>
      <c r="BM366" s="256" t="s">
        <v>456</v>
      </c>
    </row>
    <row r="367" spans="1:51" s="14" customFormat="1" ht="12">
      <c r="A367" s="14"/>
      <c r="B367" s="269"/>
      <c r="C367" s="270"/>
      <c r="D367" s="260" t="s">
        <v>177</v>
      </c>
      <c r="E367" s="271" t="s">
        <v>1</v>
      </c>
      <c r="F367" s="272" t="s">
        <v>457</v>
      </c>
      <c r="G367" s="270"/>
      <c r="H367" s="273">
        <v>126.61</v>
      </c>
      <c r="I367" s="274"/>
      <c r="J367" s="270"/>
      <c r="K367" s="270"/>
      <c r="L367" s="275"/>
      <c r="M367" s="276"/>
      <c r="N367" s="277"/>
      <c r="O367" s="277"/>
      <c r="P367" s="277"/>
      <c r="Q367" s="277"/>
      <c r="R367" s="277"/>
      <c r="S367" s="277"/>
      <c r="T367" s="278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79" t="s">
        <v>177</v>
      </c>
      <c r="AU367" s="279" t="s">
        <v>92</v>
      </c>
      <c r="AV367" s="14" t="s">
        <v>92</v>
      </c>
      <c r="AW367" s="14" t="s">
        <v>32</v>
      </c>
      <c r="AX367" s="14" t="s">
        <v>76</v>
      </c>
      <c r="AY367" s="279" t="s">
        <v>168</v>
      </c>
    </row>
    <row r="368" spans="1:51" s="14" customFormat="1" ht="12">
      <c r="A368" s="14"/>
      <c r="B368" s="269"/>
      <c r="C368" s="270"/>
      <c r="D368" s="260" t="s">
        <v>177</v>
      </c>
      <c r="E368" s="271" t="s">
        <v>1</v>
      </c>
      <c r="F368" s="272" t="s">
        <v>458</v>
      </c>
      <c r="G368" s="270"/>
      <c r="H368" s="273">
        <v>127</v>
      </c>
      <c r="I368" s="274"/>
      <c r="J368" s="270"/>
      <c r="K368" s="270"/>
      <c r="L368" s="275"/>
      <c r="M368" s="276"/>
      <c r="N368" s="277"/>
      <c r="O368" s="277"/>
      <c r="P368" s="277"/>
      <c r="Q368" s="277"/>
      <c r="R368" s="277"/>
      <c r="S368" s="277"/>
      <c r="T368" s="278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79" t="s">
        <v>177</v>
      </c>
      <c r="AU368" s="279" t="s">
        <v>92</v>
      </c>
      <c r="AV368" s="14" t="s">
        <v>92</v>
      </c>
      <c r="AW368" s="14" t="s">
        <v>32</v>
      </c>
      <c r="AX368" s="14" t="s">
        <v>84</v>
      </c>
      <c r="AY368" s="279" t="s">
        <v>168</v>
      </c>
    </row>
    <row r="369" spans="1:63" s="12" customFormat="1" ht="22.8" customHeight="1">
      <c r="A369" s="12"/>
      <c r="B369" s="229"/>
      <c r="C369" s="230"/>
      <c r="D369" s="231" t="s">
        <v>75</v>
      </c>
      <c r="E369" s="243" t="s">
        <v>217</v>
      </c>
      <c r="F369" s="243" t="s">
        <v>459</v>
      </c>
      <c r="G369" s="230"/>
      <c r="H369" s="230"/>
      <c r="I369" s="233"/>
      <c r="J369" s="244">
        <f>BK369</f>
        <v>0</v>
      </c>
      <c r="K369" s="230"/>
      <c r="L369" s="235"/>
      <c r="M369" s="236"/>
      <c r="N369" s="237"/>
      <c r="O369" s="237"/>
      <c r="P369" s="238">
        <f>SUM(P370:P407)</f>
        <v>0</v>
      </c>
      <c r="Q369" s="237"/>
      <c r="R369" s="238">
        <f>SUM(R370:R407)</f>
        <v>0.042048</v>
      </c>
      <c r="S369" s="237"/>
      <c r="T369" s="239">
        <f>SUM(T370:T407)</f>
        <v>11.97465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40" t="s">
        <v>84</v>
      </c>
      <c r="AT369" s="241" t="s">
        <v>75</v>
      </c>
      <c r="AU369" s="241" t="s">
        <v>84</v>
      </c>
      <c r="AY369" s="240" t="s">
        <v>168</v>
      </c>
      <c r="BK369" s="242">
        <f>SUM(BK370:BK407)</f>
        <v>0</v>
      </c>
    </row>
    <row r="370" spans="1:65" s="2" customFormat="1" ht="21.75" customHeight="1">
      <c r="A370" s="39"/>
      <c r="B370" s="40"/>
      <c r="C370" s="245" t="s">
        <v>460</v>
      </c>
      <c r="D370" s="245" t="s">
        <v>170</v>
      </c>
      <c r="E370" s="246" t="s">
        <v>461</v>
      </c>
      <c r="F370" s="247" t="s">
        <v>462</v>
      </c>
      <c r="G370" s="248" t="s">
        <v>173</v>
      </c>
      <c r="H370" s="249">
        <v>508.52</v>
      </c>
      <c r="I370" s="250"/>
      <c r="J370" s="251">
        <f>ROUND(I370*H370,2)</f>
        <v>0</v>
      </c>
      <c r="K370" s="247" t="s">
        <v>174</v>
      </c>
      <c r="L370" s="45"/>
      <c r="M370" s="252" t="s">
        <v>1</v>
      </c>
      <c r="N370" s="253" t="s">
        <v>42</v>
      </c>
      <c r="O370" s="92"/>
      <c r="P370" s="254">
        <f>O370*H370</f>
        <v>0</v>
      </c>
      <c r="Q370" s="254">
        <v>0</v>
      </c>
      <c r="R370" s="254">
        <f>Q370*H370</f>
        <v>0</v>
      </c>
      <c r="S370" s="254">
        <v>0</v>
      </c>
      <c r="T370" s="255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56" t="s">
        <v>175</v>
      </c>
      <c r="AT370" s="256" t="s">
        <v>170</v>
      </c>
      <c r="AU370" s="256" t="s">
        <v>92</v>
      </c>
      <c r="AY370" s="18" t="s">
        <v>168</v>
      </c>
      <c r="BE370" s="257">
        <f>IF(N370="základní",J370,0)</f>
        <v>0</v>
      </c>
      <c r="BF370" s="257">
        <f>IF(N370="snížená",J370,0)</f>
        <v>0</v>
      </c>
      <c r="BG370" s="257">
        <f>IF(N370="zákl. přenesená",J370,0)</f>
        <v>0</v>
      </c>
      <c r="BH370" s="257">
        <f>IF(N370="sníž. přenesená",J370,0)</f>
        <v>0</v>
      </c>
      <c r="BI370" s="257">
        <f>IF(N370="nulová",J370,0)</f>
        <v>0</v>
      </c>
      <c r="BJ370" s="18" t="s">
        <v>92</v>
      </c>
      <c r="BK370" s="257">
        <f>ROUND(I370*H370,2)</f>
        <v>0</v>
      </c>
      <c r="BL370" s="18" t="s">
        <v>175</v>
      </c>
      <c r="BM370" s="256" t="s">
        <v>463</v>
      </c>
    </row>
    <row r="371" spans="1:51" s="14" customFormat="1" ht="12">
      <c r="A371" s="14"/>
      <c r="B371" s="269"/>
      <c r="C371" s="270"/>
      <c r="D371" s="260" t="s">
        <v>177</v>
      </c>
      <c r="E371" s="271" t="s">
        <v>1</v>
      </c>
      <c r="F371" s="272" t="s">
        <v>464</v>
      </c>
      <c r="G371" s="270"/>
      <c r="H371" s="273">
        <v>356.84</v>
      </c>
      <c r="I371" s="274"/>
      <c r="J371" s="270"/>
      <c r="K371" s="270"/>
      <c r="L371" s="275"/>
      <c r="M371" s="276"/>
      <c r="N371" s="277"/>
      <c r="O371" s="277"/>
      <c r="P371" s="277"/>
      <c r="Q371" s="277"/>
      <c r="R371" s="277"/>
      <c r="S371" s="277"/>
      <c r="T371" s="278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79" t="s">
        <v>177</v>
      </c>
      <c r="AU371" s="279" t="s">
        <v>92</v>
      </c>
      <c r="AV371" s="14" t="s">
        <v>92</v>
      </c>
      <c r="AW371" s="14" t="s">
        <v>32</v>
      </c>
      <c r="AX371" s="14" t="s">
        <v>76</v>
      </c>
      <c r="AY371" s="279" t="s">
        <v>168</v>
      </c>
    </row>
    <row r="372" spans="1:51" s="14" customFormat="1" ht="12">
      <c r="A372" s="14"/>
      <c r="B372" s="269"/>
      <c r="C372" s="270"/>
      <c r="D372" s="260" t="s">
        <v>177</v>
      </c>
      <c r="E372" s="271" t="s">
        <v>1</v>
      </c>
      <c r="F372" s="272" t="s">
        <v>465</v>
      </c>
      <c r="G372" s="270"/>
      <c r="H372" s="273">
        <v>66</v>
      </c>
      <c r="I372" s="274"/>
      <c r="J372" s="270"/>
      <c r="K372" s="270"/>
      <c r="L372" s="275"/>
      <c r="M372" s="276"/>
      <c r="N372" s="277"/>
      <c r="O372" s="277"/>
      <c r="P372" s="277"/>
      <c r="Q372" s="277"/>
      <c r="R372" s="277"/>
      <c r="S372" s="277"/>
      <c r="T372" s="278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79" t="s">
        <v>177</v>
      </c>
      <c r="AU372" s="279" t="s">
        <v>92</v>
      </c>
      <c r="AV372" s="14" t="s">
        <v>92</v>
      </c>
      <c r="AW372" s="14" t="s">
        <v>32</v>
      </c>
      <c r="AX372" s="14" t="s">
        <v>76</v>
      </c>
      <c r="AY372" s="279" t="s">
        <v>168</v>
      </c>
    </row>
    <row r="373" spans="1:51" s="14" customFormat="1" ht="12">
      <c r="A373" s="14"/>
      <c r="B373" s="269"/>
      <c r="C373" s="270"/>
      <c r="D373" s="260" t="s">
        <v>177</v>
      </c>
      <c r="E373" s="271" t="s">
        <v>1</v>
      </c>
      <c r="F373" s="272" t="s">
        <v>466</v>
      </c>
      <c r="G373" s="270"/>
      <c r="H373" s="273">
        <v>85.68</v>
      </c>
      <c r="I373" s="274"/>
      <c r="J373" s="270"/>
      <c r="K373" s="270"/>
      <c r="L373" s="275"/>
      <c r="M373" s="276"/>
      <c r="N373" s="277"/>
      <c r="O373" s="277"/>
      <c r="P373" s="277"/>
      <c r="Q373" s="277"/>
      <c r="R373" s="277"/>
      <c r="S373" s="277"/>
      <c r="T373" s="278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79" t="s">
        <v>177</v>
      </c>
      <c r="AU373" s="279" t="s">
        <v>92</v>
      </c>
      <c r="AV373" s="14" t="s">
        <v>92</v>
      </c>
      <c r="AW373" s="14" t="s">
        <v>32</v>
      </c>
      <c r="AX373" s="14" t="s">
        <v>76</v>
      </c>
      <c r="AY373" s="279" t="s">
        <v>168</v>
      </c>
    </row>
    <row r="374" spans="1:51" s="15" customFormat="1" ht="12">
      <c r="A374" s="15"/>
      <c r="B374" s="280"/>
      <c r="C374" s="281"/>
      <c r="D374" s="260" t="s">
        <v>177</v>
      </c>
      <c r="E374" s="282" t="s">
        <v>123</v>
      </c>
      <c r="F374" s="283" t="s">
        <v>210</v>
      </c>
      <c r="G374" s="281"/>
      <c r="H374" s="284">
        <v>508.52</v>
      </c>
      <c r="I374" s="285"/>
      <c r="J374" s="281"/>
      <c r="K374" s="281"/>
      <c r="L374" s="286"/>
      <c r="M374" s="287"/>
      <c r="N374" s="288"/>
      <c r="O374" s="288"/>
      <c r="P374" s="288"/>
      <c r="Q374" s="288"/>
      <c r="R374" s="288"/>
      <c r="S374" s="288"/>
      <c r="T374" s="289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90" t="s">
        <v>177</v>
      </c>
      <c r="AU374" s="290" t="s">
        <v>92</v>
      </c>
      <c r="AV374" s="15" t="s">
        <v>175</v>
      </c>
      <c r="AW374" s="15" t="s">
        <v>32</v>
      </c>
      <c r="AX374" s="15" t="s">
        <v>84</v>
      </c>
      <c r="AY374" s="290" t="s">
        <v>168</v>
      </c>
    </row>
    <row r="375" spans="1:65" s="2" customFormat="1" ht="21.75" customHeight="1">
      <c r="A375" s="39"/>
      <c r="B375" s="40"/>
      <c r="C375" s="245" t="s">
        <v>467</v>
      </c>
      <c r="D375" s="245" t="s">
        <v>170</v>
      </c>
      <c r="E375" s="246" t="s">
        <v>468</v>
      </c>
      <c r="F375" s="247" t="s">
        <v>469</v>
      </c>
      <c r="G375" s="248" t="s">
        <v>173</v>
      </c>
      <c r="H375" s="249">
        <v>30511.2</v>
      </c>
      <c r="I375" s="250"/>
      <c r="J375" s="251">
        <f>ROUND(I375*H375,2)</f>
        <v>0</v>
      </c>
      <c r="K375" s="247" t="s">
        <v>174</v>
      </c>
      <c r="L375" s="45"/>
      <c r="M375" s="252" t="s">
        <v>1</v>
      </c>
      <c r="N375" s="253" t="s">
        <v>42</v>
      </c>
      <c r="O375" s="92"/>
      <c r="P375" s="254">
        <f>O375*H375</f>
        <v>0</v>
      </c>
      <c r="Q375" s="254">
        <v>0</v>
      </c>
      <c r="R375" s="254">
        <f>Q375*H375</f>
        <v>0</v>
      </c>
      <c r="S375" s="254">
        <v>0</v>
      </c>
      <c r="T375" s="255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56" t="s">
        <v>175</v>
      </c>
      <c r="AT375" s="256" t="s">
        <v>170</v>
      </c>
      <c r="AU375" s="256" t="s">
        <v>92</v>
      </c>
      <c r="AY375" s="18" t="s">
        <v>168</v>
      </c>
      <c r="BE375" s="257">
        <f>IF(N375="základní",J375,0)</f>
        <v>0</v>
      </c>
      <c r="BF375" s="257">
        <f>IF(N375="snížená",J375,0)</f>
        <v>0</v>
      </c>
      <c r="BG375" s="257">
        <f>IF(N375="zákl. přenesená",J375,0)</f>
        <v>0</v>
      </c>
      <c r="BH375" s="257">
        <f>IF(N375="sníž. přenesená",J375,0)</f>
        <v>0</v>
      </c>
      <c r="BI375" s="257">
        <f>IF(N375="nulová",J375,0)</f>
        <v>0</v>
      </c>
      <c r="BJ375" s="18" t="s">
        <v>92</v>
      </c>
      <c r="BK375" s="257">
        <f>ROUND(I375*H375,2)</f>
        <v>0</v>
      </c>
      <c r="BL375" s="18" t="s">
        <v>175</v>
      </c>
      <c r="BM375" s="256" t="s">
        <v>470</v>
      </c>
    </row>
    <row r="376" spans="1:51" s="14" customFormat="1" ht="12">
      <c r="A376" s="14"/>
      <c r="B376" s="269"/>
      <c r="C376" s="270"/>
      <c r="D376" s="260" t="s">
        <v>177</v>
      </c>
      <c r="E376" s="271" t="s">
        <v>1</v>
      </c>
      <c r="F376" s="272" t="s">
        <v>471</v>
      </c>
      <c r="G376" s="270"/>
      <c r="H376" s="273">
        <v>30511.2</v>
      </c>
      <c r="I376" s="274"/>
      <c r="J376" s="270"/>
      <c r="K376" s="270"/>
      <c r="L376" s="275"/>
      <c r="M376" s="276"/>
      <c r="N376" s="277"/>
      <c r="O376" s="277"/>
      <c r="P376" s="277"/>
      <c r="Q376" s="277"/>
      <c r="R376" s="277"/>
      <c r="S376" s="277"/>
      <c r="T376" s="278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79" t="s">
        <v>177</v>
      </c>
      <c r="AU376" s="279" t="s">
        <v>92</v>
      </c>
      <c r="AV376" s="14" t="s">
        <v>92</v>
      </c>
      <c r="AW376" s="14" t="s">
        <v>32</v>
      </c>
      <c r="AX376" s="14" t="s">
        <v>84</v>
      </c>
      <c r="AY376" s="279" t="s">
        <v>168</v>
      </c>
    </row>
    <row r="377" spans="1:65" s="2" customFormat="1" ht="21.75" customHeight="1">
      <c r="A377" s="39"/>
      <c r="B377" s="40"/>
      <c r="C377" s="245" t="s">
        <v>472</v>
      </c>
      <c r="D377" s="245" t="s">
        <v>170</v>
      </c>
      <c r="E377" s="246" t="s">
        <v>473</v>
      </c>
      <c r="F377" s="247" t="s">
        <v>474</v>
      </c>
      <c r="G377" s="248" t="s">
        <v>173</v>
      </c>
      <c r="H377" s="249">
        <v>508.52</v>
      </c>
      <c r="I377" s="250"/>
      <c r="J377" s="251">
        <f>ROUND(I377*H377,2)</f>
        <v>0</v>
      </c>
      <c r="K377" s="247" t="s">
        <v>174</v>
      </c>
      <c r="L377" s="45"/>
      <c r="M377" s="252" t="s">
        <v>1</v>
      </c>
      <c r="N377" s="253" t="s">
        <v>42</v>
      </c>
      <c r="O377" s="92"/>
      <c r="P377" s="254">
        <f>O377*H377</f>
        <v>0</v>
      </c>
      <c r="Q377" s="254">
        <v>0</v>
      </c>
      <c r="R377" s="254">
        <f>Q377*H377</f>
        <v>0</v>
      </c>
      <c r="S377" s="254">
        <v>0</v>
      </c>
      <c r="T377" s="255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56" t="s">
        <v>175</v>
      </c>
      <c r="AT377" s="256" t="s">
        <v>170</v>
      </c>
      <c r="AU377" s="256" t="s">
        <v>92</v>
      </c>
      <c r="AY377" s="18" t="s">
        <v>168</v>
      </c>
      <c r="BE377" s="257">
        <f>IF(N377="základní",J377,0)</f>
        <v>0</v>
      </c>
      <c r="BF377" s="257">
        <f>IF(N377="snížená",J377,0)</f>
        <v>0</v>
      </c>
      <c r="BG377" s="257">
        <f>IF(N377="zákl. přenesená",J377,0)</f>
        <v>0</v>
      </c>
      <c r="BH377" s="257">
        <f>IF(N377="sníž. přenesená",J377,0)</f>
        <v>0</v>
      </c>
      <c r="BI377" s="257">
        <f>IF(N377="nulová",J377,0)</f>
        <v>0</v>
      </c>
      <c r="BJ377" s="18" t="s">
        <v>92</v>
      </c>
      <c r="BK377" s="257">
        <f>ROUND(I377*H377,2)</f>
        <v>0</v>
      </c>
      <c r="BL377" s="18" t="s">
        <v>175</v>
      </c>
      <c r="BM377" s="256" t="s">
        <v>475</v>
      </c>
    </row>
    <row r="378" spans="1:51" s="14" customFormat="1" ht="12">
      <c r="A378" s="14"/>
      <c r="B378" s="269"/>
      <c r="C378" s="270"/>
      <c r="D378" s="260" t="s">
        <v>177</v>
      </c>
      <c r="E378" s="271" t="s">
        <v>1</v>
      </c>
      <c r="F378" s="272" t="s">
        <v>123</v>
      </c>
      <c r="G378" s="270"/>
      <c r="H378" s="273">
        <v>508.52</v>
      </c>
      <c r="I378" s="274"/>
      <c r="J378" s="270"/>
      <c r="K378" s="270"/>
      <c r="L378" s="275"/>
      <c r="M378" s="276"/>
      <c r="N378" s="277"/>
      <c r="O378" s="277"/>
      <c r="P378" s="277"/>
      <c r="Q378" s="277"/>
      <c r="R378" s="277"/>
      <c r="S378" s="277"/>
      <c r="T378" s="278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79" t="s">
        <v>177</v>
      </c>
      <c r="AU378" s="279" t="s">
        <v>92</v>
      </c>
      <c r="AV378" s="14" t="s">
        <v>92</v>
      </c>
      <c r="AW378" s="14" t="s">
        <v>32</v>
      </c>
      <c r="AX378" s="14" t="s">
        <v>84</v>
      </c>
      <c r="AY378" s="279" t="s">
        <v>168</v>
      </c>
    </row>
    <row r="379" spans="1:65" s="2" customFormat="1" ht="16.5" customHeight="1">
      <c r="A379" s="39"/>
      <c r="B379" s="40"/>
      <c r="C379" s="245" t="s">
        <v>476</v>
      </c>
      <c r="D379" s="245" t="s">
        <v>170</v>
      </c>
      <c r="E379" s="246" t="s">
        <v>477</v>
      </c>
      <c r="F379" s="247" t="s">
        <v>478</v>
      </c>
      <c r="G379" s="248" t="s">
        <v>173</v>
      </c>
      <c r="H379" s="249">
        <v>508.52</v>
      </c>
      <c r="I379" s="250"/>
      <c r="J379" s="251">
        <f>ROUND(I379*H379,2)</f>
        <v>0</v>
      </c>
      <c r="K379" s="247" t="s">
        <v>174</v>
      </c>
      <c r="L379" s="45"/>
      <c r="M379" s="252" t="s">
        <v>1</v>
      </c>
      <c r="N379" s="253" t="s">
        <v>42</v>
      </c>
      <c r="O379" s="92"/>
      <c r="P379" s="254">
        <f>O379*H379</f>
        <v>0</v>
      </c>
      <c r="Q379" s="254">
        <v>0</v>
      </c>
      <c r="R379" s="254">
        <f>Q379*H379</f>
        <v>0</v>
      </c>
      <c r="S379" s="254">
        <v>0</v>
      </c>
      <c r="T379" s="255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56" t="s">
        <v>175</v>
      </c>
      <c r="AT379" s="256" t="s">
        <v>170</v>
      </c>
      <c r="AU379" s="256" t="s">
        <v>92</v>
      </c>
      <c r="AY379" s="18" t="s">
        <v>168</v>
      </c>
      <c r="BE379" s="257">
        <f>IF(N379="základní",J379,0)</f>
        <v>0</v>
      </c>
      <c r="BF379" s="257">
        <f>IF(N379="snížená",J379,0)</f>
        <v>0</v>
      </c>
      <c r="BG379" s="257">
        <f>IF(N379="zákl. přenesená",J379,0)</f>
        <v>0</v>
      </c>
      <c r="BH379" s="257">
        <f>IF(N379="sníž. přenesená",J379,0)</f>
        <v>0</v>
      </c>
      <c r="BI379" s="257">
        <f>IF(N379="nulová",J379,0)</f>
        <v>0</v>
      </c>
      <c r="BJ379" s="18" t="s">
        <v>92</v>
      </c>
      <c r="BK379" s="257">
        <f>ROUND(I379*H379,2)</f>
        <v>0</v>
      </c>
      <c r="BL379" s="18" t="s">
        <v>175</v>
      </c>
      <c r="BM379" s="256" t="s">
        <v>479</v>
      </c>
    </row>
    <row r="380" spans="1:51" s="14" customFormat="1" ht="12">
      <c r="A380" s="14"/>
      <c r="B380" s="269"/>
      <c r="C380" s="270"/>
      <c r="D380" s="260" t="s">
        <v>177</v>
      </c>
      <c r="E380" s="271" t="s">
        <v>1</v>
      </c>
      <c r="F380" s="272" t="s">
        <v>123</v>
      </c>
      <c r="G380" s="270"/>
      <c r="H380" s="273">
        <v>508.52</v>
      </c>
      <c r="I380" s="274"/>
      <c r="J380" s="270"/>
      <c r="K380" s="270"/>
      <c r="L380" s="275"/>
      <c r="M380" s="276"/>
      <c r="N380" s="277"/>
      <c r="O380" s="277"/>
      <c r="P380" s="277"/>
      <c r="Q380" s="277"/>
      <c r="R380" s="277"/>
      <c r="S380" s="277"/>
      <c r="T380" s="278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79" t="s">
        <v>177</v>
      </c>
      <c r="AU380" s="279" t="s">
        <v>92</v>
      </c>
      <c r="AV380" s="14" t="s">
        <v>92</v>
      </c>
      <c r="AW380" s="14" t="s">
        <v>32</v>
      </c>
      <c r="AX380" s="14" t="s">
        <v>84</v>
      </c>
      <c r="AY380" s="279" t="s">
        <v>168</v>
      </c>
    </row>
    <row r="381" spans="1:65" s="2" customFormat="1" ht="16.5" customHeight="1">
      <c r="A381" s="39"/>
      <c r="B381" s="40"/>
      <c r="C381" s="245" t="s">
        <v>480</v>
      </c>
      <c r="D381" s="245" t="s">
        <v>170</v>
      </c>
      <c r="E381" s="246" t="s">
        <v>481</v>
      </c>
      <c r="F381" s="247" t="s">
        <v>482</v>
      </c>
      <c r="G381" s="248" t="s">
        <v>173</v>
      </c>
      <c r="H381" s="249">
        <v>30511.2</v>
      </c>
      <c r="I381" s="250"/>
      <c r="J381" s="251">
        <f>ROUND(I381*H381,2)</f>
        <v>0</v>
      </c>
      <c r="K381" s="247" t="s">
        <v>174</v>
      </c>
      <c r="L381" s="45"/>
      <c r="M381" s="252" t="s">
        <v>1</v>
      </c>
      <c r="N381" s="253" t="s">
        <v>42</v>
      </c>
      <c r="O381" s="92"/>
      <c r="P381" s="254">
        <f>O381*H381</f>
        <v>0</v>
      </c>
      <c r="Q381" s="254">
        <v>0</v>
      </c>
      <c r="R381" s="254">
        <f>Q381*H381</f>
        <v>0</v>
      </c>
      <c r="S381" s="254">
        <v>0</v>
      </c>
      <c r="T381" s="255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56" t="s">
        <v>175</v>
      </c>
      <c r="AT381" s="256" t="s">
        <v>170</v>
      </c>
      <c r="AU381" s="256" t="s">
        <v>92</v>
      </c>
      <c r="AY381" s="18" t="s">
        <v>168</v>
      </c>
      <c r="BE381" s="257">
        <f>IF(N381="základní",J381,0)</f>
        <v>0</v>
      </c>
      <c r="BF381" s="257">
        <f>IF(N381="snížená",J381,0)</f>
        <v>0</v>
      </c>
      <c r="BG381" s="257">
        <f>IF(N381="zákl. přenesená",J381,0)</f>
        <v>0</v>
      </c>
      <c r="BH381" s="257">
        <f>IF(N381="sníž. přenesená",J381,0)</f>
        <v>0</v>
      </c>
      <c r="BI381" s="257">
        <f>IF(N381="nulová",J381,0)</f>
        <v>0</v>
      </c>
      <c r="BJ381" s="18" t="s">
        <v>92</v>
      </c>
      <c r="BK381" s="257">
        <f>ROUND(I381*H381,2)</f>
        <v>0</v>
      </c>
      <c r="BL381" s="18" t="s">
        <v>175</v>
      </c>
      <c r="BM381" s="256" t="s">
        <v>483</v>
      </c>
    </row>
    <row r="382" spans="1:51" s="14" customFormat="1" ht="12">
      <c r="A382" s="14"/>
      <c r="B382" s="269"/>
      <c r="C382" s="270"/>
      <c r="D382" s="260" t="s">
        <v>177</v>
      </c>
      <c r="E382" s="271" t="s">
        <v>1</v>
      </c>
      <c r="F382" s="272" t="s">
        <v>471</v>
      </c>
      <c r="G382" s="270"/>
      <c r="H382" s="273">
        <v>30511.2</v>
      </c>
      <c r="I382" s="274"/>
      <c r="J382" s="270"/>
      <c r="K382" s="270"/>
      <c r="L382" s="275"/>
      <c r="M382" s="276"/>
      <c r="N382" s="277"/>
      <c r="O382" s="277"/>
      <c r="P382" s="277"/>
      <c r="Q382" s="277"/>
      <c r="R382" s="277"/>
      <c r="S382" s="277"/>
      <c r="T382" s="278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79" t="s">
        <v>177</v>
      </c>
      <c r="AU382" s="279" t="s">
        <v>92</v>
      </c>
      <c r="AV382" s="14" t="s">
        <v>92</v>
      </c>
      <c r="AW382" s="14" t="s">
        <v>32</v>
      </c>
      <c r="AX382" s="14" t="s">
        <v>84</v>
      </c>
      <c r="AY382" s="279" t="s">
        <v>168</v>
      </c>
    </row>
    <row r="383" spans="1:65" s="2" customFormat="1" ht="16.5" customHeight="1">
      <c r="A383" s="39"/>
      <c r="B383" s="40"/>
      <c r="C383" s="245" t="s">
        <v>484</v>
      </c>
      <c r="D383" s="245" t="s">
        <v>170</v>
      </c>
      <c r="E383" s="246" t="s">
        <v>485</v>
      </c>
      <c r="F383" s="247" t="s">
        <v>486</v>
      </c>
      <c r="G383" s="248" t="s">
        <v>173</v>
      </c>
      <c r="H383" s="249">
        <v>508.52</v>
      </c>
      <c r="I383" s="250"/>
      <c r="J383" s="251">
        <f>ROUND(I383*H383,2)</f>
        <v>0</v>
      </c>
      <c r="K383" s="247" t="s">
        <v>174</v>
      </c>
      <c r="L383" s="45"/>
      <c r="M383" s="252" t="s">
        <v>1</v>
      </c>
      <c r="N383" s="253" t="s">
        <v>42</v>
      </c>
      <c r="O383" s="92"/>
      <c r="P383" s="254">
        <f>O383*H383</f>
        <v>0</v>
      </c>
      <c r="Q383" s="254">
        <v>0</v>
      </c>
      <c r="R383" s="254">
        <f>Q383*H383</f>
        <v>0</v>
      </c>
      <c r="S383" s="254">
        <v>0</v>
      </c>
      <c r="T383" s="255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56" t="s">
        <v>175</v>
      </c>
      <c r="AT383" s="256" t="s">
        <v>170</v>
      </c>
      <c r="AU383" s="256" t="s">
        <v>92</v>
      </c>
      <c r="AY383" s="18" t="s">
        <v>168</v>
      </c>
      <c r="BE383" s="257">
        <f>IF(N383="základní",J383,0)</f>
        <v>0</v>
      </c>
      <c r="BF383" s="257">
        <f>IF(N383="snížená",J383,0)</f>
        <v>0</v>
      </c>
      <c r="BG383" s="257">
        <f>IF(N383="zákl. přenesená",J383,0)</f>
        <v>0</v>
      </c>
      <c r="BH383" s="257">
        <f>IF(N383="sníž. přenesená",J383,0)</f>
        <v>0</v>
      </c>
      <c r="BI383" s="257">
        <f>IF(N383="nulová",J383,0)</f>
        <v>0</v>
      </c>
      <c r="BJ383" s="18" t="s">
        <v>92</v>
      </c>
      <c r="BK383" s="257">
        <f>ROUND(I383*H383,2)</f>
        <v>0</v>
      </c>
      <c r="BL383" s="18" t="s">
        <v>175</v>
      </c>
      <c r="BM383" s="256" t="s">
        <v>487</v>
      </c>
    </row>
    <row r="384" spans="1:51" s="14" customFormat="1" ht="12">
      <c r="A384" s="14"/>
      <c r="B384" s="269"/>
      <c r="C384" s="270"/>
      <c r="D384" s="260" t="s">
        <v>177</v>
      </c>
      <c r="E384" s="271" t="s">
        <v>1</v>
      </c>
      <c r="F384" s="272" t="s">
        <v>123</v>
      </c>
      <c r="G384" s="270"/>
      <c r="H384" s="273">
        <v>508.52</v>
      </c>
      <c r="I384" s="274"/>
      <c r="J384" s="270"/>
      <c r="K384" s="270"/>
      <c r="L384" s="275"/>
      <c r="M384" s="276"/>
      <c r="N384" s="277"/>
      <c r="O384" s="277"/>
      <c r="P384" s="277"/>
      <c r="Q384" s="277"/>
      <c r="R384" s="277"/>
      <c r="S384" s="277"/>
      <c r="T384" s="278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79" t="s">
        <v>177</v>
      </c>
      <c r="AU384" s="279" t="s">
        <v>92</v>
      </c>
      <c r="AV384" s="14" t="s">
        <v>92</v>
      </c>
      <c r="AW384" s="14" t="s">
        <v>32</v>
      </c>
      <c r="AX384" s="14" t="s">
        <v>84</v>
      </c>
      <c r="AY384" s="279" t="s">
        <v>168</v>
      </c>
    </row>
    <row r="385" spans="1:65" s="2" customFormat="1" ht="21.75" customHeight="1">
      <c r="A385" s="39"/>
      <c r="B385" s="40"/>
      <c r="C385" s="245" t="s">
        <v>488</v>
      </c>
      <c r="D385" s="245" t="s">
        <v>170</v>
      </c>
      <c r="E385" s="246" t="s">
        <v>489</v>
      </c>
      <c r="F385" s="247" t="s">
        <v>490</v>
      </c>
      <c r="G385" s="248" t="s">
        <v>173</v>
      </c>
      <c r="H385" s="249">
        <v>88.8</v>
      </c>
      <c r="I385" s="250"/>
      <c r="J385" s="251">
        <f>ROUND(I385*H385,2)</f>
        <v>0</v>
      </c>
      <c r="K385" s="247" t="s">
        <v>174</v>
      </c>
      <c r="L385" s="45"/>
      <c r="M385" s="252" t="s">
        <v>1</v>
      </c>
      <c r="N385" s="253" t="s">
        <v>42</v>
      </c>
      <c r="O385" s="92"/>
      <c r="P385" s="254">
        <f>O385*H385</f>
        <v>0</v>
      </c>
      <c r="Q385" s="254">
        <v>0.00021</v>
      </c>
      <c r="R385" s="254">
        <f>Q385*H385</f>
        <v>0.018648</v>
      </c>
      <c r="S385" s="254">
        <v>0</v>
      </c>
      <c r="T385" s="255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56" t="s">
        <v>266</v>
      </c>
      <c r="AT385" s="256" t="s">
        <v>170</v>
      </c>
      <c r="AU385" s="256" t="s">
        <v>92</v>
      </c>
      <c r="AY385" s="18" t="s">
        <v>168</v>
      </c>
      <c r="BE385" s="257">
        <f>IF(N385="základní",J385,0)</f>
        <v>0</v>
      </c>
      <c r="BF385" s="257">
        <f>IF(N385="snížená",J385,0)</f>
        <v>0</v>
      </c>
      <c r="BG385" s="257">
        <f>IF(N385="zákl. přenesená",J385,0)</f>
        <v>0</v>
      </c>
      <c r="BH385" s="257">
        <f>IF(N385="sníž. přenesená",J385,0)</f>
        <v>0</v>
      </c>
      <c r="BI385" s="257">
        <f>IF(N385="nulová",J385,0)</f>
        <v>0</v>
      </c>
      <c r="BJ385" s="18" t="s">
        <v>92</v>
      </c>
      <c r="BK385" s="257">
        <f>ROUND(I385*H385,2)</f>
        <v>0</v>
      </c>
      <c r="BL385" s="18" t="s">
        <v>266</v>
      </c>
      <c r="BM385" s="256" t="s">
        <v>491</v>
      </c>
    </row>
    <row r="386" spans="1:51" s="14" customFormat="1" ht="12">
      <c r="A386" s="14"/>
      <c r="B386" s="269"/>
      <c r="C386" s="270"/>
      <c r="D386" s="260" t="s">
        <v>177</v>
      </c>
      <c r="E386" s="271" t="s">
        <v>1</v>
      </c>
      <c r="F386" s="272" t="s">
        <v>492</v>
      </c>
      <c r="G386" s="270"/>
      <c r="H386" s="273">
        <v>88.8</v>
      </c>
      <c r="I386" s="274"/>
      <c r="J386" s="270"/>
      <c r="K386" s="270"/>
      <c r="L386" s="275"/>
      <c r="M386" s="276"/>
      <c r="N386" s="277"/>
      <c r="O386" s="277"/>
      <c r="P386" s="277"/>
      <c r="Q386" s="277"/>
      <c r="R386" s="277"/>
      <c r="S386" s="277"/>
      <c r="T386" s="278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79" t="s">
        <v>177</v>
      </c>
      <c r="AU386" s="279" t="s">
        <v>92</v>
      </c>
      <c r="AV386" s="14" t="s">
        <v>92</v>
      </c>
      <c r="AW386" s="14" t="s">
        <v>32</v>
      </c>
      <c r="AX386" s="14" t="s">
        <v>84</v>
      </c>
      <c r="AY386" s="279" t="s">
        <v>168</v>
      </c>
    </row>
    <row r="387" spans="1:65" s="2" customFormat="1" ht="16.5" customHeight="1">
      <c r="A387" s="39"/>
      <c r="B387" s="40"/>
      <c r="C387" s="245" t="s">
        <v>493</v>
      </c>
      <c r="D387" s="245" t="s">
        <v>170</v>
      </c>
      <c r="E387" s="246" t="s">
        <v>494</v>
      </c>
      <c r="F387" s="247" t="s">
        <v>495</v>
      </c>
      <c r="G387" s="248" t="s">
        <v>173</v>
      </c>
      <c r="H387" s="249">
        <v>608</v>
      </c>
      <c r="I387" s="250"/>
      <c r="J387" s="251">
        <f>ROUND(I387*H387,2)</f>
        <v>0</v>
      </c>
      <c r="K387" s="247" t="s">
        <v>174</v>
      </c>
      <c r="L387" s="45"/>
      <c r="M387" s="252" t="s">
        <v>1</v>
      </c>
      <c r="N387" s="253" t="s">
        <v>42</v>
      </c>
      <c r="O387" s="92"/>
      <c r="P387" s="254">
        <f>O387*H387</f>
        <v>0</v>
      </c>
      <c r="Q387" s="254">
        <v>0</v>
      </c>
      <c r="R387" s="254">
        <f>Q387*H387</f>
        <v>0</v>
      </c>
      <c r="S387" s="254">
        <v>0</v>
      </c>
      <c r="T387" s="255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56" t="s">
        <v>175</v>
      </c>
      <c r="AT387" s="256" t="s">
        <v>170</v>
      </c>
      <c r="AU387" s="256" t="s">
        <v>92</v>
      </c>
      <c r="AY387" s="18" t="s">
        <v>168</v>
      </c>
      <c r="BE387" s="257">
        <f>IF(N387="základní",J387,0)</f>
        <v>0</v>
      </c>
      <c r="BF387" s="257">
        <f>IF(N387="snížená",J387,0)</f>
        <v>0</v>
      </c>
      <c r="BG387" s="257">
        <f>IF(N387="zákl. přenesená",J387,0)</f>
        <v>0</v>
      </c>
      <c r="BH387" s="257">
        <f>IF(N387="sníž. přenesená",J387,0)</f>
        <v>0</v>
      </c>
      <c r="BI387" s="257">
        <f>IF(N387="nulová",J387,0)</f>
        <v>0</v>
      </c>
      <c r="BJ387" s="18" t="s">
        <v>92</v>
      </c>
      <c r="BK387" s="257">
        <f>ROUND(I387*H387,2)</f>
        <v>0</v>
      </c>
      <c r="BL387" s="18" t="s">
        <v>175</v>
      </c>
      <c r="BM387" s="256" t="s">
        <v>496</v>
      </c>
    </row>
    <row r="388" spans="1:51" s="14" customFormat="1" ht="12">
      <c r="A388" s="14"/>
      <c r="B388" s="269"/>
      <c r="C388" s="270"/>
      <c r="D388" s="260" t="s">
        <v>177</v>
      </c>
      <c r="E388" s="271" t="s">
        <v>1</v>
      </c>
      <c r="F388" s="272" t="s">
        <v>497</v>
      </c>
      <c r="G388" s="270"/>
      <c r="H388" s="273">
        <v>608</v>
      </c>
      <c r="I388" s="274"/>
      <c r="J388" s="270"/>
      <c r="K388" s="270"/>
      <c r="L388" s="275"/>
      <c r="M388" s="276"/>
      <c r="N388" s="277"/>
      <c r="O388" s="277"/>
      <c r="P388" s="277"/>
      <c r="Q388" s="277"/>
      <c r="R388" s="277"/>
      <c r="S388" s="277"/>
      <c r="T388" s="278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79" t="s">
        <v>177</v>
      </c>
      <c r="AU388" s="279" t="s">
        <v>92</v>
      </c>
      <c r="AV388" s="14" t="s">
        <v>92</v>
      </c>
      <c r="AW388" s="14" t="s">
        <v>32</v>
      </c>
      <c r="AX388" s="14" t="s">
        <v>84</v>
      </c>
      <c r="AY388" s="279" t="s">
        <v>168</v>
      </c>
    </row>
    <row r="389" spans="1:65" s="2" customFormat="1" ht="33" customHeight="1">
      <c r="A389" s="39"/>
      <c r="B389" s="40"/>
      <c r="C389" s="245" t="s">
        <v>498</v>
      </c>
      <c r="D389" s="245" t="s">
        <v>170</v>
      </c>
      <c r="E389" s="246" t="s">
        <v>499</v>
      </c>
      <c r="F389" s="247" t="s">
        <v>500</v>
      </c>
      <c r="G389" s="248" t="s">
        <v>501</v>
      </c>
      <c r="H389" s="249">
        <v>1</v>
      </c>
      <c r="I389" s="250"/>
      <c r="J389" s="251">
        <f>ROUND(I389*H389,2)</f>
        <v>0</v>
      </c>
      <c r="K389" s="247" t="s">
        <v>1</v>
      </c>
      <c r="L389" s="45"/>
      <c r="M389" s="252" t="s">
        <v>1</v>
      </c>
      <c r="N389" s="253" t="s">
        <v>42</v>
      </c>
      <c r="O389" s="92"/>
      <c r="P389" s="254">
        <f>O389*H389</f>
        <v>0</v>
      </c>
      <c r="Q389" s="254">
        <v>0.0117</v>
      </c>
      <c r="R389" s="254">
        <f>Q389*H389</f>
        <v>0.0117</v>
      </c>
      <c r="S389" s="254">
        <v>0</v>
      </c>
      <c r="T389" s="255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56" t="s">
        <v>175</v>
      </c>
      <c r="AT389" s="256" t="s">
        <v>170</v>
      </c>
      <c r="AU389" s="256" t="s">
        <v>92</v>
      </c>
      <c r="AY389" s="18" t="s">
        <v>168</v>
      </c>
      <c r="BE389" s="257">
        <f>IF(N389="základní",J389,0)</f>
        <v>0</v>
      </c>
      <c r="BF389" s="257">
        <f>IF(N389="snížená",J389,0)</f>
        <v>0</v>
      </c>
      <c r="BG389" s="257">
        <f>IF(N389="zákl. přenesená",J389,0)</f>
        <v>0</v>
      </c>
      <c r="BH389" s="257">
        <f>IF(N389="sníž. přenesená",J389,0)</f>
        <v>0</v>
      </c>
      <c r="BI389" s="257">
        <f>IF(N389="nulová",J389,0)</f>
        <v>0</v>
      </c>
      <c r="BJ389" s="18" t="s">
        <v>92</v>
      </c>
      <c r="BK389" s="257">
        <f>ROUND(I389*H389,2)</f>
        <v>0</v>
      </c>
      <c r="BL389" s="18" t="s">
        <v>175</v>
      </c>
      <c r="BM389" s="256" t="s">
        <v>502</v>
      </c>
    </row>
    <row r="390" spans="1:65" s="2" customFormat="1" ht="33" customHeight="1">
      <c r="A390" s="39"/>
      <c r="B390" s="40"/>
      <c r="C390" s="245" t="s">
        <v>503</v>
      </c>
      <c r="D390" s="245" t="s">
        <v>170</v>
      </c>
      <c r="E390" s="246" t="s">
        <v>504</v>
      </c>
      <c r="F390" s="247" t="s">
        <v>505</v>
      </c>
      <c r="G390" s="248" t="s">
        <v>501</v>
      </c>
      <c r="H390" s="249">
        <v>1</v>
      </c>
      <c r="I390" s="250"/>
      <c r="J390" s="251">
        <f>ROUND(I390*H390,2)</f>
        <v>0</v>
      </c>
      <c r="K390" s="247" t="s">
        <v>1</v>
      </c>
      <c r="L390" s="45"/>
      <c r="M390" s="252" t="s">
        <v>1</v>
      </c>
      <c r="N390" s="253" t="s">
        <v>42</v>
      </c>
      <c r="O390" s="92"/>
      <c r="P390" s="254">
        <f>O390*H390</f>
        <v>0</v>
      </c>
      <c r="Q390" s="254">
        <v>0.0117</v>
      </c>
      <c r="R390" s="254">
        <f>Q390*H390</f>
        <v>0.0117</v>
      </c>
      <c r="S390" s="254">
        <v>0</v>
      </c>
      <c r="T390" s="255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56" t="s">
        <v>175</v>
      </c>
      <c r="AT390" s="256" t="s">
        <v>170</v>
      </c>
      <c r="AU390" s="256" t="s">
        <v>92</v>
      </c>
      <c r="AY390" s="18" t="s">
        <v>168</v>
      </c>
      <c r="BE390" s="257">
        <f>IF(N390="základní",J390,0)</f>
        <v>0</v>
      </c>
      <c r="BF390" s="257">
        <f>IF(N390="snížená",J390,0)</f>
        <v>0</v>
      </c>
      <c r="BG390" s="257">
        <f>IF(N390="zákl. přenesená",J390,0)</f>
        <v>0</v>
      </c>
      <c r="BH390" s="257">
        <f>IF(N390="sníž. přenesená",J390,0)</f>
        <v>0</v>
      </c>
      <c r="BI390" s="257">
        <f>IF(N390="nulová",J390,0)</f>
        <v>0</v>
      </c>
      <c r="BJ390" s="18" t="s">
        <v>92</v>
      </c>
      <c r="BK390" s="257">
        <f>ROUND(I390*H390,2)</f>
        <v>0</v>
      </c>
      <c r="BL390" s="18" t="s">
        <v>175</v>
      </c>
      <c r="BM390" s="256" t="s">
        <v>506</v>
      </c>
    </row>
    <row r="391" spans="1:65" s="2" customFormat="1" ht="21.75" customHeight="1">
      <c r="A391" s="39"/>
      <c r="B391" s="40"/>
      <c r="C391" s="245" t="s">
        <v>507</v>
      </c>
      <c r="D391" s="245" t="s">
        <v>170</v>
      </c>
      <c r="E391" s="246" t="s">
        <v>508</v>
      </c>
      <c r="F391" s="247" t="s">
        <v>509</v>
      </c>
      <c r="G391" s="248" t="s">
        <v>173</v>
      </c>
      <c r="H391" s="249">
        <v>3.24</v>
      </c>
      <c r="I391" s="250"/>
      <c r="J391" s="251">
        <f>ROUND(I391*H391,2)</f>
        <v>0</v>
      </c>
      <c r="K391" s="247" t="s">
        <v>174</v>
      </c>
      <c r="L391" s="45"/>
      <c r="M391" s="252" t="s">
        <v>1</v>
      </c>
      <c r="N391" s="253" t="s">
        <v>42</v>
      </c>
      <c r="O391" s="92"/>
      <c r="P391" s="254">
        <f>O391*H391</f>
        <v>0</v>
      </c>
      <c r="Q391" s="254">
        <v>0</v>
      </c>
      <c r="R391" s="254">
        <f>Q391*H391</f>
        <v>0</v>
      </c>
      <c r="S391" s="254">
        <v>0.073</v>
      </c>
      <c r="T391" s="255">
        <f>S391*H391</f>
        <v>0.23652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56" t="s">
        <v>175</v>
      </c>
      <c r="AT391" s="256" t="s">
        <v>170</v>
      </c>
      <c r="AU391" s="256" t="s">
        <v>92</v>
      </c>
      <c r="AY391" s="18" t="s">
        <v>168</v>
      </c>
      <c r="BE391" s="257">
        <f>IF(N391="základní",J391,0)</f>
        <v>0</v>
      </c>
      <c r="BF391" s="257">
        <f>IF(N391="snížená",J391,0)</f>
        <v>0</v>
      </c>
      <c r="BG391" s="257">
        <f>IF(N391="zákl. přenesená",J391,0)</f>
        <v>0</v>
      </c>
      <c r="BH391" s="257">
        <f>IF(N391="sníž. přenesená",J391,0)</f>
        <v>0</v>
      </c>
      <c r="BI391" s="257">
        <f>IF(N391="nulová",J391,0)</f>
        <v>0</v>
      </c>
      <c r="BJ391" s="18" t="s">
        <v>92</v>
      </c>
      <c r="BK391" s="257">
        <f>ROUND(I391*H391,2)</f>
        <v>0</v>
      </c>
      <c r="BL391" s="18" t="s">
        <v>175</v>
      </c>
      <c r="BM391" s="256" t="s">
        <v>510</v>
      </c>
    </row>
    <row r="392" spans="1:51" s="14" customFormat="1" ht="12">
      <c r="A392" s="14"/>
      <c r="B392" s="269"/>
      <c r="C392" s="270"/>
      <c r="D392" s="260" t="s">
        <v>177</v>
      </c>
      <c r="E392" s="271" t="s">
        <v>1</v>
      </c>
      <c r="F392" s="272" t="s">
        <v>426</v>
      </c>
      <c r="G392" s="270"/>
      <c r="H392" s="273">
        <v>1.08</v>
      </c>
      <c r="I392" s="274"/>
      <c r="J392" s="270"/>
      <c r="K392" s="270"/>
      <c r="L392" s="275"/>
      <c r="M392" s="276"/>
      <c r="N392" s="277"/>
      <c r="O392" s="277"/>
      <c r="P392" s="277"/>
      <c r="Q392" s="277"/>
      <c r="R392" s="277"/>
      <c r="S392" s="277"/>
      <c r="T392" s="278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79" t="s">
        <v>177</v>
      </c>
      <c r="AU392" s="279" t="s">
        <v>92</v>
      </c>
      <c r="AV392" s="14" t="s">
        <v>92</v>
      </c>
      <c r="AW392" s="14" t="s">
        <v>32</v>
      </c>
      <c r="AX392" s="14" t="s">
        <v>76</v>
      </c>
      <c r="AY392" s="279" t="s">
        <v>168</v>
      </c>
    </row>
    <row r="393" spans="1:51" s="14" customFormat="1" ht="12">
      <c r="A393" s="14"/>
      <c r="B393" s="269"/>
      <c r="C393" s="270"/>
      <c r="D393" s="260" t="s">
        <v>177</v>
      </c>
      <c r="E393" s="271" t="s">
        <v>1</v>
      </c>
      <c r="F393" s="272" t="s">
        <v>427</v>
      </c>
      <c r="G393" s="270"/>
      <c r="H393" s="273">
        <v>2.16</v>
      </c>
      <c r="I393" s="274"/>
      <c r="J393" s="270"/>
      <c r="K393" s="270"/>
      <c r="L393" s="275"/>
      <c r="M393" s="276"/>
      <c r="N393" s="277"/>
      <c r="O393" s="277"/>
      <c r="P393" s="277"/>
      <c r="Q393" s="277"/>
      <c r="R393" s="277"/>
      <c r="S393" s="277"/>
      <c r="T393" s="278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79" t="s">
        <v>177</v>
      </c>
      <c r="AU393" s="279" t="s">
        <v>92</v>
      </c>
      <c r="AV393" s="14" t="s">
        <v>92</v>
      </c>
      <c r="AW393" s="14" t="s">
        <v>32</v>
      </c>
      <c r="AX393" s="14" t="s">
        <v>76</v>
      </c>
      <c r="AY393" s="279" t="s">
        <v>168</v>
      </c>
    </row>
    <row r="394" spans="1:51" s="15" customFormat="1" ht="12">
      <c r="A394" s="15"/>
      <c r="B394" s="280"/>
      <c r="C394" s="281"/>
      <c r="D394" s="260" t="s">
        <v>177</v>
      </c>
      <c r="E394" s="282" t="s">
        <v>1</v>
      </c>
      <c r="F394" s="283" t="s">
        <v>210</v>
      </c>
      <c r="G394" s="281"/>
      <c r="H394" s="284">
        <v>3.24</v>
      </c>
      <c r="I394" s="285"/>
      <c r="J394" s="281"/>
      <c r="K394" s="281"/>
      <c r="L394" s="286"/>
      <c r="M394" s="287"/>
      <c r="N394" s="288"/>
      <c r="O394" s="288"/>
      <c r="P394" s="288"/>
      <c r="Q394" s="288"/>
      <c r="R394" s="288"/>
      <c r="S394" s="288"/>
      <c r="T394" s="289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T394" s="290" t="s">
        <v>177</v>
      </c>
      <c r="AU394" s="290" t="s">
        <v>92</v>
      </c>
      <c r="AV394" s="15" t="s">
        <v>175</v>
      </c>
      <c r="AW394" s="15" t="s">
        <v>32</v>
      </c>
      <c r="AX394" s="15" t="s">
        <v>84</v>
      </c>
      <c r="AY394" s="290" t="s">
        <v>168</v>
      </c>
    </row>
    <row r="395" spans="1:65" s="2" customFormat="1" ht="21.75" customHeight="1">
      <c r="A395" s="39"/>
      <c r="B395" s="40"/>
      <c r="C395" s="245" t="s">
        <v>511</v>
      </c>
      <c r="D395" s="245" t="s">
        <v>170</v>
      </c>
      <c r="E395" s="246" t="s">
        <v>512</v>
      </c>
      <c r="F395" s="247" t="s">
        <v>513</v>
      </c>
      <c r="G395" s="248" t="s">
        <v>173</v>
      </c>
      <c r="H395" s="249">
        <v>47.16</v>
      </c>
      <c r="I395" s="250"/>
      <c r="J395" s="251">
        <f>ROUND(I395*H395,2)</f>
        <v>0</v>
      </c>
      <c r="K395" s="247" t="s">
        <v>174</v>
      </c>
      <c r="L395" s="45"/>
      <c r="M395" s="252" t="s">
        <v>1</v>
      </c>
      <c r="N395" s="253" t="s">
        <v>42</v>
      </c>
      <c r="O395" s="92"/>
      <c r="P395" s="254">
        <f>O395*H395</f>
        <v>0</v>
      </c>
      <c r="Q395" s="254">
        <v>0</v>
      </c>
      <c r="R395" s="254">
        <f>Q395*H395</f>
        <v>0</v>
      </c>
      <c r="S395" s="254">
        <v>0.059</v>
      </c>
      <c r="T395" s="255">
        <f>S395*H395</f>
        <v>2.78244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56" t="s">
        <v>175</v>
      </c>
      <c r="AT395" s="256" t="s">
        <v>170</v>
      </c>
      <c r="AU395" s="256" t="s">
        <v>92</v>
      </c>
      <c r="AY395" s="18" t="s">
        <v>168</v>
      </c>
      <c r="BE395" s="257">
        <f>IF(N395="základní",J395,0)</f>
        <v>0</v>
      </c>
      <c r="BF395" s="257">
        <f>IF(N395="snížená",J395,0)</f>
        <v>0</v>
      </c>
      <c r="BG395" s="257">
        <f>IF(N395="zákl. přenesená",J395,0)</f>
        <v>0</v>
      </c>
      <c r="BH395" s="257">
        <f>IF(N395="sníž. přenesená",J395,0)</f>
        <v>0</v>
      </c>
      <c r="BI395" s="257">
        <f>IF(N395="nulová",J395,0)</f>
        <v>0</v>
      </c>
      <c r="BJ395" s="18" t="s">
        <v>92</v>
      </c>
      <c r="BK395" s="257">
        <f>ROUND(I395*H395,2)</f>
        <v>0</v>
      </c>
      <c r="BL395" s="18" t="s">
        <v>175</v>
      </c>
      <c r="BM395" s="256" t="s">
        <v>514</v>
      </c>
    </row>
    <row r="396" spans="1:51" s="14" customFormat="1" ht="12">
      <c r="A396" s="14"/>
      <c r="B396" s="269"/>
      <c r="C396" s="270"/>
      <c r="D396" s="260" t="s">
        <v>177</v>
      </c>
      <c r="E396" s="271" t="s">
        <v>1</v>
      </c>
      <c r="F396" s="272" t="s">
        <v>425</v>
      </c>
      <c r="G396" s="270"/>
      <c r="H396" s="273">
        <v>34.2</v>
      </c>
      <c r="I396" s="274"/>
      <c r="J396" s="270"/>
      <c r="K396" s="270"/>
      <c r="L396" s="275"/>
      <c r="M396" s="276"/>
      <c r="N396" s="277"/>
      <c r="O396" s="277"/>
      <c r="P396" s="277"/>
      <c r="Q396" s="277"/>
      <c r="R396" s="277"/>
      <c r="S396" s="277"/>
      <c r="T396" s="278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79" t="s">
        <v>177</v>
      </c>
      <c r="AU396" s="279" t="s">
        <v>92</v>
      </c>
      <c r="AV396" s="14" t="s">
        <v>92</v>
      </c>
      <c r="AW396" s="14" t="s">
        <v>32</v>
      </c>
      <c r="AX396" s="14" t="s">
        <v>76</v>
      </c>
      <c r="AY396" s="279" t="s">
        <v>168</v>
      </c>
    </row>
    <row r="397" spans="1:51" s="14" customFormat="1" ht="12">
      <c r="A397" s="14"/>
      <c r="B397" s="269"/>
      <c r="C397" s="270"/>
      <c r="D397" s="260" t="s">
        <v>177</v>
      </c>
      <c r="E397" s="271" t="s">
        <v>1</v>
      </c>
      <c r="F397" s="272" t="s">
        <v>428</v>
      </c>
      <c r="G397" s="270"/>
      <c r="H397" s="273">
        <v>12.96</v>
      </c>
      <c r="I397" s="274"/>
      <c r="J397" s="270"/>
      <c r="K397" s="270"/>
      <c r="L397" s="275"/>
      <c r="M397" s="276"/>
      <c r="N397" s="277"/>
      <c r="O397" s="277"/>
      <c r="P397" s="277"/>
      <c r="Q397" s="277"/>
      <c r="R397" s="277"/>
      <c r="S397" s="277"/>
      <c r="T397" s="278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79" t="s">
        <v>177</v>
      </c>
      <c r="AU397" s="279" t="s">
        <v>92</v>
      </c>
      <c r="AV397" s="14" t="s">
        <v>92</v>
      </c>
      <c r="AW397" s="14" t="s">
        <v>32</v>
      </c>
      <c r="AX397" s="14" t="s">
        <v>76</v>
      </c>
      <c r="AY397" s="279" t="s">
        <v>168</v>
      </c>
    </row>
    <row r="398" spans="1:51" s="15" customFormat="1" ht="12">
      <c r="A398" s="15"/>
      <c r="B398" s="280"/>
      <c r="C398" s="281"/>
      <c r="D398" s="260" t="s">
        <v>177</v>
      </c>
      <c r="E398" s="282" t="s">
        <v>1</v>
      </c>
      <c r="F398" s="283" t="s">
        <v>210</v>
      </c>
      <c r="G398" s="281"/>
      <c r="H398" s="284">
        <v>47.16</v>
      </c>
      <c r="I398" s="285"/>
      <c r="J398" s="281"/>
      <c r="K398" s="281"/>
      <c r="L398" s="286"/>
      <c r="M398" s="287"/>
      <c r="N398" s="288"/>
      <c r="O398" s="288"/>
      <c r="P398" s="288"/>
      <c r="Q398" s="288"/>
      <c r="R398" s="288"/>
      <c r="S398" s="288"/>
      <c r="T398" s="289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90" t="s">
        <v>177</v>
      </c>
      <c r="AU398" s="290" t="s">
        <v>92</v>
      </c>
      <c r="AV398" s="15" t="s">
        <v>175</v>
      </c>
      <c r="AW398" s="15" t="s">
        <v>32</v>
      </c>
      <c r="AX398" s="15" t="s">
        <v>84</v>
      </c>
      <c r="AY398" s="290" t="s">
        <v>168</v>
      </c>
    </row>
    <row r="399" spans="1:65" s="2" customFormat="1" ht="21.75" customHeight="1">
      <c r="A399" s="39"/>
      <c r="B399" s="40"/>
      <c r="C399" s="245" t="s">
        <v>515</v>
      </c>
      <c r="D399" s="245" t="s">
        <v>170</v>
      </c>
      <c r="E399" s="246" t="s">
        <v>516</v>
      </c>
      <c r="F399" s="247" t="s">
        <v>517</v>
      </c>
      <c r="G399" s="248" t="s">
        <v>173</v>
      </c>
      <c r="H399" s="249">
        <v>37.35</v>
      </c>
      <c r="I399" s="250"/>
      <c r="J399" s="251">
        <f>ROUND(I399*H399,2)</f>
        <v>0</v>
      </c>
      <c r="K399" s="247" t="s">
        <v>174</v>
      </c>
      <c r="L399" s="45"/>
      <c r="M399" s="252" t="s">
        <v>1</v>
      </c>
      <c r="N399" s="253" t="s">
        <v>42</v>
      </c>
      <c r="O399" s="92"/>
      <c r="P399" s="254">
        <f>O399*H399</f>
        <v>0</v>
      </c>
      <c r="Q399" s="254">
        <v>0</v>
      </c>
      <c r="R399" s="254">
        <f>Q399*H399</f>
        <v>0</v>
      </c>
      <c r="S399" s="254">
        <v>0.051</v>
      </c>
      <c r="T399" s="255">
        <f>S399*H399</f>
        <v>1.90485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56" t="s">
        <v>175</v>
      </c>
      <c r="AT399" s="256" t="s">
        <v>170</v>
      </c>
      <c r="AU399" s="256" t="s">
        <v>92</v>
      </c>
      <c r="AY399" s="18" t="s">
        <v>168</v>
      </c>
      <c r="BE399" s="257">
        <f>IF(N399="základní",J399,0)</f>
        <v>0</v>
      </c>
      <c r="BF399" s="257">
        <f>IF(N399="snížená",J399,0)</f>
        <v>0</v>
      </c>
      <c r="BG399" s="257">
        <f>IF(N399="zákl. přenesená",J399,0)</f>
        <v>0</v>
      </c>
      <c r="BH399" s="257">
        <f>IF(N399="sníž. přenesená",J399,0)</f>
        <v>0</v>
      </c>
      <c r="BI399" s="257">
        <f>IF(N399="nulová",J399,0)</f>
        <v>0</v>
      </c>
      <c r="BJ399" s="18" t="s">
        <v>92</v>
      </c>
      <c r="BK399" s="257">
        <f>ROUND(I399*H399,2)</f>
        <v>0</v>
      </c>
      <c r="BL399" s="18" t="s">
        <v>175</v>
      </c>
      <c r="BM399" s="256" t="s">
        <v>518</v>
      </c>
    </row>
    <row r="400" spans="1:51" s="14" customFormat="1" ht="12">
      <c r="A400" s="14"/>
      <c r="B400" s="269"/>
      <c r="C400" s="270"/>
      <c r="D400" s="260" t="s">
        <v>177</v>
      </c>
      <c r="E400" s="271" t="s">
        <v>1</v>
      </c>
      <c r="F400" s="272" t="s">
        <v>423</v>
      </c>
      <c r="G400" s="270"/>
      <c r="H400" s="273">
        <v>3.6</v>
      </c>
      <c r="I400" s="274"/>
      <c r="J400" s="270"/>
      <c r="K400" s="270"/>
      <c r="L400" s="275"/>
      <c r="M400" s="276"/>
      <c r="N400" s="277"/>
      <c r="O400" s="277"/>
      <c r="P400" s="277"/>
      <c r="Q400" s="277"/>
      <c r="R400" s="277"/>
      <c r="S400" s="277"/>
      <c r="T400" s="278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79" t="s">
        <v>177</v>
      </c>
      <c r="AU400" s="279" t="s">
        <v>92</v>
      </c>
      <c r="AV400" s="14" t="s">
        <v>92</v>
      </c>
      <c r="AW400" s="14" t="s">
        <v>32</v>
      </c>
      <c r="AX400" s="14" t="s">
        <v>76</v>
      </c>
      <c r="AY400" s="279" t="s">
        <v>168</v>
      </c>
    </row>
    <row r="401" spans="1:51" s="14" customFormat="1" ht="12">
      <c r="A401" s="14"/>
      <c r="B401" s="269"/>
      <c r="C401" s="270"/>
      <c r="D401" s="260" t="s">
        <v>177</v>
      </c>
      <c r="E401" s="271" t="s">
        <v>1</v>
      </c>
      <c r="F401" s="272" t="s">
        <v>424</v>
      </c>
      <c r="G401" s="270"/>
      <c r="H401" s="273">
        <v>15.75</v>
      </c>
      <c r="I401" s="274"/>
      <c r="J401" s="270"/>
      <c r="K401" s="270"/>
      <c r="L401" s="275"/>
      <c r="M401" s="276"/>
      <c r="N401" s="277"/>
      <c r="O401" s="277"/>
      <c r="P401" s="277"/>
      <c r="Q401" s="277"/>
      <c r="R401" s="277"/>
      <c r="S401" s="277"/>
      <c r="T401" s="278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79" t="s">
        <v>177</v>
      </c>
      <c r="AU401" s="279" t="s">
        <v>92</v>
      </c>
      <c r="AV401" s="14" t="s">
        <v>92</v>
      </c>
      <c r="AW401" s="14" t="s">
        <v>32</v>
      </c>
      <c r="AX401" s="14" t="s">
        <v>76</v>
      </c>
      <c r="AY401" s="279" t="s">
        <v>168</v>
      </c>
    </row>
    <row r="402" spans="1:51" s="14" customFormat="1" ht="12">
      <c r="A402" s="14"/>
      <c r="B402" s="269"/>
      <c r="C402" s="270"/>
      <c r="D402" s="260" t="s">
        <v>177</v>
      </c>
      <c r="E402" s="271" t="s">
        <v>1</v>
      </c>
      <c r="F402" s="272" t="s">
        <v>429</v>
      </c>
      <c r="G402" s="270"/>
      <c r="H402" s="273">
        <v>15.12</v>
      </c>
      <c r="I402" s="274"/>
      <c r="J402" s="270"/>
      <c r="K402" s="270"/>
      <c r="L402" s="275"/>
      <c r="M402" s="276"/>
      <c r="N402" s="277"/>
      <c r="O402" s="277"/>
      <c r="P402" s="277"/>
      <c r="Q402" s="277"/>
      <c r="R402" s="277"/>
      <c r="S402" s="277"/>
      <c r="T402" s="278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79" t="s">
        <v>177</v>
      </c>
      <c r="AU402" s="279" t="s">
        <v>92</v>
      </c>
      <c r="AV402" s="14" t="s">
        <v>92</v>
      </c>
      <c r="AW402" s="14" t="s">
        <v>32</v>
      </c>
      <c r="AX402" s="14" t="s">
        <v>76</v>
      </c>
      <c r="AY402" s="279" t="s">
        <v>168</v>
      </c>
    </row>
    <row r="403" spans="1:51" s="14" customFormat="1" ht="12">
      <c r="A403" s="14"/>
      <c r="B403" s="269"/>
      <c r="C403" s="270"/>
      <c r="D403" s="260" t="s">
        <v>177</v>
      </c>
      <c r="E403" s="271" t="s">
        <v>1</v>
      </c>
      <c r="F403" s="272" t="s">
        <v>430</v>
      </c>
      <c r="G403" s="270"/>
      <c r="H403" s="273">
        <v>2.88</v>
      </c>
      <c r="I403" s="274"/>
      <c r="J403" s="270"/>
      <c r="K403" s="270"/>
      <c r="L403" s="275"/>
      <c r="M403" s="276"/>
      <c r="N403" s="277"/>
      <c r="O403" s="277"/>
      <c r="P403" s="277"/>
      <c r="Q403" s="277"/>
      <c r="R403" s="277"/>
      <c r="S403" s="277"/>
      <c r="T403" s="278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79" t="s">
        <v>177</v>
      </c>
      <c r="AU403" s="279" t="s">
        <v>92</v>
      </c>
      <c r="AV403" s="14" t="s">
        <v>92</v>
      </c>
      <c r="AW403" s="14" t="s">
        <v>32</v>
      </c>
      <c r="AX403" s="14" t="s">
        <v>76</v>
      </c>
      <c r="AY403" s="279" t="s">
        <v>168</v>
      </c>
    </row>
    <row r="404" spans="1:51" s="15" customFormat="1" ht="12">
      <c r="A404" s="15"/>
      <c r="B404" s="280"/>
      <c r="C404" s="281"/>
      <c r="D404" s="260" t="s">
        <v>177</v>
      </c>
      <c r="E404" s="282" t="s">
        <v>1</v>
      </c>
      <c r="F404" s="283" t="s">
        <v>210</v>
      </c>
      <c r="G404" s="281"/>
      <c r="H404" s="284">
        <v>37.35</v>
      </c>
      <c r="I404" s="285"/>
      <c r="J404" s="281"/>
      <c r="K404" s="281"/>
      <c r="L404" s="286"/>
      <c r="M404" s="287"/>
      <c r="N404" s="288"/>
      <c r="O404" s="288"/>
      <c r="P404" s="288"/>
      <c r="Q404" s="288"/>
      <c r="R404" s="288"/>
      <c r="S404" s="288"/>
      <c r="T404" s="289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90" t="s">
        <v>177</v>
      </c>
      <c r="AU404" s="290" t="s">
        <v>92</v>
      </c>
      <c r="AV404" s="15" t="s">
        <v>175</v>
      </c>
      <c r="AW404" s="15" t="s">
        <v>32</v>
      </c>
      <c r="AX404" s="15" t="s">
        <v>84</v>
      </c>
      <c r="AY404" s="290" t="s">
        <v>168</v>
      </c>
    </row>
    <row r="405" spans="1:65" s="2" customFormat="1" ht="16.5" customHeight="1">
      <c r="A405" s="39"/>
      <c r="B405" s="40"/>
      <c r="C405" s="245" t="s">
        <v>519</v>
      </c>
      <c r="D405" s="245" t="s">
        <v>170</v>
      </c>
      <c r="E405" s="246" t="s">
        <v>520</v>
      </c>
      <c r="F405" s="247" t="s">
        <v>521</v>
      </c>
      <c r="G405" s="248" t="s">
        <v>173</v>
      </c>
      <c r="H405" s="249">
        <v>9.09</v>
      </c>
      <c r="I405" s="250"/>
      <c r="J405" s="251">
        <f>ROUND(I405*H405,2)</f>
        <v>0</v>
      </c>
      <c r="K405" s="247" t="s">
        <v>174</v>
      </c>
      <c r="L405" s="45"/>
      <c r="M405" s="252" t="s">
        <v>1</v>
      </c>
      <c r="N405" s="253" t="s">
        <v>42</v>
      </c>
      <c r="O405" s="92"/>
      <c r="P405" s="254">
        <f>O405*H405</f>
        <v>0</v>
      </c>
      <c r="Q405" s="254">
        <v>0</v>
      </c>
      <c r="R405" s="254">
        <f>Q405*H405</f>
        <v>0</v>
      </c>
      <c r="S405" s="254">
        <v>0.076</v>
      </c>
      <c r="T405" s="255">
        <f>S405*H405</f>
        <v>0.69084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56" t="s">
        <v>175</v>
      </c>
      <c r="AT405" s="256" t="s">
        <v>170</v>
      </c>
      <c r="AU405" s="256" t="s">
        <v>92</v>
      </c>
      <c r="AY405" s="18" t="s">
        <v>168</v>
      </c>
      <c r="BE405" s="257">
        <f>IF(N405="základní",J405,0)</f>
        <v>0</v>
      </c>
      <c r="BF405" s="257">
        <f>IF(N405="snížená",J405,0)</f>
        <v>0</v>
      </c>
      <c r="BG405" s="257">
        <f>IF(N405="zákl. přenesená",J405,0)</f>
        <v>0</v>
      </c>
      <c r="BH405" s="257">
        <f>IF(N405="sníž. přenesená",J405,0)</f>
        <v>0</v>
      </c>
      <c r="BI405" s="257">
        <f>IF(N405="nulová",J405,0)</f>
        <v>0</v>
      </c>
      <c r="BJ405" s="18" t="s">
        <v>92</v>
      </c>
      <c r="BK405" s="257">
        <f>ROUND(I405*H405,2)</f>
        <v>0</v>
      </c>
      <c r="BL405" s="18" t="s">
        <v>175</v>
      </c>
      <c r="BM405" s="256" t="s">
        <v>522</v>
      </c>
    </row>
    <row r="406" spans="1:51" s="14" customFormat="1" ht="12">
      <c r="A406" s="14"/>
      <c r="B406" s="269"/>
      <c r="C406" s="270"/>
      <c r="D406" s="260" t="s">
        <v>177</v>
      </c>
      <c r="E406" s="271" t="s">
        <v>1</v>
      </c>
      <c r="F406" s="272" t="s">
        <v>431</v>
      </c>
      <c r="G406" s="270"/>
      <c r="H406" s="273">
        <v>9.09</v>
      </c>
      <c r="I406" s="274"/>
      <c r="J406" s="270"/>
      <c r="K406" s="270"/>
      <c r="L406" s="275"/>
      <c r="M406" s="276"/>
      <c r="N406" s="277"/>
      <c r="O406" s="277"/>
      <c r="P406" s="277"/>
      <c r="Q406" s="277"/>
      <c r="R406" s="277"/>
      <c r="S406" s="277"/>
      <c r="T406" s="278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79" t="s">
        <v>177</v>
      </c>
      <c r="AU406" s="279" t="s">
        <v>92</v>
      </c>
      <c r="AV406" s="14" t="s">
        <v>92</v>
      </c>
      <c r="AW406" s="14" t="s">
        <v>32</v>
      </c>
      <c r="AX406" s="14" t="s">
        <v>84</v>
      </c>
      <c r="AY406" s="279" t="s">
        <v>168</v>
      </c>
    </row>
    <row r="407" spans="1:65" s="2" customFormat="1" ht="33" customHeight="1">
      <c r="A407" s="39"/>
      <c r="B407" s="40"/>
      <c r="C407" s="245" t="s">
        <v>523</v>
      </c>
      <c r="D407" s="245" t="s">
        <v>170</v>
      </c>
      <c r="E407" s="246" t="s">
        <v>524</v>
      </c>
      <c r="F407" s="247" t="s">
        <v>525</v>
      </c>
      <c r="G407" s="248" t="s">
        <v>173</v>
      </c>
      <c r="H407" s="249">
        <v>636</v>
      </c>
      <c r="I407" s="250"/>
      <c r="J407" s="251">
        <f>ROUND(I407*H407,2)</f>
        <v>0</v>
      </c>
      <c r="K407" s="247" t="s">
        <v>174</v>
      </c>
      <c r="L407" s="45"/>
      <c r="M407" s="252" t="s">
        <v>1</v>
      </c>
      <c r="N407" s="253" t="s">
        <v>42</v>
      </c>
      <c r="O407" s="92"/>
      <c r="P407" s="254">
        <f>O407*H407</f>
        <v>0</v>
      </c>
      <c r="Q407" s="254">
        <v>0</v>
      </c>
      <c r="R407" s="254">
        <f>Q407*H407</f>
        <v>0</v>
      </c>
      <c r="S407" s="254">
        <v>0.01</v>
      </c>
      <c r="T407" s="255">
        <f>S407*H407</f>
        <v>6.36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56" t="s">
        <v>175</v>
      </c>
      <c r="AT407" s="256" t="s">
        <v>170</v>
      </c>
      <c r="AU407" s="256" t="s">
        <v>92</v>
      </c>
      <c r="AY407" s="18" t="s">
        <v>168</v>
      </c>
      <c r="BE407" s="257">
        <f>IF(N407="základní",J407,0)</f>
        <v>0</v>
      </c>
      <c r="BF407" s="257">
        <f>IF(N407="snížená",J407,0)</f>
        <v>0</v>
      </c>
      <c r="BG407" s="257">
        <f>IF(N407="zákl. přenesená",J407,0)</f>
        <v>0</v>
      </c>
      <c r="BH407" s="257">
        <f>IF(N407="sníž. přenesená",J407,0)</f>
        <v>0</v>
      </c>
      <c r="BI407" s="257">
        <f>IF(N407="nulová",J407,0)</f>
        <v>0</v>
      </c>
      <c r="BJ407" s="18" t="s">
        <v>92</v>
      </c>
      <c r="BK407" s="257">
        <f>ROUND(I407*H407,2)</f>
        <v>0</v>
      </c>
      <c r="BL407" s="18" t="s">
        <v>175</v>
      </c>
      <c r="BM407" s="256" t="s">
        <v>526</v>
      </c>
    </row>
    <row r="408" spans="1:63" s="12" customFormat="1" ht="22.8" customHeight="1">
      <c r="A408" s="12"/>
      <c r="B408" s="229"/>
      <c r="C408" s="230"/>
      <c r="D408" s="231" t="s">
        <v>75</v>
      </c>
      <c r="E408" s="243" t="s">
        <v>527</v>
      </c>
      <c r="F408" s="243" t="s">
        <v>528</v>
      </c>
      <c r="G408" s="230"/>
      <c r="H408" s="230"/>
      <c r="I408" s="233"/>
      <c r="J408" s="244">
        <f>BK408</f>
        <v>0</v>
      </c>
      <c r="K408" s="230"/>
      <c r="L408" s="235"/>
      <c r="M408" s="236"/>
      <c r="N408" s="237"/>
      <c r="O408" s="237"/>
      <c r="P408" s="238">
        <f>SUM(P409:P412)</f>
        <v>0</v>
      </c>
      <c r="Q408" s="237"/>
      <c r="R408" s="238">
        <f>SUM(R409:R412)</f>
        <v>0</v>
      </c>
      <c r="S408" s="237"/>
      <c r="T408" s="239">
        <f>SUM(T409:T412)</f>
        <v>0</v>
      </c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R408" s="240" t="s">
        <v>84</v>
      </c>
      <c r="AT408" s="241" t="s">
        <v>75</v>
      </c>
      <c r="AU408" s="241" t="s">
        <v>84</v>
      </c>
      <c r="AY408" s="240" t="s">
        <v>168</v>
      </c>
      <c r="BK408" s="242">
        <f>SUM(BK409:BK412)</f>
        <v>0</v>
      </c>
    </row>
    <row r="409" spans="1:65" s="2" customFormat="1" ht="21.75" customHeight="1">
      <c r="A409" s="39"/>
      <c r="B409" s="40"/>
      <c r="C409" s="245" t="s">
        <v>529</v>
      </c>
      <c r="D409" s="245" t="s">
        <v>170</v>
      </c>
      <c r="E409" s="246" t="s">
        <v>530</v>
      </c>
      <c r="F409" s="247" t="s">
        <v>531</v>
      </c>
      <c r="G409" s="248" t="s">
        <v>201</v>
      </c>
      <c r="H409" s="249">
        <v>35.745</v>
      </c>
      <c r="I409" s="250"/>
      <c r="J409" s="251">
        <f>ROUND(I409*H409,2)</f>
        <v>0</v>
      </c>
      <c r="K409" s="247" t="s">
        <v>174</v>
      </c>
      <c r="L409" s="45"/>
      <c r="M409" s="252" t="s">
        <v>1</v>
      </c>
      <c r="N409" s="253" t="s">
        <v>42</v>
      </c>
      <c r="O409" s="92"/>
      <c r="P409" s="254">
        <f>O409*H409</f>
        <v>0</v>
      </c>
      <c r="Q409" s="254">
        <v>0</v>
      </c>
      <c r="R409" s="254">
        <f>Q409*H409</f>
        <v>0</v>
      </c>
      <c r="S409" s="254">
        <v>0</v>
      </c>
      <c r="T409" s="255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56" t="s">
        <v>175</v>
      </c>
      <c r="AT409" s="256" t="s">
        <v>170</v>
      </c>
      <c r="AU409" s="256" t="s">
        <v>92</v>
      </c>
      <c r="AY409" s="18" t="s">
        <v>168</v>
      </c>
      <c r="BE409" s="257">
        <f>IF(N409="základní",J409,0)</f>
        <v>0</v>
      </c>
      <c r="BF409" s="257">
        <f>IF(N409="snížená",J409,0)</f>
        <v>0</v>
      </c>
      <c r="BG409" s="257">
        <f>IF(N409="zákl. přenesená",J409,0)</f>
        <v>0</v>
      </c>
      <c r="BH409" s="257">
        <f>IF(N409="sníž. přenesená",J409,0)</f>
        <v>0</v>
      </c>
      <c r="BI409" s="257">
        <f>IF(N409="nulová",J409,0)</f>
        <v>0</v>
      </c>
      <c r="BJ409" s="18" t="s">
        <v>92</v>
      </c>
      <c r="BK409" s="257">
        <f>ROUND(I409*H409,2)</f>
        <v>0</v>
      </c>
      <c r="BL409" s="18" t="s">
        <v>175</v>
      </c>
      <c r="BM409" s="256" t="s">
        <v>532</v>
      </c>
    </row>
    <row r="410" spans="1:65" s="2" customFormat="1" ht="21.75" customHeight="1">
      <c r="A410" s="39"/>
      <c r="B410" s="40"/>
      <c r="C410" s="245" t="s">
        <v>533</v>
      </c>
      <c r="D410" s="245" t="s">
        <v>170</v>
      </c>
      <c r="E410" s="246" t="s">
        <v>534</v>
      </c>
      <c r="F410" s="247" t="s">
        <v>535</v>
      </c>
      <c r="G410" s="248" t="s">
        <v>201</v>
      </c>
      <c r="H410" s="249">
        <v>500.43</v>
      </c>
      <c r="I410" s="250"/>
      <c r="J410" s="251">
        <f>ROUND(I410*H410,2)</f>
        <v>0</v>
      </c>
      <c r="K410" s="247" t="s">
        <v>174</v>
      </c>
      <c r="L410" s="45"/>
      <c r="M410" s="252" t="s">
        <v>1</v>
      </c>
      <c r="N410" s="253" t="s">
        <v>42</v>
      </c>
      <c r="O410" s="92"/>
      <c r="P410" s="254">
        <f>O410*H410</f>
        <v>0</v>
      </c>
      <c r="Q410" s="254">
        <v>0</v>
      </c>
      <c r="R410" s="254">
        <f>Q410*H410</f>
        <v>0</v>
      </c>
      <c r="S410" s="254">
        <v>0</v>
      </c>
      <c r="T410" s="255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56" t="s">
        <v>175</v>
      </c>
      <c r="AT410" s="256" t="s">
        <v>170</v>
      </c>
      <c r="AU410" s="256" t="s">
        <v>92</v>
      </c>
      <c r="AY410" s="18" t="s">
        <v>168</v>
      </c>
      <c r="BE410" s="257">
        <f>IF(N410="základní",J410,0)</f>
        <v>0</v>
      </c>
      <c r="BF410" s="257">
        <f>IF(N410="snížená",J410,0)</f>
        <v>0</v>
      </c>
      <c r="BG410" s="257">
        <f>IF(N410="zákl. přenesená",J410,0)</f>
        <v>0</v>
      </c>
      <c r="BH410" s="257">
        <f>IF(N410="sníž. přenesená",J410,0)</f>
        <v>0</v>
      </c>
      <c r="BI410" s="257">
        <f>IF(N410="nulová",J410,0)</f>
        <v>0</v>
      </c>
      <c r="BJ410" s="18" t="s">
        <v>92</v>
      </c>
      <c r="BK410" s="257">
        <f>ROUND(I410*H410,2)</f>
        <v>0</v>
      </c>
      <c r="BL410" s="18" t="s">
        <v>175</v>
      </c>
      <c r="BM410" s="256" t="s">
        <v>536</v>
      </c>
    </row>
    <row r="411" spans="1:51" s="14" customFormat="1" ht="12">
      <c r="A411" s="14"/>
      <c r="B411" s="269"/>
      <c r="C411" s="270"/>
      <c r="D411" s="260" t="s">
        <v>177</v>
      </c>
      <c r="E411" s="270"/>
      <c r="F411" s="272" t="s">
        <v>537</v>
      </c>
      <c r="G411" s="270"/>
      <c r="H411" s="273">
        <v>500.43</v>
      </c>
      <c r="I411" s="274"/>
      <c r="J411" s="270"/>
      <c r="K411" s="270"/>
      <c r="L411" s="275"/>
      <c r="M411" s="276"/>
      <c r="N411" s="277"/>
      <c r="O411" s="277"/>
      <c r="P411" s="277"/>
      <c r="Q411" s="277"/>
      <c r="R411" s="277"/>
      <c r="S411" s="277"/>
      <c r="T411" s="278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79" t="s">
        <v>177</v>
      </c>
      <c r="AU411" s="279" t="s">
        <v>92</v>
      </c>
      <c r="AV411" s="14" t="s">
        <v>92</v>
      </c>
      <c r="AW411" s="14" t="s">
        <v>4</v>
      </c>
      <c r="AX411" s="14" t="s">
        <v>84</v>
      </c>
      <c r="AY411" s="279" t="s">
        <v>168</v>
      </c>
    </row>
    <row r="412" spans="1:65" s="2" customFormat="1" ht="21.75" customHeight="1">
      <c r="A412" s="39"/>
      <c r="B412" s="40"/>
      <c r="C412" s="245" t="s">
        <v>538</v>
      </c>
      <c r="D412" s="245" t="s">
        <v>170</v>
      </c>
      <c r="E412" s="246" t="s">
        <v>539</v>
      </c>
      <c r="F412" s="247" t="s">
        <v>540</v>
      </c>
      <c r="G412" s="248" t="s">
        <v>201</v>
      </c>
      <c r="H412" s="249">
        <v>35.745</v>
      </c>
      <c r="I412" s="250"/>
      <c r="J412" s="251">
        <f>ROUND(I412*H412,2)</f>
        <v>0</v>
      </c>
      <c r="K412" s="247" t="s">
        <v>174</v>
      </c>
      <c r="L412" s="45"/>
      <c r="M412" s="252" t="s">
        <v>1</v>
      </c>
      <c r="N412" s="253" t="s">
        <v>42</v>
      </c>
      <c r="O412" s="92"/>
      <c r="P412" s="254">
        <f>O412*H412</f>
        <v>0</v>
      </c>
      <c r="Q412" s="254">
        <v>0</v>
      </c>
      <c r="R412" s="254">
        <f>Q412*H412</f>
        <v>0</v>
      </c>
      <c r="S412" s="254">
        <v>0</v>
      </c>
      <c r="T412" s="255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56" t="s">
        <v>175</v>
      </c>
      <c r="AT412" s="256" t="s">
        <v>170</v>
      </c>
      <c r="AU412" s="256" t="s">
        <v>92</v>
      </c>
      <c r="AY412" s="18" t="s">
        <v>168</v>
      </c>
      <c r="BE412" s="257">
        <f>IF(N412="základní",J412,0)</f>
        <v>0</v>
      </c>
      <c r="BF412" s="257">
        <f>IF(N412="snížená",J412,0)</f>
        <v>0</v>
      </c>
      <c r="BG412" s="257">
        <f>IF(N412="zákl. přenesená",J412,0)</f>
        <v>0</v>
      </c>
      <c r="BH412" s="257">
        <f>IF(N412="sníž. přenesená",J412,0)</f>
        <v>0</v>
      </c>
      <c r="BI412" s="257">
        <f>IF(N412="nulová",J412,0)</f>
        <v>0</v>
      </c>
      <c r="BJ412" s="18" t="s">
        <v>92</v>
      </c>
      <c r="BK412" s="257">
        <f>ROUND(I412*H412,2)</f>
        <v>0</v>
      </c>
      <c r="BL412" s="18" t="s">
        <v>175</v>
      </c>
      <c r="BM412" s="256" t="s">
        <v>541</v>
      </c>
    </row>
    <row r="413" spans="1:63" s="12" customFormat="1" ht="22.8" customHeight="1">
      <c r="A413" s="12"/>
      <c r="B413" s="229"/>
      <c r="C413" s="230"/>
      <c r="D413" s="231" t="s">
        <v>75</v>
      </c>
      <c r="E413" s="243" t="s">
        <v>542</v>
      </c>
      <c r="F413" s="243" t="s">
        <v>543</v>
      </c>
      <c r="G413" s="230"/>
      <c r="H413" s="230"/>
      <c r="I413" s="233"/>
      <c r="J413" s="244">
        <f>BK413</f>
        <v>0</v>
      </c>
      <c r="K413" s="230"/>
      <c r="L413" s="235"/>
      <c r="M413" s="236"/>
      <c r="N413" s="237"/>
      <c r="O413" s="237"/>
      <c r="P413" s="238">
        <f>P414</f>
        <v>0</v>
      </c>
      <c r="Q413" s="237"/>
      <c r="R413" s="238">
        <f>R414</f>
        <v>0</v>
      </c>
      <c r="S413" s="237"/>
      <c r="T413" s="239">
        <f>T414</f>
        <v>0</v>
      </c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R413" s="240" t="s">
        <v>84</v>
      </c>
      <c r="AT413" s="241" t="s">
        <v>75</v>
      </c>
      <c r="AU413" s="241" t="s">
        <v>84</v>
      </c>
      <c r="AY413" s="240" t="s">
        <v>168</v>
      </c>
      <c r="BK413" s="242">
        <f>BK414</f>
        <v>0</v>
      </c>
    </row>
    <row r="414" spans="1:65" s="2" customFormat="1" ht="16.5" customHeight="1">
      <c r="A414" s="39"/>
      <c r="B414" s="40"/>
      <c r="C414" s="245" t="s">
        <v>544</v>
      </c>
      <c r="D414" s="245" t="s">
        <v>170</v>
      </c>
      <c r="E414" s="246" t="s">
        <v>545</v>
      </c>
      <c r="F414" s="247" t="s">
        <v>546</v>
      </c>
      <c r="G414" s="248" t="s">
        <v>201</v>
      </c>
      <c r="H414" s="249">
        <v>148.913</v>
      </c>
      <c r="I414" s="250"/>
      <c r="J414" s="251">
        <f>ROUND(I414*H414,2)</f>
        <v>0</v>
      </c>
      <c r="K414" s="247" t="s">
        <v>174</v>
      </c>
      <c r="L414" s="45"/>
      <c r="M414" s="252" t="s">
        <v>1</v>
      </c>
      <c r="N414" s="253" t="s">
        <v>42</v>
      </c>
      <c r="O414" s="92"/>
      <c r="P414" s="254">
        <f>O414*H414</f>
        <v>0</v>
      </c>
      <c r="Q414" s="254">
        <v>0</v>
      </c>
      <c r="R414" s="254">
        <f>Q414*H414</f>
        <v>0</v>
      </c>
      <c r="S414" s="254">
        <v>0</v>
      </c>
      <c r="T414" s="255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56" t="s">
        <v>175</v>
      </c>
      <c r="AT414" s="256" t="s">
        <v>170</v>
      </c>
      <c r="AU414" s="256" t="s">
        <v>92</v>
      </c>
      <c r="AY414" s="18" t="s">
        <v>168</v>
      </c>
      <c r="BE414" s="257">
        <f>IF(N414="základní",J414,0)</f>
        <v>0</v>
      </c>
      <c r="BF414" s="257">
        <f>IF(N414="snížená",J414,0)</f>
        <v>0</v>
      </c>
      <c r="BG414" s="257">
        <f>IF(N414="zákl. přenesená",J414,0)</f>
        <v>0</v>
      </c>
      <c r="BH414" s="257">
        <f>IF(N414="sníž. přenesená",J414,0)</f>
        <v>0</v>
      </c>
      <c r="BI414" s="257">
        <f>IF(N414="nulová",J414,0)</f>
        <v>0</v>
      </c>
      <c r="BJ414" s="18" t="s">
        <v>92</v>
      </c>
      <c r="BK414" s="257">
        <f>ROUND(I414*H414,2)</f>
        <v>0</v>
      </c>
      <c r="BL414" s="18" t="s">
        <v>175</v>
      </c>
      <c r="BM414" s="256" t="s">
        <v>547</v>
      </c>
    </row>
    <row r="415" spans="1:63" s="12" customFormat="1" ht="25.9" customHeight="1">
      <c r="A415" s="12"/>
      <c r="B415" s="229"/>
      <c r="C415" s="230"/>
      <c r="D415" s="231" t="s">
        <v>75</v>
      </c>
      <c r="E415" s="232" t="s">
        <v>548</v>
      </c>
      <c r="F415" s="232" t="s">
        <v>549</v>
      </c>
      <c r="G415" s="230"/>
      <c r="H415" s="230"/>
      <c r="I415" s="233"/>
      <c r="J415" s="234">
        <f>BK415</f>
        <v>0</v>
      </c>
      <c r="K415" s="230"/>
      <c r="L415" s="235"/>
      <c r="M415" s="236"/>
      <c r="N415" s="237"/>
      <c r="O415" s="237"/>
      <c r="P415" s="238">
        <f>P416+P430+P447+P458+P492+P533+P541+P550+P552</f>
        <v>0</v>
      </c>
      <c r="Q415" s="237"/>
      <c r="R415" s="238">
        <f>R416+R430+R447+R458+R492+R533+R541+R550+R552</f>
        <v>19.26109968</v>
      </c>
      <c r="S415" s="237"/>
      <c r="T415" s="239">
        <f>T416+T430+T447+T458+T492+T533+T541+T550+T552</f>
        <v>7.6274027</v>
      </c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R415" s="240" t="s">
        <v>92</v>
      </c>
      <c r="AT415" s="241" t="s">
        <v>75</v>
      </c>
      <c r="AU415" s="241" t="s">
        <v>76</v>
      </c>
      <c r="AY415" s="240" t="s">
        <v>168</v>
      </c>
      <c r="BK415" s="242">
        <f>BK416+BK430+BK447+BK458+BK492+BK533+BK541+BK550+BK552</f>
        <v>0</v>
      </c>
    </row>
    <row r="416" spans="1:63" s="12" customFormat="1" ht="22.8" customHeight="1">
      <c r="A416" s="12"/>
      <c r="B416" s="229"/>
      <c r="C416" s="230"/>
      <c r="D416" s="231" t="s">
        <v>75</v>
      </c>
      <c r="E416" s="243" t="s">
        <v>550</v>
      </c>
      <c r="F416" s="243" t="s">
        <v>551</v>
      </c>
      <c r="G416" s="230"/>
      <c r="H416" s="230"/>
      <c r="I416" s="233"/>
      <c r="J416" s="244">
        <f>BK416</f>
        <v>0</v>
      </c>
      <c r="K416" s="230"/>
      <c r="L416" s="235"/>
      <c r="M416" s="236"/>
      <c r="N416" s="237"/>
      <c r="O416" s="237"/>
      <c r="P416" s="238">
        <f>SUM(P417:P429)</f>
        <v>0</v>
      </c>
      <c r="Q416" s="237"/>
      <c r="R416" s="238">
        <f>SUM(R417:R429)</f>
        <v>0.30673932</v>
      </c>
      <c r="S416" s="237"/>
      <c r="T416" s="239">
        <f>SUM(T417:T429)</f>
        <v>0</v>
      </c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R416" s="240" t="s">
        <v>92</v>
      </c>
      <c r="AT416" s="241" t="s">
        <v>75</v>
      </c>
      <c r="AU416" s="241" t="s">
        <v>84</v>
      </c>
      <c r="AY416" s="240" t="s">
        <v>168</v>
      </c>
      <c r="BK416" s="242">
        <f>SUM(BK417:BK429)</f>
        <v>0</v>
      </c>
    </row>
    <row r="417" spans="1:65" s="2" customFormat="1" ht="21.75" customHeight="1">
      <c r="A417" s="39"/>
      <c r="B417" s="40"/>
      <c r="C417" s="245" t="s">
        <v>552</v>
      </c>
      <c r="D417" s="245" t="s">
        <v>170</v>
      </c>
      <c r="E417" s="246" t="s">
        <v>553</v>
      </c>
      <c r="F417" s="247" t="s">
        <v>554</v>
      </c>
      <c r="G417" s="248" t="s">
        <v>173</v>
      </c>
      <c r="H417" s="249">
        <v>100.088</v>
      </c>
      <c r="I417" s="250"/>
      <c r="J417" s="251">
        <f>ROUND(I417*H417,2)</f>
        <v>0</v>
      </c>
      <c r="K417" s="247" t="s">
        <v>174</v>
      </c>
      <c r="L417" s="45"/>
      <c r="M417" s="252" t="s">
        <v>1</v>
      </c>
      <c r="N417" s="253" t="s">
        <v>42</v>
      </c>
      <c r="O417" s="92"/>
      <c r="P417" s="254">
        <f>O417*H417</f>
        <v>0</v>
      </c>
      <c r="Q417" s="254">
        <v>0</v>
      </c>
      <c r="R417" s="254">
        <f>Q417*H417</f>
        <v>0</v>
      </c>
      <c r="S417" s="254">
        <v>0</v>
      </c>
      <c r="T417" s="255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56" t="s">
        <v>266</v>
      </c>
      <c r="AT417" s="256" t="s">
        <v>170</v>
      </c>
      <c r="AU417" s="256" t="s">
        <v>92</v>
      </c>
      <c r="AY417" s="18" t="s">
        <v>168</v>
      </c>
      <c r="BE417" s="257">
        <f>IF(N417="základní",J417,0)</f>
        <v>0</v>
      </c>
      <c r="BF417" s="257">
        <f>IF(N417="snížená",J417,0)</f>
        <v>0</v>
      </c>
      <c r="BG417" s="257">
        <f>IF(N417="zákl. přenesená",J417,0)</f>
        <v>0</v>
      </c>
      <c r="BH417" s="257">
        <f>IF(N417="sníž. přenesená",J417,0)</f>
        <v>0</v>
      </c>
      <c r="BI417" s="257">
        <f>IF(N417="nulová",J417,0)</f>
        <v>0</v>
      </c>
      <c r="BJ417" s="18" t="s">
        <v>92</v>
      </c>
      <c r="BK417" s="257">
        <f>ROUND(I417*H417,2)</f>
        <v>0</v>
      </c>
      <c r="BL417" s="18" t="s">
        <v>266</v>
      </c>
      <c r="BM417" s="256" t="s">
        <v>555</v>
      </c>
    </row>
    <row r="418" spans="1:51" s="13" customFormat="1" ht="12">
      <c r="A418" s="13"/>
      <c r="B418" s="258"/>
      <c r="C418" s="259"/>
      <c r="D418" s="260" t="s">
        <v>177</v>
      </c>
      <c r="E418" s="261" t="s">
        <v>1</v>
      </c>
      <c r="F418" s="262" t="s">
        <v>556</v>
      </c>
      <c r="G418" s="259"/>
      <c r="H418" s="261" t="s">
        <v>1</v>
      </c>
      <c r="I418" s="263"/>
      <c r="J418" s="259"/>
      <c r="K418" s="259"/>
      <c r="L418" s="264"/>
      <c r="M418" s="265"/>
      <c r="N418" s="266"/>
      <c r="O418" s="266"/>
      <c r="P418" s="266"/>
      <c r="Q418" s="266"/>
      <c r="R418" s="266"/>
      <c r="S418" s="266"/>
      <c r="T418" s="267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68" t="s">
        <v>177</v>
      </c>
      <c r="AU418" s="268" t="s">
        <v>92</v>
      </c>
      <c r="AV418" s="13" t="s">
        <v>84</v>
      </c>
      <c r="AW418" s="13" t="s">
        <v>32</v>
      </c>
      <c r="AX418" s="13" t="s">
        <v>76</v>
      </c>
      <c r="AY418" s="268" t="s">
        <v>168</v>
      </c>
    </row>
    <row r="419" spans="1:51" s="14" customFormat="1" ht="12">
      <c r="A419" s="14"/>
      <c r="B419" s="269"/>
      <c r="C419" s="270"/>
      <c r="D419" s="260" t="s">
        <v>177</v>
      </c>
      <c r="E419" s="271" t="s">
        <v>1</v>
      </c>
      <c r="F419" s="272" t="s">
        <v>557</v>
      </c>
      <c r="G419" s="270"/>
      <c r="H419" s="273">
        <v>100.088</v>
      </c>
      <c r="I419" s="274"/>
      <c r="J419" s="270"/>
      <c r="K419" s="270"/>
      <c r="L419" s="275"/>
      <c r="M419" s="276"/>
      <c r="N419" s="277"/>
      <c r="O419" s="277"/>
      <c r="P419" s="277"/>
      <c r="Q419" s="277"/>
      <c r="R419" s="277"/>
      <c r="S419" s="277"/>
      <c r="T419" s="278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79" t="s">
        <v>177</v>
      </c>
      <c r="AU419" s="279" t="s">
        <v>92</v>
      </c>
      <c r="AV419" s="14" t="s">
        <v>92</v>
      </c>
      <c r="AW419" s="14" t="s">
        <v>32</v>
      </c>
      <c r="AX419" s="14" t="s">
        <v>84</v>
      </c>
      <c r="AY419" s="279" t="s">
        <v>168</v>
      </c>
    </row>
    <row r="420" spans="1:65" s="2" customFormat="1" ht="16.5" customHeight="1">
      <c r="A420" s="39"/>
      <c r="B420" s="40"/>
      <c r="C420" s="291" t="s">
        <v>558</v>
      </c>
      <c r="D420" s="291" t="s">
        <v>212</v>
      </c>
      <c r="E420" s="292" t="s">
        <v>559</v>
      </c>
      <c r="F420" s="293" t="s">
        <v>560</v>
      </c>
      <c r="G420" s="294" t="s">
        <v>201</v>
      </c>
      <c r="H420" s="295">
        <v>0.035</v>
      </c>
      <c r="I420" s="296"/>
      <c r="J420" s="297">
        <f>ROUND(I420*H420,2)</f>
        <v>0</v>
      </c>
      <c r="K420" s="293" t="s">
        <v>174</v>
      </c>
      <c r="L420" s="298"/>
      <c r="M420" s="299" t="s">
        <v>1</v>
      </c>
      <c r="N420" s="300" t="s">
        <v>42</v>
      </c>
      <c r="O420" s="92"/>
      <c r="P420" s="254">
        <f>O420*H420</f>
        <v>0</v>
      </c>
      <c r="Q420" s="254">
        <v>1</v>
      </c>
      <c r="R420" s="254">
        <f>Q420*H420</f>
        <v>0.035</v>
      </c>
      <c r="S420" s="254">
        <v>0</v>
      </c>
      <c r="T420" s="255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56" t="s">
        <v>394</v>
      </c>
      <c r="AT420" s="256" t="s">
        <v>212</v>
      </c>
      <c r="AU420" s="256" t="s">
        <v>92</v>
      </c>
      <c r="AY420" s="18" t="s">
        <v>168</v>
      </c>
      <c r="BE420" s="257">
        <f>IF(N420="základní",J420,0)</f>
        <v>0</v>
      </c>
      <c r="BF420" s="257">
        <f>IF(N420="snížená",J420,0)</f>
        <v>0</v>
      </c>
      <c r="BG420" s="257">
        <f>IF(N420="zákl. přenesená",J420,0)</f>
        <v>0</v>
      </c>
      <c r="BH420" s="257">
        <f>IF(N420="sníž. přenesená",J420,0)</f>
        <v>0</v>
      </c>
      <c r="BI420" s="257">
        <f>IF(N420="nulová",J420,0)</f>
        <v>0</v>
      </c>
      <c r="BJ420" s="18" t="s">
        <v>92</v>
      </c>
      <c r="BK420" s="257">
        <f>ROUND(I420*H420,2)</f>
        <v>0</v>
      </c>
      <c r="BL420" s="18" t="s">
        <v>266</v>
      </c>
      <c r="BM420" s="256" t="s">
        <v>561</v>
      </c>
    </row>
    <row r="421" spans="1:51" s="14" customFormat="1" ht="12">
      <c r="A421" s="14"/>
      <c r="B421" s="269"/>
      <c r="C421" s="270"/>
      <c r="D421" s="260" t="s">
        <v>177</v>
      </c>
      <c r="E421" s="271" t="s">
        <v>1</v>
      </c>
      <c r="F421" s="272" t="s">
        <v>562</v>
      </c>
      <c r="G421" s="270"/>
      <c r="H421" s="273">
        <v>100.088</v>
      </c>
      <c r="I421" s="274"/>
      <c r="J421" s="270"/>
      <c r="K421" s="270"/>
      <c r="L421" s="275"/>
      <c r="M421" s="276"/>
      <c r="N421" s="277"/>
      <c r="O421" s="277"/>
      <c r="P421" s="277"/>
      <c r="Q421" s="277"/>
      <c r="R421" s="277"/>
      <c r="S421" s="277"/>
      <c r="T421" s="278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79" t="s">
        <v>177</v>
      </c>
      <c r="AU421" s="279" t="s">
        <v>92</v>
      </c>
      <c r="AV421" s="14" t="s">
        <v>92</v>
      </c>
      <c r="AW421" s="14" t="s">
        <v>32</v>
      </c>
      <c r="AX421" s="14" t="s">
        <v>84</v>
      </c>
      <c r="AY421" s="279" t="s">
        <v>168</v>
      </c>
    </row>
    <row r="422" spans="1:51" s="14" customFormat="1" ht="12">
      <c r="A422" s="14"/>
      <c r="B422" s="269"/>
      <c r="C422" s="270"/>
      <c r="D422" s="260" t="s">
        <v>177</v>
      </c>
      <c r="E422" s="270"/>
      <c r="F422" s="272" t="s">
        <v>563</v>
      </c>
      <c r="G422" s="270"/>
      <c r="H422" s="273">
        <v>0.035</v>
      </c>
      <c r="I422" s="274"/>
      <c r="J422" s="270"/>
      <c r="K422" s="270"/>
      <c r="L422" s="275"/>
      <c r="M422" s="276"/>
      <c r="N422" s="277"/>
      <c r="O422" s="277"/>
      <c r="P422" s="277"/>
      <c r="Q422" s="277"/>
      <c r="R422" s="277"/>
      <c r="S422" s="277"/>
      <c r="T422" s="278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79" t="s">
        <v>177</v>
      </c>
      <c r="AU422" s="279" t="s">
        <v>92</v>
      </c>
      <c r="AV422" s="14" t="s">
        <v>92</v>
      </c>
      <c r="AW422" s="14" t="s">
        <v>4</v>
      </c>
      <c r="AX422" s="14" t="s">
        <v>84</v>
      </c>
      <c r="AY422" s="279" t="s">
        <v>168</v>
      </c>
    </row>
    <row r="423" spans="1:65" s="2" customFormat="1" ht="21.75" customHeight="1">
      <c r="A423" s="39"/>
      <c r="B423" s="40"/>
      <c r="C423" s="245" t="s">
        <v>564</v>
      </c>
      <c r="D423" s="245" t="s">
        <v>170</v>
      </c>
      <c r="E423" s="246" t="s">
        <v>565</v>
      </c>
      <c r="F423" s="247" t="s">
        <v>566</v>
      </c>
      <c r="G423" s="248" t="s">
        <v>173</v>
      </c>
      <c r="H423" s="249">
        <v>100.088</v>
      </c>
      <c r="I423" s="250"/>
      <c r="J423" s="251">
        <f>ROUND(I423*H423,2)</f>
        <v>0</v>
      </c>
      <c r="K423" s="247" t="s">
        <v>174</v>
      </c>
      <c r="L423" s="45"/>
      <c r="M423" s="252" t="s">
        <v>1</v>
      </c>
      <c r="N423" s="253" t="s">
        <v>42</v>
      </c>
      <c r="O423" s="92"/>
      <c r="P423" s="254">
        <f>O423*H423</f>
        <v>0</v>
      </c>
      <c r="Q423" s="254">
        <v>0.0004</v>
      </c>
      <c r="R423" s="254">
        <f>Q423*H423</f>
        <v>0.0400352</v>
      </c>
      <c r="S423" s="254">
        <v>0</v>
      </c>
      <c r="T423" s="255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56" t="s">
        <v>266</v>
      </c>
      <c r="AT423" s="256" t="s">
        <v>170</v>
      </c>
      <c r="AU423" s="256" t="s">
        <v>92</v>
      </c>
      <c r="AY423" s="18" t="s">
        <v>168</v>
      </c>
      <c r="BE423" s="257">
        <f>IF(N423="základní",J423,0)</f>
        <v>0</v>
      </c>
      <c r="BF423" s="257">
        <f>IF(N423="snížená",J423,0)</f>
        <v>0</v>
      </c>
      <c r="BG423" s="257">
        <f>IF(N423="zákl. přenesená",J423,0)</f>
        <v>0</v>
      </c>
      <c r="BH423" s="257">
        <f>IF(N423="sníž. přenesená",J423,0)</f>
        <v>0</v>
      </c>
      <c r="BI423" s="257">
        <f>IF(N423="nulová",J423,0)</f>
        <v>0</v>
      </c>
      <c r="BJ423" s="18" t="s">
        <v>92</v>
      </c>
      <c r="BK423" s="257">
        <f>ROUND(I423*H423,2)</f>
        <v>0</v>
      </c>
      <c r="BL423" s="18" t="s">
        <v>266</v>
      </c>
      <c r="BM423" s="256" t="s">
        <v>567</v>
      </c>
    </row>
    <row r="424" spans="1:65" s="2" customFormat="1" ht="16.5" customHeight="1">
      <c r="A424" s="39"/>
      <c r="B424" s="40"/>
      <c r="C424" s="291" t="s">
        <v>568</v>
      </c>
      <c r="D424" s="291" t="s">
        <v>212</v>
      </c>
      <c r="E424" s="292" t="s">
        <v>569</v>
      </c>
      <c r="F424" s="293" t="s">
        <v>570</v>
      </c>
      <c r="G424" s="294" t="s">
        <v>173</v>
      </c>
      <c r="H424" s="295">
        <v>120.106</v>
      </c>
      <c r="I424" s="296"/>
      <c r="J424" s="297">
        <f>ROUND(I424*H424,2)</f>
        <v>0</v>
      </c>
      <c r="K424" s="293" t="s">
        <v>174</v>
      </c>
      <c r="L424" s="298"/>
      <c r="M424" s="299" t="s">
        <v>1</v>
      </c>
      <c r="N424" s="300" t="s">
        <v>42</v>
      </c>
      <c r="O424" s="92"/>
      <c r="P424" s="254">
        <f>O424*H424</f>
        <v>0</v>
      </c>
      <c r="Q424" s="254">
        <v>0.001</v>
      </c>
      <c r="R424" s="254">
        <f>Q424*H424</f>
        <v>0.12010599999999999</v>
      </c>
      <c r="S424" s="254">
        <v>0</v>
      </c>
      <c r="T424" s="255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56" t="s">
        <v>394</v>
      </c>
      <c r="AT424" s="256" t="s">
        <v>212</v>
      </c>
      <c r="AU424" s="256" t="s">
        <v>92</v>
      </c>
      <c r="AY424" s="18" t="s">
        <v>168</v>
      </c>
      <c r="BE424" s="257">
        <f>IF(N424="základní",J424,0)</f>
        <v>0</v>
      </c>
      <c r="BF424" s="257">
        <f>IF(N424="snížená",J424,0)</f>
        <v>0</v>
      </c>
      <c r="BG424" s="257">
        <f>IF(N424="zákl. přenesená",J424,0)</f>
        <v>0</v>
      </c>
      <c r="BH424" s="257">
        <f>IF(N424="sníž. přenesená",J424,0)</f>
        <v>0</v>
      </c>
      <c r="BI424" s="257">
        <f>IF(N424="nulová",J424,0)</f>
        <v>0</v>
      </c>
      <c r="BJ424" s="18" t="s">
        <v>92</v>
      </c>
      <c r="BK424" s="257">
        <f>ROUND(I424*H424,2)</f>
        <v>0</v>
      </c>
      <c r="BL424" s="18" t="s">
        <v>266</v>
      </c>
      <c r="BM424" s="256" t="s">
        <v>571</v>
      </c>
    </row>
    <row r="425" spans="1:51" s="14" customFormat="1" ht="12">
      <c r="A425" s="14"/>
      <c r="B425" s="269"/>
      <c r="C425" s="270"/>
      <c r="D425" s="260" t="s">
        <v>177</v>
      </c>
      <c r="E425" s="270"/>
      <c r="F425" s="272" t="s">
        <v>572</v>
      </c>
      <c r="G425" s="270"/>
      <c r="H425" s="273">
        <v>120.106</v>
      </c>
      <c r="I425" s="274"/>
      <c r="J425" s="270"/>
      <c r="K425" s="270"/>
      <c r="L425" s="275"/>
      <c r="M425" s="276"/>
      <c r="N425" s="277"/>
      <c r="O425" s="277"/>
      <c r="P425" s="277"/>
      <c r="Q425" s="277"/>
      <c r="R425" s="277"/>
      <c r="S425" s="277"/>
      <c r="T425" s="278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79" t="s">
        <v>177</v>
      </c>
      <c r="AU425" s="279" t="s">
        <v>92</v>
      </c>
      <c r="AV425" s="14" t="s">
        <v>92</v>
      </c>
      <c r="AW425" s="14" t="s">
        <v>4</v>
      </c>
      <c r="AX425" s="14" t="s">
        <v>84</v>
      </c>
      <c r="AY425" s="279" t="s">
        <v>168</v>
      </c>
    </row>
    <row r="426" spans="1:65" s="2" customFormat="1" ht="21.75" customHeight="1">
      <c r="A426" s="39"/>
      <c r="B426" s="40"/>
      <c r="C426" s="245" t="s">
        <v>573</v>
      </c>
      <c r="D426" s="245" t="s">
        <v>170</v>
      </c>
      <c r="E426" s="246" t="s">
        <v>574</v>
      </c>
      <c r="F426" s="247" t="s">
        <v>575</v>
      </c>
      <c r="G426" s="248" t="s">
        <v>173</v>
      </c>
      <c r="H426" s="249">
        <v>100.088</v>
      </c>
      <c r="I426" s="250"/>
      <c r="J426" s="251">
        <f>ROUND(I426*H426,2)</f>
        <v>0</v>
      </c>
      <c r="K426" s="247" t="s">
        <v>174</v>
      </c>
      <c r="L426" s="45"/>
      <c r="M426" s="252" t="s">
        <v>1</v>
      </c>
      <c r="N426" s="253" t="s">
        <v>42</v>
      </c>
      <c r="O426" s="92"/>
      <c r="P426" s="254">
        <f>O426*H426</f>
        <v>0</v>
      </c>
      <c r="Q426" s="254">
        <v>0.00079</v>
      </c>
      <c r="R426" s="254">
        <f>Q426*H426</f>
        <v>0.07906951999999999</v>
      </c>
      <c r="S426" s="254">
        <v>0</v>
      </c>
      <c r="T426" s="255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56" t="s">
        <v>266</v>
      </c>
      <c r="AT426" s="256" t="s">
        <v>170</v>
      </c>
      <c r="AU426" s="256" t="s">
        <v>92</v>
      </c>
      <c r="AY426" s="18" t="s">
        <v>168</v>
      </c>
      <c r="BE426" s="257">
        <f>IF(N426="základní",J426,0)</f>
        <v>0</v>
      </c>
      <c r="BF426" s="257">
        <f>IF(N426="snížená",J426,0)</f>
        <v>0</v>
      </c>
      <c r="BG426" s="257">
        <f>IF(N426="zákl. přenesená",J426,0)</f>
        <v>0</v>
      </c>
      <c r="BH426" s="257">
        <f>IF(N426="sníž. přenesená",J426,0)</f>
        <v>0</v>
      </c>
      <c r="BI426" s="257">
        <f>IF(N426="nulová",J426,0)</f>
        <v>0</v>
      </c>
      <c r="BJ426" s="18" t="s">
        <v>92</v>
      </c>
      <c r="BK426" s="257">
        <f>ROUND(I426*H426,2)</f>
        <v>0</v>
      </c>
      <c r="BL426" s="18" t="s">
        <v>266</v>
      </c>
      <c r="BM426" s="256" t="s">
        <v>576</v>
      </c>
    </row>
    <row r="427" spans="1:65" s="2" customFormat="1" ht="21.75" customHeight="1">
      <c r="A427" s="39"/>
      <c r="B427" s="40"/>
      <c r="C427" s="245" t="s">
        <v>577</v>
      </c>
      <c r="D427" s="245" t="s">
        <v>170</v>
      </c>
      <c r="E427" s="246" t="s">
        <v>578</v>
      </c>
      <c r="F427" s="247" t="s">
        <v>579</v>
      </c>
      <c r="G427" s="248" t="s">
        <v>234</v>
      </c>
      <c r="H427" s="249">
        <v>125.11</v>
      </c>
      <c r="I427" s="250"/>
      <c r="J427" s="251">
        <f>ROUND(I427*H427,2)</f>
        <v>0</v>
      </c>
      <c r="K427" s="247" t="s">
        <v>174</v>
      </c>
      <c r="L427" s="45"/>
      <c r="M427" s="252" t="s">
        <v>1</v>
      </c>
      <c r="N427" s="253" t="s">
        <v>42</v>
      </c>
      <c r="O427" s="92"/>
      <c r="P427" s="254">
        <f>O427*H427</f>
        <v>0</v>
      </c>
      <c r="Q427" s="254">
        <v>0.00026</v>
      </c>
      <c r="R427" s="254">
        <f>Q427*H427</f>
        <v>0.0325286</v>
      </c>
      <c r="S427" s="254">
        <v>0</v>
      </c>
      <c r="T427" s="255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56" t="s">
        <v>266</v>
      </c>
      <c r="AT427" s="256" t="s">
        <v>170</v>
      </c>
      <c r="AU427" s="256" t="s">
        <v>92</v>
      </c>
      <c r="AY427" s="18" t="s">
        <v>168</v>
      </c>
      <c r="BE427" s="257">
        <f>IF(N427="základní",J427,0)</f>
        <v>0</v>
      </c>
      <c r="BF427" s="257">
        <f>IF(N427="snížená",J427,0)</f>
        <v>0</v>
      </c>
      <c r="BG427" s="257">
        <f>IF(N427="zákl. přenesená",J427,0)</f>
        <v>0</v>
      </c>
      <c r="BH427" s="257">
        <f>IF(N427="sníž. přenesená",J427,0)</f>
        <v>0</v>
      </c>
      <c r="BI427" s="257">
        <f>IF(N427="nulová",J427,0)</f>
        <v>0</v>
      </c>
      <c r="BJ427" s="18" t="s">
        <v>92</v>
      </c>
      <c r="BK427" s="257">
        <f>ROUND(I427*H427,2)</f>
        <v>0</v>
      </c>
      <c r="BL427" s="18" t="s">
        <v>266</v>
      </c>
      <c r="BM427" s="256" t="s">
        <v>580</v>
      </c>
    </row>
    <row r="428" spans="1:51" s="14" customFormat="1" ht="12">
      <c r="A428" s="14"/>
      <c r="B428" s="269"/>
      <c r="C428" s="270"/>
      <c r="D428" s="260" t="s">
        <v>177</v>
      </c>
      <c r="E428" s="271" t="s">
        <v>1</v>
      </c>
      <c r="F428" s="272" t="s">
        <v>581</v>
      </c>
      <c r="G428" s="270"/>
      <c r="H428" s="273">
        <v>125.11</v>
      </c>
      <c r="I428" s="274"/>
      <c r="J428" s="270"/>
      <c r="K428" s="270"/>
      <c r="L428" s="275"/>
      <c r="M428" s="276"/>
      <c r="N428" s="277"/>
      <c r="O428" s="277"/>
      <c r="P428" s="277"/>
      <c r="Q428" s="277"/>
      <c r="R428" s="277"/>
      <c r="S428" s="277"/>
      <c r="T428" s="278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79" t="s">
        <v>177</v>
      </c>
      <c r="AU428" s="279" t="s">
        <v>92</v>
      </c>
      <c r="AV428" s="14" t="s">
        <v>92</v>
      </c>
      <c r="AW428" s="14" t="s">
        <v>32</v>
      </c>
      <c r="AX428" s="14" t="s">
        <v>84</v>
      </c>
      <c r="AY428" s="279" t="s">
        <v>168</v>
      </c>
    </row>
    <row r="429" spans="1:65" s="2" customFormat="1" ht="21.75" customHeight="1">
      <c r="A429" s="39"/>
      <c r="B429" s="40"/>
      <c r="C429" s="245" t="s">
        <v>582</v>
      </c>
      <c r="D429" s="245" t="s">
        <v>170</v>
      </c>
      <c r="E429" s="246" t="s">
        <v>583</v>
      </c>
      <c r="F429" s="247" t="s">
        <v>584</v>
      </c>
      <c r="G429" s="248" t="s">
        <v>585</v>
      </c>
      <c r="H429" s="312"/>
      <c r="I429" s="250"/>
      <c r="J429" s="251">
        <f>ROUND(I429*H429,2)</f>
        <v>0</v>
      </c>
      <c r="K429" s="247" t="s">
        <v>174</v>
      </c>
      <c r="L429" s="45"/>
      <c r="M429" s="252" t="s">
        <v>1</v>
      </c>
      <c r="N429" s="253" t="s">
        <v>42</v>
      </c>
      <c r="O429" s="92"/>
      <c r="P429" s="254">
        <f>O429*H429</f>
        <v>0</v>
      </c>
      <c r="Q429" s="254">
        <v>0</v>
      </c>
      <c r="R429" s="254">
        <f>Q429*H429</f>
        <v>0</v>
      </c>
      <c r="S429" s="254">
        <v>0</v>
      </c>
      <c r="T429" s="255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56" t="s">
        <v>266</v>
      </c>
      <c r="AT429" s="256" t="s">
        <v>170</v>
      </c>
      <c r="AU429" s="256" t="s">
        <v>92</v>
      </c>
      <c r="AY429" s="18" t="s">
        <v>168</v>
      </c>
      <c r="BE429" s="257">
        <f>IF(N429="základní",J429,0)</f>
        <v>0</v>
      </c>
      <c r="BF429" s="257">
        <f>IF(N429="snížená",J429,0)</f>
        <v>0</v>
      </c>
      <c r="BG429" s="257">
        <f>IF(N429="zákl. přenesená",J429,0)</f>
        <v>0</v>
      </c>
      <c r="BH429" s="257">
        <f>IF(N429="sníž. přenesená",J429,0)</f>
        <v>0</v>
      </c>
      <c r="BI429" s="257">
        <f>IF(N429="nulová",J429,0)</f>
        <v>0</v>
      </c>
      <c r="BJ429" s="18" t="s">
        <v>92</v>
      </c>
      <c r="BK429" s="257">
        <f>ROUND(I429*H429,2)</f>
        <v>0</v>
      </c>
      <c r="BL429" s="18" t="s">
        <v>266</v>
      </c>
      <c r="BM429" s="256" t="s">
        <v>586</v>
      </c>
    </row>
    <row r="430" spans="1:63" s="12" customFormat="1" ht="22.8" customHeight="1">
      <c r="A430" s="12"/>
      <c r="B430" s="229"/>
      <c r="C430" s="230"/>
      <c r="D430" s="231" t="s">
        <v>75</v>
      </c>
      <c r="E430" s="243" t="s">
        <v>587</v>
      </c>
      <c r="F430" s="243" t="s">
        <v>588</v>
      </c>
      <c r="G430" s="230"/>
      <c r="H430" s="230"/>
      <c r="I430" s="233"/>
      <c r="J430" s="244">
        <f>BK430</f>
        <v>0</v>
      </c>
      <c r="K430" s="230"/>
      <c r="L430" s="235"/>
      <c r="M430" s="236"/>
      <c r="N430" s="237"/>
      <c r="O430" s="237"/>
      <c r="P430" s="238">
        <f>SUM(P431:P446)</f>
        <v>0</v>
      </c>
      <c r="Q430" s="237"/>
      <c r="R430" s="238">
        <f>SUM(R431:R446)</f>
        <v>8.77338656</v>
      </c>
      <c r="S430" s="237"/>
      <c r="T430" s="239">
        <f>SUM(T431:T446)</f>
        <v>0</v>
      </c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R430" s="240" t="s">
        <v>92</v>
      </c>
      <c r="AT430" s="241" t="s">
        <v>75</v>
      </c>
      <c r="AU430" s="241" t="s">
        <v>84</v>
      </c>
      <c r="AY430" s="240" t="s">
        <v>168</v>
      </c>
      <c r="BK430" s="242">
        <f>SUM(BK431:BK446)</f>
        <v>0</v>
      </c>
    </row>
    <row r="431" spans="1:65" s="2" customFormat="1" ht="21.75" customHeight="1">
      <c r="A431" s="39"/>
      <c r="B431" s="40"/>
      <c r="C431" s="245" t="s">
        <v>589</v>
      </c>
      <c r="D431" s="245" t="s">
        <v>170</v>
      </c>
      <c r="E431" s="246" t="s">
        <v>590</v>
      </c>
      <c r="F431" s="247" t="s">
        <v>591</v>
      </c>
      <c r="G431" s="248" t="s">
        <v>182</v>
      </c>
      <c r="H431" s="249">
        <v>55.2</v>
      </c>
      <c r="I431" s="250"/>
      <c r="J431" s="251">
        <f>ROUND(I431*H431,2)</f>
        <v>0</v>
      </c>
      <c r="K431" s="247" t="s">
        <v>174</v>
      </c>
      <c r="L431" s="45"/>
      <c r="M431" s="252" t="s">
        <v>1</v>
      </c>
      <c r="N431" s="253" t="s">
        <v>42</v>
      </c>
      <c r="O431" s="92"/>
      <c r="P431" s="254">
        <f>O431*H431</f>
        <v>0</v>
      </c>
      <c r="Q431" s="254">
        <v>0.048</v>
      </c>
      <c r="R431" s="254">
        <f>Q431*H431</f>
        <v>2.6496000000000004</v>
      </c>
      <c r="S431" s="254">
        <v>0</v>
      </c>
      <c r="T431" s="255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56" t="s">
        <v>266</v>
      </c>
      <c r="AT431" s="256" t="s">
        <v>170</v>
      </c>
      <c r="AU431" s="256" t="s">
        <v>92</v>
      </c>
      <c r="AY431" s="18" t="s">
        <v>168</v>
      </c>
      <c r="BE431" s="257">
        <f>IF(N431="základní",J431,0)</f>
        <v>0</v>
      </c>
      <c r="BF431" s="257">
        <f>IF(N431="snížená",J431,0)</f>
        <v>0</v>
      </c>
      <c r="BG431" s="257">
        <f>IF(N431="zákl. přenesená",J431,0)</f>
        <v>0</v>
      </c>
      <c r="BH431" s="257">
        <f>IF(N431="sníž. přenesená",J431,0)</f>
        <v>0</v>
      </c>
      <c r="BI431" s="257">
        <f>IF(N431="nulová",J431,0)</f>
        <v>0</v>
      </c>
      <c r="BJ431" s="18" t="s">
        <v>92</v>
      </c>
      <c r="BK431" s="257">
        <f>ROUND(I431*H431,2)</f>
        <v>0</v>
      </c>
      <c r="BL431" s="18" t="s">
        <v>266</v>
      </c>
      <c r="BM431" s="256" t="s">
        <v>592</v>
      </c>
    </row>
    <row r="432" spans="1:51" s="13" customFormat="1" ht="12">
      <c r="A432" s="13"/>
      <c r="B432" s="258"/>
      <c r="C432" s="259"/>
      <c r="D432" s="260" t="s">
        <v>177</v>
      </c>
      <c r="E432" s="261" t="s">
        <v>1</v>
      </c>
      <c r="F432" s="262" t="s">
        <v>593</v>
      </c>
      <c r="G432" s="259"/>
      <c r="H432" s="261" t="s">
        <v>1</v>
      </c>
      <c r="I432" s="263"/>
      <c r="J432" s="259"/>
      <c r="K432" s="259"/>
      <c r="L432" s="264"/>
      <c r="M432" s="265"/>
      <c r="N432" s="266"/>
      <c r="O432" s="266"/>
      <c r="P432" s="266"/>
      <c r="Q432" s="266"/>
      <c r="R432" s="266"/>
      <c r="S432" s="266"/>
      <c r="T432" s="267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68" t="s">
        <v>177</v>
      </c>
      <c r="AU432" s="268" t="s">
        <v>92</v>
      </c>
      <c r="AV432" s="13" t="s">
        <v>84</v>
      </c>
      <c r="AW432" s="13" t="s">
        <v>32</v>
      </c>
      <c r="AX432" s="13" t="s">
        <v>76</v>
      </c>
      <c r="AY432" s="268" t="s">
        <v>168</v>
      </c>
    </row>
    <row r="433" spans="1:51" s="14" customFormat="1" ht="12">
      <c r="A433" s="14"/>
      <c r="B433" s="269"/>
      <c r="C433" s="270"/>
      <c r="D433" s="260" t="s">
        <v>177</v>
      </c>
      <c r="E433" s="271" t="s">
        <v>1</v>
      </c>
      <c r="F433" s="272" t="s">
        <v>594</v>
      </c>
      <c r="G433" s="270"/>
      <c r="H433" s="273">
        <v>55.2</v>
      </c>
      <c r="I433" s="274"/>
      <c r="J433" s="270"/>
      <c r="K433" s="270"/>
      <c r="L433" s="275"/>
      <c r="M433" s="276"/>
      <c r="N433" s="277"/>
      <c r="O433" s="277"/>
      <c r="P433" s="277"/>
      <c r="Q433" s="277"/>
      <c r="R433" s="277"/>
      <c r="S433" s="277"/>
      <c r="T433" s="278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79" t="s">
        <v>177</v>
      </c>
      <c r="AU433" s="279" t="s">
        <v>92</v>
      </c>
      <c r="AV433" s="14" t="s">
        <v>92</v>
      </c>
      <c r="AW433" s="14" t="s">
        <v>32</v>
      </c>
      <c r="AX433" s="14" t="s">
        <v>84</v>
      </c>
      <c r="AY433" s="279" t="s">
        <v>168</v>
      </c>
    </row>
    <row r="434" spans="1:65" s="2" customFormat="1" ht="21.75" customHeight="1">
      <c r="A434" s="39"/>
      <c r="B434" s="40"/>
      <c r="C434" s="245" t="s">
        <v>595</v>
      </c>
      <c r="D434" s="245" t="s">
        <v>170</v>
      </c>
      <c r="E434" s="246" t="s">
        <v>596</v>
      </c>
      <c r="F434" s="247" t="s">
        <v>597</v>
      </c>
      <c r="G434" s="248" t="s">
        <v>182</v>
      </c>
      <c r="H434" s="249">
        <v>60</v>
      </c>
      <c r="I434" s="250"/>
      <c r="J434" s="251">
        <f>ROUND(I434*H434,2)</f>
        <v>0</v>
      </c>
      <c r="K434" s="247" t="s">
        <v>174</v>
      </c>
      <c r="L434" s="45"/>
      <c r="M434" s="252" t="s">
        <v>1</v>
      </c>
      <c r="N434" s="253" t="s">
        <v>42</v>
      </c>
      <c r="O434" s="92"/>
      <c r="P434" s="254">
        <f>O434*H434</f>
        <v>0</v>
      </c>
      <c r="Q434" s="254">
        <v>0.091</v>
      </c>
      <c r="R434" s="254">
        <f>Q434*H434</f>
        <v>5.46</v>
      </c>
      <c r="S434" s="254">
        <v>0</v>
      </c>
      <c r="T434" s="255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56" t="s">
        <v>266</v>
      </c>
      <c r="AT434" s="256" t="s">
        <v>170</v>
      </c>
      <c r="AU434" s="256" t="s">
        <v>92</v>
      </c>
      <c r="AY434" s="18" t="s">
        <v>168</v>
      </c>
      <c r="BE434" s="257">
        <f>IF(N434="základní",J434,0)</f>
        <v>0</v>
      </c>
      <c r="BF434" s="257">
        <f>IF(N434="snížená",J434,0)</f>
        <v>0</v>
      </c>
      <c r="BG434" s="257">
        <f>IF(N434="zákl. přenesená",J434,0)</f>
        <v>0</v>
      </c>
      <c r="BH434" s="257">
        <f>IF(N434="sníž. přenesená",J434,0)</f>
        <v>0</v>
      </c>
      <c r="BI434" s="257">
        <f>IF(N434="nulová",J434,0)</f>
        <v>0</v>
      </c>
      <c r="BJ434" s="18" t="s">
        <v>92</v>
      </c>
      <c r="BK434" s="257">
        <f>ROUND(I434*H434,2)</f>
        <v>0</v>
      </c>
      <c r="BL434" s="18" t="s">
        <v>266</v>
      </c>
      <c r="BM434" s="256" t="s">
        <v>598</v>
      </c>
    </row>
    <row r="435" spans="1:51" s="13" customFormat="1" ht="12">
      <c r="A435" s="13"/>
      <c r="B435" s="258"/>
      <c r="C435" s="259"/>
      <c r="D435" s="260" t="s">
        <v>177</v>
      </c>
      <c r="E435" s="261" t="s">
        <v>1</v>
      </c>
      <c r="F435" s="262" t="s">
        <v>599</v>
      </c>
      <c r="G435" s="259"/>
      <c r="H435" s="261" t="s">
        <v>1</v>
      </c>
      <c r="I435" s="263"/>
      <c r="J435" s="259"/>
      <c r="K435" s="259"/>
      <c r="L435" s="264"/>
      <c r="M435" s="265"/>
      <c r="N435" s="266"/>
      <c r="O435" s="266"/>
      <c r="P435" s="266"/>
      <c r="Q435" s="266"/>
      <c r="R435" s="266"/>
      <c r="S435" s="266"/>
      <c r="T435" s="267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68" t="s">
        <v>177</v>
      </c>
      <c r="AU435" s="268" t="s">
        <v>92</v>
      </c>
      <c r="AV435" s="13" t="s">
        <v>84</v>
      </c>
      <c r="AW435" s="13" t="s">
        <v>32</v>
      </c>
      <c r="AX435" s="13" t="s">
        <v>76</v>
      </c>
      <c r="AY435" s="268" t="s">
        <v>168</v>
      </c>
    </row>
    <row r="436" spans="1:51" s="14" customFormat="1" ht="12">
      <c r="A436" s="14"/>
      <c r="B436" s="269"/>
      <c r="C436" s="270"/>
      <c r="D436" s="260" t="s">
        <v>177</v>
      </c>
      <c r="E436" s="271" t="s">
        <v>1</v>
      </c>
      <c r="F436" s="272" t="s">
        <v>600</v>
      </c>
      <c r="G436" s="270"/>
      <c r="H436" s="273">
        <v>60</v>
      </c>
      <c r="I436" s="274"/>
      <c r="J436" s="270"/>
      <c r="K436" s="270"/>
      <c r="L436" s="275"/>
      <c r="M436" s="276"/>
      <c r="N436" s="277"/>
      <c r="O436" s="277"/>
      <c r="P436" s="277"/>
      <c r="Q436" s="277"/>
      <c r="R436" s="277"/>
      <c r="S436" s="277"/>
      <c r="T436" s="278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79" t="s">
        <v>177</v>
      </c>
      <c r="AU436" s="279" t="s">
        <v>92</v>
      </c>
      <c r="AV436" s="14" t="s">
        <v>92</v>
      </c>
      <c r="AW436" s="14" t="s">
        <v>32</v>
      </c>
      <c r="AX436" s="14" t="s">
        <v>84</v>
      </c>
      <c r="AY436" s="279" t="s">
        <v>168</v>
      </c>
    </row>
    <row r="437" spans="1:65" s="2" customFormat="1" ht="21.75" customHeight="1">
      <c r="A437" s="39"/>
      <c r="B437" s="40"/>
      <c r="C437" s="245" t="s">
        <v>601</v>
      </c>
      <c r="D437" s="245" t="s">
        <v>170</v>
      </c>
      <c r="E437" s="246" t="s">
        <v>602</v>
      </c>
      <c r="F437" s="247" t="s">
        <v>603</v>
      </c>
      <c r="G437" s="248" t="s">
        <v>173</v>
      </c>
      <c r="H437" s="249">
        <v>100.088</v>
      </c>
      <c r="I437" s="250"/>
      <c r="J437" s="251">
        <f>ROUND(I437*H437,2)</f>
        <v>0</v>
      </c>
      <c r="K437" s="247" t="s">
        <v>174</v>
      </c>
      <c r="L437" s="45"/>
      <c r="M437" s="252" t="s">
        <v>1</v>
      </c>
      <c r="N437" s="253" t="s">
        <v>42</v>
      </c>
      <c r="O437" s="92"/>
      <c r="P437" s="254">
        <f>O437*H437</f>
        <v>0</v>
      </c>
      <c r="Q437" s="254">
        <v>0.00012</v>
      </c>
      <c r="R437" s="254">
        <f>Q437*H437</f>
        <v>0.01201056</v>
      </c>
      <c r="S437" s="254">
        <v>0</v>
      </c>
      <c r="T437" s="255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56" t="s">
        <v>266</v>
      </c>
      <c r="AT437" s="256" t="s">
        <v>170</v>
      </c>
      <c r="AU437" s="256" t="s">
        <v>92</v>
      </c>
      <c r="AY437" s="18" t="s">
        <v>168</v>
      </c>
      <c r="BE437" s="257">
        <f>IF(N437="základní",J437,0)</f>
        <v>0</v>
      </c>
      <c r="BF437" s="257">
        <f>IF(N437="snížená",J437,0)</f>
        <v>0</v>
      </c>
      <c r="BG437" s="257">
        <f>IF(N437="zákl. přenesená",J437,0)</f>
        <v>0</v>
      </c>
      <c r="BH437" s="257">
        <f>IF(N437="sníž. přenesená",J437,0)</f>
        <v>0</v>
      </c>
      <c r="BI437" s="257">
        <f>IF(N437="nulová",J437,0)</f>
        <v>0</v>
      </c>
      <c r="BJ437" s="18" t="s">
        <v>92</v>
      </c>
      <c r="BK437" s="257">
        <f>ROUND(I437*H437,2)</f>
        <v>0</v>
      </c>
      <c r="BL437" s="18" t="s">
        <v>266</v>
      </c>
      <c r="BM437" s="256" t="s">
        <v>604</v>
      </c>
    </row>
    <row r="438" spans="1:51" s="13" customFormat="1" ht="12">
      <c r="A438" s="13"/>
      <c r="B438" s="258"/>
      <c r="C438" s="259"/>
      <c r="D438" s="260" t="s">
        <v>177</v>
      </c>
      <c r="E438" s="261" t="s">
        <v>1</v>
      </c>
      <c r="F438" s="262" t="s">
        <v>556</v>
      </c>
      <c r="G438" s="259"/>
      <c r="H438" s="261" t="s">
        <v>1</v>
      </c>
      <c r="I438" s="263"/>
      <c r="J438" s="259"/>
      <c r="K438" s="259"/>
      <c r="L438" s="264"/>
      <c r="M438" s="265"/>
      <c r="N438" s="266"/>
      <c r="O438" s="266"/>
      <c r="P438" s="266"/>
      <c r="Q438" s="266"/>
      <c r="R438" s="266"/>
      <c r="S438" s="266"/>
      <c r="T438" s="267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68" t="s">
        <v>177</v>
      </c>
      <c r="AU438" s="268" t="s">
        <v>92</v>
      </c>
      <c r="AV438" s="13" t="s">
        <v>84</v>
      </c>
      <c r="AW438" s="13" t="s">
        <v>32</v>
      </c>
      <c r="AX438" s="13" t="s">
        <v>76</v>
      </c>
      <c r="AY438" s="268" t="s">
        <v>168</v>
      </c>
    </row>
    <row r="439" spans="1:51" s="14" customFormat="1" ht="12">
      <c r="A439" s="14"/>
      <c r="B439" s="269"/>
      <c r="C439" s="270"/>
      <c r="D439" s="260" t="s">
        <v>177</v>
      </c>
      <c r="E439" s="271" t="s">
        <v>1</v>
      </c>
      <c r="F439" s="272" t="s">
        <v>557</v>
      </c>
      <c r="G439" s="270"/>
      <c r="H439" s="273">
        <v>100.088</v>
      </c>
      <c r="I439" s="274"/>
      <c r="J439" s="270"/>
      <c r="K439" s="270"/>
      <c r="L439" s="275"/>
      <c r="M439" s="276"/>
      <c r="N439" s="277"/>
      <c r="O439" s="277"/>
      <c r="P439" s="277"/>
      <c r="Q439" s="277"/>
      <c r="R439" s="277"/>
      <c r="S439" s="277"/>
      <c r="T439" s="278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79" t="s">
        <v>177</v>
      </c>
      <c r="AU439" s="279" t="s">
        <v>92</v>
      </c>
      <c r="AV439" s="14" t="s">
        <v>92</v>
      </c>
      <c r="AW439" s="14" t="s">
        <v>32</v>
      </c>
      <c r="AX439" s="14" t="s">
        <v>84</v>
      </c>
      <c r="AY439" s="279" t="s">
        <v>168</v>
      </c>
    </row>
    <row r="440" spans="1:65" s="2" customFormat="1" ht="21.75" customHeight="1">
      <c r="A440" s="39"/>
      <c r="B440" s="40"/>
      <c r="C440" s="291" t="s">
        <v>605</v>
      </c>
      <c r="D440" s="291" t="s">
        <v>212</v>
      </c>
      <c r="E440" s="292" t="s">
        <v>289</v>
      </c>
      <c r="F440" s="293" t="s">
        <v>290</v>
      </c>
      <c r="G440" s="294" t="s">
        <v>182</v>
      </c>
      <c r="H440" s="295">
        <v>16.815</v>
      </c>
      <c r="I440" s="296"/>
      <c r="J440" s="297">
        <f>ROUND(I440*H440,2)</f>
        <v>0</v>
      </c>
      <c r="K440" s="293" t="s">
        <v>174</v>
      </c>
      <c r="L440" s="298"/>
      <c r="M440" s="299" t="s">
        <v>1</v>
      </c>
      <c r="N440" s="300" t="s">
        <v>42</v>
      </c>
      <c r="O440" s="92"/>
      <c r="P440" s="254">
        <f>O440*H440</f>
        <v>0</v>
      </c>
      <c r="Q440" s="254">
        <v>0.032</v>
      </c>
      <c r="R440" s="254">
        <f>Q440*H440</f>
        <v>0.53808</v>
      </c>
      <c r="S440" s="254">
        <v>0</v>
      </c>
      <c r="T440" s="255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56" t="s">
        <v>394</v>
      </c>
      <c r="AT440" s="256" t="s">
        <v>212</v>
      </c>
      <c r="AU440" s="256" t="s">
        <v>92</v>
      </c>
      <c r="AY440" s="18" t="s">
        <v>168</v>
      </c>
      <c r="BE440" s="257">
        <f>IF(N440="základní",J440,0)</f>
        <v>0</v>
      </c>
      <c r="BF440" s="257">
        <f>IF(N440="snížená",J440,0)</f>
        <v>0</v>
      </c>
      <c r="BG440" s="257">
        <f>IF(N440="zákl. přenesená",J440,0)</f>
        <v>0</v>
      </c>
      <c r="BH440" s="257">
        <f>IF(N440="sníž. přenesená",J440,0)</f>
        <v>0</v>
      </c>
      <c r="BI440" s="257">
        <f>IF(N440="nulová",J440,0)</f>
        <v>0</v>
      </c>
      <c r="BJ440" s="18" t="s">
        <v>92</v>
      </c>
      <c r="BK440" s="257">
        <f>ROUND(I440*H440,2)</f>
        <v>0</v>
      </c>
      <c r="BL440" s="18" t="s">
        <v>266</v>
      </c>
      <c r="BM440" s="256" t="s">
        <v>606</v>
      </c>
    </row>
    <row r="441" spans="1:51" s="14" customFormat="1" ht="12">
      <c r="A441" s="14"/>
      <c r="B441" s="269"/>
      <c r="C441" s="270"/>
      <c r="D441" s="260" t="s">
        <v>177</v>
      </c>
      <c r="E441" s="271" t="s">
        <v>1</v>
      </c>
      <c r="F441" s="272" t="s">
        <v>607</v>
      </c>
      <c r="G441" s="270"/>
      <c r="H441" s="273">
        <v>16.815</v>
      </c>
      <c r="I441" s="274"/>
      <c r="J441" s="270"/>
      <c r="K441" s="270"/>
      <c r="L441" s="275"/>
      <c r="M441" s="276"/>
      <c r="N441" s="277"/>
      <c r="O441" s="277"/>
      <c r="P441" s="277"/>
      <c r="Q441" s="277"/>
      <c r="R441" s="277"/>
      <c r="S441" s="277"/>
      <c r="T441" s="278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79" t="s">
        <v>177</v>
      </c>
      <c r="AU441" s="279" t="s">
        <v>92</v>
      </c>
      <c r="AV441" s="14" t="s">
        <v>92</v>
      </c>
      <c r="AW441" s="14" t="s">
        <v>32</v>
      </c>
      <c r="AX441" s="14" t="s">
        <v>84</v>
      </c>
      <c r="AY441" s="279" t="s">
        <v>168</v>
      </c>
    </row>
    <row r="442" spans="1:65" s="2" customFormat="1" ht="21.75" customHeight="1">
      <c r="A442" s="39"/>
      <c r="B442" s="40"/>
      <c r="C442" s="245" t="s">
        <v>608</v>
      </c>
      <c r="D442" s="245" t="s">
        <v>170</v>
      </c>
      <c r="E442" s="246" t="s">
        <v>609</v>
      </c>
      <c r="F442" s="247" t="s">
        <v>610</v>
      </c>
      <c r="G442" s="248" t="s">
        <v>173</v>
      </c>
      <c r="H442" s="249">
        <v>608</v>
      </c>
      <c r="I442" s="250"/>
      <c r="J442" s="251">
        <f>ROUND(I442*H442,2)</f>
        <v>0</v>
      </c>
      <c r="K442" s="247" t="s">
        <v>174</v>
      </c>
      <c r="L442" s="45"/>
      <c r="M442" s="252" t="s">
        <v>1</v>
      </c>
      <c r="N442" s="253" t="s">
        <v>42</v>
      </c>
      <c r="O442" s="92"/>
      <c r="P442" s="254">
        <f>O442*H442</f>
        <v>0</v>
      </c>
      <c r="Q442" s="254">
        <v>0</v>
      </c>
      <c r="R442" s="254">
        <f>Q442*H442</f>
        <v>0</v>
      </c>
      <c r="S442" s="254">
        <v>0</v>
      </c>
      <c r="T442" s="255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56" t="s">
        <v>266</v>
      </c>
      <c r="AT442" s="256" t="s">
        <v>170</v>
      </c>
      <c r="AU442" s="256" t="s">
        <v>92</v>
      </c>
      <c r="AY442" s="18" t="s">
        <v>168</v>
      </c>
      <c r="BE442" s="257">
        <f>IF(N442="základní",J442,0)</f>
        <v>0</v>
      </c>
      <c r="BF442" s="257">
        <f>IF(N442="snížená",J442,0)</f>
        <v>0</v>
      </c>
      <c r="BG442" s="257">
        <f>IF(N442="zákl. přenesená",J442,0)</f>
        <v>0</v>
      </c>
      <c r="BH442" s="257">
        <f>IF(N442="sníž. přenesená",J442,0)</f>
        <v>0</v>
      </c>
      <c r="BI442" s="257">
        <f>IF(N442="nulová",J442,0)</f>
        <v>0</v>
      </c>
      <c r="BJ442" s="18" t="s">
        <v>92</v>
      </c>
      <c r="BK442" s="257">
        <f>ROUND(I442*H442,2)</f>
        <v>0</v>
      </c>
      <c r="BL442" s="18" t="s">
        <v>266</v>
      </c>
      <c r="BM442" s="256" t="s">
        <v>611</v>
      </c>
    </row>
    <row r="443" spans="1:51" s="14" customFormat="1" ht="12">
      <c r="A443" s="14"/>
      <c r="B443" s="269"/>
      <c r="C443" s="270"/>
      <c r="D443" s="260" t="s">
        <v>177</v>
      </c>
      <c r="E443" s="271" t="s">
        <v>1</v>
      </c>
      <c r="F443" s="272" t="s">
        <v>612</v>
      </c>
      <c r="G443" s="270"/>
      <c r="H443" s="273">
        <v>608</v>
      </c>
      <c r="I443" s="274"/>
      <c r="J443" s="270"/>
      <c r="K443" s="270"/>
      <c r="L443" s="275"/>
      <c r="M443" s="276"/>
      <c r="N443" s="277"/>
      <c r="O443" s="277"/>
      <c r="P443" s="277"/>
      <c r="Q443" s="277"/>
      <c r="R443" s="277"/>
      <c r="S443" s="277"/>
      <c r="T443" s="278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79" t="s">
        <v>177</v>
      </c>
      <c r="AU443" s="279" t="s">
        <v>92</v>
      </c>
      <c r="AV443" s="14" t="s">
        <v>92</v>
      </c>
      <c r="AW443" s="14" t="s">
        <v>32</v>
      </c>
      <c r="AX443" s="14" t="s">
        <v>84</v>
      </c>
      <c r="AY443" s="279" t="s">
        <v>168</v>
      </c>
    </row>
    <row r="444" spans="1:65" s="2" customFormat="1" ht="21.75" customHeight="1">
      <c r="A444" s="39"/>
      <c r="B444" s="40"/>
      <c r="C444" s="291" t="s">
        <v>613</v>
      </c>
      <c r="D444" s="291" t="s">
        <v>212</v>
      </c>
      <c r="E444" s="292" t="s">
        <v>614</v>
      </c>
      <c r="F444" s="293" t="s">
        <v>615</v>
      </c>
      <c r="G444" s="294" t="s">
        <v>173</v>
      </c>
      <c r="H444" s="295">
        <v>668.8</v>
      </c>
      <c r="I444" s="296"/>
      <c r="J444" s="297">
        <f>ROUND(I444*H444,2)</f>
        <v>0</v>
      </c>
      <c r="K444" s="293" t="s">
        <v>174</v>
      </c>
      <c r="L444" s="298"/>
      <c r="M444" s="299" t="s">
        <v>1</v>
      </c>
      <c r="N444" s="300" t="s">
        <v>42</v>
      </c>
      <c r="O444" s="92"/>
      <c r="P444" s="254">
        <f>O444*H444</f>
        <v>0</v>
      </c>
      <c r="Q444" s="254">
        <v>0.00017</v>
      </c>
      <c r="R444" s="254">
        <f>Q444*H444</f>
        <v>0.113696</v>
      </c>
      <c r="S444" s="254">
        <v>0</v>
      </c>
      <c r="T444" s="255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56" t="s">
        <v>394</v>
      </c>
      <c r="AT444" s="256" t="s">
        <v>212</v>
      </c>
      <c r="AU444" s="256" t="s">
        <v>92</v>
      </c>
      <c r="AY444" s="18" t="s">
        <v>168</v>
      </c>
      <c r="BE444" s="257">
        <f>IF(N444="základní",J444,0)</f>
        <v>0</v>
      </c>
      <c r="BF444" s="257">
        <f>IF(N444="snížená",J444,0)</f>
        <v>0</v>
      </c>
      <c r="BG444" s="257">
        <f>IF(N444="zákl. přenesená",J444,0)</f>
        <v>0</v>
      </c>
      <c r="BH444" s="257">
        <f>IF(N444="sníž. přenesená",J444,0)</f>
        <v>0</v>
      </c>
      <c r="BI444" s="257">
        <f>IF(N444="nulová",J444,0)</f>
        <v>0</v>
      </c>
      <c r="BJ444" s="18" t="s">
        <v>92</v>
      </c>
      <c r="BK444" s="257">
        <f>ROUND(I444*H444,2)</f>
        <v>0</v>
      </c>
      <c r="BL444" s="18" t="s">
        <v>266</v>
      </c>
      <c r="BM444" s="256" t="s">
        <v>616</v>
      </c>
    </row>
    <row r="445" spans="1:51" s="14" customFormat="1" ht="12">
      <c r="A445" s="14"/>
      <c r="B445" s="269"/>
      <c r="C445" s="270"/>
      <c r="D445" s="260" t="s">
        <v>177</v>
      </c>
      <c r="E445" s="270"/>
      <c r="F445" s="272" t="s">
        <v>617</v>
      </c>
      <c r="G445" s="270"/>
      <c r="H445" s="273">
        <v>668.8</v>
      </c>
      <c r="I445" s="274"/>
      <c r="J445" s="270"/>
      <c r="K445" s="270"/>
      <c r="L445" s="275"/>
      <c r="M445" s="276"/>
      <c r="N445" s="277"/>
      <c r="O445" s="277"/>
      <c r="P445" s="277"/>
      <c r="Q445" s="277"/>
      <c r="R445" s="277"/>
      <c r="S445" s="277"/>
      <c r="T445" s="278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79" t="s">
        <v>177</v>
      </c>
      <c r="AU445" s="279" t="s">
        <v>92</v>
      </c>
      <c r="AV445" s="14" t="s">
        <v>92</v>
      </c>
      <c r="AW445" s="14" t="s">
        <v>4</v>
      </c>
      <c r="AX445" s="14" t="s">
        <v>84</v>
      </c>
      <c r="AY445" s="279" t="s">
        <v>168</v>
      </c>
    </row>
    <row r="446" spans="1:65" s="2" customFormat="1" ht="21.75" customHeight="1">
      <c r="A446" s="39"/>
      <c r="B446" s="40"/>
      <c r="C446" s="245" t="s">
        <v>404</v>
      </c>
      <c r="D446" s="245" t="s">
        <v>170</v>
      </c>
      <c r="E446" s="246" t="s">
        <v>618</v>
      </c>
      <c r="F446" s="247" t="s">
        <v>619</v>
      </c>
      <c r="G446" s="248" t="s">
        <v>585</v>
      </c>
      <c r="H446" s="312"/>
      <c r="I446" s="250"/>
      <c r="J446" s="251">
        <f>ROUND(I446*H446,2)</f>
        <v>0</v>
      </c>
      <c r="K446" s="247" t="s">
        <v>174</v>
      </c>
      <c r="L446" s="45"/>
      <c r="M446" s="252" t="s">
        <v>1</v>
      </c>
      <c r="N446" s="253" t="s">
        <v>42</v>
      </c>
      <c r="O446" s="92"/>
      <c r="P446" s="254">
        <f>O446*H446</f>
        <v>0</v>
      </c>
      <c r="Q446" s="254">
        <v>0</v>
      </c>
      <c r="R446" s="254">
        <f>Q446*H446</f>
        <v>0</v>
      </c>
      <c r="S446" s="254">
        <v>0</v>
      </c>
      <c r="T446" s="255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56" t="s">
        <v>266</v>
      </c>
      <c r="AT446" s="256" t="s">
        <v>170</v>
      </c>
      <c r="AU446" s="256" t="s">
        <v>92</v>
      </c>
      <c r="AY446" s="18" t="s">
        <v>168</v>
      </c>
      <c r="BE446" s="257">
        <f>IF(N446="základní",J446,0)</f>
        <v>0</v>
      </c>
      <c r="BF446" s="257">
        <f>IF(N446="snížená",J446,0)</f>
        <v>0</v>
      </c>
      <c r="BG446" s="257">
        <f>IF(N446="zákl. přenesená",J446,0)</f>
        <v>0</v>
      </c>
      <c r="BH446" s="257">
        <f>IF(N446="sníž. přenesená",J446,0)</f>
        <v>0</v>
      </c>
      <c r="BI446" s="257">
        <f>IF(N446="nulová",J446,0)</f>
        <v>0</v>
      </c>
      <c r="BJ446" s="18" t="s">
        <v>92</v>
      </c>
      <c r="BK446" s="257">
        <f>ROUND(I446*H446,2)</f>
        <v>0</v>
      </c>
      <c r="BL446" s="18" t="s">
        <v>266</v>
      </c>
      <c r="BM446" s="256" t="s">
        <v>620</v>
      </c>
    </row>
    <row r="447" spans="1:63" s="12" customFormat="1" ht="22.8" customHeight="1">
      <c r="A447" s="12"/>
      <c r="B447" s="229"/>
      <c r="C447" s="230"/>
      <c r="D447" s="231" t="s">
        <v>75</v>
      </c>
      <c r="E447" s="243" t="s">
        <v>621</v>
      </c>
      <c r="F447" s="243" t="s">
        <v>622</v>
      </c>
      <c r="G447" s="230"/>
      <c r="H447" s="230"/>
      <c r="I447" s="233"/>
      <c r="J447" s="244">
        <f>BK447</f>
        <v>0</v>
      </c>
      <c r="K447" s="230"/>
      <c r="L447" s="235"/>
      <c r="M447" s="236"/>
      <c r="N447" s="237"/>
      <c r="O447" s="237"/>
      <c r="P447" s="238">
        <f>SUM(P448:P457)</f>
        <v>0</v>
      </c>
      <c r="Q447" s="237"/>
      <c r="R447" s="238">
        <f>SUM(R448:R457)</f>
        <v>5.3100468</v>
      </c>
      <c r="S447" s="237"/>
      <c r="T447" s="239">
        <f>SUM(T448:T457)</f>
        <v>0</v>
      </c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R447" s="240" t="s">
        <v>92</v>
      </c>
      <c r="AT447" s="241" t="s">
        <v>75</v>
      </c>
      <c r="AU447" s="241" t="s">
        <v>84</v>
      </c>
      <c r="AY447" s="240" t="s">
        <v>168</v>
      </c>
      <c r="BK447" s="242">
        <f>SUM(BK448:BK457)</f>
        <v>0</v>
      </c>
    </row>
    <row r="448" spans="1:65" s="2" customFormat="1" ht="16.5" customHeight="1">
      <c r="A448" s="39"/>
      <c r="B448" s="40"/>
      <c r="C448" s="245" t="s">
        <v>623</v>
      </c>
      <c r="D448" s="245" t="s">
        <v>170</v>
      </c>
      <c r="E448" s="246" t="s">
        <v>624</v>
      </c>
      <c r="F448" s="247" t="s">
        <v>625</v>
      </c>
      <c r="G448" s="248" t="s">
        <v>173</v>
      </c>
      <c r="H448" s="249">
        <v>240</v>
      </c>
      <c r="I448" s="250"/>
      <c r="J448" s="251">
        <f>ROUND(I448*H448,2)</f>
        <v>0</v>
      </c>
      <c r="K448" s="247" t="s">
        <v>174</v>
      </c>
      <c r="L448" s="45"/>
      <c r="M448" s="252" t="s">
        <v>1</v>
      </c>
      <c r="N448" s="253" t="s">
        <v>42</v>
      </c>
      <c r="O448" s="92"/>
      <c r="P448" s="254">
        <f>O448*H448</f>
        <v>0</v>
      </c>
      <c r="Q448" s="254">
        <v>0.0139</v>
      </c>
      <c r="R448" s="254">
        <f>Q448*H448</f>
        <v>3.336</v>
      </c>
      <c r="S448" s="254">
        <v>0</v>
      </c>
      <c r="T448" s="255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56" t="s">
        <v>266</v>
      </c>
      <c r="AT448" s="256" t="s">
        <v>170</v>
      </c>
      <c r="AU448" s="256" t="s">
        <v>92</v>
      </c>
      <c r="AY448" s="18" t="s">
        <v>168</v>
      </c>
      <c r="BE448" s="257">
        <f>IF(N448="základní",J448,0)</f>
        <v>0</v>
      </c>
      <c r="BF448" s="257">
        <f>IF(N448="snížená",J448,0)</f>
        <v>0</v>
      </c>
      <c r="BG448" s="257">
        <f>IF(N448="zákl. přenesená",J448,0)</f>
        <v>0</v>
      </c>
      <c r="BH448" s="257">
        <f>IF(N448="sníž. přenesená",J448,0)</f>
        <v>0</v>
      </c>
      <c r="BI448" s="257">
        <f>IF(N448="nulová",J448,0)</f>
        <v>0</v>
      </c>
      <c r="BJ448" s="18" t="s">
        <v>92</v>
      </c>
      <c r="BK448" s="257">
        <f>ROUND(I448*H448,2)</f>
        <v>0</v>
      </c>
      <c r="BL448" s="18" t="s">
        <v>266</v>
      </c>
      <c r="BM448" s="256" t="s">
        <v>626</v>
      </c>
    </row>
    <row r="449" spans="1:65" s="2" customFormat="1" ht="21.75" customHeight="1">
      <c r="A449" s="39"/>
      <c r="B449" s="40"/>
      <c r="C449" s="245" t="s">
        <v>627</v>
      </c>
      <c r="D449" s="245" t="s">
        <v>170</v>
      </c>
      <c r="E449" s="246" t="s">
        <v>628</v>
      </c>
      <c r="F449" s="247" t="s">
        <v>629</v>
      </c>
      <c r="G449" s="248" t="s">
        <v>173</v>
      </c>
      <c r="H449" s="249">
        <v>240</v>
      </c>
      <c r="I449" s="250"/>
      <c r="J449" s="251">
        <f>ROUND(I449*H449,2)</f>
        <v>0</v>
      </c>
      <c r="K449" s="247" t="s">
        <v>1</v>
      </c>
      <c r="L449" s="45"/>
      <c r="M449" s="252" t="s">
        <v>1</v>
      </c>
      <c r="N449" s="253" t="s">
        <v>42</v>
      </c>
      <c r="O449" s="92"/>
      <c r="P449" s="254">
        <f>O449*H449</f>
        <v>0</v>
      </c>
      <c r="Q449" s="254">
        <v>1E-05</v>
      </c>
      <c r="R449" s="254">
        <f>Q449*H449</f>
        <v>0.0024000000000000002</v>
      </c>
      <c r="S449" s="254">
        <v>0</v>
      </c>
      <c r="T449" s="255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56" t="s">
        <v>266</v>
      </c>
      <c r="AT449" s="256" t="s">
        <v>170</v>
      </c>
      <c r="AU449" s="256" t="s">
        <v>92</v>
      </c>
      <c r="AY449" s="18" t="s">
        <v>168</v>
      </c>
      <c r="BE449" s="257">
        <f>IF(N449="základní",J449,0)</f>
        <v>0</v>
      </c>
      <c r="BF449" s="257">
        <f>IF(N449="snížená",J449,0)</f>
        <v>0</v>
      </c>
      <c r="BG449" s="257">
        <f>IF(N449="zákl. přenesená",J449,0)</f>
        <v>0</v>
      </c>
      <c r="BH449" s="257">
        <f>IF(N449="sníž. přenesená",J449,0)</f>
        <v>0</v>
      </c>
      <c r="BI449" s="257">
        <f>IF(N449="nulová",J449,0)</f>
        <v>0</v>
      </c>
      <c r="BJ449" s="18" t="s">
        <v>92</v>
      </c>
      <c r="BK449" s="257">
        <f>ROUND(I449*H449,2)</f>
        <v>0</v>
      </c>
      <c r="BL449" s="18" t="s">
        <v>266</v>
      </c>
      <c r="BM449" s="256" t="s">
        <v>630</v>
      </c>
    </row>
    <row r="450" spans="1:65" s="2" customFormat="1" ht="16.5" customHeight="1">
      <c r="A450" s="39"/>
      <c r="B450" s="40"/>
      <c r="C450" s="245" t="s">
        <v>631</v>
      </c>
      <c r="D450" s="245" t="s">
        <v>170</v>
      </c>
      <c r="E450" s="246" t="s">
        <v>632</v>
      </c>
      <c r="F450" s="247" t="s">
        <v>633</v>
      </c>
      <c r="G450" s="248" t="s">
        <v>234</v>
      </c>
      <c r="H450" s="249">
        <v>670</v>
      </c>
      <c r="I450" s="250"/>
      <c r="J450" s="251">
        <f>ROUND(I450*H450,2)</f>
        <v>0</v>
      </c>
      <c r="K450" s="247" t="s">
        <v>1</v>
      </c>
      <c r="L450" s="45"/>
      <c r="M450" s="252" t="s">
        <v>1</v>
      </c>
      <c r="N450" s="253" t="s">
        <v>42</v>
      </c>
      <c r="O450" s="92"/>
      <c r="P450" s="254">
        <f>O450*H450</f>
        <v>0</v>
      </c>
      <c r="Q450" s="254">
        <v>1E-05</v>
      </c>
      <c r="R450" s="254">
        <f>Q450*H450</f>
        <v>0.0067</v>
      </c>
      <c r="S450" s="254">
        <v>0</v>
      </c>
      <c r="T450" s="255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56" t="s">
        <v>266</v>
      </c>
      <c r="AT450" s="256" t="s">
        <v>170</v>
      </c>
      <c r="AU450" s="256" t="s">
        <v>92</v>
      </c>
      <c r="AY450" s="18" t="s">
        <v>168</v>
      </c>
      <c r="BE450" s="257">
        <f>IF(N450="základní",J450,0)</f>
        <v>0</v>
      </c>
      <c r="BF450" s="257">
        <f>IF(N450="snížená",J450,0)</f>
        <v>0</v>
      </c>
      <c r="BG450" s="257">
        <f>IF(N450="zákl. přenesená",J450,0)</f>
        <v>0</v>
      </c>
      <c r="BH450" s="257">
        <f>IF(N450="sníž. přenesená",J450,0)</f>
        <v>0</v>
      </c>
      <c r="BI450" s="257">
        <f>IF(N450="nulová",J450,0)</f>
        <v>0</v>
      </c>
      <c r="BJ450" s="18" t="s">
        <v>92</v>
      </c>
      <c r="BK450" s="257">
        <f>ROUND(I450*H450,2)</f>
        <v>0</v>
      </c>
      <c r="BL450" s="18" t="s">
        <v>266</v>
      </c>
      <c r="BM450" s="256" t="s">
        <v>634</v>
      </c>
    </row>
    <row r="451" spans="1:51" s="14" customFormat="1" ht="12">
      <c r="A451" s="14"/>
      <c r="B451" s="269"/>
      <c r="C451" s="270"/>
      <c r="D451" s="260" t="s">
        <v>177</v>
      </c>
      <c r="E451" s="271" t="s">
        <v>1</v>
      </c>
      <c r="F451" s="272" t="s">
        <v>635</v>
      </c>
      <c r="G451" s="270"/>
      <c r="H451" s="273">
        <v>670</v>
      </c>
      <c r="I451" s="274"/>
      <c r="J451" s="270"/>
      <c r="K451" s="270"/>
      <c r="L451" s="275"/>
      <c r="M451" s="276"/>
      <c r="N451" s="277"/>
      <c r="O451" s="277"/>
      <c r="P451" s="277"/>
      <c r="Q451" s="277"/>
      <c r="R451" s="277"/>
      <c r="S451" s="277"/>
      <c r="T451" s="278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79" t="s">
        <v>177</v>
      </c>
      <c r="AU451" s="279" t="s">
        <v>92</v>
      </c>
      <c r="AV451" s="14" t="s">
        <v>92</v>
      </c>
      <c r="AW451" s="14" t="s">
        <v>32</v>
      </c>
      <c r="AX451" s="14" t="s">
        <v>84</v>
      </c>
      <c r="AY451" s="279" t="s">
        <v>168</v>
      </c>
    </row>
    <row r="452" spans="1:65" s="2" customFormat="1" ht="16.5" customHeight="1">
      <c r="A452" s="39"/>
      <c r="B452" s="40"/>
      <c r="C452" s="291" t="s">
        <v>636</v>
      </c>
      <c r="D452" s="291" t="s">
        <v>212</v>
      </c>
      <c r="E452" s="292" t="s">
        <v>637</v>
      </c>
      <c r="F452" s="293" t="s">
        <v>638</v>
      </c>
      <c r="G452" s="294" t="s">
        <v>173</v>
      </c>
      <c r="H452" s="295">
        <v>184.25</v>
      </c>
      <c r="I452" s="296"/>
      <c r="J452" s="297">
        <f>ROUND(I452*H452,2)</f>
        <v>0</v>
      </c>
      <c r="K452" s="293" t="s">
        <v>174</v>
      </c>
      <c r="L452" s="298"/>
      <c r="M452" s="299" t="s">
        <v>1</v>
      </c>
      <c r="N452" s="300" t="s">
        <v>42</v>
      </c>
      <c r="O452" s="92"/>
      <c r="P452" s="254">
        <f>O452*H452</f>
        <v>0</v>
      </c>
      <c r="Q452" s="254">
        <v>0.0104</v>
      </c>
      <c r="R452" s="254">
        <f>Q452*H452</f>
        <v>1.9162</v>
      </c>
      <c r="S452" s="254">
        <v>0</v>
      </c>
      <c r="T452" s="255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56" t="s">
        <v>394</v>
      </c>
      <c r="AT452" s="256" t="s">
        <v>212</v>
      </c>
      <c r="AU452" s="256" t="s">
        <v>92</v>
      </c>
      <c r="AY452" s="18" t="s">
        <v>168</v>
      </c>
      <c r="BE452" s="257">
        <f>IF(N452="základní",J452,0)</f>
        <v>0</v>
      </c>
      <c r="BF452" s="257">
        <f>IF(N452="snížená",J452,0)</f>
        <v>0</v>
      </c>
      <c r="BG452" s="257">
        <f>IF(N452="zákl. přenesená",J452,0)</f>
        <v>0</v>
      </c>
      <c r="BH452" s="257">
        <f>IF(N452="sníž. přenesená",J452,0)</f>
        <v>0</v>
      </c>
      <c r="BI452" s="257">
        <f>IF(N452="nulová",J452,0)</f>
        <v>0</v>
      </c>
      <c r="BJ452" s="18" t="s">
        <v>92</v>
      </c>
      <c r="BK452" s="257">
        <f>ROUND(I452*H452,2)</f>
        <v>0</v>
      </c>
      <c r="BL452" s="18" t="s">
        <v>266</v>
      </c>
      <c r="BM452" s="256" t="s">
        <v>639</v>
      </c>
    </row>
    <row r="453" spans="1:51" s="14" customFormat="1" ht="12">
      <c r="A453" s="14"/>
      <c r="B453" s="269"/>
      <c r="C453" s="270"/>
      <c r="D453" s="260" t="s">
        <v>177</v>
      </c>
      <c r="E453" s="271" t="s">
        <v>1</v>
      </c>
      <c r="F453" s="272" t="s">
        <v>640</v>
      </c>
      <c r="G453" s="270"/>
      <c r="H453" s="273">
        <v>184.25</v>
      </c>
      <c r="I453" s="274"/>
      <c r="J453" s="270"/>
      <c r="K453" s="270"/>
      <c r="L453" s="275"/>
      <c r="M453" s="276"/>
      <c r="N453" s="277"/>
      <c r="O453" s="277"/>
      <c r="P453" s="277"/>
      <c r="Q453" s="277"/>
      <c r="R453" s="277"/>
      <c r="S453" s="277"/>
      <c r="T453" s="278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79" t="s">
        <v>177</v>
      </c>
      <c r="AU453" s="279" t="s">
        <v>92</v>
      </c>
      <c r="AV453" s="14" t="s">
        <v>92</v>
      </c>
      <c r="AW453" s="14" t="s">
        <v>32</v>
      </c>
      <c r="AX453" s="14" t="s">
        <v>84</v>
      </c>
      <c r="AY453" s="279" t="s">
        <v>168</v>
      </c>
    </row>
    <row r="454" spans="1:65" s="2" customFormat="1" ht="21.75" customHeight="1">
      <c r="A454" s="39"/>
      <c r="B454" s="40"/>
      <c r="C454" s="245" t="s">
        <v>641</v>
      </c>
      <c r="D454" s="245" t="s">
        <v>170</v>
      </c>
      <c r="E454" s="246" t="s">
        <v>642</v>
      </c>
      <c r="F454" s="247" t="s">
        <v>643</v>
      </c>
      <c r="G454" s="248" t="s">
        <v>173</v>
      </c>
      <c r="H454" s="249">
        <v>240</v>
      </c>
      <c r="I454" s="250"/>
      <c r="J454" s="251">
        <f>ROUND(I454*H454,2)</f>
        <v>0</v>
      </c>
      <c r="K454" s="247" t="s">
        <v>174</v>
      </c>
      <c r="L454" s="45"/>
      <c r="M454" s="252" t="s">
        <v>1</v>
      </c>
      <c r="N454" s="253" t="s">
        <v>42</v>
      </c>
      <c r="O454" s="92"/>
      <c r="P454" s="254">
        <f>O454*H454</f>
        <v>0</v>
      </c>
      <c r="Q454" s="254">
        <v>0.0002</v>
      </c>
      <c r="R454" s="254">
        <f>Q454*H454</f>
        <v>0.048</v>
      </c>
      <c r="S454" s="254">
        <v>0</v>
      </c>
      <c r="T454" s="255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56" t="s">
        <v>266</v>
      </c>
      <c r="AT454" s="256" t="s">
        <v>170</v>
      </c>
      <c r="AU454" s="256" t="s">
        <v>92</v>
      </c>
      <c r="AY454" s="18" t="s">
        <v>168</v>
      </c>
      <c r="BE454" s="257">
        <f>IF(N454="základní",J454,0)</f>
        <v>0</v>
      </c>
      <c r="BF454" s="257">
        <f>IF(N454="snížená",J454,0)</f>
        <v>0</v>
      </c>
      <c r="BG454" s="257">
        <f>IF(N454="zákl. přenesená",J454,0)</f>
        <v>0</v>
      </c>
      <c r="BH454" s="257">
        <f>IF(N454="sníž. přenesená",J454,0)</f>
        <v>0</v>
      </c>
      <c r="BI454" s="257">
        <f>IF(N454="nulová",J454,0)</f>
        <v>0</v>
      </c>
      <c r="BJ454" s="18" t="s">
        <v>92</v>
      </c>
      <c r="BK454" s="257">
        <f>ROUND(I454*H454,2)</f>
        <v>0</v>
      </c>
      <c r="BL454" s="18" t="s">
        <v>266</v>
      </c>
      <c r="BM454" s="256" t="s">
        <v>644</v>
      </c>
    </row>
    <row r="455" spans="1:65" s="2" customFormat="1" ht="21.75" customHeight="1">
      <c r="A455" s="39"/>
      <c r="B455" s="40"/>
      <c r="C455" s="245" t="s">
        <v>645</v>
      </c>
      <c r="D455" s="245" t="s">
        <v>170</v>
      </c>
      <c r="E455" s="246" t="s">
        <v>646</v>
      </c>
      <c r="F455" s="247" t="s">
        <v>647</v>
      </c>
      <c r="G455" s="248" t="s">
        <v>234</v>
      </c>
      <c r="H455" s="249">
        <v>74.68</v>
      </c>
      <c r="I455" s="250"/>
      <c r="J455" s="251">
        <f>ROUND(I455*H455,2)</f>
        <v>0</v>
      </c>
      <c r="K455" s="247" t="s">
        <v>1</v>
      </c>
      <c r="L455" s="45"/>
      <c r="M455" s="252" t="s">
        <v>1</v>
      </c>
      <c r="N455" s="253" t="s">
        <v>42</v>
      </c>
      <c r="O455" s="92"/>
      <c r="P455" s="254">
        <f>O455*H455</f>
        <v>0</v>
      </c>
      <c r="Q455" s="254">
        <v>1E-05</v>
      </c>
      <c r="R455" s="254">
        <f>Q455*H455</f>
        <v>0.0007468000000000002</v>
      </c>
      <c r="S455" s="254">
        <v>0</v>
      </c>
      <c r="T455" s="255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56" t="s">
        <v>266</v>
      </c>
      <c r="AT455" s="256" t="s">
        <v>170</v>
      </c>
      <c r="AU455" s="256" t="s">
        <v>92</v>
      </c>
      <c r="AY455" s="18" t="s">
        <v>168</v>
      </c>
      <c r="BE455" s="257">
        <f>IF(N455="základní",J455,0)</f>
        <v>0</v>
      </c>
      <c r="BF455" s="257">
        <f>IF(N455="snížená",J455,0)</f>
        <v>0</v>
      </c>
      <c r="BG455" s="257">
        <f>IF(N455="zákl. přenesená",J455,0)</f>
        <v>0</v>
      </c>
      <c r="BH455" s="257">
        <f>IF(N455="sníž. přenesená",J455,0)</f>
        <v>0</v>
      </c>
      <c r="BI455" s="257">
        <f>IF(N455="nulová",J455,0)</f>
        <v>0</v>
      </c>
      <c r="BJ455" s="18" t="s">
        <v>92</v>
      </c>
      <c r="BK455" s="257">
        <f>ROUND(I455*H455,2)</f>
        <v>0</v>
      </c>
      <c r="BL455" s="18" t="s">
        <v>266</v>
      </c>
      <c r="BM455" s="256" t="s">
        <v>648</v>
      </c>
    </row>
    <row r="456" spans="1:51" s="14" customFormat="1" ht="12">
      <c r="A456" s="14"/>
      <c r="B456" s="269"/>
      <c r="C456" s="270"/>
      <c r="D456" s="260" t="s">
        <v>177</v>
      </c>
      <c r="E456" s="271" t="s">
        <v>1</v>
      </c>
      <c r="F456" s="272" t="s">
        <v>649</v>
      </c>
      <c r="G456" s="270"/>
      <c r="H456" s="273">
        <v>74.68</v>
      </c>
      <c r="I456" s="274"/>
      <c r="J456" s="270"/>
      <c r="K456" s="270"/>
      <c r="L456" s="275"/>
      <c r="M456" s="276"/>
      <c r="N456" s="277"/>
      <c r="O456" s="277"/>
      <c r="P456" s="277"/>
      <c r="Q456" s="277"/>
      <c r="R456" s="277"/>
      <c r="S456" s="277"/>
      <c r="T456" s="278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79" t="s">
        <v>177</v>
      </c>
      <c r="AU456" s="279" t="s">
        <v>92</v>
      </c>
      <c r="AV456" s="14" t="s">
        <v>92</v>
      </c>
      <c r="AW456" s="14" t="s">
        <v>32</v>
      </c>
      <c r="AX456" s="14" t="s">
        <v>84</v>
      </c>
      <c r="AY456" s="279" t="s">
        <v>168</v>
      </c>
    </row>
    <row r="457" spans="1:65" s="2" customFormat="1" ht="21.75" customHeight="1">
      <c r="A457" s="39"/>
      <c r="B457" s="40"/>
      <c r="C457" s="245" t="s">
        <v>650</v>
      </c>
      <c r="D457" s="245" t="s">
        <v>170</v>
      </c>
      <c r="E457" s="246" t="s">
        <v>651</v>
      </c>
      <c r="F457" s="247" t="s">
        <v>652</v>
      </c>
      <c r="G457" s="248" t="s">
        <v>585</v>
      </c>
      <c r="H457" s="312"/>
      <c r="I457" s="250"/>
      <c r="J457" s="251">
        <f>ROUND(I457*H457,2)</f>
        <v>0</v>
      </c>
      <c r="K457" s="247" t="s">
        <v>174</v>
      </c>
      <c r="L457" s="45"/>
      <c r="M457" s="252" t="s">
        <v>1</v>
      </c>
      <c r="N457" s="253" t="s">
        <v>42</v>
      </c>
      <c r="O457" s="92"/>
      <c r="P457" s="254">
        <f>O457*H457</f>
        <v>0</v>
      </c>
      <c r="Q457" s="254">
        <v>0</v>
      </c>
      <c r="R457" s="254">
        <f>Q457*H457</f>
        <v>0</v>
      </c>
      <c r="S457" s="254">
        <v>0</v>
      </c>
      <c r="T457" s="255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56" t="s">
        <v>266</v>
      </c>
      <c r="AT457" s="256" t="s">
        <v>170</v>
      </c>
      <c r="AU457" s="256" t="s">
        <v>92</v>
      </c>
      <c r="AY457" s="18" t="s">
        <v>168</v>
      </c>
      <c r="BE457" s="257">
        <f>IF(N457="základní",J457,0)</f>
        <v>0</v>
      </c>
      <c r="BF457" s="257">
        <f>IF(N457="snížená",J457,0)</f>
        <v>0</v>
      </c>
      <c r="BG457" s="257">
        <f>IF(N457="zákl. přenesená",J457,0)</f>
        <v>0</v>
      </c>
      <c r="BH457" s="257">
        <f>IF(N457="sníž. přenesená",J457,0)</f>
        <v>0</v>
      </c>
      <c r="BI457" s="257">
        <f>IF(N457="nulová",J457,0)</f>
        <v>0</v>
      </c>
      <c r="BJ457" s="18" t="s">
        <v>92</v>
      </c>
      <c r="BK457" s="257">
        <f>ROUND(I457*H457,2)</f>
        <v>0</v>
      </c>
      <c r="BL457" s="18" t="s">
        <v>266</v>
      </c>
      <c r="BM457" s="256" t="s">
        <v>653</v>
      </c>
    </row>
    <row r="458" spans="1:63" s="12" customFormat="1" ht="22.8" customHeight="1">
      <c r="A458" s="12"/>
      <c r="B458" s="229"/>
      <c r="C458" s="230"/>
      <c r="D458" s="231" t="s">
        <v>75</v>
      </c>
      <c r="E458" s="243" t="s">
        <v>654</v>
      </c>
      <c r="F458" s="243" t="s">
        <v>655</v>
      </c>
      <c r="G458" s="230"/>
      <c r="H458" s="230"/>
      <c r="I458" s="233"/>
      <c r="J458" s="244">
        <f>BK458</f>
        <v>0</v>
      </c>
      <c r="K458" s="230"/>
      <c r="L458" s="235"/>
      <c r="M458" s="236"/>
      <c r="N458" s="237"/>
      <c r="O458" s="237"/>
      <c r="P458" s="238">
        <f>SUM(P459:P491)</f>
        <v>0</v>
      </c>
      <c r="Q458" s="237"/>
      <c r="R458" s="238">
        <f>SUM(R459:R491)</f>
        <v>0.8626928</v>
      </c>
      <c r="S458" s="237"/>
      <c r="T458" s="239">
        <f>SUM(T459:T491)</f>
        <v>0.6780027</v>
      </c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R458" s="240" t="s">
        <v>92</v>
      </c>
      <c r="AT458" s="241" t="s">
        <v>75</v>
      </c>
      <c r="AU458" s="241" t="s">
        <v>84</v>
      </c>
      <c r="AY458" s="240" t="s">
        <v>168</v>
      </c>
      <c r="BK458" s="242">
        <f>SUM(BK459:BK491)</f>
        <v>0</v>
      </c>
    </row>
    <row r="459" spans="1:65" s="2" customFormat="1" ht="16.5" customHeight="1">
      <c r="A459" s="39"/>
      <c r="B459" s="40"/>
      <c r="C459" s="245" t="s">
        <v>656</v>
      </c>
      <c r="D459" s="245" t="s">
        <v>170</v>
      </c>
      <c r="E459" s="246" t="s">
        <v>657</v>
      </c>
      <c r="F459" s="247" t="s">
        <v>658</v>
      </c>
      <c r="G459" s="248" t="s">
        <v>234</v>
      </c>
      <c r="H459" s="249">
        <v>13.2</v>
      </c>
      <c r="I459" s="250"/>
      <c r="J459" s="251">
        <f>ROUND(I459*H459,2)</f>
        <v>0</v>
      </c>
      <c r="K459" s="247" t="s">
        <v>174</v>
      </c>
      <c r="L459" s="45"/>
      <c r="M459" s="252" t="s">
        <v>1</v>
      </c>
      <c r="N459" s="253" t="s">
        <v>42</v>
      </c>
      <c r="O459" s="92"/>
      <c r="P459" s="254">
        <f>O459*H459</f>
        <v>0</v>
      </c>
      <c r="Q459" s="254">
        <v>0</v>
      </c>
      <c r="R459" s="254">
        <f>Q459*H459</f>
        <v>0</v>
      </c>
      <c r="S459" s="254">
        <v>0.0017</v>
      </c>
      <c r="T459" s="255">
        <f>S459*H459</f>
        <v>0.022439999999999998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56" t="s">
        <v>266</v>
      </c>
      <c r="AT459" s="256" t="s">
        <v>170</v>
      </c>
      <c r="AU459" s="256" t="s">
        <v>92</v>
      </c>
      <c r="AY459" s="18" t="s">
        <v>168</v>
      </c>
      <c r="BE459" s="257">
        <f>IF(N459="základní",J459,0)</f>
        <v>0</v>
      </c>
      <c r="BF459" s="257">
        <f>IF(N459="snížená",J459,0)</f>
        <v>0</v>
      </c>
      <c r="BG459" s="257">
        <f>IF(N459="zákl. přenesená",J459,0)</f>
        <v>0</v>
      </c>
      <c r="BH459" s="257">
        <f>IF(N459="sníž. přenesená",J459,0)</f>
        <v>0</v>
      </c>
      <c r="BI459" s="257">
        <f>IF(N459="nulová",J459,0)</f>
        <v>0</v>
      </c>
      <c r="BJ459" s="18" t="s">
        <v>92</v>
      </c>
      <c r="BK459" s="257">
        <f>ROUND(I459*H459,2)</f>
        <v>0</v>
      </c>
      <c r="BL459" s="18" t="s">
        <v>266</v>
      </c>
      <c r="BM459" s="256" t="s">
        <v>659</v>
      </c>
    </row>
    <row r="460" spans="1:65" s="2" customFormat="1" ht="21.75" customHeight="1">
      <c r="A460" s="39"/>
      <c r="B460" s="40"/>
      <c r="C460" s="245" t="s">
        <v>660</v>
      </c>
      <c r="D460" s="245" t="s">
        <v>170</v>
      </c>
      <c r="E460" s="246" t="s">
        <v>661</v>
      </c>
      <c r="F460" s="247" t="s">
        <v>662</v>
      </c>
      <c r="G460" s="248" t="s">
        <v>234</v>
      </c>
      <c r="H460" s="249">
        <v>38</v>
      </c>
      <c r="I460" s="250"/>
      <c r="J460" s="251">
        <f>ROUND(I460*H460,2)</f>
        <v>0</v>
      </c>
      <c r="K460" s="247" t="s">
        <v>174</v>
      </c>
      <c r="L460" s="45"/>
      <c r="M460" s="252" t="s">
        <v>1</v>
      </c>
      <c r="N460" s="253" t="s">
        <v>42</v>
      </c>
      <c r="O460" s="92"/>
      <c r="P460" s="254">
        <f>O460*H460</f>
        <v>0</v>
      </c>
      <c r="Q460" s="254">
        <v>0</v>
      </c>
      <c r="R460" s="254">
        <f>Q460*H460</f>
        <v>0</v>
      </c>
      <c r="S460" s="254">
        <v>0.00191</v>
      </c>
      <c r="T460" s="255">
        <f>S460*H460</f>
        <v>0.07258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56" t="s">
        <v>266</v>
      </c>
      <c r="AT460" s="256" t="s">
        <v>170</v>
      </c>
      <c r="AU460" s="256" t="s">
        <v>92</v>
      </c>
      <c r="AY460" s="18" t="s">
        <v>168</v>
      </c>
      <c r="BE460" s="257">
        <f>IF(N460="základní",J460,0)</f>
        <v>0</v>
      </c>
      <c r="BF460" s="257">
        <f>IF(N460="snížená",J460,0)</f>
        <v>0</v>
      </c>
      <c r="BG460" s="257">
        <f>IF(N460="zákl. přenesená",J460,0)</f>
        <v>0</v>
      </c>
      <c r="BH460" s="257">
        <f>IF(N460="sníž. přenesená",J460,0)</f>
        <v>0</v>
      </c>
      <c r="BI460" s="257">
        <f>IF(N460="nulová",J460,0)</f>
        <v>0</v>
      </c>
      <c r="BJ460" s="18" t="s">
        <v>92</v>
      </c>
      <c r="BK460" s="257">
        <f>ROUND(I460*H460,2)</f>
        <v>0</v>
      </c>
      <c r="BL460" s="18" t="s">
        <v>266</v>
      </c>
      <c r="BM460" s="256" t="s">
        <v>663</v>
      </c>
    </row>
    <row r="461" spans="1:51" s="14" customFormat="1" ht="12">
      <c r="A461" s="14"/>
      <c r="B461" s="269"/>
      <c r="C461" s="270"/>
      <c r="D461" s="260" t="s">
        <v>177</v>
      </c>
      <c r="E461" s="271" t="s">
        <v>1</v>
      </c>
      <c r="F461" s="272" t="s">
        <v>664</v>
      </c>
      <c r="G461" s="270"/>
      <c r="H461" s="273">
        <v>38</v>
      </c>
      <c r="I461" s="274"/>
      <c r="J461" s="270"/>
      <c r="K461" s="270"/>
      <c r="L461" s="275"/>
      <c r="M461" s="276"/>
      <c r="N461" s="277"/>
      <c r="O461" s="277"/>
      <c r="P461" s="277"/>
      <c r="Q461" s="277"/>
      <c r="R461" s="277"/>
      <c r="S461" s="277"/>
      <c r="T461" s="278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79" t="s">
        <v>177</v>
      </c>
      <c r="AU461" s="279" t="s">
        <v>92</v>
      </c>
      <c r="AV461" s="14" t="s">
        <v>92</v>
      </c>
      <c r="AW461" s="14" t="s">
        <v>32</v>
      </c>
      <c r="AX461" s="14" t="s">
        <v>84</v>
      </c>
      <c r="AY461" s="279" t="s">
        <v>168</v>
      </c>
    </row>
    <row r="462" spans="1:65" s="2" customFormat="1" ht="16.5" customHeight="1">
      <c r="A462" s="39"/>
      <c r="B462" s="40"/>
      <c r="C462" s="245" t="s">
        <v>665</v>
      </c>
      <c r="D462" s="245" t="s">
        <v>170</v>
      </c>
      <c r="E462" s="246" t="s">
        <v>666</v>
      </c>
      <c r="F462" s="247" t="s">
        <v>667</v>
      </c>
      <c r="G462" s="248" t="s">
        <v>234</v>
      </c>
      <c r="H462" s="249">
        <v>98.61</v>
      </c>
      <c r="I462" s="250"/>
      <c r="J462" s="251">
        <f>ROUND(I462*H462,2)</f>
        <v>0</v>
      </c>
      <c r="K462" s="247" t="s">
        <v>174</v>
      </c>
      <c r="L462" s="45"/>
      <c r="M462" s="252" t="s">
        <v>1</v>
      </c>
      <c r="N462" s="253" t="s">
        <v>42</v>
      </c>
      <c r="O462" s="92"/>
      <c r="P462" s="254">
        <f>O462*H462</f>
        <v>0</v>
      </c>
      <c r="Q462" s="254">
        <v>0</v>
      </c>
      <c r="R462" s="254">
        <f>Q462*H462</f>
        <v>0</v>
      </c>
      <c r="S462" s="254">
        <v>0.00167</v>
      </c>
      <c r="T462" s="255">
        <f>S462*H462</f>
        <v>0.1646787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56" t="s">
        <v>266</v>
      </c>
      <c r="AT462" s="256" t="s">
        <v>170</v>
      </c>
      <c r="AU462" s="256" t="s">
        <v>92</v>
      </c>
      <c r="AY462" s="18" t="s">
        <v>168</v>
      </c>
      <c r="BE462" s="257">
        <f>IF(N462="základní",J462,0)</f>
        <v>0</v>
      </c>
      <c r="BF462" s="257">
        <f>IF(N462="snížená",J462,0)</f>
        <v>0</v>
      </c>
      <c r="BG462" s="257">
        <f>IF(N462="zákl. přenesená",J462,0)</f>
        <v>0</v>
      </c>
      <c r="BH462" s="257">
        <f>IF(N462="sníž. přenesená",J462,0)</f>
        <v>0</v>
      </c>
      <c r="BI462" s="257">
        <f>IF(N462="nulová",J462,0)</f>
        <v>0</v>
      </c>
      <c r="BJ462" s="18" t="s">
        <v>92</v>
      </c>
      <c r="BK462" s="257">
        <f>ROUND(I462*H462,2)</f>
        <v>0</v>
      </c>
      <c r="BL462" s="18" t="s">
        <v>266</v>
      </c>
      <c r="BM462" s="256" t="s">
        <v>668</v>
      </c>
    </row>
    <row r="463" spans="1:51" s="14" customFormat="1" ht="12">
      <c r="A463" s="14"/>
      <c r="B463" s="269"/>
      <c r="C463" s="270"/>
      <c r="D463" s="260" t="s">
        <v>177</v>
      </c>
      <c r="E463" s="271" t="s">
        <v>1</v>
      </c>
      <c r="F463" s="272" t="s">
        <v>669</v>
      </c>
      <c r="G463" s="270"/>
      <c r="H463" s="273">
        <v>65.7</v>
      </c>
      <c r="I463" s="274"/>
      <c r="J463" s="270"/>
      <c r="K463" s="270"/>
      <c r="L463" s="275"/>
      <c r="M463" s="276"/>
      <c r="N463" s="277"/>
      <c r="O463" s="277"/>
      <c r="P463" s="277"/>
      <c r="Q463" s="277"/>
      <c r="R463" s="277"/>
      <c r="S463" s="277"/>
      <c r="T463" s="278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79" t="s">
        <v>177</v>
      </c>
      <c r="AU463" s="279" t="s">
        <v>92</v>
      </c>
      <c r="AV463" s="14" t="s">
        <v>92</v>
      </c>
      <c r="AW463" s="14" t="s">
        <v>32</v>
      </c>
      <c r="AX463" s="14" t="s">
        <v>76</v>
      </c>
      <c r="AY463" s="279" t="s">
        <v>168</v>
      </c>
    </row>
    <row r="464" spans="1:51" s="14" customFormat="1" ht="12">
      <c r="A464" s="14"/>
      <c r="B464" s="269"/>
      <c r="C464" s="270"/>
      <c r="D464" s="260" t="s">
        <v>177</v>
      </c>
      <c r="E464" s="271" t="s">
        <v>1</v>
      </c>
      <c r="F464" s="272" t="s">
        <v>670</v>
      </c>
      <c r="G464" s="270"/>
      <c r="H464" s="273">
        <v>98.61</v>
      </c>
      <c r="I464" s="274"/>
      <c r="J464" s="270"/>
      <c r="K464" s="270"/>
      <c r="L464" s="275"/>
      <c r="M464" s="276"/>
      <c r="N464" s="277"/>
      <c r="O464" s="277"/>
      <c r="P464" s="277"/>
      <c r="Q464" s="277"/>
      <c r="R464" s="277"/>
      <c r="S464" s="277"/>
      <c r="T464" s="278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79" t="s">
        <v>177</v>
      </c>
      <c r="AU464" s="279" t="s">
        <v>92</v>
      </c>
      <c r="AV464" s="14" t="s">
        <v>92</v>
      </c>
      <c r="AW464" s="14" t="s">
        <v>32</v>
      </c>
      <c r="AX464" s="14" t="s">
        <v>84</v>
      </c>
      <c r="AY464" s="279" t="s">
        <v>168</v>
      </c>
    </row>
    <row r="465" spans="1:65" s="2" customFormat="1" ht="16.5" customHeight="1">
      <c r="A465" s="39"/>
      <c r="B465" s="40"/>
      <c r="C465" s="245" t="s">
        <v>671</v>
      </c>
      <c r="D465" s="245" t="s">
        <v>170</v>
      </c>
      <c r="E465" s="246" t="s">
        <v>672</v>
      </c>
      <c r="F465" s="247" t="s">
        <v>673</v>
      </c>
      <c r="G465" s="248" t="s">
        <v>234</v>
      </c>
      <c r="H465" s="249">
        <v>113</v>
      </c>
      <c r="I465" s="250"/>
      <c r="J465" s="251">
        <f>ROUND(I465*H465,2)</f>
        <v>0</v>
      </c>
      <c r="K465" s="247" t="s">
        <v>174</v>
      </c>
      <c r="L465" s="45"/>
      <c r="M465" s="252" t="s">
        <v>1</v>
      </c>
      <c r="N465" s="253" t="s">
        <v>42</v>
      </c>
      <c r="O465" s="92"/>
      <c r="P465" s="254">
        <f>O465*H465</f>
        <v>0</v>
      </c>
      <c r="Q465" s="254">
        <v>0</v>
      </c>
      <c r="R465" s="254">
        <f>Q465*H465</f>
        <v>0</v>
      </c>
      <c r="S465" s="254">
        <v>0.0026</v>
      </c>
      <c r="T465" s="255">
        <f>S465*H465</f>
        <v>0.2938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56" t="s">
        <v>266</v>
      </c>
      <c r="AT465" s="256" t="s">
        <v>170</v>
      </c>
      <c r="AU465" s="256" t="s">
        <v>92</v>
      </c>
      <c r="AY465" s="18" t="s">
        <v>168</v>
      </c>
      <c r="BE465" s="257">
        <f>IF(N465="základní",J465,0)</f>
        <v>0</v>
      </c>
      <c r="BF465" s="257">
        <f>IF(N465="snížená",J465,0)</f>
        <v>0</v>
      </c>
      <c r="BG465" s="257">
        <f>IF(N465="zákl. přenesená",J465,0)</f>
        <v>0</v>
      </c>
      <c r="BH465" s="257">
        <f>IF(N465="sníž. přenesená",J465,0)</f>
        <v>0</v>
      </c>
      <c r="BI465" s="257">
        <f>IF(N465="nulová",J465,0)</f>
        <v>0</v>
      </c>
      <c r="BJ465" s="18" t="s">
        <v>92</v>
      </c>
      <c r="BK465" s="257">
        <f>ROUND(I465*H465,2)</f>
        <v>0</v>
      </c>
      <c r="BL465" s="18" t="s">
        <v>266</v>
      </c>
      <c r="BM465" s="256" t="s">
        <v>674</v>
      </c>
    </row>
    <row r="466" spans="1:51" s="14" customFormat="1" ht="12">
      <c r="A466" s="14"/>
      <c r="B466" s="269"/>
      <c r="C466" s="270"/>
      <c r="D466" s="260" t="s">
        <v>177</v>
      </c>
      <c r="E466" s="271" t="s">
        <v>1</v>
      </c>
      <c r="F466" s="272" t="s">
        <v>675</v>
      </c>
      <c r="G466" s="270"/>
      <c r="H466" s="273">
        <v>112.79</v>
      </c>
      <c r="I466" s="274"/>
      <c r="J466" s="270"/>
      <c r="K466" s="270"/>
      <c r="L466" s="275"/>
      <c r="M466" s="276"/>
      <c r="N466" s="277"/>
      <c r="O466" s="277"/>
      <c r="P466" s="277"/>
      <c r="Q466" s="277"/>
      <c r="R466" s="277"/>
      <c r="S466" s="277"/>
      <c r="T466" s="278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79" t="s">
        <v>177</v>
      </c>
      <c r="AU466" s="279" t="s">
        <v>92</v>
      </c>
      <c r="AV466" s="14" t="s">
        <v>92</v>
      </c>
      <c r="AW466" s="14" t="s">
        <v>32</v>
      </c>
      <c r="AX466" s="14" t="s">
        <v>76</v>
      </c>
      <c r="AY466" s="279" t="s">
        <v>168</v>
      </c>
    </row>
    <row r="467" spans="1:51" s="14" customFormat="1" ht="12">
      <c r="A467" s="14"/>
      <c r="B467" s="269"/>
      <c r="C467" s="270"/>
      <c r="D467" s="260" t="s">
        <v>177</v>
      </c>
      <c r="E467" s="271" t="s">
        <v>1</v>
      </c>
      <c r="F467" s="272" t="s">
        <v>676</v>
      </c>
      <c r="G467" s="270"/>
      <c r="H467" s="273">
        <v>113</v>
      </c>
      <c r="I467" s="274"/>
      <c r="J467" s="270"/>
      <c r="K467" s="270"/>
      <c r="L467" s="275"/>
      <c r="M467" s="276"/>
      <c r="N467" s="277"/>
      <c r="O467" s="277"/>
      <c r="P467" s="277"/>
      <c r="Q467" s="277"/>
      <c r="R467" s="277"/>
      <c r="S467" s="277"/>
      <c r="T467" s="278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79" t="s">
        <v>177</v>
      </c>
      <c r="AU467" s="279" t="s">
        <v>92</v>
      </c>
      <c r="AV467" s="14" t="s">
        <v>92</v>
      </c>
      <c r="AW467" s="14" t="s">
        <v>32</v>
      </c>
      <c r="AX467" s="14" t="s">
        <v>84</v>
      </c>
      <c r="AY467" s="279" t="s">
        <v>168</v>
      </c>
    </row>
    <row r="468" spans="1:65" s="2" customFormat="1" ht="16.5" customHeight="1">
      <c r="A468" s="39"/>
      <c r="B468" s="40"/>
      <c r="C468" s="245" t="s">
        <v>677</v>
      </c>
      <c r="D468" s="245" t="s">
        <v>170</v>
      </c>
      <c r="E468" s="246" t="s">
        <v>678</v>
      </c>
      <c r="F468" s="247" t="s">
        <v>679</v>
      </c>
      <c r="G468" s="248" t="s">
        <v>234</v>
      </c>
      <c r="H468" s="249">
        <v>31.6</v>
      </c>
      <c r="I468" s="250"/>
      <c r="J468" s="251">
        <f>ROUND(I468*H468,2)</f>
        <v>0</v>
      </c>
      <c r="K468" s="247" t="s">
        <v>174</v>
      </c>
      <c r="L468" s="45"/>
      <c r="M468" s="252" t="s">
        <v>1</v>
      </c>
      <c r="N468" s="253" t="s">
        <v>42</v>
      </c>
      <c r="O468" s="92"/>
      <c r="P468" s="254">
        <f>O468*H468</f>
        <v>0</v>
      </c>
      <c r="Q468" s="254">
        <v>0</v>
      </c>
      <c r="R468" s="254">
        <f>Q468*H468</f>
        <v>0</v>
      </c>
      <c r="S468" s="254">
        <v>0.00394</v>
      </c>
      <c r="T468" s="255">
        <f>S468*H468</f>
        <v>0.124504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56" t="s">
        <v>266</v>
      </c>
      <c r="AT468" s="256" t="s">
        <v>170</v>
      </c>
      <c r="AU468" s="256" t="s">
        <v>92</v>
      </c>
      <c r="AY468" s="18" t="s">
        <v>168</v>
      </c>
      <c r="BE468" s="257">
        <f>IF(N468="základní",J468,0)</f>
        <v>0</v>
      </c>
      <c r="BF468" s="257">
        <f>IF(N468="snížená",J468,0)</f>
        <v>0</v>
      </c>
      <c r="BG468" s="257">
        <f>IF(N468="zákl. přenesená",J468,0)</f>
        <v>0</v>
      </c>
      <c r="BH468" s="257">
        <f>IF(N468="sníž. přenesená",J468,0)</f>
        <v>0</v>
      </c>
      <c r="BI468" s="257">
        <f>IF(N468="nulová",J468,0)</f>
        <v>0</v>
      </c>
      <c r="BJ468" s="18" t="s">
        <v>92</v>
      </c>
      <c r="BK468" s="257">
        <f>ROUND(I468*H468,2)</f>
        <v>0</v>
      </c>
      <c r="BL468" s="18" t="s">
        <v>266</v>
      </c>
      <c r="BM468" s="256" t="s">
        <v>680</v>
      </c>
    </row>
    <row r="469" spans="1:51" s="14" customFormat="1" ht="12">
      <c r="A469" s="14"/>
      <c r="B469" s="269"/>
      <c r="C469" s="270"/>
      <c r="D469" s="260" t="s">
        <v>177</v>
      </c>
      <c r="E469" s="271" t="s">
        <v>1</v>
      </c>
      <c r="F469" s="272" t="s">
        <v>681</v>
      </c>
      <c r="G469" s="270"/>
      <c r="H469" s="273">
        <v>31.6</v>
      </c>
      <c r="I469" s="274"/>
      <c r="J469" s="270"/>
      <c r="K469" s="270"/>
      <c r="L469" s="275"/>
      <c r="M469" s="276"/>
      <c r="N469" s="277"/>
      <c r="O469" s="277"/>
      <c r="P469" s="277"/>
      <c r="Q469" s="277"/>
      <c r="R469" s="277"/>
      <c r="S469" s="277"/>
      <c r="T469" s="278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79" t="s">
        <v>177</v>
      </c>
      <c r="AU469" s="279" t="s">
        <v>92</v>
      </c>
      <c r="AV469" s="14" t="s">
        <v>92</v>
      </c>
      <c r="AW469" s="14" t="s">
        <v>32</v>
      </c>
      <c r="AX469" s="14" t="s">
        <v>84</v>
      </c>
      <c r="AY469" s="279" t="s">
        <v>168</v>
      </c>
    </row>
    <row r="470" spans="1:65" s="2" customFormat="1" ht="21.75" customHeight="1">
      <c r="A470" s="39"/>
      <c r="B470" s="40"/>
      <c r="C470" s="245" t="s">
        <v>682</v>
      </c>
      <c r="D470" s="245" t="s">
        <v>170</v>
      </c>
      <c r="E470" s="246" t="s">
        <v>683</v>
      </c>
      <c r="F470" s="247" t="s">
        <v>684</v>
      </c>
      <c r="G470" s="248" t="s">
        <v>234</v>
      </c>
      <c r="H470" s="249">
        <v>13.2</v>
      </c>
      <c r="I470" s="250"/>
      <c r="J470" s="251">
        <f>ROUND(I470*H470,2)</f>
        <v>0</v>
      </c>
      <c r="K470" s="247" t="s">
        <v>174</v>
      </c>
      <c r="L470" s="45"/>
      <c r="M470" s="252" t="s">
        <v>1</v>
      </c>
      <c r="N470" s="253" t="s">
        <v>42</v>
      </c>
      <c r="O470" s="92"/>
      <c r="P470" s="254">
        <f>O470*H470</f>
        <v>0</v>
      </c>
      <c r="Q470" s="254">
        <v>0.00433</v>
      </c>
      <c r="R470" s="254">
        <f>Q470*H470</f>
        <v>0.05715599999999999</v>
      </c>
      <c r="S470" s="254">
        <v>0</v>
      </c>
      <c r="T470" s="255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56" t="s">
        <v>266</v>
      </c>
      <c r="AT470" s="256" t="s">
        <v>170</v>
      </c>
      <c r="AU470" s="256" t="s">
        <v>92</v>
      </c>
      <c r="AY470" s="18" t="s">
        <v>168</v>
      </c>
      <c r="BE470" s="257">
        <f>IF(N470="základní",J470,0)</f>
        <v>0</v>
      </c>
      <c r="BF470" s="257">
        <f>IF(N470="snížená",J470,0)</f>
        <v>0</v>
      </c>
      <c r="BG470" s="257">
        <f>IF(N470="zákl. přenesená",J470,0)</f>
        <v>0</v>
      </c>
      <c r="BH470" s="257">
        <f>IF(N470="sníž. přenesená",J470,0)</f>
        <v>0</v>
      </c>
      <c r="BI470" s="257">
        <f>IF(N470="nulová",J470,0)</f>
        <v>0</v>
      </c>
      <c r="BJ470" s="18" t="s">
        <v>92</v>
      </c>
      <c r="BK470" s="257">
        <f>ROUND(I470*H470,2)</f>
        <v>0</v>
      </c>
      <c r="BL470" s="18" t="s">
        <v>266</v>
      </c>
      <c r="BM470" s="256" t="s">
        <v>685</v>
      </c>
    </row>
    <row r="471" spans="1:51" s="14" customFormat="1" ht="12">
      <c r="A471" s="14"/>
      <c r="B471" s="269"/>
      <c r="C471" s="270"/>
      <c r="D471" s="260" t="s">
        <v>177</v>
      </c>
      <c r="E471" s="271" t="s">
        <v>1</v>
      </c>
      <c r="F471" s="272" t="s">
        <v>686</v>
      </c>
      <c r="G471" s="270"/>
      <c r="H471" s="273">
        <v>13.2</v>
      </c>
      <c r="I471" s="274"/>
      <c r="J471" s="270"/>
      <c r="K471" s="270"/>
      <c r="L471" s="275"/>
      <c r="M471" s="276"/>
      <c r="N471" s="277"/>
      <c r="O471" s="277"/>
      <c r="P471" s="277"/>
      <c r="Q471" s="277"/>
      <c r="R471" s="277"/>
      <c r="S471" s="277"/>
      <c r="T471" s="278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79" t="s">
        <v>177</v>
      </c>
      <c r="AU471" s="279" t="s">
        <v>92</v>
      </c>
      <c r="AV471" s="14" t="s">
        <v>92</v>
      </c>
      <c r="AW471" s="14" t="s">
        <v>32</v>
      </c>
      <c r="AX471" s="14" t="s">
        <v>84</v>
      </c>
      <c r="AY471" s="279" t="s">
        <v>168</v>
      </c>
    </row>
    <row r="472" spans="1:65" s="2" customFormat="1" ht="33" customHeight="1">
      <c r="A472" s="39"/>
      <c r="B472" s="40"/>
      <c r="C472" s="245" t="s">
        <v>687</v>
      </c>
      <c r="D472" s="245" t="s">
        <v>170</v>
      </c>
      <c r="E472" s="246" t="s">
        <v>688</v>
      </c>
      <c r="F472" s="247" t="s">
        <v>689</v>
      </c>
      <c r="G472" s="248" t="s">
        <v>173</v>
      </c>
      <c r="H472" s="249">
        <v>38</v>
      </c>
      <c r="I472" s="250"/>
      <c r="J472" s="251">
        <f>ROUND(I472*H472,2)</f>
        <v>0</v>
      </c>
      <c r="K472" s="247" t="s">
        <v>174</v>
      </c>
      <c r="L472" s="45"/>
      <c r="M472" s="252" t="s">
        <v>1</v>
      </c>
      <c r="N472" s="253" t="s">
        <v>42</v>
      </c>
      <c r="O472" s="92"/>
      <c r="P472" s="254">
        <f>O472*H472</f>
        <v>0</v>
      </c>
      <c r="Q472" s="254">
        <v>0.00509</v>
      </c>
      <c r="R472" s="254">
        <f>Q472*H472</f>
        <v>0.19342</v>
      </c>
      <c r="S472" s="254">
        <v>0</v>
      </c>
      <c r="T472" s="255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56" t="s">
        <v>266</v>
      </c>
      <c r="AT472" s="256" t="s">
        <v>170</v>
      </c>
      <c r="AU472" s="256" t="s">
        <v>92</v>
      </c>
      <c r="AY472" s="18" t="s">
        <v>168</v>
      </c>
      <c r="BE472" s="257">
        <f>IF(N472="základní",J472,0)</f>
        <v>0</v>
      </c>
      <c r="BF472" s="257">
        <f>IF(N472="snížená",J472,0)</f>
        <v>0</v>
      </c>
      <c r="BG472" s="257">
        <f>IF(N472="zákl. přenesená",J472,0)</f>
        <v>0</v>
      </c>
      <c r="BH472" s="257">
        <f>IF(N472="sníž. přenesená",J472,0)</f>
        <v>0</v>
      </c>
      <c r="BI472" s="257">
        <f>IF(N472="nulová",J472,0)</f>
        <v>0</v>
      </c>
      <c r="BJ472" s="18" t="s">
        <v>92</v>
      </c>
      <c r="BK472" s="257">
        <f>ROUND(I472*H472,2)</f>
        <v>0</v>
      </c>
      <c r="BL472" s="18" t="s">
        <v>266</v>
      </c>
      <c r="BM472" s="256" t="s">
        <v>690</v>
      </c>
    </row>
    <row r="473" spans="1:51" s="14" customFormat="1" ht="12">
      <c r="A473" s="14"/>
      <c r="B473" s="269"/>
      <c r="C473" s="270"/>
      <c r="D473" s="260" t="s">
        <v>177</v>
      </c>
      <c r="E473" s="271" t="s">
        <v>1</v>
      </c>
      <c r="F473" s="272" t="s">
        <v>691</v>
      </c>
      <c r="G473" s="270"/>
      <c r="H473" s="273">
        <v>19</v>
      </c>
      <c r="I473" s="274"/>
      <c r="J473" s="270"/>
      <c r="K473" s="270"/>
      <c r="L473" s="275"/>
      <c r="M473" s="276"/>
      <c r="N473" s="277"/>
      <c r="O473" s="277"/>
      <c r="P473" s="277"/>
      <c r="Q473" s="277"/>
      <c r="R473" s="277"/>
      <c r="S473" s="277"/>
      <c r="T473" s="278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79" t="s">
        <v>177</v>
      </c>
      <c r="AU473" s="279" t="s">
        <v>92</v>
      </c>
      <c r="AV473" s="14" t="s">
        <v>92</v>
      </c>
      <c r="AW473" s="14" t="s">
        <v>32</v>
      </c>
      <c r="AX473" s="14" t="s">
        <v>76</v>
      </c>
      <c r="AY473" s="279" t="s">
        <v>168</v>
      </c>
    </row>
    <row r="474" spans="1:51" s="14" customFormat="1" ht="12">
      <c r="A474" s="14"/>
      <c r="B474" s="269"/>
      <c r="C474" s="270"/>
      <c r="D474" s="260" t="s">
        <v>177</v>
      </c>
      <c r="E474" s="271" t="s">
        <v>1</v>
      </c>
      <c r="F474" s="272" t="s">
        <v>692</v>
      </c>
      <c r="G474" s="270"/>
      <c r="H474" s="273">
        <v>19</v>
      </c>
      <c r="I474" s="274"/>
      <c r="J474" s="270"/>
      <c r="K474" s="270"/>
      <c r="L474" s="275"/>
      <c r="M474" s="276"/>
      <c r="N474" s="277"/>
      <c r="O474" s="277"/>
      <c r="P474" s="277"/>
      <c r="Q474" s="277"/>
      <c r="R474" s="277"/>
      <c r="S474" s="277"/>
      <c r="T474" s="278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79" t="s">
        <v>177</v>
      </c>
      <c r="AU474" s="279" t="s">
        <v>92</v>
      </c>
      <c r="AV474" s="14" t="s">
        <v>92</v>
      </c>
      <c r="AW474" s="14" t="s">
        <v>32</v>
      </c>
      <c r="AX474" s="14" t="s">
        <v>76</v>
      </c>
      <c r="AY474" s="279" t="s">
        <v>168</v>
      </c>
    </row>
    <row r="475" spans="1:51" s="15" customFormat="1" ht="12">
      <c r="A475" s="15"/>
      <c r="B475" s="280"/>
      <c r="C475" s="281"/>
      <c r="D475" s="260" t="s">
        <v>177</v>
      </c>
      <c r="E475" s="282" t="s">
        <v>1</v>
      </c>
      <c r="F475" s="283" t="s">
        <v>210</v>
      </c>
      <c r="G475" s="281"/>
      <c r="H475" s="284">
        <v>38</v>
      </c>
      <c r="I475" s="285"/>
      <c r="J475" s="281"/>
      <c r="K475" s="281"/>
      <c r="L475" s="286"/>
      <c r="M475" s="287"/>
      <c r="N475" s="288"/>
      <c r="O475" s="288"/>
      <c r="P475" s="288"/>
      <c r="Q475" s="288"/>
      <c r="R475" s="288"/>
      <c r="S475" s="288"/>
      <c r="T475" s="289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T475" s="290" t="s">
        <v>177</v>
      </c>
      <c r="AU475" s="290" t="s">
        <v>92</v>
      </c>
      <c r="AV475" s="15" t="s">
        <v>175</v>
      </c>
      <c r="AW475" s="15" t="s">
        <v>32</v>
      </c>
      <c r="AX475" s="15" t="s">
        <v>84</v>
      </c>
      <c r="AY475" s="290" t="s">
        <v>168</v>
      </c>
    </row>
    <row r="476" spans="1:65" s="2" customFormat="1" ht="21.75" customHeight="1">
      <c r="A476" s="39"/>
      <c r="B476" s="40"/>
      <c r="C476" s="245" t="s">
        <v>693</v>
      </c>
      <c r="D476" s="245" t="s">
        <v>170</v>
      </c>
      <c r="E476" s="246" t="s">
        <v>694</v>
      </c>
      <c r="F476" s="247" t="s">
        <v>695</v>
      </c>
      <c r="G476" s="248" t="s">
        <v>234</v>
      </c>
      <c r="H476" s="249">
        <v>27.12</v>
      </c>
      <c r="I476" s="250"/>
      <c r="J476" s="251">
        <f>ROUND(I476*H476,2)</f>
        <v>0</v>
      </c>
      <c r="K476" s="247" t="s">
        <v>1</v>
      </c>
      <c r="L476" s="45"/>
      <c r="M476" s="252" t="s">
        <v>1</v>
      </c>
      <c r="N476" s="253" t="s">
        <v>42</v>
      </c>
      <c r="O476" s="92"/>
      <c r="P476" s="254">
        <f>O476*H476</f>
        <v>0</v>
      </c>
      <c r="Q476" s="254">
        <v>0.00438</v>
      </c>
      <c r="R476" s="254">
        <f>Q476*H476</f>
        <v>0.1187856</v>
      </c>
      <c r="S476" s="254">
        <v>0</v>
      </c>
      <c r="T476" s="255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56" t="s">
        <v>266</v>
      </c>
      <c r="AT476" s="256" t="s">
        <v>170</v>
      </c>
      <c r="AU476" s="256" t="s">
        <v>92</v>
      </c>
      <c r="AY476" s="18" t="s">
        <v>168</v>
      </c>
      <c r="BE476" s="257">
        <f>IF(N476="základní",J476,0)</f>
        <v>0</v>
      </c>
      <c r="BF476" s="257">
        <f>IF(N476="snížená",J476,0)</f>
        <v>0</v>
      </c>
      <c r="BG476" s="257">
        <f>IF(N476="zákl. přenesená",J476,0)</f>
        <v>0</v>
      </c>
      <c r="BH476" s="257">
        <f>IF(N476="sníž. přenesená",J476,0)</f>
        <v>0</v>
      </c>
      <c r="BI476" s="257">
        <f>IF(N476="nulová",J476,0)</f>
        <v>0</v>
      </c>
      <c r="BJ476" s="18" t="s">
        <v>92</v>
      </c>
      <c r="BK476" s="257">
        <f>ROUND(I476*H476,2)</f>
        <v>0</v>
      </c>
      <c r="BL476" s="18" t="s">
        <v>266</v>
      </c>
      <c r="BM476" s="256" t="s">
        <v>696</v>
      </c>
    </row>
    <row r="477" spans="1:51" s="14" customFormat="1" ht="12">
      <c r="A477" s="14"/>
      <c r="B477" s="269"/>
      <c r="C477" s="270"/>
      <c r="D477" s="260" t="s">
        <v>177</v>
      </c>
      <c r="E477" s="271" t="s">
        <v>1</v>
      </c>
      <c r="F477" s="272" t="s">
        <v>697</v>
      </c>
      <c r="G477" s="270"/>
      <c r="H477" s="273">
        <v>22.44</v>
      </c>
      <c r="I477" s="274"/>
      <c r="J477" s="270"/>
      <c r="K477" s="270"/>
      <c r="L477" s="275"/>
      <c r="M477" s="276"/>
      <c r="N477" s="277"/>
      <c r="O477" s="277"/>
      <c r="P477" s="277"/>
      <c r="Q477" s="277"/>
      <c r="R477" s="277"/>
      <c r="S477" s="277"/>
      <c r="T477" s="278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79" t="s">
        <v>177</v>
      </c>
      <c r="AU477" s="279" t="s">
        <v>92</v>
      </c>
      <c r="AV477" s="14" t="s">
        <v>92</v>
      </c>
      <c r="AW477" s="14" t="s">
        <v>32</v>
      </c>
      <c r="AX477" s="14" t="s">
        <v>76</v>
      </c>
      <c r="AY477" s="279" t="s">
        <v>168</v>
      </c>
    </row>
    <row r="478" spans="1:51" s="14" customFormat="1" ht="12">
      <c r="A478" s="14"/>
      <c r="B478" s="269"/>
      <c r="C478" s="270"/>
      <c r="D478" s="260" t="s">
        <v>177</v>
      </c>
      <c r="E478" s="271" t="s">
        <v>1</v>
      </c>
      <c r="F478" s="272" t="s">
        <v>698</v>
      </c>
      <c r="G478" s="270"/>
      <c r="H478" s="273">
        <v>4.68</v>
      </c>
      <c r="I478" s="274"/>
      <c r="J478" s="270"/>
      <c r="K478" s="270"/>
      <c r="L478" s="275"/>
      <c r="M478" s="276"/>
      <c r="N478" s="277"/>
      <c r="O478" s="277"/>
      <c r="P478" s="277"/>
      <c r="Q478" s="277"/>
      <c r="R478" s="277"/>
      <c r="S478" s="277"/>
      <c r="T478" s="278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79" t="s">
        <v>177</v>
      </c>
      <c r="AU478" s="279" t="s">
        <v>92</v>
      </c>
      <c r="AV478" s="14" t="s">
        <v>92</v>
      </c>
      <c r="AW478" s="14" t="s">
        <v>32</v>
      </c>
      <c r="AX478" s="14" t="s">
        <v>76</v>
      </c>
      <c r="AY478" s="279" t="s">
        <v>168</v>
      </c>
    </row>
    <row r="479" spans="1:51" s="15" customFormat="1" ht="12">
      <c r="A479" s="15"/>
      <c r="B479" s="280"/>
      <c r="C479" s="281"/>
      <c r="D479" s="260" t="s">
        <v>177</v>
      </c>
      <c r="E479" s="282" t="s">
        <v>1</v>
      </c>
      <c r="F479" s="283" t="s">
        <v>210</v>
      </c>
      <c r="G479" s="281"/>
      <c r="H479" s="284">
        <v>27.12</v>
      </c>
      <c r="I479" s="285"/>
      <c r="J479" s="281"/>
      <c r="K479" s="281"/>
      <c r="L479" s="286"/>
      <c r="M479" s="287"/>
      <c r="N479" s="288"/>
      <c r="O479" s="288"/>
      <c r="P479" s="288"/>
      <c r="Q479" s="288"/>
      <c r="R479" s="288"/>
      <c r="S479" s="288"/>
      <c r="T479" s="289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T479" s="290" t="s">
        <v>177</v>
      </c>
      <c r="AU479" s="290" t="s">
        <v>92</v>
      </c>
      <c r="AV479" s="15" t="s">
        <v>175</v>
      </c>
      <c r="AW479" s="15" t="s">
        <v>32</v>
      </c>
      <c r="AX479" s="15" t="s">
        <v>84</v>
      </c>
      <c r="AY479" s="290" t="s">
        <v>168</v>
      </c>
    </row>
    <row r="480" spans="1:65" s="2" customFormat="1" ht="21.75" customHeight="1">
      <c r="A480" s="39"/>
      <c r="B480" s="40"/>
      <c r="C480" s="245" t="s">
        <v>699</v>
      </c>
      <c r="D480" s="245" t="s">
        <v>170</v>
      </c>
      <c r="E480" s="246" t="s">
        <v>700</v>
      </c>
      <c r="F480" s="247" t="s">
        <v>695</v>
      </c>
      <c r="G480" s="248" t="s">
        <v>234</v>
      </c>
      <c r="H480" s="249">
        <v>62.04</v>
      </c>
      <c r="I480" s="250"/>
      <c r="J480" s="251">
        <f>ROUND(I480*H480,2)</f>
        <v>0</v>
      </c>
      <c r="K480" s="247" t="s">
        <v>1</v>
      </c>
      <c r="L480" s="45"/>
      <c r="M480" s="252" t="s">
        <v>1</v>
      </c>
      <c r="N480" s="253" t="s">
        <v>42</v>
      </c>
      <c r="O480" s="92"/>
      <c r="P480" s="254">
        <f>O480*H480</f>
        <v>0</v>
      </c>
      <c r="Q480" s="254">
        <v>0.00438</v>
      </c>
      <c r="R480" s="254">
        <f>Q480*H480</f>
        <v>0.2717352</v>
      </c>
      <c r="S480" s="254">
        <v>0</v>
      </c>
      <c r="T480" s="255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56" t="s">
        <v>266</v>
      </c>
      <c r="AT480" s="256" t="s">
        <v>170</v>
      </c>
      <c r="AU480" s="256" t="s">
        <v>92</v>
      </c>
      <c r="AY480" s="18" t="s">
        <v>168</v>
      </c>
      <c r="BE480" s="257">
        <f>IF(N480="základní",J480,0)</f>
        <v>0</v>
      </c>
      <c r="BF480" s="257">
        <f>IF(N480="snížená",J480,0)</f>
        <v>0</v>
      </c>
      <c r="BG480" s="257">
        <f>IF(N480="zákl. přenesená",J480,0)</f>
        <v>0</v>
      </c>
      <c r="BH480" s="257">
        <f>IF(N480="sníž. přenesená",J480,0)</f>
        <v>0</v>
      </c>
      <c r="BI480" s="257">
        <f>IF(N480="nulová",J480,0)</f>
        <v>0</v>
      </c>
      <c r="BJ480" s="18" t="s">
        <v>92</v>
      </c>
      <c r="BK480" s="257">
        <f>ROUND(I480*H480,2)</f>
        <v>0</v>
      </c>
      <c r="BL480" s="18" t="s">
        <v>266</v>
      </c>
      <c r="BM480" s="256" t="s">
        <v>701</v>
      </c>
    </row>
    <row r="481" spans="1:51" s="14" customFormat="1" ht="12">
      <c r="A481" s="14"/>
      <c r="B481" s="269"/>
      <c r="C481" s="270"/>
      <c r="D481" s="260" t="s">
        <v>177</v>
      </c>
      <c r="E481" s="271" t="s">
        <v>1</v>
      </c>
      <c r="F481" s="272" t="s">
        <v>702</v>
      </c>
      <c r="G481" s="270"/>
      <c r="H481" s="273">
        <v>31.92</v>
      </c>
      <c r="I481" s="274"/>
      <c r="J481" s="270"/>
      <c r="K481" s="270"/>
      <c r="L481" s="275"/>
      <c r="M481" s="276"/>
      <c r="N481" s="277"/>
      <c r="O481" s="277"/>
      <c r="P481" s="277"/>
      <c r="Q481" s="277"/>
      <c r="R481" s="277"/>
      <c r="S481" s="277"/>
      <c r="T481" s="278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79" t="s">
        <v>177</v>
      </c>
      <c r="AU481" s="279" t="s">
        <v>92</v>
      </c>
      <c r="AV481" s="14" t="s">
        <v>92</v>
      </c>
      <c r="AW481" s="14" t="s">
        <v>32</v>
      </c>
      <c r="AX481" s="14" t="s">
        <v>76</v>
      </c>
      <c r="AY481" s="279" t="s">
        <v>168</v>
      </c>
    </row>
    <row r="482" spans="1:51" s="14" customFormat="1" ht="12">
      <c r="A482" s="14"/>
      <c r="B482" s="269"/>
      <c r="C482" s="270"/>
      <c r="D482" s="260" t="s">
        <v>177</v>
      </c>
      <c r="E482" s="271" t="s">
        <v>1</v>
      </c>
      <c r="F482" s="272" t="s">
        <v>703</v>
      </c>
      <c r="G482" s="270"/>
      <c r="H482" s="273">
        <v>3.78</v>
      </c>
      <c r="I482" s="274"/>
      <c r="J482" s="270"/>
      <c r="K482" s="270"/>
      <c r="L482" s="275"/>
      <c r="M482" s="276"/>
      <c r="N482" s="277"/>
      <c r="O482" s="277"/>
      <c r="P482" s="277"/>
      <c r="Q482" s="277"/>
      <c r="R482" s="277"/>
      <c r="S482" s="277"/>
      <c r="T482" s="278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79" t="s">
        <v>177</v>
      </c>
      <c r="AU482" s="279" t="s">
        <v>92</v>
      </c>
      <c r="AV482" s="14" t="s">
        <v>92</v>
      </c>
      <c r="AW482" s="14" t="s">
        <v>32</v>
      </c>
      <c r="AX482" s="14" t="s">
        <v>76</v>
      </c>
      <c r="AY482" s="279" t="s">
        <v>168</v>
      </c>
    </row>
    <row r="483" spans="1:51" s="14" customFormat="1" ht="12">
      <c r="A483" s="14"/>
      <c r="B483" s="269"/>
      <c r="C483" s="270"/>
      <c r="D483" s="260" t="s">
        <v>177</v>
      </c>
      <c r="E483" s="271" t="s">
        <v>1</v>
      </c>
      <c r="F483" s="272" t="s">
        <v>704</v>
      </c>
      <c r="G483" s="270"/>
      <c r="H483" s="273">
        <v>26.34</v>
      </c>
      <c r="I483" s="274"/>
      <c r="J483" s="270"/>
      <c r="K483" s="270"/>
      <c r="L483" s="275"/>
      <c r="M483" s="276"/>
      <c r="N483" s="277"/>
      <c r="O483" s="277"/>
      <c r="P483" s="277"/>
      <c r="Q483" s="277"/>
      <c r="R483" s="277"/>
      <c r="S483" s="277"/>
      <c r="T483" s="278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79" t="s">
        <v>177</v>
      </c>
      <c r="AU483" s="279" t="s">
        <v>92</v>
      </c>
      <c r="AV483" s="14" t="s">
        <v>92</v>
      </c>
      <c r="AW483" s="14" t="s">
        <v>32</v>
      </c>
      <c r="AX483" s="14" t="s">
        <v>76</v>
      </c>
      <c r="AY483" s="279" t="s">
        <v>168</v>
      </c>
    </row>
    <row r="484" spans="1:51" s="15" customFormat="1" ht="12">
      <c r="A484" s="15"/>
      <c r="B484" s="280"/>
      <c r="C484" s="281"/>
      <c r="D484" s="260" t="s">
        <v>177</v>
      </c>
      <c r="E484" s="282" t="s">
        <v>1</v>
      </c>
      <c r="F484" s="283" t="s">
        <v>210</v>
      </c>
      <c r="G484" s="281"/>
      <c r="H484" s="284">
        <v>62.04</v>
      </c>
      <c r="I484" s="285"/>
      <c r="J484" s="281"/>
      <c r="K484" s="281"/>
      <c r="L484" s="286"/>
      <c r="M484" s="287"/>
      <c r="N484" s="288"/>
      <c r="O484" s="288"/>
      <c r="P484" s="288"/>
      <c r="Q484" s="288"/>
      <c r="R484" s="288"/>
      <c r="S484" s="288"/>
      <c r="T484" s="289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T484" s="290" t="s">
        <v>177</v>
      </c>
      <c r="AU484" s="290" t="s">
        <v>92</v>
      </c>
      <c r="AV484" s="15" t="s">
        <v>175</v>
      </c>
      <c r="AW484" s="15" t="s">
        <v>32</v>
      </c>
      <c r="AX484" s="15" t="s">
        <v>84</v>
      </c>
      <c r="AY484" s="290" t="s">
        <v>168</v>
      </c>
    </row>
    <row r="485" spans="1:65" s="2" customFormat="1" ht="21.75" customHeight="1">
      <c r="A485" s="39"/>
      <c r="B485" s="40"/>
      <c r="C485" s="245" t="s">
        <v>705</v>
      </c>
      <c r="D485" s="245" t="s">
        <v>170</v>
      </c>
      <c r="E485" s="246" t="s">
        <v>706</v>
      </c>
      <c r="F485" s="247" t="s">
        <v>707</v>
      </c>
      <c r="G485" s="248" t="s">
        <v>234</v>
      </c>
      <c r="H485" s="249">
        <v>103</v>
      </c>
      <c r="I485" s="250"/>
      <c r="J485" s="251">
        <f>ROUND(I485*H485,2)</f>
        <v>0</v>
      </c>
      <c r="K485" s="247" t="s">
        <v>174</v>
      </c>
      <c r="L485" s="45"/>
      <c r="M485" s="252" t="s">
        <v>1</v>
      </c>
      <c r="N485" s="253" t="s">
        <v>42</v>
      </c>
      <c r="O485" s="92"/>
      <c r="P485" s="254">
        <f>O485*H485</f>
        <v>0</v>
      </c>
      <c r="Q485" s="254">
        <v>0.00209</v>
      </c>
      <c r="R485" s="254">
        <f>Q485*H485</f>
        <v>0.21527</v>
      </c>
      <c r="S485" s="254">
        <v>0</v>
      </c>
      <c r="T485" s="255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56" t="s">
        <v>266</v>
      </c>
      <c r="AT485" s="256" t="s">
        <v>170</v>
      </c>
      <c r="AU485" s="256" t="s">
        <v>92</v>
      </c>
      <c r="AY485" s="18" t="s">
        <v>168</v>
      </c>
      <c r="BE485" s="257">
        <f>IF(N485="základní",J485,0)</f>
        <v>0</v>
      </c>
      <c r="BF485" s="257">
        <f>IF(N485="snížená",J485,0)</f>
        <v>0</v>
      </c>
      <c r="BG485" s="257">
        <f>IF(N485="zákl. přenesená",J485,0)</f>
        <v>0</v>
      </c>
      <c r="BH485" s="257">
        <f>IF(N485="sníž. přenesená",J485,0)</f>
        <v>0</v>
      </c>
      <c r="BI485" s="257">
        <f>IF(N485="nulová",J485,0)</f>
        <v>0</v>
      </c>
      <c r="BJ485" s="18" t="s">
        <v>92</v>
      </c>
      <c r="BK485" s="257">
        <f>ROUND(I485*H485,2)</f>
        <v>0</v>
      </c>
      <c r="BL485" s="18" t="s">
        <v>266</v>
      </c>
      <c r="BM485" s="256" t="s">
        <v>708</v>
      </c>
    </row>
    <row r="486" spans="1:51" s="14" customFormat="1" ht="12">
      <c r="A486" s="14"/>
      <c r="B486" s="269"/>
      <c r="C486" s="270"/>
      <c r="D486" s="260" t="s">
        <v>177</v>
      </c>
      <c r="E486" s="271" t="s">
        <v>1</v>
      </c>
      <c r="F486" s="272" t="s">
        <v>709</v>
      </c>
      <c r="G486" s="270"/>
      <c r="H486" s="273">
        <v>103</v>
      </c>
      <c r="I486" s="274"/>
      <c r="J486" s="270"/>
      <c r="K486" s="270"/>
      <c r="L486" s="275"/>
      <c r="M486" s="276"/>
      <c r="N486" s="277"/>
      <c r="O486" s="277"/>
      <c r="P486" s="277"/>
      <c r="Q486" s="277"/>
      <c r="R486" s="277"/>
      <c r="S486" s="277"/>
      <c r="T486" s="278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79" t="s">
        <v>177</v>
      </c>
      <c r="AU486" s="279" t="s">
        <v>92</v>
      </c>
      <c r="AV486" s="14" t="s">
        <v>92</v>
      </c>
      <c r="AW486" s="14" t="s">
        <v>32</v>
      </c>
      <c r="AX486" s="14" t="s">
        <v>84</v>
      </c>
      <c r="AY486" s="279" t="s">
        <v>168</v>
      </c>
    </row>
    <row r="487" spans="1:65" s="2" customFormat="1" ht="21.75" customHeight="1">
      <c r="A487" s="39"/>
      <c r="B487" s="40"/>
      <c r="C487" s="245" t="s">
        <v>710</v>
      </c>
      <c r="D487" s="245" t="s">
        <v>170</v>
      </c>
      <c r="E487" s="246" t="s">
        <v>711</v>
      </c>
      <c r="F487" s="247" t="s">
        <v>712</v>
      </c>
      <c r="G487" s="248" t="s">
        <v>713</v>
      </c>
      <c r="H487" s="249">
        <v>7</v>
      </c>
      <c r="I487" s="250"/>
      <c r="J487" s="251">
        <f>ROUND(I487*H487,2)</f>
        <v>0</v>
      </c>
      <c r="K487" s="247" t="s">
        <v>1</v>
      </c>
      <c r="L487" s="45"/>
      <c r="M487" s="252" t="s">
        <v>1</v>
      </c>
      <c r="N487" s="253" t="s">
        <v>42</v>
      </c>
      <c r="O487" s="92"/>
      <c r="P487" s="254">
        <f>O487*H487</f>
        <v>0</v>
      </c>
      <c r="Q487" s="254">
        <v>0.00025</v>
      </c>
      <c r="R487" s="254">
        <f>Q487*H487</f>
        <v>0.00175</v>
      </c>
      <c r="S487" s="254">
        <v>0</v>
      </c>
      <c r="T487" s="255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56" t="s">
        <v>266</v>
      </c>
      <c r="AT487" s="256" t="s">
        <v>170</v>
      </c>
      <c r="AU487" s="256" t="s">
        <v>92</v>
      </c>
      <c r="AY487" s="18" t="s">
        <v>168</v>
      </c>
      <c r="BE487" s="257">
        <f>IF(N487="základní",J487,0)</f>
        <v>0</v>
      </c>
      <c r="BF487" s="257">
        <f>IF(N487="snížená",J487,0)</f>
        <v>0</v>
      </c>
      <c r="BG487" s="257">
        <f>IF(N487="zákl. přenesená",J487,0)</f>
        <v>0</v>
      </c>
      <c r="BH487" s="257">
        <f>IF(N487="sníž. přenesená",J487,0)</f>
        <v>0</v>
      </c>
      <c r="BI487" s="257">
        <f>IF(N487="nulová",J487,0)</f>
        <v>0</v>
      </c>
      <c r="BJ487" s="18" t="s">
        <v>92</v>
      </c>
      <c r="BK487" s="257">
        <f>ROUND(I487*H487,2)</f>
        <v>0</v>
      </c>
      <c r="BL487" s="18" t="s">
        <v>266</v>
      </c>
      <c r="BM487" s="256" t="s">
        <v>714</v>
      </c>
    </row>
    <row r="488" spans="1:65" s="2" customFormat="1" ht="33" customHeight="1">
      <c r="A488" s="39"/>
      <c r="B488" s="40"/>
      <c r="C488" s="245" t="s">
        <v>715</v>
      </c>
      <c r="D488" s="245" t="s">
        <v>170</v>
      </c>
      <c r="E488" s="246" t="s">
        <v>716</v>
      </c>
      <c r="F488" s="247" t="s">
        <v>717</v>
      </c>
      <c r="G488" s="248" t="s">
        <v>234</v>
      </c>
      <c r="H488" s="249">
        <v>1.6</v>
      </c>
      <c r="I488" s="250"/>
      <c r="J488" s="251">
        <f>ROUND(I488*H488,2)</f>
        <v>0</v>
      </c>
      <c r="K488" s="247" t="s">
        <v>1</v>
      </c>
      <c r="L488" s="45"/>
      <c r="M488" s="252" t="s">
        <v>1</v>
      </c>
      <c r="N488" s="253" t="s">
        <v>42</v>
      </c>
      <c r="O488" s="92"/>
      <c r="P488" s="254">
        <f>O488*H488</f>
        <v>0</v>
      </c>
      <c r="Q488" s="254">
        <v>0.00286</v>
      </c>
      <c r="R488" s="254">
        <f>Q488*H488</f>
        <v>0.004576</v>
      </c>
      <c r="S488" s="254">
        <v>0</v>
      </c>
      <c r="T488" s="255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56" t="s">
        <v>266</v>
      </c>
      <c r="AT488" s="256" t="s">
        <v>170</v>
      </c>
      <c r="AU488" s="256" t="s">
        <v>92</v>
      </c>
      <c r="AY488" s="18" t="s">
        <v>168</v>
      </c>
      <c r="BE488" s="257">
        <f>IF(N488="základní",J488,0)</f>
        <v>0</v>
      </c>
      <c r="BF488" s="257">
        <f>IF(N488="snížená",J488,0)</f>
        <v>0</v>
      </c>
      <c r="BG488" s="257">
        <f>IF(N488="zákl. přenesená",J488,0)</f>
        <v>0</v>
      </c>
      <c r="BH488" s="257">
        <f>IF(N488="sníž. přenesená",J488,0)</f>
        <v>0</v>
      </c>
      <c r="BI488" s="257">
        <f>IF(N488="nulová",J488,0)</f>
        <v>0</v>
      </c>
      <c r="BJ488" s="18" t="s">
        <v>92</v>
      </c>
      <c r="BK488" s="257">
        <f>ROUND(I488*H488,2)</f>
        <v>0</v>
      </c>
      <c r="BL488" s="18" t="s">
        <v>266</v>
      </c>
      <c r="BM488" s="256" t="s">
        <v>718</v>
      </c>
    </row>
    <row r="489" spans="1:51" s="14" customFormat="1" ht="12">
      <c r="A489" s="14"/>
      <c r="B489" s="269"/>
      <c r="C489" s="270"/>
      <c r="D489" s="260" t="s">
        <v>177</v>
      </c>
      <c r="E489" s="271" t="s">
        <v>1</v>
      </c>
      <c r="F489" s="272" t="s">
        <v>719</v>
      </c>
      <c r="G489" s="270"/>
      <c r="H489" s="273">
        <v>30</v>
      </c>
      <c r="I489" s="274"/>
      <c r="J489" s="270"/>
      <c r="K489" s="270"/>
      <c r="L489" s="275"/>
      <c r="M489" s="276"/>
      <c r="N489" s="277"/>
      <c r="O489" s="277"/>
      <c r="P489" s="277"/>
      <c r="Q489" s="277"/>
      <c r="R489" s="277"/>
      <c r="S489" s="277"/>
      <c r="T489" s="278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79" t="s">
        <v>177</v>
      </c>
      <c r="AU489" s="279" t="s">
        <v>92</v>
      </c>
      <c r="AV489" s="14" t="s">
        <v>92</v>
      </c>
      <c r="AW489" s="14" t="s">
        <v>32</v>
      </c>
      <c r="AX489" s="14" t="s">
        <v>76</v>
      </c>
      <c r="AY489" s="279" t="s">
        <v>168</v>
      </c>
    </row>
    <row r="490" spans="1:51" s="14" customFormat="1" ht="12">
      <c r="A490" s="14"/>
      <c r="B490" s="269"/>
      <c r="C490" s="270"/>
      <c r="D490" s="260" t="s">
        <v>177</v>
      </c>
      <c r="E490" s="271" t="s">
        <v>1</v>
      </c>
      <c r="F490" s="272" t="s">
        <v>720</v>
      </c>
      <c r="G490" s="270"/>
      <c r="H490" s="273">
        <v>1.6</v>
      </c>
      <c r="I490" s="274"/>
      <c r="J490" s="270"/>
      <c r="K490" s="270"/>
      <c r="L490" s="275"/>
      <c r="M490" s="276"/>
      <c r="N490" s="277"/>
      <c r="O490" s="277"/>
      <c r="P490" s="277"/>
      <c r="Q490" s="277"/>
      <c r="R490" s="277"/>
      <c r="S490" s="277"/>
      <c r="T490" s="278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79" t="s">
        <v>177</v>
      </c>
      <c r="AU490" s="279" t="s">
        <v>92</v>
      </c>
      <c r="AV490" s="14" t="s">
        <v>92</v>
      </c>
      <c r="AW490" s="14" t="s">
        <v>32</v>
      </c>
      <c r="AX490" s="14" t="s">
        <v>84</v>
      </c>
      <c r="AY490" s="279" t="s">
        <v>168</v>
      </c>
    </row>
    <row r="491" spans="1:65" s="2" customFormat="1" ht="21.75" customHeight="1">
      <c r="A491" s="39"/>
      <c r="B491" s="40"/>
      <c r="C491" s="245" t="s">
        <v>721</v>
      </c>
      <c r="D491" s="245" t="s">
        <v>170</v>
      </c>
      <c r="E491" s="246" t="s">
        <v>722</v>
      </c>
      <c r="F491" s="247" t="s">
        <v>723</v>
      </c>
      <c r="G491" s="248" t="s">
        <v>585</v>
      </c>
      <c r="H491" s="312"/>
      <c r="I491" s="250"/>
      <c r="J491" s="251">
        <f>ROUND(I491*H491,2)</f>
        <v>0</v>
      </c>
      <c r="K491" s="247" t="s">
        <v>174</v>
      </c>
      <c r="L491" s="45"/>
      <c r="M491" s="252" t="s">
        <v>1</v>
      </c>
      <c r="N491" s="253" t="s">
        <v>42</v>
      </c>
      <c r="O491" s="92"/>
      <c r="P491" s="254">
        <f>O491*H491</f>
        <v>0</v>
      </c>
      <c r="Q491" s="254">
        <v>0</v>
      </c>
      <c r="R491" s="254">
        <f>Q491*H491</f>
        <v>0</v>
      </c>
      <c r="S491" s="254">
        <v>0</v>
      </c>
      <c r="T491" s="255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56" t="s">
        <v>266</v>
      </c>
      <c r="AT491" s="256" t="s">
        <v>170</v>
      </c>
      <c r="AU491" s="256" t="s">
        <v>92</v>
      </c>
      <c r="AY491" s="18" t="s">
        <v>168</v>
      </c>
      <c r="BE491" s="257">
        <f>IF(N491="základní",J491,0)</f>
        <v>0</v>
      </c>
      <c r="BF491" s="257">
        <f>IF(N491="snížená",J491,0)</f>
        <v>0</v>
      </c>
      <c r="BG491" s="257">
        <f>IF(N491="zákl. přenesená",J491,0)</f>
        <v>0</v>
      </c>
      <c r="BH491" s="257">
        <f>IF(N491="sníž. přenesená",J491,0)</f>
        <v>0</v>
      </c>
      <c r="BI491" s="257">
        <f>IF(N491="nulová",J491,0)</f>
        <v>0</v>
      </c>
      <c r="BJ491" s="18" t="s">
        <v>92</v>
      </c>
      <c r="BK491" s="257">
        <f>ROUND(I491*H491,2)</f>
        <v>0</v>
      </c>
      <c r="BL491" s="18" t="s">
        <v>266</v>
      </c>
      <c r="BM491" s="256" t="s">
        <v>724</v>
      </c>
    </row>
    <row r="492" spans="1:63" s="12" customFormat="1" ht="22.8" customHeight="1">
      <c r="A492" s="12"/>
      <c r="B492" s="229"/>
      <c r="C492" s="230"/>
      <c r="D492" s="231" t="s">
        <v>75</v>
      </c>
      <c r="E492" s="243" t="s">
        <v>725</v>
      </c>
      <c r="F492" s="243" t="s">
        <v>726</v>
      </c>
      <c r="G492" s="230"/>
      <c r="H492" s="230"/>
      <c r="I492" s="233"/>
      <c r="J492" s="244">
        <f>BK492</f>
        <v>0</v>
      </c>
      <c r="K492" s="230"/>
      <c r="L492" s="235"/>
      <c r="M492" s="236"/>
      <c r="N492" s="237"/>
      <c r="O492" s="237"/>
      <c r="P492" s="238">
        <f>SUM(P493:P532)</f>
        <v>0</v>
      </c>
      <c r="Q492" s="237"/>
      <c r="R492" s="238">
        <f>SUM(R493:R532)</f>
        <v>3.8571830000000005</v>
      </c>
      <c r="S492" s="237"/>
      <c r="T492" s="239">
        <f>SUM(T493:T532)</f>
        <v>0.274</v>
      </c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R492" s="240" t="s">
        <v>92</v>
      </c>
      <c r="AT492" s="241" t="s">
        <v>75</v>
      </c>
      <c r="AU492" s="241" t="s">
        <v>84</v>
      </c>
      <c r="AY492" s="240" t="s">
        <v>168</v>
      </c>
      <c r="BK492" s="242">
        <f>SUM(BK493:BK532)</f>
        <v>0</v>
      </c>
    </row>
    <row r="493" spans="1:65" s="2" customFormat="1" ht="21.75" customHeight="1">
      <c r="A493" s="39"/>
      <c r="B493" s="40"/>
      <c r="C493" s="245" t="s">
        <v>727</v>
      </c>
      <c r="D493" s="245" t="s">
        <v>170</v>
      </c>
      <c r="E493" s="246" t="s">
        <v>728</v>
      </c>
      <c r="F493" s="247" t="s">
        <v>729</v>
      </c>
      <c r="G493" s="248" t="s">
        <v>713</v>
      </c>
      <c r="H493" s="249">
        <v>7</v>
      </c>
      <c r="I493" s="250"/>
      <c r="J493" s="251">
        <f>ROUND(I493*H493,2)</f>
        <v>0</v>
      </c>
      <c r="K493" s="247" t="s">
        <v>174</v>
      </c>
      <c r="L493" s="45"/>
      <c r="M493" s="252" t="s">
        <v>1</v>
      </c>
      <c r="N493" s="253" t="s">
        <v>42</v>
      </c>
      <c r="O493" s="92"/>
      <c r="P493" s="254">
        <f>O493*H493</f>
        <v>0</v>
      </c>
      <c r="Q493" s="254">
        <v>0</v>
      </c>
      <c r="R493" s="254">
        <f>Q493*H493</f>
        <v>0</v>
      </c>
      <c r="S493" s="254">
        <v>0.004</v>
      </c>
      <c r="T493" s="255">
        <f>S493*H493</f>
        <v>0.028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56" t="s">
        <v>266</v>
      </c>
      <c r="AT493" s="256" t="s">
        <v>170</v>
      </c>
      <c r="AU493" s="256" t="s">
        <v>92</v>
      </c>
      <c r="AY493" s="18" t="s">
        <v>168</v>
      </c>
      <c r="BE493" s="257">
        <f>IF(N493="základní",J493,0)</f>
        <v>0</v>
      </c>
      <c r="BF493" s="257">
        <f>IF(N493="snížená",J493,0)</f>
        <v>0</v>
      </c>
      <c r="BG493" s="257">
        <f>IF(N493="zákl. přenesená",J493,0)</f>
        <v>0</v>
      </c>
      <c r="BH493" s="257">
        <f>IF(N493="sníž. přenesená",J493,0)</f>
        <v>0</v>
      </c>
      <c r="BI493" s="257">
        <f>IF(N493="nulová",J493,0)</f>
        <v>0</v>
      </c>
      <c r="BJ493" s="18" t="s">
        <v>92</v>
      </c>
      <c r="BK493" s="257">
        <f>ROUND(I493*H493,2)</f>
        <v>0</v>
      </c>
      <c r="BL493" s="18" t="s">
        <v>266</v>
      </c>
      <c r="BM493" s="256" t="s">
        <v>730</v>
      </c>
    </row>
    <row r="494" spans="1:65" s="2" customFormat="1" ht="21.75" customHeight="1">
      <c r="A494" s="39"/>
      <c r="B494" s="40"/>
      <c r="C494" s="245" t="s">
        <v>731</v>
      </c>
      <c r="D494" s="245" t="s">
        <v>170</v>
      </c>
      <c r="E494" s="246" t="s">
        <v>732</v>
      </c>
      <c r="F494" s="247" t="s">
        <v>733</v>
      </c>
      <c r="G494" s="248" t="s">
        <v>713</v>
      </c>
      <c r="H494" s="249">
        <v>41</v>
      </c>
      <c r="I494" s="250"/>
      <c r="J494" s="251">
        <f>ROUND(I494*H494,2)</f>
        <v>0</v>
      </c>
      <c r="K494" s="247" t="s">
        <v>174</v>
      </c>
      <c r="L494" s="45"/>
      <c r="M494" s="252" t="s">
        <v>1</v>
      </c>
      <c r="N494" s="253" t="s">
        <v>42</v>
      </c>
      <c r="O494" s="92"/>
      <c r="P494" s="254">
        <f>O494*H494</f>
        <v>0</v>
      </c>
      <c r="Q494" s="254">
        <v>0</v>
      </c>
      <c r="R494" s="254">
        <f>Q494*H494</f>
        <v>0</v>
      </c>
      <c r="S494" s="254">
        <v>0.006</v>
      </c>
      <c r="T494" s="255">
        <f>S494*H494</f>
        <v>0.246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56" t="s">
        <v>266</v>
      </c>
      <c r="AT494" s="256" t="s">
        <v>170</v>
      </c>
      <c r="AU494" s="256" t="s">
        <v>92</v>
      </c>
      <c r="AY494" s="18" t="s">
        <v>168</v>
      </c>
      <c r="BE494" s="257">
        <f>IF(N494="základní",J494,0)</f>
        <v>0</v>
      </c>
      <c r="BF494" s="257">
        <f>IF(N494="snížená",J494,0)</f>
        <v>0</v>
      </c>
      <c r="BG494" s="257">
        <f>IF(N494="zákl. přenesená",J494,0)</f>
        <v>0</v>
      </c>
      <c r="BH494" s="257">
        <f>IF(N494="sníž. přenesená",J494,0)</f>
        <v>0</v>
      </c>
      <c r="BI494" s="257">
        <f>IF(N494="nulová",J494,0)</f>
        <v>0</v>
      </c>
      <c r="BJ494" s="18" t="s">
        <v>92</v>
      </c>
      <c r="BK494" s="257">
        <f>ROUND(I494*H494,2)</f>
        <v>0</v>
      </c>
      <c r="BL494" s="18" t="s">
        <v>266</v>
      </c>
      <c r="BM494" s="256" t="s">
        <v>734</v>
      </c>
    </row>
    <row r="495" spans="1:51" s="14" customFormat="1" ht="12">
      <c r="A495" s="14"/>
      <c r="B495" s="269"/>
      <c r="C495" s="270"/>
      <c r="D495" s="260" t="s">
        <v>177</v>
      </c>
      <c r="E495" s="271" t="s">
        <v>1</v>
      </c>
      <c r="F495" s="272" t="s">
        <v>735</v>
      </c>
      <c r="G495" s="270"/>
      <c r="H495" s="273">
        <v>41</v>
      </c>
      <c r="I495" s="274"/>
      <c r="J495" s="270"/>
      <c r="K495" s="270"/>
      <c r="L495" s="275"/>
      <c r="M495" s="276"/>
      <c r="N495" s="277"/>
      <c r="O495" s="277"/>
      <c r="P495" s="277"/>
      <c r="Q495" s="277"/>
      <c r="R495" s="277"/>
      <c r="S495" s="277"/>
      <c r="T495" s="278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79" t="s">
        <v>177</v>
      </c>
      <c r="AU495" s="279" t="s">
        <v>92</v>
      </c>
      <c r="AV495" s="14" t="s">
        <v>92</v>
      </c>
      <c r="AW495" s="14" t="s">
        <v>32</v>
      </c>
      <c r="AX495" s="14" t="s">
        <v>84</v>
      </c>
      <c r="AY495" s="279" t="s">
        <v>168</v>
      </c>
    </row>
    <row r="496" spans="1:65" s="2" customFormat="1" ht="21.75" customHeight="1">
      <c r="A496" s="39"/>
      <c r="B496" s="40"/>
      <c r="C496" s="245" t="s">
        <v>736</v>
      </c>
      <c r="D496" s="245" t="s">
        <v>170</v>
      </c>
      <c r="E496" s="246" t="s">
        <v>737</v>
      </c>
      <c r="F496" s="247" t="s">
        <v>738</v>
      </c>
      <c r="G496" s="248" t="s">
        <v>173</v>
      </c>
      <c r="H496" s="249">
        <v>84.51</v>
      </c>
      <c r="I496" s="250"/>
      <c r="J496" s="251">
        <f>ROUND(I496*H496,2)</f>
        <v>0</v>
      </c>
      <c r="K496" s="247" t="s">
        <v>174</v>
      </c>
      <c r="L496" s="45"/>
      <c r="M496" s="252" t="s">
        <v>1</v>
      </c>
      <c r="N496" s="253" t="s">
        <v>42</v>
      </c>
      <c r="O496" s="92"/>
      <c r="P496" s="254">
        <f>O496*H496</f>
        <v>0</v>
      </c>
      <c r="Q496" s="254">
        <v>0.00027</v>
      </c>
      <c r="R496" s="254">
        <f>Q496*H496</f>
        <v>0.022817700000000003</v>
      </c>
      <c r="S496" s="254">
        <v>0</v>
      </c>
      <c r="T496" s="255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56" t="s">
        <v>266</v>
      </c>
      <c r="AT496" s="256" t="s">
        <v>170</v>
      </c>
      <c r="AU496" s="256" t="s">
        <v>92</v>
      </c>
      <c r="AY496" s="18" t="s">
        <v>168</v>
      </c>
      <c r="BE496" s="257">
        <f>IF(N496="základní",J496,0)</f>
        <v>0</v>
      </c>
      <c r="BF496" s="257">
        <f>IF(N496="snížená",J496,0)</f>
        <v>0</v>
      </c>
      <c r="BG496" s="257">
        <f>IF(N496="zákl. přenesená",J496,0)</f>
        <v>0</v>
      </c>
      <c r="BH496" s="257">
        <f>IF(N496="sníž. přenesená",J496,0)</f>
        <v>0</v>
      </c>
      <c r="BI496" s="257">
        <f>IF(N496="nulová",J496,0)</f>
        <v>0</v>
      </c>
      <c r="BJ496" s="18" t="s">
        <v>92</v>
      </c>
      <c r="BK496" s="257">
        <f>ROUND(I496*H496,2)</f>
        <v>0</v>
      </c>
      <c r="BL496" s="18" t="s">
        <v>266</v>
      </c>
      <c r="BM496" s="256" t="s">
        <v>739</v>
      </c>
    </row>
    <row r="497" spans="1:51" s="14" customFormat="1" ht="12">
      <c r="A497" s="14"/>
      <c r="B497" s="269"/>
      <c r="C497" s="270"/>
      <c r="D497" s="260" t="s">
        <v>177</v>
      </c>
      <c r="E497" s="271" t="s">
        <v>1</v>
      </c>
      <c r="F497" s="272" t="s">
        <v>740</v>
      </c>
      <c r="G497" s="270"/>
      <c r="H497" s="273">
        <v>3.6</v>
      </c>
      <c r="I497" s="274"/>
      <c r="J497" s="270"/>
      <c r="K497" s="270"/>
      <c r="L497" s="275"/>
      <c r="M497" s="276"/>
      <c r="N497" s="277"/>
      <c r="O497" s="277"/>
      <c r="P497" s="277"/>
      <c r="Q497" s="277"/>
      <c r="R497" s="277"/>
      <c r="S497" s="277"/>
      <c r="T497" s="278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79" t="s">
        <v>177</v>
      </c>
      <c r="AU497" s="279" t="s">
        <v>92</v>
      </c>
      <c r="AV497" s="14" t="s">
        <v>92</v>
      </c>
      <c r="AW497" s="14" t="s">
        <v>32</v>
      </c>
      <c r="AX497" s="14" t="s">
        <v>76</v>
      </c>
      <c r="AY497" s="279" t="s">
        <v>168</v>
      </c>
    </row>
    <row r="498" spans="1:51" s="14" customFormat="1" ht="12">
      <c r="A498" s="14"/>
      <c r="B498" s="269"/>
      <c r="C498" s="270"/>
      <c r="D498" s="260" t="s">
        <v>177</v>
      </c>
      <c r="E498" s="271" t="s">
        <v>1</v>
      </c>
      <c r="F498" s="272" t="s">
        <v>741</v>
      </c>
      <c r="G498" s="270"/>
      <c r="H498" s="273">
        <v>15.75</v>
      </c>
      <c r="I498" s="274"/>
      <c r="J498" s="270"/>
      <c r="K498" s="270"/>
      <c r="L498" s="275"/>
      <c r="M498" s="276"/>
      <c r="N498" s="277"/>
      <c r="O498" s="277"/>
      <c r="P498" s="277"/>
      <c r="Q498" s="277"/>
      <c r="R498" s="277"/>
      <c r="S498" s="277"/>
      <c r="T498" s="278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79" t="s">
        <v>177</v>
      </c>
      <c r="AU498" s="279" t="s">
        <v>92</v>
      </c>
      <c r="AV498" s="14" t="s">
        <v>92</v>
      </c>
      <c r="AW498" s="14" t="s">
        <v>32</v>
      </c>
      <c r="AX498" s="14" t="s">
        <v>76</v>
      </c>
      <c r="AY498" s="279" t="s">
        <v>168</v>
      </c>
    </row>
    <row r="499" spans="1:51" s="14" customFormat="1" ht="12">
      <c r="A499" s="14"/>
      <c r="B499" s="269"/>
      <c r="C499" s="270"/>
      <c r="D499" s="260" t="s">
        <v>177</v>
      </c>
      <c r="E499" s="271" t="s">
        <v>1</v>
      </c>
      <c r="F499" s="272" t="s">
        <v>742</v>
      </c>
      <c r="G499" s="270"/>
      <c r="H499" s="273">
        <v>34.2</v>
      </c>
      <c r="I499" s="274"/>
      <c r="J499" s="270"/>
      <c r="K499" s="270"/>
      <c r="L499" s="275"/>
      <c r="M499" s="276"/>
      <c r="N499" s="277"/>
      <c r="O499" s="277"/>
      <c r="P499" s="277"/>
      <c r="Q499" s="277"/>
      <c r="R499" s="277"/>
      <c r="S499" s="277"/>
      <c r="T499" s="278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79" t="s">
        <v>177</v>
      </c>
      <c r="AU499" s="279" t="s">
        <v>92</v>
      </c>
      <c r="AV499" s="14" t="s">
        <v>92</v>
      </c>
      <c r="AW499" s="14" t="s">
        <v>32</v>
      </c>
      <c r="AX499" s="14" t="s">
        <v>76</v>
      </c>
      <c r="AY499" s="279" t="s">
        <v>168</v>
      </c>
    </row>
    <row r="500" spans="1:51" s="14" customFormat="1" ht="12">
      <c r="A500" s="14"/>
      <c r="B500" s="269"/>
      <c r="C500" s="270"/>
      <c r="D500" s="260" t="s">
        <v>177</v>
      </c>
      <c r="E500" s="271" t="s">
        <v>1</v>
      </c>
      <c r="F500" s="272" t="s">
        <v>743</v>
      </c>
      <c r="G500" s="270"/>
      <c r="H500" s="273">
        <v>12.96</v>
      </c>
      <c r="I500" s="274"/>
      <c r="J500" s="270"/>
      <c r="K500" s="270"/>
      <c r="L500" s="275"/>
      <c r="M500" s="276"/>
      <c r="N500" s="277"/>
      <c r="O500" s="277"/>
      <c r="P500" s="277"/>
      <c r="Q500" s="277"/>
      <c r="R500" s="277"/>
      <c r="S500" s="277"/>
      <c r="T500" s="278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79" t="s">
        <v>177</v>
      </c>
      <c r="AU500" s="279" t="s">
        <v>92</v>
      </c>
      <c r="AV500" s="14" t="s">
        <v>92</v>
      </c>
      <c r="AW500" s="14" t="s">
        <v>32</v>
      </c>
      <c r="AX500" s="14" t="s">
        <v>76</v>
      </c>
      <c r="AY500" s="279" t="s">
        <v>168</v>
      </c>
    </row>
    <row r="501" spans="1:51" s="14" customFormat="1" ht="12">
      <c r="A501" s="14"/>
      <c r="B501" s="269"/>
      <c r="C501" s="270"/>
      <c r="D501" s="260" t="s">
        <v>177</v>
      </c>
      <c r="E501" s="271" t="s">
        <v>1</v>
      </c>
      <c r="F501" s="272" t="s">
        <v>744</v>
      </c>
      <c r="G501" s="270"/>
      <c r="H501" s="273">
        <v>15.12</v>
      </c>
      <c r="I501" s="274"/>
      <c r="J501" s="270"/>
      <c r="K501" s="270"/>
      <c r="L501" s="275"/>
      <c r="M501" s="276"/>
      <c r="N501" s="277"/>
      <c r="O501" s="277"/>
      <c r="P501" s="277"/>
      <c r="Q501" s="277"/>
      <c r="R501" s="277"/>
      <c r="S501" s="277"/>
      <c r="T501" s="278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79" t="s">
        <v>177</v>
      </c>
      <c r="AU501" s="279" t="s">
        <v>92</v>
      </c>
      <c r="AV501" s="14" t="s">
        <v>92</v>
      </c>
      <c r="AW501" s="14" t="s">
        <v>32</v>
      </c>
      <c r="AX501" s="14" t="s">
        <v>76</v>
      </c>
      <c r="AY501" s="279" t="s">
        <v>168</v>
      </c>
    </row>
    <row r="502" spans="1:51" s="14" customFormat="1" ht="12">
      <c r="A502" s="14"/>
      <c r="B502" s="269"/>
      <c r="C502" s="270"/>
      <c r="D502" s="260" t="s">
        <v>177</v>
      </c>
      <c r="E502" s="271" t="s">
        <v>1</v>
      </c>
      <c r="F502" s="272" t="s">
        <v>745</v>
      </c>
      <c r="G502" s="270"/>
      <c r="H502" s="273">
        <v>2.88</v>
      </c>
      <c r="I502" s="274"/>
      <c r="J502" s="270"/>
      <c r="K502" s="270"/>
      <c r="L502" s="275"/>
      <c r="M502" s="276"/>
      <c r="N502" s="277"/>
      <c r="O502" s="277"/>
      <c r="P502" s="277"/>
      <c r="Q502" s="277"/>
      <c r="R502" s="277"/>
      <c r="S502" s="277"/>
      <c r="T502" s="278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79" t="s">
        <v>177</v>
      </c>
      <c r="AU502" s="279" t="s">
        <v>92</v>
      </c>
      <c r="AV502" s="14" t="s">
        <v>92</v>
      </c>
      <c r="AW502" s="14" t="s">
        <v>32</v>
      </c>
      <c r="AX502" s="14" t="s">
        <v>76</v>
      </c>
      <c r="AY502" s="279" t="s">
        <v>168</v>
      </c>
    </row>
    <row r="503" spans="1:51" s="15" customFormat="1" ht="12">
      <c r="A503" s="15"/>
      <c r="B503" s="280"/>
      <c r="C503" s="281"/>
      <c r="D503" s="260" t="s">
        <v>177</v>
      </c>
      <c r="E503" s="282" t="s">
        <v>1</v>
      </c>
      <c r="F503" s="283" t="s">
        <v>210</v>
      </c>
      <c r="G503" s="281"/>
      <c r="H503" s="284">
        <v>84.51</v>
      </c>
      <c r="I503" s="285"/>
      <c r="J503" s="281"/>
      <c r="K503" s="281"/>
      <c r="L503" s="286"/>
      <c r="M503" s="287"/>
      <c r="N503" s="288"/>
      <c r="O503" s="288"/>
      <c r="P503" s="288"/>
      <c r="Q503" s="288"/>
      <c r="R503" s="288"/>
      <c r="S503" s="288"/>
      <c r="T503" s="289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T503" s="290" t="s">
        <v>177</v>
      </c>
      <c r="AU503" s="290" t="s">
        <v>92</v>
      </c>
      <c r="AV503" s="15" t="s">
        <v>175</v>
      </c>
      <c r="AW503" s="15" t="s">
        <v>32</v>
      </c>
      <c r="AX503" s="15" t="s">
        <v>84</v>
      </c>
      <c r="AY503" s="290" t="s">
        <v>168</v>
      </c>
    </row>
    <row r="504" spans="1:65" s="2" customFormat="1" ht="21.75" customHeight="1">
      <c r="A504" s="39"/>
      <c r="B504" s="40"/>
      <c r="C504" s="291" t="s">
        <v>746</v>
      </c>
      <c r="D504" s="291" t="s">
        <v>212</v>
      </c>
      <c r="E504" s="292" t="s">
        <v>747</v>
      </c>
      <c r="F504" s="293" t="s">
        <v>748</v>
      </c>
      <c r="G504" s="294" t="s">
        <v>173</v>
      </c>
      <c r="H504" s="295">
        <v>84.51</v>
      </c>
      <c r="I504" s="296"/>
      <c r="J504" s="297">
        <f>ROUND(I504*H504,2)</f>
        <v>0</v>
      </c>
      <c r="K504" s="293" t="s">
        <v>174</v>
      </c>
      <c r="L504" s="298"/>
      <c r="M504" s="299" t="s">
        <v>1</v>
      </c>
      <c r="N504" s="300" t="s">
        <v>42</v>
      </c>
      <c r="O504" s="92"/>
      <c r="P504" s="254">
        <f>O504*H504</f>
        <v>0</v>
      </c>
      <c r="Q504" s="254">
        <v>0.03681</v>
      </c>
      <c r="R504" s="254">
        <f>Q504*H504</f>
        <v>3.1108131000000006</v>
      </c>
      <c r="S504" s="254">
        <v>0</v>
      </c>
      <c r="T504" s="255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56" t="s">
        <v>394</v>
      </c>
      <c r="AT504" s="256" t="s">
        <v>212</v>
      </c>
      <c r="AU504" s="256" t="s">
        <v>92</v>
      </c>
      <c r="AY504" s="18" t="s">
        <v>168</v>
      </c>
      <c r="BE504" s="257">
        <f>IF(N504="základní",J504,0)</f>
        <v>0</v>
      </c>
      <c r="BF504" s="257">
        <f>IF(N504="snížená",J504,0)</f>
        <v>0</v>
      </c>
      <c r="BG504" s="257">
        <f>IF(N504="zákl. přenesená",J504,0)</f>
        <v>0</v>
      </c>
      <c r="BH504" s="257">
        <f>IF(N504="sníž. přenesená",J504,0)</f>
        <v>0</v>
      </c>
      <c r="BI504" s="257">
        <f>IF(N504="nulová",J504,0)</f>
        <v>0</v>
      </c>
      <c r="BJ504" s="18" t="s">
        <v>92</v>
      </c>
      <c r="BK504" s="257">
        <f>ROUND(I504*H504,2)</f>
        <v>0</v>
      </c>
      <c r="BL504" s="18" t="s">
        <v>266</v>
      </c>
      <c r="BM504" s="256" t="s">
        <v>749</v>
      </c>
    </row>
    <row r="505" spans="1:51" s="14" customFormat="1" ht="12">
      <c r="A505" s="14"/>
      <c r="B505" s="269"/>
      <c r="C505" s="270"/>
      <c r="D505" s="260" t="s">
        <v>177</v>
      </c>
      <c r="E505" s="271" t="s">
        <v>1</v>
      </c>
      <c r="F505" s="272" t="s">
        <v>740</v>
      </c>
      <c r="G505" s="270"/>
      <c r="H505" s="273">
        <v>3.6</v>
      </c>
      <c r="I505" s="274"/>
      <c r="J505" s="270"/>
      <c r="K505" s="270"/>
      <c r="L505" s="275"/>
      <c r="M505" s="276"/>
      <c r="N505" s="277"/>
      <c r="O505" s="277"/>
      <c r="P505" s="277"/>
      <c r="Q505" s="277"/>
      <c r="R505" s="277"/>
      <c r="S505" s="277"/>
      <c r="T505" s="278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79" t="s">
        <v>177</v>
      </c>
      <c r="AU505" s="279" t="s">
        <v>92</v>
      </c>
      <c r="AV505" s="14" t="s">
        <v>92</v>
      </c>
      <c r="AW505" s="14" t="s">
        <v>32</v>
      </c>
      <c r="AX505" s="14" t="s">
        <v>76</v>
      </c>
      <c r="AY505" s="279" t="s">
        <v>168</v>
      </c>
    </row>
    <row r="506" spans="1:51" s="14" customFormat="1" ht="12">
      <c r="A506" s="14"/>
      <c r="B506" s="269"/>
      <c r="C506" s="270"/>
      <c r="D506" s="260" t="s">
        <v>177</v>
      </c>
      <c r="E506" s="271" t="s">
        <v>1</v>
      </c>
      <c r="F506" s="272" t="s">
        <v>741</v>
      </c>
      <c r="G506" s="270"/>
      <c r="H506" s="273">
        <v>15.75</v>
      </c>
      <c r="I506" s="274"/>
      <c r="J506" s="270"/>
      <c r="K506" s="270"/>
      <c r="L506" s="275"/>
      <c r="M506" s="276"/>
      <c r="N506" s="277"/>
      <c r="O506" s="277"/>
      <c r="P506" s="277"/>
      <c r="Q506" s="277"/>
      <c r="R506" s="277"/>
      <c r="S506" s="277"/>
      <c r="T506" s="278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79" t="s">
        <v>177</v>
      </c>
      <c r="AU506" s="279" t="s">
        <v>92</v>
      </c>
      <c r="AV506" s="14" t="s">
        <v>92</v>
      </c>
      <c r="AW506" s="14" t="s">
        <v>32</v>
      </c>
      <c r="AX506" s="14" t="s">
        <v>76</v>
      </c>
      <c r="AY506" s="279" t="s">
        <v>168</v>
      </c>
    </row>
    <row r="507" spans="1:51" s="14" customFormat="1" ht="12">
      <c r="A507" s="14"/>
      <c r="B507" s="269"/>
      <c r="C507" s="270"/>
      <c r="D507" s="260" t="s">
        <v>177</v>
      </c>
      <c r="E507" s="271" t="s">
        <v>1</v>
      </c>
      <c r="F507" s="272" t="s">
        <v>742</v>
      </c>
      <c r="G507" s="270"/>
      <c r="H507" s="273">
        <v>34.2</v>
      </c>
      <c r="I507" s="274"/>
      <c r="J507" s="270"/>
      <c r="K507" s="270"/>
      <c r="L507" s="275"/>
      <c r="M507" s="276"/>
      <c r="N507" s="277"/>
      <c r="O507" s="277"/>
      <c r="P507" s="277"/>
      <c r="Q507" s="277"/>
      <c r="R507" s="277"/>
      <c r="S507" s="277"/>
      <c r="T507" s="278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79" t="s">
        <v>177</v>
      </c>
      <c r="AU507" s="279" t="s">
        <v>92</v>
      </c>
      <c r="AV507" s="14" t="s">
        <v>92</v>
      </c>
      <c r="AW507" s="14" t="s">
        <v>32</v>
      </c>
      <c r="AX507" s="14" t="s">
        <v>76</v>
      </c>
      <c r="AY507" s="279" t="s">
        <v>168</v>
      </c>
    </row>
    <row r="508" spans="1:51" s="14" customFormat="1" ht="12">
      <c r="A508" s="14"/>
      <c r="B508" s="269"/>
      <c r="C508" s="270"/>
      <c r="D508" s="260" t="s">
        <v>177</v>
      </c>
      <c r="E508" s="271" t="s">
        <v>1</v>
      </c>
      <c r="F508" s="272" t="s">
        <v>743</v>
      </c>
      <c r="G508" s="270"/>
      <c r="H508" s="273">
        <v>12.96</v>
      </c>
      <c r="I508" s="274"/>
      <c r="J508" s="270"/>
      <c r="K508" s="270"/>
      <c r="L508" s="275"/>
      <c r="M508" s="276"/>
      <c r="N508" s="277"/>
      <c r="O508" s="277"/>
      <c r="P508" s="277"/>
      <c r="Q508" s="277"/>
      <c r="R508" s="277"/>
      <c r="S508" s="277"/>
      <c r="T508" s="278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79" t="s">
        <v>177</v>
      </c>
      <c r="AU508" s="279" t="s">
        <v>92</v>
      </c>
      <c r="AV508" s="14" t="s">
        <v>92</v>
      </c>
      <c r="AW508" s="14" t="s">
        <v>32</v>
      </c>
      <c r="AX508" s="14" t="s">
        <v>76</v>
      </c>
      <c r="AY508" s="279" t="s">
        <v>168</v>
      </c>
    </row>
    <row r="509" spans="1:51" s="14" customFormat="1" ht="12">
      <c r="A509" s="14"/>
      <c r="B509" s="269"/>
      <c r="C509" s="270"/>
      <c r="D509" s="260" t="s">
        <v>177</v>
      </c>
      <c r="E509" s="271" t="s">
        <v>1</v>
      </c>
      <c r="F509" s="272" t="s">
        <v>744</v>
      </c>
      <c r="G509" s="270"/>
      <c r="H509" s="273">
        <v>15.12</v>
      </c>
      <c r="I509" s="274"/>
      <c r="J509" s="270"/>
      <c r="K509" s="270"/>
      <c r="L509" s="275"/>
      <c r="M509" s="276"/>
      <c r="N509" s="277"/>
      <c r="O509" s="277"/>
      <c r="P509" s="277"/>
      <c r="Q509" s="277"/>
      <c r="R509" s="277"/>
      <c r="S509" s="277"/>
      <c r="T509" s="278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79" t="s">
        <v>177</v>
      </c>
      <c r="AU509" s="279" t="s">
        <v>92</v>
      </c>
      <c r="AV509" s="14" t="s">
        <v>92</v>
      </c>
      <c r="AW509" s="14" t="s">
        <v>32</v>
      </c>
      <c r="AX509" s="14" t="s">
        <v>76</v>
      </c>
      <c r="AY509" s="279" t="s">
        <v>168</v>
      </c>
    </row>
    <row r="510" spans="1:51" s="14" customFormat="1" ht="12">
      <c r="A510" s="14"/>
      <c r="B510" s="269"/>
      <c r="C510" s="270"/>
      <c r="D510" s="260" t="s">
        <v>177</v>
      </c>
      <c r="E510" s="271" t="s">
        <v>1</v>
      </c>
      <c r="F510" s="272" t="s">
        <v>745</v>
      </c>
      <c r="G510" s="270"/>
      <c r="H510" s="273">
        <v>2.88</v>
      </c>
      <c r="I510" s="274"/>
      <c r="J510" s="270"/>
      <c r="K510" s="270"/>
      <c r="L510" s="275"/>
      <c r="M510" s="276"/>
      <c r="N510" s="277"/>
      <c r="O510" s="277"/>
      <c r="P510" s="277"/>
      <c r="Q510" s="277"/>
      <c r="R510" s="277"/>
      <c r="S510" s="277"/>
      <c r="T510" s="278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79" t="s">
        <v>177</v>
      </c>
      <c r="AU510" s="279" t="s">
        <v>92</v>
      </c>
      <c r="AV510" s="14" t="s">
        <v>92</v>
      </c>
      <c r="AW510" s="14" t="s">
        <v>32</v>
      </c>
      <c r="AX510" s="14" t="s">
        <v>76</v>
      </c>
      <c r="AY510" s="279" t="s">
        <v>168</v>
      </c>
    </row>
    <row r="511" spans="1:51" s="15" customFormat="1" ht="12">
      <c r="A511" s="15"/>
      <c r="B511" s="280"/>
      <c r="C511" s="281"/>
      <c r="D511" s="260" t="s">
        <v>177</v>
      </c>
      <c r="E511" s="282" t="s">
        <v>1</v>
      </c>
      <c r="F511" s="283" t="s">
        <v>210</v>
      </c>
      <c r="G511" s="281"/>
      <c r="H511" s="284">
        <v>84.51</v>
      </c>
      <c r="I511" s="285"/>
      <c r="J511" s="281"/>
      <c r="K511" s="281"/>
      <c r="L511" s="286"/>
      <c r="M511" s="287"/>
      <c r="N511" s="288"/>
      <c r="O511" s="288"/>
      <c r="P511" s="288"/>
      <c r="Q511" s="288"/>
      <c r="R511" s="288"/>
      <c r="S511" s="288"/>
      <c r="T511" s="289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T511" s="290" t="s">
        <v>177</v>
      </c>
      <c r="AU511" s="290" t="s">
        <v>92</v>
      </c>
      <c r="AV511" s="15" t="s">
        <v>175</v>
      </c>
      <c r="AW511" s="15" t="s">
        <v>32</v>
      </c>
      <c r="AX511" s="15" t="s">
        <v>84</v>
      </c>
      <c r="AY511" s="290" t="s">
        <v>168</v>
      </c>
    </row>
    <row r="512" spans="1:65" s="2" customFormat="1" ht="21.75" customHeight="1">
      <c r="A512" s="39"/>
      <c r="B512" s="40"/>
      <c r="C512" s="245" t="s">
        <v>750</v>
      </c>
      <c r="D512" s="245" t="s">
        <v>170</v>
      </c>
      <c r="E512" s="246" t="s">
        <v>751</v>
      </c>
      <c r="F512" s="247" t="s">
        <v>752</v>
      </c>
      <c r="G512" s="248" t="s">
        <v>713</v>
      </c>
      <c r="H512" s="249">
        <v>7</v>
      </c>
      <c r="I512" s="250"/>
      <c r="J512" s="251">
        <f>ROUND(I512*H512,2)</f>
        <v>0</v>
      </c>
      <c r="K512" s="247" t="s">
        <v>174</v>
      </c>
      <c r="L512" s="45"/>
      <c r="M512" s="252" t="s">
        <v>1</v>
      </c>
      <c r="N512" s="253" t="s">
        <v>42</v>
      </c>
      <c r="O512" s="92"/>
      <c r="P512" s="254">
        <f>O512*H512</f>
        <v>0</v>
      </c>
      <c r="Q512" s="254">
        <v>0.00027</v>
      </c>
      <c r="R512" s="254">
        <f>Q512*H512</f>
        <v>0.00189</v>
      </c>
      <c r="S512" s="254">
        <v>0</v>
      </c>
      <c r="T512" s="255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56" t="s">
        <v>266</v>
      </c>
      <c r="AT512" s="256" t="s">
        <v>170</v>
      </c>
      <c r="AU512" s="256" t="s">
        <v>92</v>
      </c>
      <c r="AY512" s="18" t="s">
        <v>168</v>
      </c>
      <c r="BE512" s="257">
        <f>IF(N512="základní",J512,0)</f>
        <v>0</v>
      </c>
      <c r="BF512" s="257">
        <f>IF(N512="snížená",J512,0)</f>
        <v>0</v>
      </c>
      <c r="BG512" s="257">
        <f>IF(N512="zákl. přenesená",J512,0)</f>
        <v>0</v>
      </c>
      <c r="BH512" s="257">
        <f>IF(N512="sníž. přenesená",J512,0)</f>
        <v>0</v>
      </c>
      <c r="BI512" s="257">
        <f>IF(N512="nulová",J512,0)</f>
        <v>0</v>
      </c>
      <c r="BJ512" s="18" t="s">
        <v>92</v>
      </c>
      <c r="BK512" s="257">
        <f>ROUND(I512*H512,2)</f>
        <v>0</v>
      </c>
      <c r="BL512" s="18" t="s">
        <v>266</v>
      </c>
      <c r="BM512" s="256" t="s">
        <v>753</v>
      </c>
    </row>
    <row r="513" spans="1:51" s="14" customFormat="1" ht="12">
      <c r="A513" s="14"/>
      <c r="B513" s="269"/>
      <c r="C513" s="270"/>
      <c r="D513" s="260" t="s">
        <v>177</v>
      </c>
      <c r="E513" s="271" t="s">
        <v>1</v>
      </c>
      <c r="F513" s="272" t="s">
        <v>754</v>
      </c>
      <c r="G513" s="270"/>
      <c r="H513" s="273">
        <v>3</v>
      </c>
      <c r="I513" s="274"/>
      <c r="J513" s="270"/>
      <c r="K513" s="270"/>
      <c r="L513" s="275"/>
      <c r="M513" s="276"/>
      <c r="N513" s="277"/>
      <c r="O513" s="277"/>
      <c r="P513" s="277"/>
      <c r="Q513" s="277"/>
      <c r="R513" s="277"/>
      <c r="S513" s="277"/>
      <c r="T513" s="278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79" t="s">
        <v>177</v>
      </c>
      <c r="AU513" s="279" t="s">
        <v>92</v>
      </c>
      <c r="AV513" s="14" t="s">
        <v>92</v>
      </c>
      <c r="AW513" s="14" t="s">
        <v>32</v>
      </c>
      <c r="AX513" s="14" t="s">
        <v>76</v>
      </c>
      <c r="AY513" s="279" t="s">
        <v>168</v>
      </c>
    </row>
    <row r="514" spans="1:51" s="14" customFormat="1" ht="12">
      <c r="A514" s="14"/>
      <c r="B514" s="269"/>
      <c r="C514" s="270"/>
      <c r="D514" s="260" t="s">
        <v>177</v>
      </c>
      <c r="E514" s="271" t="s">
        <v>1</v>
      </c>
      <c r="F514" s="272" t="s">
        <v>755</v>
      </c>
      <c r="G514" s="270"/>
      <c r="H514" s="273">
        <v>4</v>
      </c>
      <c r="I514" s="274"/>
      <c r="J514" s="270"/>
      <c r="K514" s="270"/>
      <c r="L514" s="275"/>
      <c r="M514" s="276"/>
      <c r="N514" s="277"/>
      <c r="O514" s="277"/>
      <c r="P514" s="277"/>
      <c r="Q514" s="277"/>
      <c r="R514" s="277"/>
      <c r="S514" s="277"/>
      <c r="T514" s="278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79" t="s">
        <v>177</v>
      </c>
      <c r="AU514" s="279" t="s">
        <v>92</v>
      </c>
      <c r="AV514" s="14" t="s">
        <v>92</v>
      </c>
      <c r="AW514" s="14" t="s">
        <v>32</v>
      </c>
      <c r="AX514" s="14" t="s">
        <v>76</v>
      </c>
      <c r="AY514" s="279" t="s">
        <v>168</v>
      </c>
    </row>
    <row r="515" spans="1:51" s="15" customFormat="1" ht="12">
      <c r="A515" s="15"/>
      <c r="B515" s="280"/>
      <c r="C515" s="281"/>
      <c r="D515" s="260" t="s">
        <v>177</v>
      </c>
      <c r="E515" s="282" t="s">
        <v>1</v>
      </c>
      <c r="F515" s="283" t="s">
        <v>210</v>
      </c>
      <c r="G515" s="281"/>
      <c r="H515" s="284">
        <v>7</v>
      </c>
      <c r="I515" s="285"/>
      <c r="J515" s="281"/>
      <c r="K515" s="281"/>
      <c r="L515" s="286"/>
      <c r="M515" s="287"/>
      <c r="N515" s="288"/>
      <c r="O515" s="288"/>
      <c r="P515" s="288"/>
      <c r="Q515" s="288"/>
      <c r="R515" s="288"/>
      <c r="S515" s="288"/>
      <c r="T515" s="289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T515" s="290" t="s">
        <v>177</v>
      </c>
      <c r="AU515" s="290" t="s">
        <v>92</v>
      </c>
      <c r="AV515" s="15" t="s">
        <v>175</v>
      </c>
      <c r="AW515" s="15" t="s">
        <v>32</v>
      </c>
      <c r="AX515" s="15" t="s">
        <v>84</v>
      </c>
      <c r="AY515" s="290" t="s">
        <v>168</v>
      </c>
    </row>
    <row r="516" spans="1:65" s="2" customFormat="1" ht="21.75" customHeight="1">
      <c r="A516" s="39"/>
      <c r="B516" s="40"/>
      <c r="C516" s="291" t="s">
        <v>756</v>
      </c>
      <c r="D516" s="291" t="s">
        <v>212</v>
      </c>
      <c r="E516" s="292" t="s">
        <v>757</v>
      </c>
      <c r="F516" s="293" t="s">
        <v>758</v>
      </c>
      <c r="G516" s="294" t="s">
        <v>173</v>
      </c>
      <c r="H516" s="295">
        <v>3.24</v>
      </c>
      <c r="I516" s="296"/>
      <c r="J516" s="297">
        <f>ROUND(I516*H516,2)</f>
        <v>0</v>
      </c>
      <c r="K516" s="293" t="s">
        <v>174</v>
      </c>
      <c r="L516" s="298"/>
      <c r="M516" s="299" t="s">
        <v>1</v>
      </c>
      <c r="N516" s="300" t="s">
        <v>42</v>
      </c>
      <c r="O516" s="92"/>
      <c r="P516" s="254">
        <f>O516*H516</f>
        <v>0</v>
      </c>
      <c r="Q516" s="254">
        <v>0.04028</v>
      </c>
      <c r="R516" s="254">
        <f>Q516*H516</f>
        <v>0.13050720000000002</v>
      </c>
      <c r="S516" s="254">
        <v>0</v>
      </c>
      <c r="T516" s="255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56" t="s">
        <v>394</v>
      </c>
      <c r="AT516" s="256" t="s">
        <v>212</v>
      </c>
      <c r="AU516" s="256" t="s">
        <v>92</v>
      </c>
      <c r="AY516" s="18" t="s">
        <v>168</v>
      </c>
      <c r="BE516" s="257">
        <f>IF(N516="základní",J516,0)</f>
        <v>0</v>
      </c>
      <c r="BF516" s="257">
        <f>IF(N516="snížená",J516,0)</f>
        <v>0</v>
      </c>
      <c r="BG516" s="257">
        <f>IF(N516="zákl. přenesená",J516,0)</f>
        <v>0</v>
      </c>
      <c r="BH516" s="257">
        <f>IF(N516="sníž. přenesená",J516,0)</f>
        <v>0</v>
      </c>
      <c r="BI516" s="257">
        <f>IF(N516="nulová",J516,0)</f>
        <v>0</v>
      </c>
      <c r="BJ516" s="18" t="s">
        <v>92</v>
      </c>
      <c r="BK516" s="257">
        <f>ROUND(I516*H516,2)</f>
        <v>0</v>
      </c>
      <c r="BL516" s="18" t="s">
        <v>266</v>
      </c>
      <c r="BM516" s="256" t="s">
        <v>759</v>
      </c>
    </row>
    <row r="517" spans="1:51" s="14" customFormat="1" ht="12">
      <c r="A517" s="14"/>
      <c r="B517" s="269"/>
      <c r="C517" s="270"/>
      <c r="D517" s="260" t="s">
        <v>177</v>
      </c>
      <c r="E517" s="271" t="s">
        <v>1</v>
      </c>
      <c r="F517" s="272" t="s">
        <v>760</v>
      </c>
      <c r="G517" s="270"/>
      <c r="H517" s="273">
        <v>1.08</v>
      </c>
      <c r="I517" s="274"/>
      <c r="J517" s="270"/>
      <c r="K517" s="270"/>
      <c r="L517" s="275"/>
      <c r="M517" s="276"/>
      <c r="N517" s="277"/>
      <c r="O517" s="277"/>
      <c r="P517" s="277"/>
      <c r="Q517" s="277"/>
      <c r="R517" s="277"/>
      <c r="S517" s="277"/>
      <c r="T517" s="278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79" t="s">
        <v>177</v>
      </c>
      <c r="AU517" s="279" t="s">
        <v>92</v>
      </c>
      <c r="AV517" s="14" t="s">
        <v>92</v>
      </c>
      <c r="AW517" s="14" t="s">
        <v>32</v>
      </c>
      <c r="AX517" s="14" t="s">
        <v>76</v>
      </c>
      <c r="AY517" s="279" t="s">
        <v>168</v>
      </c>
    </row>
    <row r="518" spans="1:51" s="14" customFormat="1" ht="12">
      <c r="A518" s="14"/>
      <c r="B518" s="269"/>
      <c r="C518" s="270"/>
      <c r="D518" s="260" t="s">
        <v>177</v>
      </c>
      <c r="E518" s="271" t="s">
        <v>1</v>
      </c>
      <c r="F518" s="272" t="s">
        <v>761</v>
      </c>
      <c r="G518" s="270"/>
      <c r="H518" s="273">
        <v>2.16</v>
      </c>
      <c r="I518" s="274"/>
      <c r="J518" s="270"/>
      <c r="K518" s="270"/>
      <c r="L518" s="275"/>
      <c r="M518" s="276"/>
      <c r="N518" s="277"/>
      <c r="O518" s="277"/>
      <c r="P518" s="277"/>
      <c r="Q518" s="277"/>
      <c r="R518" s="277"/>
      <c r="S518" s="277"/>
      <c r="T518" s="278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79" t="s">
        <v>177</v>
      </c>
      <c r="AU518" s="279" t="s">
        <v>92</v>
      </c>
      <c r="AV518" s="14" t="s">
        <v>92</v>
      </c>
      <c r="AW518" s="14" t="s">
        <v>32</v>
      </c>
      <c r="AX518" s="14" t="s">
        <v>76</v>
      </c>
      <c r="AY518" s="279" t="s">
        <v>168</v>
      </c>
    </row>
    <row r="519" spans="1:51" s="15" customFormat="1" ht="12">
      <c r="A519" s="15"/>
      <c r="B519" s="280"/>
      <c r="C519" s="281"/>
      <c r="D519" s="260" t="s">
        <v>177</v>
      </c>
      <c r="E519" s="282" t="s">
        <v>1</v>
      </c>
      <c r="F519" s="283" t="s">
        <v>210</v>
      </c>
      <c r="G519" s="281"/>
      <c r="H519" s="284">
        <v>3.24</v>
      </c>
      <c r="I519" s="285"/>
      <c r="J519" s="281"/>
      <c r="K519" s="281"/>
      <c r="L519" s="286"/>
      <c r="M519" s="287"/>
      <c r="N519" s="288"/>
      <c r="O519" s="288"/>
      <c r="P519" s="288"/>
      <c r="Q519" s="288"/>
      <c r="R519" s="288"/>
      <c r="S519" s="288"/>
      <c r="T519" s="289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T519" s="290" t="s">
        <v>177</v>
      </c>
      <c r="AU519" s="290" t="s">
        <v>92</v>
      </c>
      <c r="AV519" s="15" t="s">
        <v>175</v>
      </c>
      <c r="AW519" s="15" t="s">
        <v>32</v>
      </c>
      <c r="AX519" s="15" t="s">
        <v>84</v>
      </c>
      <c r="AY519" s="290" t="s">
        <v>168</v>
      </c>
    </row>
    <row r="520" spans="1:65" s="2" customFormat="1" ht="21.75" customHeight="1">
      <c r="A520" s="39"/>
      <c r="B520" s="40"/>
      <c r="C520" s="245" t="s">
        <v>762</v>
      </c>
      <c r="D520" s="245" t="s">
        <v>170</v>
      </c>
      <c r="E520" s="246" t="s">
        <v>763</v>
      </c>
      <c r="F520" s="247" t="s">
        <v>764</v>
      </c>
      <c r="G520" s="248" t="s">
        <v>713</v>
      </c>
      <c r="H520" s="249">
        <v>5</v>
      </c>
      <c r="I520" s="250"/>
      <c r="J520" s="251">
        <f>ROUND(I520*H520,2)</f>
        <v>0</v>
      </c>
      <c r="K520" s="247" t="s">
        <v>174</v>
      </c>
      <c r="L520" s="45"/>
      <c r="M520" s="252" t="s">
        <v>1</v>
      </c>
      <c r="N520" s="253" t="s">
        <v>42</v>
      </c>
      <c r="O520" s="92"/>
      <c r="P520" s="254">
        <f>O520*H520</f>
        <v>0</v>
      </c>
      <c r="Q520" s="254">
        <v>0.00092</v>
      </c>
      <c r="R520" s="254">
        <f>Q520*H520</f>
        <v>0.0046</v>
      </c>
      <c r="S520" s="254">
        <v>0</v>
      </c>
      <c r="T520" s="255">
        <f>S520*H520</f>
        <v>0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56" t="s">
        <v>266</v>
      </c>
      <c r="AT520" s="256" t="s">
        <v>170</v>
      </c>
      <c r="AU520" s="256" t="s">
        <v>92</v>
      </c>
      <c r="AY520" s="18" t="s">
        <v>168</v>
      </c>
      <c r="BE520" s="257">
        <f>IF(N520="základní",J520,0)</f>
        <v>0</v>
      </c>
      <c r="BF520" s="257">
        <f>IF(N520="snížená",J520,0)</f>
        <v>0</v>
      </c>
      <c r="BG520" s="257">
        <f>IF(N520="zákl. přenesená",J520,0)</f>
        <v>0</v>
      </c>
      <c r="BH520" s="257">
        <f>IF(N520="sníž. přenesená",J520,0)</f>
        <v>0</v>
      </c>
      <c r="BI520" s="257">
        <f>IF(N520="nulová",J520,0)</f>
        <v>0</v>
      </c>
      <c r="BJ520" s="18" t="s">
        <v>92</v>
      </c>
      <c r="BK520" s="257">
        <f>ROUND(I520*H520,2)</f>
        <v>0</v>
      </c>
      <c r="BL520" s="18" t="s">
        <v>266</v>
      </c>
      <c r="BM520" s="256" t="s">
        <v>765</v>
      </c>
    </row>
    <row r="521" spans="1:51" s="14" customFormat="1" ht="12">
      <c r="A521" s="14"/>
      <c r="B521" s="269"/>
      <c r="C521" s="270"/>
      <c r="D521" s="260" t="s">
        <v>177</v>
      </c>
      <c r="E521" s="271" t="s">
        <v>1</v>
      </c>
      <c r="F521" s="272" t="s">
        <v>766</v>
      </c>
      <c r="G521" s="270"/>
      <c r="H521" s="273">
        <v>5</v>
      </c>
      <c r="I521" s="274"/>
      <c r="J521" s="270"/>
      <c r="K521" s="270"/>
      <c r="L521" s="275"/>
      <c r="M521" s="276"/>
      <c r="N521" s="277"/>
      <c r="O521" s="277"/>
      <c r="P521" s="277"/>
      <c r="Q521" s="277"/>
      <c r="R521" s="277"/>
      <c r="S521" s="277"/>
      <c r="T521" s="278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79" t="s">
        <v>177</v>
      </c>
      <c r="AU521" s="279" t="s">
        <v>92</v>
      </c>
      <c r="AV521" s="14" t="s">
        <v>92</v>
      </c>
      <c r="AW521" s="14" t="s">
        <v>32</v>
      </c>
      <c r="AX521" s="14" t="s">
        <v>84</v>
      </c>
      <c r="AY521" s="279" t="s">
        <v>168</v>
      </c>
    </row>
    <row r="522" spans="1:65" s="2" customFormat="1" ht="21.75" customHeight="1">
      <c r="A522" s="39"/>
      <c r="B522" s="40"/>
      <c r="C522" s="291" t="s">
        <v>767</v>
      </c>
      <c r="D522" s="291" t="s">
        <v>212</v>
      </c>
      <c r="E522" s="292" t="s">
        <v>768</v>
      </c>
      <c r="F522" s="293" t="s">
        <v>769</v>
      </c>
      <c r="G522" s="294" t="s">
        <v>713</v>
      </c>
      <c r="H522" s="295">
        <v>5</v>
      </c>
      <c r="I522" s="296"/>
      <c r="J522" s="297">
        <f>ROUND(I522*H522,2)</f>
        <v>0</v>
      </c>
      <c r="K522" s="293" t="s">
        <v>1</v>
      </c>
      <c r="L522" s="298"/>
      <c r="M522" s="299" t="s">
        <v>1</v>
      </c>
      <c r="N522" s="300" t="s">
        <v>42</v>
      </c>
      <c r="O522" s="92"/>
      <c r="P522" s="254">
        <f>O522*H522</f>
        <v>0</v>
      </c>
      <c r="Q522" s="254">
        <v>0.074</v>
      </c>
      <c r="R522" s="254">
        <f>Q522*H522</f>
        <v>0.37</v>
      </c>
      <c r="S522" s="254">
        <v>0</v>
      </c>
      <c r="T522" s="255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56" t="s">
        <v>394</v>
      </c>
      <c r="AT522" s="256" t="s">
        <v>212</v>
      </c>
      <c r="AU522" s="256" t="s">
        <v>92</v>
      </c>
      <c r="AY522" s="18" t="s">
        <v>168</v>
      </c>
      <c r="BE522" s="257">
        <f>IF(N522="základní",J522,0)</f>
        <v>0</v>
      </c>
      <c r="BF522" s="257">
        <f>IF(N522="snížená",J522,0)</f>
        <v>0</v>
      </c>
      <c r="BG522" s="257">
        <f>IF(N522="zákl. přenesená",J522,0)</f>
        <v>0</v>
      </c>
      <c r="BH522" s="257">
        <f>IF(N522="sníž. přenesená",J522,0)</f>
        <v>0</v>
      </c>
      <c r="BI522" s="257">
        <f>IF(N522="nulová",J522,0)</f>
        <v>0</v>
      </c>
      <c r="BJ522" s="18" t="s">
        <v>92</v>
      </c>
      <c r="BK522" s="257">
        <f>ROUND(I522*H522,2)</f>
        <v>0</v>
      </c>
      <c r="BL522" s="18" t="s">
        <v>266</v>
      </c>
      <c r="BM522" s="256" t="s">
        <v>770</v>
      </c>
    </row>
    <row r="523" spans="1:65" s="2" customFormat="1" ht="21.75" customHeight="1">
      <c r="A523" s="39"/>
      <c r="B523" s="40"/>
      <c r="C523" s="245" t="s">
        <v>771</v>
      </c>
      <c r="D523" s="245" t="s">
        <v>170</v>
      </c>
      <c r="E523" s="246" t="s">
        <v>772</v>
      </c>
      <c r="F523" s="247" t="s">
        <v>773</v>
      </c>
      <c r="G523" s="248" t="s">
        <v>713</v>
      </c>
      <c r="H523" s="249">
        <v>7</v>
      </c>
      <c r="I523" s="250"/>
      <c r="J523" s="251">
        <f>ROUND(I523*H523,2)</f>
        <v>0</v>
      </c>
      <c r="K523" s="247" t="s">
        <v>174</v>
      </c>
      <c r="L523" s="45"/>
      <c r="M523" s="252" t="s">
        <v>1</v>
      </c>
      <c r="N523" s="253" t="s">
        <v>42</v>
      </c>
      <c r="O523" s="92"/>
      <c r="P523" s="254">
        <f>O523*H523</f>
        <v>0</v>
      </c>
      <c r="Q523" s="254">
        <v>0</v>
      </c>
      <c r="R523" s="254">
        <f>Q523*H523</f>
        <v>0</v>
      </c>
      <c r="S523" s="254">
        <v>0</v>
      </c>
      <c r="T523" s="255">
        <f>S523*H523</f>
        <v>0</v>
      </c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R523" s="256" t="s">
        <v>266</v>
      </c>
      <c r="AT523" s="256" t="s">
        <v>170</v>
      </c>
      <c r="AU523" s="256" t="s">
        <v>92</v>
      </c>
      <c r="AY523" s="18" t="s">
        <v>168</v>
      </c>
      <c r="BE523" s="257">
        <f>IF(N523="základní",J523,0)</f>
        <v>0</v>
      </c>
      <c r="BF523" s="257">
        <f>IF(N523="snížená",J523,0)</f>
        <v>0</v>
      </c>
      <c r="BG523" s="257">
        <f>IF(N523="zákl. přenesená",J523,0)</f>
        <v>0</v>
      </c>
      <c r="BH523" s="257">
        <f>IF(N523="sníž. přenesená",J523,0)</f>
        <v>0</v>
      </c>
      <c r="BI523" s="257">
        <f>IF(N523="nulová",J523,0)</f>
        <v>0</v>
      </c>
      <c r="BJ523" s="18" t="s">
        <v>92</v>
      </c>
      <c r="BK523" s="257">
        <f>ROUND(I523*H523,2)</f>
        <v>0</v>
      </c>
      <c r="BL523" s="18" t="s">
        <v>266</v>
      </c>
      <c r="BM523" s="256" t="s">
        <v>774</v>
      </c>
    </row>
    <row r="524" spans="1:65" s="2" customFormat="1" ht="21.75" customHeight="1">
      <c r="A524" s="39"/>
      <c r="B524" s="40"/>
      <c r="C524" s="245" t="s">
        <v>775</v>
      </c>
      <c r="D524" s="245" t="s">
        <v>170</v>
      </c>
      <c r="E524" s="246" t="s">
        <v>776</v>
      </c>
      <c r="F524" s="247" t="s">
        <v>777</v>
      </c>
      <c r="G524" s="248" t="s">
        <v>713</v>
      </c>
      <c r="H524" s="249">
        <v>28</v>
      </c>
      <c r="I524" s="250"/>
      <c r="J524" s="251">
        <f>ROUND(I524*H524,2)</f>
        <v>0</v>
      </c>
      <c r="K524" s="247" t="s">
        <v>174</v>
      </c>
      <c r="L524" s="45"/>
      <c r="M524" s="252" t="s">
        <v>1</v>
      </c>
      <c r="N524" s="253" t="s">
        <v>42</v>
      </c>
      <c r="O524" s="92"/>
      <c r="P524" s="254">
        <f>O524*H524</f>
        <v>0</v>
      </c>
      <c r="Q524" s="254">
        <v>0</v>
      </c>
      <c r="R524" s="254">
        <f>Q524*H524</f>
        <v>0</v>
      </c>
      <c r="S524" s="254">
        <v>0</v>
      </c>
      <c r="T524" s="255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56" t="s">
        <v>266</v>
      </c>
      <c r="AT524" s="256" t="s">
        <v>170</v>
      </c>
      <c r="AU524" s="256" t="s">
        <v>92</v>
      </c>
      <c r="AY524" s="18" t="s">
        <v>168</v>
      </c>
      <c r="BE524" s="257">
        <f>IF(N524="základní",J524,0)</f>
        <v>0</v>
      </c>
      <c r="BF524" s="257">
        <f>IF(N524="snížená",J524,0)</f>
        <v>0</v>
      </c>
      <c r="BG524" s="257">
        <f>IF(N524="zákl. přenesená",J524,0)</f>
        <v>0</v>
      </c>
      <c r="BH524" s="257">
        <f>IF(N524="sníž. přenesená",J524,0)</f>
        <v>0</v>
      </c>
      <c r="BI524" s="257">
        <f>IF(N524="nulová",J524,0)</f>
        <v>0</v>
      </c>
      <c r="BJ524" s="18" t="s">
        <v>92</v>
      </c>
      <c r="BK524" s="257">
        <f>ROUND(I524*H524,2)</f>
        <v>0</v>
      </c>
      <c r="BL524" s="18" t="s">
        <v>266</v>
      </c>
      <c r="BM524" s="256" t="s">
        <v>778</v>
      </c>
    </row>
    <row r="525" spans="1:51" s="14" customFormat="1" ht="12">
      <c r="A525" s="14"/>
      <c r="B525" s="269"/>
      <c r="C525" s="270"/>
      <c r="D525" s="260" t="s">
        <v>177</v>
      </c>
      <c r="E525" s="271" t="s">
        <v>1</v>
      </c>
      <c r="F525" s="272" t="s">
        <v>779</v>
      </c>
      <c r="G525" s="270"/>
      <c r="H525" s="273">
        <v>28</v>
      </c>
      <c r="I525" s="274"/>
      <c r="J525" s="270"/>
      <c r="K525" s="270"/>
      <c r="L525" s="275"/>
      <c r="M525" s="276"/>
      <c r="N525" s="277"/>
      <c r="O525" s="277"/>
      <c r="P525" s="277"/>
      <c r="Q525" s="277"/>
      <c r="R525" s="277"/>
      <c r="S525" s="277"/>
      <c r="T525" s="278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79" t="s">
        <v>177</v>
      </c>
      <c r="AU525" s="279" t="s">
        <v>92</v>
      </c>
      <c r="AV525" s="14" t="s">
        <v>92</v>
      </c>
      <c r="AW525" s="14" t="s">
        <v>32</v>
      </c>
      <c r="AX525" s="14" t="s">
        <v>84</v>
      </c>
      <c r="AY525" s="279" t="s">
        <v>168</v>
      </c>
    </row>
    <row r="526" spans="1:65" s="2" customFormat="1" ht="21.75" customHeight="1">
      <c r="A526" s="39"/>
      <c r="B526" s="40"/>
      <c r="C526" s="245" t="s">
        <v>780</v>
      </c>
      <c r="D526" s="245" t="s">
        <v>170</v>
      </c>
      <c r="E526" s="246" t="s">
        <v>781</v>
      </c>
      <c r="F526" s="247" t="s">
        <v>782</v>
      </c>
      <c r="G526" s="248" t="s">
        <v>713</v>
      </c>
      <c r="H526" s="249">
        <v>13</v>
      </c>
      <c r="I526" s="250"/>
      <c r="J526" s="251">
        <f>ROUND(I526*H526,2)</f>
        <v>0</v>
      </c>
      <c r="K526" s="247" t="s">
        <v>174</v>
      </c>
      <c r="L526" s="45"/>
      <c r="M526" s="252" t="s">
        <v>1</v>
      </c>
      <c r="N526" s="253" t="s">
        <v>42</v>
      </c>
      <c r="O526" s="92"/>
      <c r="P526" s="254">
        <f>O526*H526</f>
        <v>0</v>
      </c>
      <c r="Q526" s="254">
        <v>0</v>
      </c>
      <c r="R526" s="254">
        <f>Q526*H526</f>
        <v>0</v>
      </c>
      <c r="S526" s="254">
        <v>0</v>
      </c>
      <c r="T526" s="255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56" t="s">
        <v>266</v>
      </c>
      <c r="AT526" s="256" t="s">
        <v>170</v>
      </c>
      <c r="AU526" s="256" t="s">
        <v>92</v>
      </c>
      <c r="AY526" s="18" t="s">
        <v>168</v>
      </c>
      <c r="BE526" s="257">
        <f>IF(N526="základní",J526,0)</f>
        <v>0</v>
      </c>
      <c r="BF526" s="257">
        <f>IF(N526="snížená",J526,0)</f>
        <v>0</v>
      </c>
      <c r="BG526" s="257">
        <f>IF(N526="zákl. přenesená",J526,0)</f>
        <v>0</v>
      </c>
      <c r="BH526" s="257">
        <f>IF(N526="sníž. přenesená",J526,0)</f>
        <v>0</v>
      </c>
      <c r="BI526" s="257">
        <f>IF(N526="nulová",J526,0)</f>
        <v>0</v>
      </c>
      <c r="BJ526" s="18" t="s">
        <v>92</v>
      </c>
      <c r="BK526" s="257">
        <f>ROUND(I526*H526,2)</f>
        <v>0</v>
      </c>
      <c r="BL526" s="18" t="s">
        <v>266</v>
      </c>
      <c r="BM526" s="256" t="s">
        <v>783</v>
      </c>
    </row>
    <row r="527" spans="1:51" s="14" customFormat="1" ht="12">
      <c r="A527" s="14"/>
      <c r="B527" s="269"/>
      <c r="C527" s="270"/>
      <c r="D527" s="260" t="s">
        <v>177</v>
      </c>
      <c r="E527" s="271" t="s">
        <v>1</v>
      </c>
      <c r="F527" s="272" t="s">
        <v>784</v>
      </c>
      <c r="G527" s="270"/>
      <c r="H527" s="273">
        <v>13</v>
      </c>
      <c r="I527" s="274"/>
      <c r="J527" s="270"/>
      <c r="K527" s="270"/>
      <c r="L527" s="275"/>
      <c r="M527" s="276"/>
      <c r="N527" s="277"/>
      <c r="O527" s="277"/>
      <c r="P527" s="277"/>
      <c r="Q527" s="277"/>
      <c r="R527" s="277"/>
      <c r="S527" s="277"/>
      <c r="T527" s="278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79" t="s">
        <v>177</v>
      </c>
      <c r="AU527" s="279" t="s">
        <v>92</v>
      </c>
      <c r="AV527" s="14" t="s">
        <v>92</v>
      </c>
      <c r="AW527" s="14" t="s">
        <v>32</v>
      </c>
      <c r="AX527" s="14" t="s">
        <v>84</v>
      </c>
      <c r="AY527" s="279" t="s">
        <v>168</v>
      </c>
    </row>
    <row r="528" spans="1:65" s="2" customFormat="1" ht="16.5" customHeight="1">
      <c r="A528" s="39"/>
      <c r="B528" s="40"/>
      <c r="C528" s="291" t="s">
        <v>785</v>
      </c>
      <c r="D528" s="291" t="s">
        <v>212</v>
      </c>
      <c r="E528" s="292" t="s">
        <v>786</v>
      </c>
      <c r="F528" s="293" t="s">
        <v>787</v>
      </c>
      <c r="G528" s="294" t="s">
        <v>234</v>
      </c>
      <c r="H528" s="295">
        <v>68.985</v>
      </c>
      <c r="I528" s="296"/>
      <c r="J528" s="297">
        <f>ROUND(I528*H528,2)</f>
        <v>0</v>
      </c>
      <c r="K528" s="293" t="s">
        <v>174</v>
      </c>
      <c r="L528" s="298"/>
      <c r="M528" s="299" t="s">
        <v>1</v>
      </c>
      <c r="N528" s="300" t="s">
        <v>42</v>
      </c>
      <c r="O528" s="92"/>
      <c r="P528" s="254">
        <f>O528*H528</f>
        <v>0</v>
      </c>
      <c r="Q528" s="254">
        <v>0.003</v>
      </c>
      <c r="R528" s="254">
        <f>Q528*H528</f>
        <v>0.206955</v>
      </c>
      <c r="S528" s="254">
        <v>0</v>
      </c>
      <c r="T528" s="255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56" t="s">
        <v>394</v>
      </c>
      <c r="AT528" s="256" t="s">
        <v>212</v>
      </c>
      <c r="AU528" s="256" t="s">
        <v>92</v>
      </c>
      <c r="AY528" s="18" t="s">
        <v>168</v>
      </c>
      <c r="BE528" s="257">
        <f>IF(N528="základní",J528,0)</f>
        <v>0</v>
      </c>
      <c r="BF528" s="257">
        <f>IF(N528="snížená",J528,0)</f>
        <v>0</v>
      </c>
      <c r="BG528" s="257">
        <f>IF(N528="zákl. přenesená",J528,0)</f>
        <v>0</v>
      </c>
      <c r="BH528" s="257">
        <f>IF(N528="sníž. přenesená",J528,0)</f>
        <v>0</v>
      </c>
      <c r="BI528" s="257">
        <f>IF(N528="nulová",J528,0)</f>
        <v>0</v>
      </c>
      <c r="BJ528" s="18" t="s">
        <v>92</v>
      </c>
      <c r="BK528" s="257">
        <f>ROUND(I528*H528,2)</f>
        <v>0</v>
      </c>
      <c r="BL528" s="18" t="s">
        <v>266</v>
      </c>
      <c r="BM528" s="256" t="s">
        <v>788</v>
      </c>
    </row>
    <row r="529" spans="1:51" s="14" customFormat="1" ht="12">
      <c r="A529" s="14"/>
      <c r="B529" s="269"/>
      <c r="C529" s="270"/>
      <c r="D529" s="260" t="s">
        <v>177</v>
      </c>
      <c r="E529" s="271" t="s">
        <v>1</v>
      </c>
      <c r="F529" s="272" t="s">
        <v>789</v>
      </c>
      <c r="G529" s="270"/>
      <c r="H529" s="273">
        <v>68.985</v>
      </c>
      <c r="I529" s="274"/>
      <c r="J529" s="270"/>
      <c r="K529" s="270"/>
      <c r="L529" s="275"/>
      <c r="M529" s="276"/>
      <c r="N529" s="277"/>
      <c r="O529" s="277"/>
      <c r="P529" s="277"/>
      <c r="Q529" s="277"/>
      <c r="R529" s="277"/>
      <c r="S529" s="277"/>
      <c r="T529" s="278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79" t="s">
        <v>177</v>
      </c>
      <c r="AU529" s="279" t="s">
        <v>92</v>
      </c>
      <c r="AV529" s="14" t="s">
        <v>92</v>
      </c>
      <c r="AW529" s="14" t="s">
        <v>32</v>
      </c>
      <c r="AX529" s="14" t="s">
        <v>84</v>
      </c>
      <c r="AY529" s="279" t="s">
        <v>168</v>
      </c>
    </row>
    <row r="530" spans="1:65" s="2" customFormat="1" ht="16.5" customHeight="1">
      <c r="A530" s="39"/>
      <c r="B530" s="40"/>
      <c r="C530" s="291" t="s">
        <v>790</v>
      </c>
      <c r="D530" s="291" t="s">
        <v>212</v>
      </c>
      <c r="E530" s="292" t="s">
        <v>791</v>
      </c>
      <c r="F530" s="293" t="s">
        <v>792</v>
      </c>
      <c r="G530" s="294" t="s">
        <v>793</v>
      </c>
      <c r="H530" s="295">
        <v>48</v>
      </c>
      <c r="I530" s="296"/>
      <c r="J530" s="297">
        <f>ROUND(I530*H530,2)</f>
        <v>0</v>
      </c>
      <c r="K530" s="293" t="s">
        <v>174</v>
      </c>
      <c r="L530" s="298"/>
      <c r="M530" s="299" t="s">
        <v>1</v>
      </c>
      <c r="N530" s="300" t="s">
        <v>42</v>
      </c>
      <c r="O530" s="92"/>
      <c r="P530" s="254">
        <f>O530*H530</f>
        <v>0</v>
      </c>
      <c r="Q530" s="254">
        <v>0.0002</v>
      </c>
      <c r="R530" s="254">
        <f>Q530*H530</f>
        <v>0.009600000000000001</v>
      </c>
      <c r="S530" s="254">
        <v>0</v>
      </c>
      <c r="T530" s="255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56" t="s">
        <v>394</v>
      </c>
      <c r="AT530" s="256" t="s">
        <v>212</v>
      </c>
      <c r="AU530" s="256" t="s">
        <v>92</v>
      </c>
      <c r="AY530" s="18" t="s">
        <v>168</v>
      </c>
      <c r="BE530" s="257">
        <f>IF(N530="základní",J530,0)</f>
        <v>0</v>
      </c>
      <c r="BF530" s="257">
        <f>IF(N530="snížená",J530,0)</f>
        <v>0</v>
      </c>
      <c r="BG530" s="257">
        <f>IF(N530="zákl. přenesená",J530,0)</f>
        <v>0</v>
      </c>
      <c r="BH530" s="257">
        <f>IF(N530="sníž. přenesená",J530,0)</f>
        <v>0</v>
      </c>
      <c r="BI530" s="257">
        <f>IF(N530="nulová",J530,0)</f>
        <v>0</v>
      </c>
      <c r="BJ530" s="18" t="s">
        <v>92</v>
      </c>
      <c r="BK530" s="257">
        <f>ROUND(I530*H530,2)</f>
        <v>0</v>
      </c>
      <c r="BL530" s="18" t="s">
        <v>266</v>
      </c>
      <c r="BM530" s="256" t="s">
        <v>794</v>
      </c>
    </row>
    <row r="531" spans="1:51" s="14" customFormat="1" ht="12">
      <c r="A531" s="14"/>
      <c r="B531" s="269"/>
      <c r="C531" s="270"/>
      <c r="D531" s="260" t="s">
        <v>177</v>
      </c>
      <c r="E531" s="271" t="s">
        <v>1</v>
      </c>
      <c r="F531" s="272" t="s">
        <v>795</v>
      </c>
      <c r="G531" s="270"/>
      <c r="H531" s="273">
        <v>48</v>
      </c>
      <c r="I531" s="274"/>
      <c r="J531" s="270"/>
      <c r="K531" s="270"/>
      <c r="L531" s="275"/>
      <c r="M531" s="276"/>
      <c r="N531" s="277"/>
      <c r="O531" s="277"/>
      <c r="P531" s="277"/>
      <c r="Q531" s="277"/>
      <c r="R531" s="277"/>
      <c r="S531" s="277"/>
      <c r="T531" s="278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79" t="s">
        <v>177</v>
      </c>
      <c r="AU531" s="279" t="s">
        <v>92</v>
      </c>
      <c r="AV531" s="14" t="s">
        <v>92</v>
      </c>
      <c r="AW531" s="14" t="s">
        <v>32</v>
      </c>
      <c r="AX531" s="14" t="s">
        <v>84</v>
      </c>
      <c r="AY531" s="279" t="s">
        <v>168</v>
      </c>
    </row>
    <row r="532" spans="1:65" s="2" customFormat="1" ht="21.75" customHeight="1">
      <c r="A532" s="39"/>
      <c r="B532" s="40"/>
      <c r="C532" s="245" t="s">
        <v>796</v>
      </c>
      <c r="D532" s="245" t="s">
        <v>170</v>
      </c>
      <c r="E532" s="246" t="s">
        <v>797</v>
      </c>
      <c r="F532" s="247" t="s">
        <v>798</v>
      </c>
      <c r="G532" s="248" t="s">
        <v>585</v>
      </c>
      <c r="H532" s="312"/>
      <c r="I532" s="250"/>
      <c r="J532" s="251">
        <f>ROUND(I532*H532,2)</f>
        <v>0</v>
      </c>
      <c r="K532" s="247" t="s">
        <v>174</v>
      </c>
      <c r="L532" s="45"/>
      <c r="M532" s="252" t="s">
        <v>1</v>
      </c>
      <c r="N532" s="253" t="s">
        <v>42</v>
      </c>
      <c r="O532" s="92"/>
      <c r="P532" s="254">
        <f>O532*H532</f>
        <v>0</v>
      </c>
      <c r="Q532" s="254">
        <v>0</v>
      </c>
      <c r="R532" s="254">
        <f>Q532*H532</f>
        <v>0</v>
      </c>
      <c r="S532" s="254">
        <v>0</v>
      </c>
      <c r="T532" s="255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56" t="s">
        <v>266</v>
      </c>
      <c r="AT532" s="256" t="s">
        <v>170</v>
      </c>
      <c r="AU532" s="256" t="s">
        <v>92</v>
      </c>
      <c r="AY532" s="18" t="s">
        <v>168</v>
      </c>
      <c r="BE532" s="257">
        <f>IF(N532="základní",J532,0)</f>
        <v>0</v>
      </c>
      <c r="BF532" s="257">
        <f>IF(N532="snížená",J532,0)</f>
        <v>0</v>
      </c>
      <c r="BG532" s="257">
        <f>IF(N532="zákl. přenesená",J532,0)</f>
        <v>0</v>
      </c>
      <c r="BH532" s="257">
        <f>IF(N532="sníž. přenesená",J532,0)</f>
        <v>0</v>
      </c>
      <c r="BI532" s="257">
        <f>IF(N532="nulová",J532,0)</f>
        <v>0</v>
      </c>
      <c r="BJ532" s="18" t="s">
        <v>92</v>
      </c>
      <c r="BK532" s="257">
        <f>ROUND(I532*H532,2)</f>
        <v>0</v>
      </c>
      <c r="BL532" s="18" t="s">
        <v>266</v>
      </c>
      <c r="BM532" s="256" t="s">
        <v>799</v>
      </c>
    </row>
    <row r="533" spans="1:63" s="12" customFormat="1" ht="22.8" customHeight="1">
      <c r="A533" s="12"/>
      <c r="B533" s="229"/>
      <c r="C533" s="230"/>
      <c r="D533" s="231" t="s">
        <v>75</v>
      </c>
      <c r="E533" s="243" t="s">
        <v>800</v>
      </c>
      <c r="F533" s="243" t="s">
        <v>801</v>
      </c>
      <c r="G533" s="230"/>
      <c r="H533" s="230"/>
      <c r="I533" s="233"/>
      <c r="J533" s="244">
        <f>BK533</f>
        <v>0</v>
      </c>
      <c r="K533" s="230"/>
      <c r="L533" s="235"/>
      <c r="M533" s="236"/>
      <c r="N533" s="237"/>
      <c r="O533" s="237"/>
      <c r="P533" s="238">
        <f>SUM(P534:P540)</f>
        <v>0</v>
      </c>
      <c r="Q533" s="237"/>
      <c r="R533" s="238">
        <f>SUM(R534:R540)</f>
        <v>0.0046512</v>
      </c>
      <c r="S533" s="237"/>
      <c r="T533" s="239">
        <f>SUM(T534:T540)</f>
        <v>0.24480000000000002</v>
      </c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R533" s="240" t="s">
        <v>92</v>
      </c>
      <c r="AT533" s="241" t="s">
        <v>75</v>
      </c>
      <c r="AU533" s="241" t="s">
        <v>84</v>
      </c>
      <c r="AY533" s="240" t="s">
        <v>168</v>
      </c>
      <c r="BK533" s="242">
        <f>SUM(BK534:BK540)</f>
        <v>0</v>
      </c>
    </row>
    <row r="534" spans="1:65" s="2" customFormat="1" ht="16.5" customHeight="1">
      <c r="A534" s="39"/>
      <c r="B534" s="40"/>
      <c r="C534" s="245" t="s">
        <v>802</v>
      </c>
      <c r="D534" s="245" t="s">
        <v>170</v>
      </c>
      <c r="E534" s="246" t="s">
        <v>803</v>
      </c>
      <c r="F534" s="247" t="s">
        <v>804</v>
      </c>
      <c r="G534" s="248" t="s">
        <v>173</v>
      </c>
      <c r="H534" s="249">
        <v>12.24</v>
      </c>
      <c r="I534" s="250"/>
      <c r="J534" s="251">
        <f>ROUND(I534*H534,2)</f>
        <v>0</v>
      </c>
      <c r="K534" s="247" t="s">
        <v>174</v>
      </c>
      <c r="L534" s="45"/>
      <c r="M534" s="252" t="s">
        <v>1</v>
      </c>
      <c r="N534" s="253" t="s">
        <v>42</v>
      </c>
      <c r="O534" s="92"/>
      <c r="P534" s="254">
        <f>O534*H534</f>
        <v>0</v>
      </c>
      <c r="Q534" s="254">
        <v>0</v>
      </c>
      <c r="R534" s="254">
        <f>Q534*H534</f>
        <v>0</v>
      </c>
      <c r="S534" s="254">
        <v>0.02</v>
      </c>
      <c r="T534" s="255">
        <f>S534*H534</f>
        <v>0.24480000000000002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56" t="s">
        <v>266</v>
      </c>
      <c r="AT534" s="256" t="s">
        <v>170</v>
      </c>
      <c r="AU534" s="256" t="s">
        <v>92</v>
      </c>
      <c r="AY534" s="18" t="s">
        <v>168</v>
      </c>
      <c r="BE534" s="257">
        <f>IF(N534="základní",J534,0)</f>
        <v>0</v>
      </c>
      <c r="BF534" s="257">
        <f>IF(N534="snížená",J534,0)</f>
        <v>0</v>
      </c>
      <c r="BG534" s="257">
        <f>IF(N534="zákl. přenesená",J534,0)</f>
        <v>0</v>
      </c>
      <c r="BH534" s="257">
        <f>IF(N534="sníž. přenesená",J534,0)</f>
        <v>0</v>
      </c>
      <c r="BI534" s="257">
        <f>IF(N534="nulová",J534,0)</f>
        <v>0</v>
      </c>
      <c r="BJ534" s="18" t="s">
        <v>92</v>
      </c>
      <c r="BK534" s="257">
        <f>ROUND(I534*H534,2)</f>
        <v>0</v>
      </c>
      <c r="BL534" s="18" t="s">
        <v>266</v>
      </c>
      <c r="BM534" s="256" t="s">
        <v>805</v>
      </c>
    </row>
    <row r="535" spans="1:51" s="14" customFormat="1" ht="12">
      <c r="A535" s="14"/>
      <c r="B535" s="269"/>
      <c r="C535" s="270"/>
      <c r="D535" s="260" t="s">
        <v>177</v>
      </c>
      <c r="E535" s="271" t="s">
        <v>1</v>
      </c>
      <c r="F535" s="272" t="s">
        <v>806</v>
      </c>
      <c r="G535" s="270"/>
      <c r="H535" s="273">
        <v>9</v>
      </c>
      <c r="I535" s="274"/>
      <c r="J535" s="270"/>
      <c r="K535" s="270"/>
      <c r="L535" s="275"/>
      <c r="M535" s="276"/>
      <c r="N535" s="277"/>
      <c r="O535" s="277"/>
      <c r="P535" s="277"/>
      <c r="Q535" s="277"/>
      <c r="R535" s="277"/>
      <c r="S535" s="277"/>
      <c r="T535" s="278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79" t="s">
        <v>177</v>
      </c>
      <c r="AU535" s="279" t="s">
        <v>92</v>
      </c>
      <c r="AV535" s="14" t="s">
        <v>92</v>
      </c>
      <c r="AW535" s="14" t="s">
        <v>32</v>
      </c>
      <c r="AX535" s="14" t="s">
        <v>76</v>
      </c>
      <c r="AY535" s="279" t="s">
        <v>168</v>
      </c>
    </row>
    <row r="536" spans="1:51" s="14" customFormat="1" ht="12">
      <c r="A536" s="14"/>
      <c r="B536" s="269"/>
      <c r="C536" s="270"/>
      <c r="D536" s="260" t="s">
        <v>177</v>
      </c>
      <c r="E536" s="271" t="s">
        <v>1</v>
      </c>
      <c r="F536" s="272" t="s">
        <v>427</v>
      </c>
      <c r="G536" s="270"/>
      <c r="H536" s="273">
        <v>2.16</v>
      </c>
      <c r="I536" s="274"/>
      <c r="J536" s="270"/>
      <c r="K536" s="270"/>
      <c r="L536" s="275"/>
      <c r="M536" s="276"/>
      <c r="N536" s="277"/>
      <c r="O536" s="277"/>
      <c r="P536" s="277"/>
      <c r="Q536" s="277"/>
      <c r="R536" s="277"/>
      <c r="S536" s="277"/>
      <c r="T536" s="278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79" t="s">
        <v>177</v>
      </c>
      <c r="AU536" s="279" t="s">
        <v>92</v>
      </c>
      <c r="AV536" s="14" t="s">
        <v>92</v>
      </c>
      <c r="AW536" s="14" t="s">
        <v>32</v>
      </c>
      <c r="AX536" s="14" t="s">
        <v>76</v>
      </c>
      <c r="AY536" s="279" t="s">
        <v>168</v>
      </c>
    </row>
    <row r="537" spans="1:51" s="14" customFormat="1" ht="12">
      <c r="A537" s="14"/>
      <c r="B537" s="269"/>
      <c r="C537" s="270"/>
      <c r="D537" s="260" t="s">
        <v>177</v>
      </c>
      <c r="E537" s="271" t="s">
        <v>1</v>
      </c>
      <c r="F537" s="272" t="s">
        <v>426</v>
      </c>
      <c r="G537" s="270"/>
      <c r="H537" s="273">
        <v>1.08</v>
      </c>
      <c r="I537" s="274"/>
      <c r="J537" s="270"/>
      <c r="K537" s="270"/>
      <c r="L537" s="275"/>
      <c r="M537" s="276"/>
      <c r="N537" s="277"/>
      <c r="O537" s="277"/>
      <c r="P537" s="277"/>
      <c r="Q537" s="277"/>
      <c r="R537" s="277"/>
      <c r="S537" s="277"/>
      <c r="T537" s="278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79" t="s">
        <v>177</v>
      </c>
      <c r="AU537" s="279" t="s">
        <v>92</v>
      </c>
      <c r="AV537" s="14" t="s">
        <v>92</v>
      </c>
      <c r="AW537" s="14" t="s">
        <v>32</v>
      </c>
      <c r="AX537" s="14" t="s">
        <v>76</v>
      </c>
      <c r="AY537" s="279" t="s">
        <v>168</v>
      </c>
    </row>
    <row r="538" spans="1:51" s="15" customFormat="1" ht="12">
      <c r="A538" s="15"/>
      <c r="B538" s="280"/>
      <c r="C538" s="281"/>
      <c r="D538" s="260" t="s">
        <v>177</v>
      </c>
      <c r="E538" s="282" t="s">
        <v>1</v>
      </c>
      <c r="F538" s="283" t="s">
        <v>210</v>
      </c>
      <c r="G538" s="281"/>
      <c r="H538" s="284">
        <v>12.24</v>
      </c>
      <c r="I538" s="285"/>
      <c r="J538" s="281"/>
      <c r="K538" s="281"/>
      <c r="L538" s="286"/>
      <c r="M538" s="287"/>
      <c r="N538" s="288"/>
      <c r="O538" s="288"/>
      <c r="P538" s="288"/>
      <c r="Q538" s="288"/>
      <c r="R538" s="288"/>
      <c r="S538" s="288"/>
      <c r="T538" s="289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T538" s="290" t="s">
        <v>177</v>
      </c>
      <c r="AU538" s="290" t="s">
        <v>92</v>
      </c>
      <c r="AV538" s="15" t="s">
        <v>175</v>
      </c>
      <c r="AW538" s="15" t="s">
        <v>32</v>
      </c>
      <c r="AX538" s="15" t="s">
        <v>84</v>
      </c>
      <c r="AY538" s="290" t="s">
        <v>168</v>
      </c>
    </row>
    <row r="539" spans="1:65" s="2" customFormat="1" ht="21.75" customHeight="1">
      <c r="A539" s="39"/>
      <c r="B539" s="40"/>
      <c r="C539" s="245" t="s">
        <v>807</v>
      </c>
      <c r="D539" s="245" t="s">
        <v>170</v>
      </c>
      <c r="E539" s="246" t="s">
        <v>808</v>
      </c>
      <c r="F539" s="247" t="s">
        <v>809</v>
      </c>
      <c r="G539" s="248" t="s">
        <v>173</v>
      </c>
      <c r="H539" s="249">
        <v>12.24</v>
      </c>
      <c r="I539" s="250"/>
      <c r="J539" s="251">
        <f>ROUND(I539*H539,2)</f>
        <v>0</v>
      </c>
      <c r="K539" s="247" t="s">
        <v>1</v>
      </c>
      <c r="L539" s="45"/>
      <c r="M539" s="252" t="s">
        <v>1</v>
      </c>
      <c r="N539" s="253" t="s">
        <v>42</v>
      </c>
      <c r="O539" s="92"/>
      <c r="P539" s="254">
        <f>O539*H539</f>
        <v>0</v>
      </c>
      <c r="Q539" s="254">
        <v>0.00038</v>
      </c>
      <c r="R539" s="254">
        <f>Q539*H539</f>
        <v>0.0046512</v>
      </c>
      <c r="S539" s="254">
        <v>0</v>
      </c>
      <c r="T539" s="255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56" t="s">
        <v>266</v>
      </c>
      <c r="AT539" s="256" t="s">
        <v>170</v>
      </c>
      <c r="AU539" s="256" t="s">
        <v>92</v>
      </c>
      <c r="AY539" s="18" t="s">
        <v>168</v>
      </c>
      <c r="BE539" s="257">
        <f>IF(N539="základní",J539,0)</f>
        <v>0</v>
      </c>
      <c r="BF539" s="257">
        <f>IF(N539="snížená",J539,0)</f>
        <v>0</v>
      </c>
      <c r="BG539" s="257">
        <f>IF(N539="zákl. přenesená",J539,0)</f>
        <v>0</v>
      </c>
      <c r="BH539" s="257">
        <f>IF(N539="sníž. přenesená",J539,0)</f>
        <v>0</v>
      </c>
      <c r="BI539" s="257">
        <f>IF(N539="nulová",J539,0)</f>
        <v>0</v>
      </c>
      <c r="BJ539" s="18" t="s">
        <v>92</v>
      </c>
      <c r="BK539" s="257">
        <f>ROUND(I539*H539,2)</f>
        <v>0</v>
      </c>
      <c r="BL539" s="18" t="s">
        <v>266</v>
      </c>
      <c r="BM539" s="256" t="s">
        <v>810</v>
      </c>
    </row>
    <row r="540" spans="1:65" s="2" customFormat="1" ht="21.75" customHeight="1">
      <c r="A540" s="39"/>
      <c r="B540" s="40"/>
      <c r="C540" s="245" t="s">
        <v>811</v>
      </c>
      <c r="D540" s="245" t="s">
        <v>170</v>
      </c>
      <c r="E540" s="246" t="s">
        <v>812</v>
      </c>
      <c r="F540" s="247" t="s">
        <v>813</v>
      </c>
      <c r="G540" s="248" t="s">
        <v>585</v>
      </c>
      <c r="H540" s="312"/>
      <c r="I540" s="250"/>
      <c r="J540" s="251">
        <f>ROUND(I540*H540,2)</f>
        <v>0</v>
      </c>
      <c r="K540" s="247" t="s">
        <v>174</v>
      </c>
      <c r="L540" s="45"/>
      <c r="M540" s="252" t="s">
        <v>1</v>
      </c>
      <c r="N540" s="253" t="s">
        <v>42</v>
      </c>
      <c r="O540" s="92"/>
      <c r="P540" s="254">
        <f>O540*H540</f>
        <v>0</v>
      </c>
      <c r="Q540" s="254">
        <v>0</v>
      </c>
      <c r="R540" s="254">
        <f>Q540*H540</f>
        <v>0</v>
      </c>
      <c r="S540" s="254">
        <v>0</v>
      </c>
      <c r="T540" s="255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56" t="s">
        <v>266</v>
      </c>
      <c r="AT540" s="256" t="s">
        <v>170</v>
      </c>
      <c r="AU540" s="256" t="s">
        <v>92</v>
      </c>
      <c r="AY540" s="18" t="s">
        <v>168</v>
      </c>
      <c r="BE540" s="257">
        <f>IF(N540="základní",J540,0)</f>
        <v>0</v>
      </c>
      <c r="BF540" s="257">
        <f>IF(N540="snížená",J540,0)</f>
        <v>0</v>
      </c>
      <c r="BG540" s="257">
        <f>IF(N540="zákl. přenesená",J540,0)</f>
        <v>0</v>
      </c>
      <c r="BH540" s="257">
        <f>IF(N540="sníž. přenesená",J540,0)</f>
        <v>0</v>
      </c>
      <c r="BI540" s="257">
        <f>IF(N540="nulová",J540,0)</f>
        <v>0</v>
      </c>
      <c r="BJ540" s="18" t="s">
        <v>92</v>
      </c>
      <c r="BK540" s="257">
        <f>ROUND(I540*H540,2)</f>
        <v>0</v>
      </c>
      <c r="BL540" s="18" t="s">
        <v>266</v>
      </c>
      <c r="BM540" s="256" t="s">
        <v>814</v>
      </c>
    </row>
    <row r="541" spans="1:63" s="12" customFormat="1" ht="22.8" customHeight="1">
      <c r="A541" s="12"/>
      <c r="B541" s="229"/>
      <c r="C541" s="230"/>
      <c r="D541" s="231" t="s">
        <v>75</v>
      </c>
      <c r="E541" s="243" t="s">
        <v>815</v>
      </c>
      <c r="F541" s="243" t="s">
        <v>816</v>
      </c>
      <c r="G541" s="230"/>
      <c r="H541" s="230"/>
      <c r="I541" s="233"/>
      <c r="J541" s="244">
        <f>BK541</f>
        <v>0</v>
      </c>
      <c r="K541" s="230"/>
      <c r="L541" s="235"/>
      <c r="M541" s="236"/>
      <c r="N541" s="237"/>
      <c r="O541" s="237"/>
      <c r="P541" s="238">
        <f>SUM(P542:P549)</f>
        <v>0</v>
      </c>
      <c r="Q541" s="237"/>
      <c r="R541" s="238">
        <f>SUM(R542:R549)</f>
        <v>0</v>
      </c>
      <c r="S541" s="237"/>
      <c r="T541" s="239">
        <f>SUM(T542:T549)</f>
        <v>6.4306</v>
      </c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R541" s="240" t="s">
        <v>92</v>
      </c>
      <c r="AT541" s="241" t="s">
        <v>75</v>
      </c>
      <c r="AU541" s="241" t="s">
        <v>84</v>
      </c>
      <c r="AY541" s="240" t="s">
        <v>168</v>
      </c>
      <c r="BK541" s="242">
        <f>SUM(BK542:BK549)</f>
        <v>0</v>
      </c>
    </row>
    <row r="542" spans="1:65" s="2" customFormat="1" ht="21.75" customHeight="1">
      <c r="A542" s="39"/>
      <c r="B542" s="40"/>
      <c r="C542" s="245" t="s">
        <v>817</v>
      </c>
      <c r="D542" s="245" t="s">
        <v>170</v>
      </c>
      <c r="E542" s="246" t="s">
        <v>818</v>
      </c>
      <c r="F542" s="247" t="s">
        <v>819</v>
      </c>
      <c r="G542" s="248" t="s">
        <v>173</v>
      </c>
      <c r="H542" s="249">
        <v>74</v>
      </c>
      <c r="I542" s="250"/>
      <c r="J542" s="251">
        <f>ROUND(I542*H542,2)</f>
        <v>0</v>
      </c>
      <c r="K542" s="247" t="s">
        <v>174</v>
      </c>
      <c r="L542" s="45"/>
      <c r="M542" s="252" t="s">
        <v>1</v>
      </c>
      <c r="N542" s="253" t="s">
        <v>42</v>
      </c>
      <c r="O542" s="92"/>
      <c r="P542" s="254">
        <f>O542*H542</f>
        <v>0</v>
      </c>
      <c r="Q542" s="254">
        <v>0</v>
      </c>
      <c r="R542" s="254">
        <f>Q542*H542</f>
        <v>0</v>
      </c>
      <c r="S542" s="254">
        <v>0.0869</v>
      </c>
      <c r="T542" s="255">
        <f>S542*H542</f>
        <v>6.4306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56" t="s">
        <v>266</v>
      </c>
      <c r="AT542" s="256" t="s">
        <v>170</v>
      </c>
      <c r="AU542" s="256" t="s">
        <v>92</v>
      </c>
      <c r="AY542" s="18" t="s">
        <v>168</v>
      </c>
      <c r="BE542" s="257">
        <f>IF(N542="základní",J542,0)</f>
        <v>0</v>
      </c>
      <c r="BF542" s="257">
        <f>IF(N542="snížená",J542,0)</f>
        <v>0</v>
      </c>
      <c r="BG542" s="257">
        <f>IF(N542="zákl. přenesená",J542,0)</f>
        <v>0</v>
      </c>
      <c r="BH542" s="257">
        <f>IF(N542="sníž. přenesená",J542,0)</f>
        <v>0</v>
      </c>
      <c r="BI542" s="257">
        <f>IF(N542="nulová",J542,0)</f>
        <v>0</v>
      </c>
      <c r="BJ542" s="18" t="s">
        <v>92</v>
      </c>
      <c r="BK542" s="257">
        <f>ROUND(I542*H542,2)</f>
        <v>0</v>
      </c>
      <c r="BL542" s="18" t="s">
        <v>266</v>
      </c>
      <c r="BM542" s="256" t="s">
        <v>820</v>
      </c>
    </row>
    <row r="543" spans="1:51" s="13" customFormat="1" ht="12">
      <c r="A543" s="13"/>
      <c r="B543" s="258"/>
      <c r="C543" s="259"/>
      <c r="D543" s="260" t="s">
        <v>177</v>
      </c>
      <c r="E543" s="261" t="s">
        <v>1</v>
      </c>
      <c r="F543" s="262" t="s">
        <v>821</v>
      </c>
      <c r="G543" s="259"/>
      <c r="H543" s="261" t="s">
        <v>1</v>
      </c>
      <c r="I543" s="263"/>
      <c r="J543" s="259"/>
      <c r="K543" s="259"/>
      <c r="L543" s="264"/>
      <c r="M543" s="265"/>
      <c r="N543" s="266"/>
      <c r="O543" s="266"/>
      <c r="P543" s="266"/>
      <c r="Q543" s="266"/>
      <c r="R543" s="266"/>
      <c r="S543" s="266"/>
      <c r="T543" s="267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68" t="s">
        <v>177</v>
      </c>
      <c r="AU543" s="268" t="s">
        <v>92</v>
      </c>
      <c r="AV543" s="13" t="s">
        <v>84</v>
      </c>
      <c r="AW543" s="13" t="s">
        <v>32</v>
      </c>
      <c r="AX543" s="13" t="s">
        <v>76</v>
      </c>
      <c r="AY543" s="268" t="s">
        <v>168</v>
      </c>
    </row>
    <row r="544" spans="1:51" s="14" customFormat="1" ht="12">
      <c r="A544" s="14"/>
      <c r="B544" s="269"/>
      <c r="C544" s="270"/>
      <c r="D544" s="260" t="s">
        <v>177</v>
      </c>
      <c r="E544" s="271" t="s">
        <v>1</v>
      </c>
      <c r="F544" s="272" t="s">
        <v>285</v>
      </c>
      <c r="G544" s="270"/>
      <c r="H544" s="273">
        <v>26.81</v>
      </c>
      <c r="I544" s="274"/>
      <c r="J544" s="270"/>
      <c r="K544" s="270"/>
      <c r="L544" s="275"/>
      <c r="M544" s="276"/>
      <c r="N544" s="277"/>
      <c r="O544" s="277"/>
      <c r="P544" s="277"/>
      <c r="Q544" s="277"/>
      <c r="R544" s="277"/>
      <c r="S544" s="277"/>
      <c r="T544" s="278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79" t="s">
        <v>177</v>
      </c>
      <c r="AU544" s="279" t="s">
        <v>92</v>
      </c>
      <c r="AV544" s="14" t="s">
        <v>92</v>
      </c>
      <c r="AW544" s="14" t="s">
        <v>32</v>
      </c>
      <c r="AX544" s="14" t="s">
        <v>76</v>
      </c>
      <c r="AY544" s="279" t="s">
        <v>168</v>
      </c>
    </row>
    <row r="545" spans="1:51" s="14" customFormat="1" ht="12">
      <c r="A545" s="14"/>
      <c r="B545" s="269"/>
      <c r="C545" s="270"/>
      <c r="D545" s="260" t="s">
        <v>177</v>
      </c>
      <c r="E545" s="271" t="s">
        <v>1</v>
      </c>
      <c r="F545" s="272" t="s">
        <v>286</v>
      </c>
      <c r="G545" s="270"/>
      <c r="H545" s="273">
        <v>26.94</v>
      </c>
      <c r="I545" s="274"/>
      <c r="J545" s="270"/>
      <c r="K545" s="270"/>
      <c r="L545" s="275"/>
      <c r="M545" s="276"/>
      <c r="N545" s="277"/>
      <c r="O545" s="277"/>
      <c r="P545" s="277"/>
      <c r="Q545" s="277"/>
      <c r="R545" s="277"/>
      <c r="S545" s="277"/>
      <c r="T545" s="278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79" t="s">
        <v>177</v>
      </c>
      <c r="AU545" s="279" t="s">
        <v>92</v>
      </c>
      <c r="AV545" s="14" t="s">
        <v>92</v>
      </c>
      <c r="AW545" s="14" t="s">
        <v>32</v>
      </c>
      <c r="AX545" s="14" t="s">
        <v>76</v>
      </c>
      <c r="AY545" s="279" t="s">
        <v>168</v>
      </c>
    </row>
    <row r="546" spans="1:51" s="14" customFormat="1" ht="12">
      <c r="A546" s="14"/>
      <c r="B546" s="269"/>
      <c r="C546" s="270"/>
      <c r="D546" s="260" t="s">
        <v>177</v>
      </c>
      <c r="E546" s="271" t="s">
        <v>1</v>
      </c>
      <c r="F546" s="272" t="s">
        <v>287</v>
      </c>
      <c r="G546" s="270"/>
      <c r="H546" s="273">
        <v>17.96</v>
      </c>
      <c r="I546" s="274"/>
      <c r="J546" s="270"/>
      <c r="K546" s="270"/>
      <c r="L546" s="275"/>
      <c r="M546" s="276"/>
      <c r="N546" s="277"/>
      <c r="O546" s="277"/>
      <c r="P546" s="277"/>
      <c r="Q546" s="277"/>
      <c r="R546" s="277"/>
      <c r="S546" s="277"/>
      <c r="T546" s="278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79" t="s">
        <v>177</v>
      </c>
      <c r="AU546" s="279" t="s">
        <v>92</v>
      </c>
      <c r="AV546" s="14" t="s">
        <v>92</v>
      </c>
      <c r="AW546" s="14" t="s">
        <v>32</v>
      </c>
      <c r="AX546" s="14" t="s">
        <v>76</v>
      </c>
      <c r="AY546" s="279" t="s">
        <v>168</v>
      </c>
    </row>
    <row r="547" spans="1:51" s="14" customFormat="1" ht="12">
      <c r="A547" s="14"/>
      <c r="B547" s="269"/>
      <c r="C547" s="270"/>
      <c r="D547" s="260" t="s">
        <v>177</v>
      </c>
      <c r="E547" s="271" t="s">
        <v>1</v>
      </c>
      <c r="F547" s="272" t="s">
        <v>403</v>
      </c>
      <c r="G547" s="270"/>
      <c r="H547" s="273">
        <v>1.9</v>
      </c>
      <c r="I547" s="274"/>
      <c r="J547" s="270"/>
      <c r="K547" s="270"/>
      <c r="L547" s="275"/>
      <c r="M547" s="276"/>
      <c r="N547" s="277"/>
      <c r="O547" s="277"/>
      <c r="P547" s="277"/>
      <c r="Q547" s="277"/>
      <c r="R547" s="277"/>
      <c r="S547" s="277"/>
      <c r="T547" s="278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79" t="s">
        <v>177</v>
      </c>
      <c r="AU547" s="279" t="s">
        <v>92</v>
      </c>
      <c r="AV547" s="14" t="s">
        <v>92</v>
      </c>
      <c r="AW547" s="14" t="s">
        <v>32</v>
      </c>
      <c r="AX547" s="14" t="s">
        <v>76</v>
      </c>
      <c r="AY547" s="279" t="s">
        <v>168</v>
      </c>
    </row>
    <row r="548" spans="1:51" s="15" customFormat="1" ht="12">
      <c r="A548" s="15"/>
      <c r="B548" s="280"/>
      <c r="C548" s="281"/>
      <c r="D548" s="260" t="s">
        <v>177</v>
      </c>
      <c r="E548" s="282" t="s">
        <v>1</v>
      </c>
      <c r="F548" s="283" t="s">
        <v>210</v>
      </c>
      <c r="G548" s="281"/>
      <c r="H548" s="284">
        <v>73.61</v>
      </c>
      <c r="I548" s="285"/>
      <c r="J548" s="281"/>
      <c r="K548" s="281"/>
      <c r="L548" s="286"/>
      <c r="M548" s="287"/>
      <c r="N548" s="288"/>
      <c r="O548" s="288"/>
      <c r="P548" s="288"/>
      <c r="Q548" s="288"/>
      <c r="R548" s="288"/>
      <c r="S548" s="288"/>
      <c r="T548" s="289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T548" s="290" t="s">
        <v>177</v>
      </c>
      <c r="AU548" s="290" t="s">
        <v>92</v>
      </c>
      <c r="AV548" s="15" t="s">
        <v>175</v>
      </c>
      <c r="AW548" s="15" t="s">
        <v>32</v>
      </c>
      <c r="AX548" s="15" t="s">
        <v>76</v>
      </c>
      <c r="AY548" s="290" t="s">
        <v>168</v>
      </c>
    </row>
    <row r="549" spans="1:51" s="14" customFormat="1" ht="12">
      <c r="A549" s="14"/>
      <c r="B549" s="269"/>
      <c r="C549" s="270"/>
      <c r="D549" s="260" t="s">
        <v>177</v>
      </c>
      <c r="E549" s="271" t="s">
        <v>1</v>
      </c>
      <c r="F549" s="272" t="s">
        <v>404</v>
      </c>
      <c r="G549" s="270"/>
      <c r="H549" s="273">
        <v>74</v>
      </c>
      <c r="I549" s="274"/>
      <c r="J549" s="270"/>
      <c r="K549" s="270"/>
      <c r="L549" s="275"/>
      <c r="M549" s="276"/>
      <c r="N549" s="277"/>
      <c r="O549" s="277"/>
      <c r="P549" s="277"/>
      <c r="Q549" s="277"/>
      <c r="R549" s="277"/>
      <c r="S549" s="277"/>
      <c r="T549" s="278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79" t="s">
        <v>177</v>
      </c>
      <c r="AU549" s="279" t="s">
        <v>92</v>
      </c>
      <c r="AV549" s="14" t="s">
        <v>92</v>
      </c>
      <c r="AW549" s="14" t="s">
        <v>32</v>
      </c>
      <c r="AX549" s="14" t="s">
        <v>84</v>
      </c>
      <c r="AY549" s="279" t="s">
        <v>168</v>
      </c>
    </row>
    <row r="550" spans="1:63" s="12" customFormat="1" ht="22.8" customHeight="1">
      <c r="A550" s="12"/>
      <c r="B550" s="229"/>
      <c r="C550" s="230"/>
      <c r="D550" s="231" t="s">
        <v>75</v>
      </c>
      <c r="E550" s="243" t="s">
        <v>822</v>
      </c>
      <c r="F550" s="243" t="s">
        <v>823</v>
      </c>
      <c r="G550" s="230"/>
      <c r="H550" s="230"/>
      <c r="I550" s="233"/>
      <c r="J550" s="244">
        <f>BK550</f>
        <v>0</v>
      </c>
      <c r="K550" s="230"/>
      <c r="L550" s="235"/>
      <c r="M550" s="236"/>
      <c r="N550" s="237"/>
      <c r="O550" s="237"/>
      <c r="P550" s="238">
        <f>P551</f>
        <v>0</v>
      </c>
      <c r="Q550" s="237"/>
      <c r="R550" s="238">
        <f>R551</f>
        <v>0.006</v>
      </c>
      <c r="S550" s="237"/>
      <c r="T550" s="239">
        <f>T551</f>
        <v>0</v>
      </c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R550" s="240" t="s">
        <v>92</v>
      </c>
      <c r="AT550" s="241" t="s">
        <v>75</v>
      </c>
      <c r="AU550" s="241" t="s">
        <v>84</v>
      </c>
      <c r="AY550" s="240" t="s">
        <v>168</v>
      </c>
      <c r="BK550" s="242">
        <f>BK551</f>
        <v>0</v>
      </c>
    </row>
    <row r="551" spans="1:65" s="2" customFormat="1" ht="21.75" customHeight="1">
      <c r="A551" s="39"/>
      <c r="B551" s="40"/>
      <c r="C551" s="245" t="s">
        <v>676</v>
      </c>
      <c r="D551" s="245" t="s">
        <v>170</v>
      </c>
      <c r="E551" s="246" t="s">
        <v>824</v>
      </c>
      <c r="F551" s="247" t="s">
        <v>825</v>
      </c>
      <c r="G551" s="248" t="s">
        <v>173</v>
      </c>
      <c r="H551" s="249">
        <v>50</v>
      </c>
      <c r="I551" s="250"/>
      <c r="J551" s="251">
        <f>ROUND(I551*H551,2)</f>
        <v>0</v>
      </c>
      <c r="K551" s="247" t="s">
        <v>1</v>
      </c>
      <c r="L551" s="45"/>
      <c r="M551" s="252" t="s">
        <v>1</v>
      </c>
      <c r="N551" s="253" t="s">
        <v>42</v>
      </c>
      <c r="O551" s="92"/>
      <c r="P551" s="254">
        <f>O551*H551</f>
        <v>0</v>
      </c>
      <c r="Q551" s="254">
        <v>0.00012</v>
      </c>
      <c r="R551" s="254">
        <f>Q551*H551</f>
        <v>0.006</v>
      </c>
      <c r="S551" s="254">
        <v>0</v>
      </c>
      <c r="T551" s="255">
        <f>S551*H551</f>
        <v>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56" t="s">
        <v>266</v>
      </c>
      <c r="AT551" s="256" t="s">
        <v>170</v>
      </c>
      <c r="AU551" s="256" t="s">
        <v>92</v>
      </c>
      <c r="AY551" s="18" t="s">
        <v>168</v>
      </c>
      <c r="BE551" s="257">
        <f>IF(N551="základní",J551,0)</f>
        <v>0</v>
      </c>
      <c r="BF551" s="257">
        <f>IF(N551="snížená",J551,0)</f>
        <v>0</v>
      </c>
      <c r="BG551" s="257">
        <f>IF(N551="zákl. přenesená",J551,0)</f>
        <v>0</v>
      </c>
      <c r="BH551" s="257">
        <f>IF(N551="sníž. přenesená",J551,0)</f>
        <v>0</v>
      </c>
      <c r="BI551" s="257">
        <f>IF(N551="nulová",J551,0)</f>
        <v>0</v>
      </c>
      <c r="BJ551" s="18" t="s">
        <v>92</v>
      </c>
      <c r="BK551" s="257">
        <f>ROUND(I551*H551,2)</f>
        <v>0</v>
      </c>
      <c r="BL551" s="18" t="s">
        <v>266</v>
      </c>
      <c r="BM551" s="256" t="s">
        <v>826</v>
      </c>
    </row>
    <row r="552" spans="1:63" s="12" customFormat="1" ht="22.8" customHeight="1">
      <c r="A552" s="12"/>
      <c r="B552" s="229"/>
      <c r="C552" s="230"/>
      <c r="D552" s="231" t="s">
        <v>75</v>
      </c>
      <c r="E552" s="243" t="s">
        <v>827</v>
      </c>
      <c r="F552" s="243" t="s">
        <v>828</v>
      </c>
      <c r="G552" s="230"/>
      <c r="H552" s="230"/>
      <c r="I552" s="233"/>
      <c r="J552" s="244">
        <f>BK552</f>
        <v>0</v>
      </c>
      <c r="K552" s="230"/>
      <c r="L552" s="235"/>
      <c r="M552" s="236"/>
      <c r="N552" s="237"/>
      <c r="O552" s="237"/>
      <c r="P552" s="238">
        <f>SUM(P553:P571)</f>
        <v>0</v>
      </c>
      <c r="Q552" s="237"/>
      <c r="R552" s="238">
        <f>SUM(R553:R571)</f>
        <v>0.1404</v>
      </c>
      <c r="S552" s="237"/>
      <c r="T552" s="239">
        <f>SUM(T553:T571)</f>
        <v>0</v>
      </c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R552" s="240" t="s">
        <v>92</v>
      </c>
      <c r="AT552" s="241" t="s">
        <v>75</v>
      </c>
      <c r="AU552" s="241" t="s">
        <v>84</v>
      </c>
      <c r="AY552" s="240" t="s">
        <v>168</v>
      </c>
      <c r="BK552" s="242">
        <f>SUM(BK553:BK571)</f>
        <v>0</v>
      </c>
    </row>
    <row r="553" spans="1:65" s="2" customFormat="1" ht="21.75" customHeight="1">
      <c r="A553" s="39"/>
      <c r="B553" s="40"/>
      <c r="C553" s="245" t="s">
        <v>829</v>
      </c>
      <c r="D553" s="245" t="s">
        <v>170</v>
      </c>
      <c r="E553" s="246" t="s">
        <v>830</v>
      </c>
      <c r="F553" s="247" t="s">
        <v>831</v>
      </c>
      <c r="G553" s="248" t="s">
        <v>173</v>
      </c>
      <c r="H553" s="249">
        <v>270</v>
      </c>
      <c r="I553" s="250"/>
      <c r="J553" s="251">
        <f>ROUND(I553*H553,2)</f>
        <v>0</v>
      </c>
      <c r="K553" s="247" t="s">
        <v>174</v>
      </c>
      <c r="L553" s="45"/>
      <c r="M553" s="252" t="s">
        <v>1</v>
      </c>
      <c r="N553" s="253" t="s">
        <v>42</v>
      </c>
      <c r="O553" s="92"/>
      <c r="P553" s="254">
        <f>O553*H553</f>
        <v>0</v>
      </c>
      <c r="Q553" s="254">
        <v>0.0002</v>
      </c>
      <c r="R553" s="254">
        <f>Q553*H553</f>
        <v>0.054</v>
      </c>
      <c r="S553" s="254">
        <v>0</v>
      </c>
      <c r="T553" s="255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56" t="s">
        <v>266</v>
      </c>
      <c r="AT553" s="256" t="s">
        <v>170</v>
      </c>
      <c r="AU553" s="256" t="s">
        <v>92</v>
      </c>
      <c r="AY553" s="18" t="s">
        <v>168</v>
      </c>
      <c r="BE553" s="257">
        <f>IF(N553="základní",J553,0)</f>
        <v>0</v>
      </c>
      <c r="BF553" s="257">
        <f>IF(N553="snížená",J553,0)</f>
        <v>0</v>
      </c>
      <c r="BG553" s="257">
        <f>IF(N553="zákl. přenesená",J553,0)</f>
        <v>0</v>
      </c>
      <c r="BH553" s="257">
        <f>IF(N553="sníž. přenesená",J553,0)</f>
        <v>0</v>
      </c>
      <c r="BI553" s="257">
        <f>IF(N553="nulová",J553,0)</f>
        <v>0</v>
      </c>
      <c r="BJ553" s="18" t="s">
        <v>92</v>
      </c>
      <c r="BK553" s="257">
        <f>ROUND(I553*H553,2)</f>
        <v>0</v>
      </c>
      <c r="BL553" s="18" t="s">
        <v>266</v>
      </c>
      <c r="BM553" s="256" t="s">
        <v>832</v>
      </c>
    </row>
    <row r="554" spans="1:65" s="2" customFormat="1" ht="21.75" customHeight="1">
      <c r="A554" s="39"/>
      <c r="B554" s="40"/>
      <c r="C554" s="245" t="s">
        <v>833</v>
      </c>
      <c r="D554" s="245" t="s">
        <v>170</v>
      </c>
      <c r="E554" s="246" t="s">
        <v>834</v>
      </c>
      <c r="F554" s="247" t="s">
        <v>835</v>
      </c>
      <c r="G554" s="248" t="s">
        <v>173</v>
      </c>
      <c r="H554" s="249">
        <v>270</v>
      </c>
      <c r="I554" s="250"/>
      <c r="J554" s="251">
        <f>ROUND(I554*H554,2)</f>
        <v>0</v>
      </c>
      <c r="K554" s="247" t="s">
        <v>174</v>
      </c>
      <c r="L554" s="45"/>
      <c r="M554" s="252" t="s">
        <v>1</v>
      </c>
      <c r="N554" s="253" t="s">
        <v>42</v>
      </c>
      <c r="O554" s="92"/>
      <c r="P554" s="254">
        <f>O554*H554</f>
        <v>0</v>
      </c>
      <c r="Q554" s="254">
        <v>0.00032</v>
      </c>
      <c r="R554" s="254">
        <f>Q554*H554</f>
        <v>0.0864</v>
      </c>
      <c r="S554" s="254">
        <v>0</v>
      </c>
      <c r="T554" s="255">
        <f>S554*H554</f>
        <v>0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256" t="s">
        <v>266</v>
      </c>
      <c r="AT554" s="256" t="s">
        <v>170</v>
      </c>
      <c r="AU554" s="256" t="s">
        <v>92</v>
      </c>
      <c r="AY554" s="18" t="s">
        <v>168</v>
      </c>
      <c r="BE554" s="257">
        <f>IF(N554="základní",J554,0)</f>
        <v>0</v>
      </c>
      <c r="BF554" s="257">
        <f>IF(N554="snížená",J554,0)</f>
        <v>0</v>
      </c>
      <c r="BG554" s="257">
        <f>IF(N554="zákl. přenesená",J554,0)</f>
        <v>0</v>
      </c>
      <c r="BH554" s="257">
        <f>IF(N554="sníž. přenesená",J554,0)</f>
        <v>0</v>
      </c>
      <c r="BI554" s="257">
        <f>IF(N554="nulová",J554,0)</f>
        <v>0</v>
      </c>
      <c r="BJ554" s="18" t="s">
        <v>92</v>
      </c>
      <c r="BK554" s="257">
        <f>ROUND(I554*H554,2)</f>
        <v>0</v>
      </c>
      <c r="BL554" s="18" t="s">
        <v>266</v>
      </c>
      <c r="BM554" s="256" t="s">
        <v>836</v>
      </c>
    </row>
    <row r="555" spans="1:51" s="14" customFormat="1" ht="12">
      <c r="A555" s="14"/>
      <c r="B555" s="269"/>
      <c r="C555" s="270"/>
      <c r="D555" s="260" t="s">
        <v>177</v>
      </c>
      <c r="E555" s="271" t="s">
        <v>1</v>
      </c>
      <c r="F555" s="272" t="s">
        <v>837</v>
      </c>
      <c r="G555" s="270"/>
      <c r="H555" s="273">
        <v>21.6</v>
      </c>
      <c r="I555" s="274"/>
      <c r="J555" s="270"/>
      <c r="K555" s="270"/>
      <c r="L555" s="275"/>
      <c r="M555" s="276"/>
      <c r="N555" s="277"/>
      <c r="O555" s="277"/>
      <c r="P555" s="277"/>
      <c r="Q555" s="277"/>
      <c r="R555" s="277"/>
      <c r="S555" s="277"/>
      <c r="T555" s="278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79" t="s">
        <v>177</v>
      </c>
      <c r="AU555" s="279" t="s">
        <v>92</v>
      </c>
      <c r="AV555" s="14" t="s">
        <v>92</v>
      </c>
      <c r="AW555" s="14" t="s">
        <v>32</v>
      </c>
      <c r="AX555" s="14" t="s">
        <v>76</v>
      </c>
      <c r="AY555" s="279" t="s">
        <v>168</v>
      </c>
    </row>
    <row r="556" spans="1:51" s="14" customFormat="1" ht="12">
      <c r="A556" s="14"/>
      <c r="B556" s="269"/>
      <c r="C556" s="270"/>
      <c r="D556" s="260" t="s">
        <v>177</v>
      </c>
      <c r="E556" s="271" t="s">
        <v>1</v>
      </c>
      <c r="F556" s="272" t="s">
        <v>838</v>
      </c>
      <c r="G556" s="270"/>
      <c r="H556" s="273">
        <v>7.8</v>
      </c>
      <c r="I556" s="274"/>
      <c r="J556" s="270"/>
      <c r="K556" s="270"/>
      <c r="L556" s="275"/>
      <c r="M556" s="276"/>
      <c r="N556" s="277"/>
      <c r="O556" s="277"/>
      <c r="P556" s="277"/>
      <c r="Q556" s="277"/>
      <c r="R556" s="277"/>
      <c r="S556" s="277"/>
      <c r="T556" s="278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79" t="s">
        <v>177</v>
      </c>
      <c r="AU556" s="279" t="s">
        <v>92</v>
      </c>
      <c r="AV556" s="14" t="s">
        <v>92</v>
      </c>
      <c r="AW556" s="14" t="s">
        <v>32</v>
      </c>
      <c r="AX556" s="14" t="s">
        <v>76</v>
      </c>
      <c r="AY556" s="279" t="s">
        <v>168</v>
      </c>
    </row>
    <row r="557" spans="1:51" s="14" customFormat="1" ht="12">
      <c r="A557" s="14"/>
      <c r="B557" s="269"/>
      <c r="C557" s="270"/>
      <c r="D557" s="260" t="s">
        <v>177</v>
      </c>
      <c r="E557" s="271" t="s">
        <v>1</v>
      </c>
      <c r="F557" s="272" t="s">
        <v>839</v>
      </c>
      <c r="G557" s="270"/>
      <c r="H557" s="273">
        <v>19.8</v>
      </c>
      <c r="I557" s="274"/>
      <c r="J557" s="270"/>
      <c r="K557" s="270"/>
      <c r="L557" s="275"/>
      <c r="M557" s="276"/>
      <c r="N557" s="277"/>
      <c r="O557" s="277"/>
      <c r="P557" s="277"/>
      <c r="Q557" s="277"/>
      <c r="R557" s="277"/>
      <c r="S557" s="277"/>
      <c r="T557" s="278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79" t="s">
        <v>177</v>
      </c>
      <c r="AU557" s="279" t="s">
        <v>92</v>
      </c>
      <c r="AV557" s="14" t="s">
        <v>92</v>
      </c>
      <c r="AW557" s="14" t="s">
        <v>32</v>
      </c>
      <c r="AX557" s="14" t="s">
        <v>76</v>
      </c>
      <c r="AY557" s="279" t="s">
        <v>168</v>
      </c>
    </row>
    <row r="558" spans="1:51" s="14" customFormat="1" ht="12">
      <c r="A558" s="14"/>
      <c r="B558" s="269"/>
      <c r="C558" s="270"/>
      <c r="D558" s="260" t="s">
        <v>177</v>
      </c>
      <c r="E558" s="271" t="s">
        <v>1</v>
      </c>
      <c r="F558" s="272" t="s">
        <v>840</v>
      </c>
      <c r="G558" s="270"/>
      <c r="H558" s="273">
        <v>4.94</v>
      </c>
      <c r="I558" s="274"/>
      <c r="J558" s="270"/>
      <c r="K558" s="270"/>
      <c r="L558" s="275"/>
      <c r="M558" s="276"/>
      <c r="N558" s="277"/>
      <c r="O558" s="277"/>
      <c r="P558" s="277"/>
      <c r="Q558" s="277"/>
      <c r="R558" s="277"/>
      <c r="S558" s="277"/>
      <c r="T558" s="278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79" t="s">
        <v>177</v>
      </c>
      <c r="AU558" s="279" t="s">
        <v>92</v>
      </c>
      <c r="AV558" s="14" t="s">
        <v>92</v>
      </c>
      <c r="AW558" s="14" t="s">
        <v>32</v>
      </c>
      <c r="AX558" s="14" t="s">
        <v>76</v>
      </c>
      <c r="AY558" s="279" t="s">
        <v>168</v>
      </c>
    </row>
    <row r="559" spans="1:51" s="14" customFormat="1" ht="12">
      <c r="A559" s="14"/>
      <c r="B559" s="269"/>
      <c r="C559" s="270"/>
      <c r="D559" s="260" t="s">
        <v>177</v>
      </c>
      <c r="E559" s="271" t="s">
        <v>1</v>
      </c>
      <c r="F559" s="272" t="s">
        <v>841</v>
      </c>
      <c r="G559" s="270"/>
      <c r="H559" s="273">
        <v>4.8</v>
      </c>
      <c r="I559" s="274"/>
      <c r="J559" s="270"/>
      <c r="K559" s="270"/>
      <c r="L559" s="275"/>
      <c r="M559" s="276"/>
      <c r="N559" s="277"/>
      <c r="O559" s="277"/>
      <c r="P559" s="277"/>
      <c r="Q559" s="277"/>
      <c r="R559" s="277"/>
      <c r="S559" s="277"/>
      <c r="T559" s="278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79" t="s">
        <v>177</v>
      </c>
      <c r="AU559" s="279" t="s">
        <v>92</v>
      </c>
      <c r="AV559" s="14" t="s">
        <v>92</v>
      </c>
      <c r="AW559" s="14" t="s">
        <v>32</v>
      </c>
      <c r="AX559" s="14" t="s">
        <v>76</v>
      </c>
      <c r="AY559" s="279" t="s">
        <v>168</v>
      </c>
    </row>
    <row r="560" spans="1:51" s="14" customFormat="1" ht="12">
      <c r="A560" s="14"/>
      <c r="B560" s="269"/>
      <c r="C560" s="270"/>
      <c r="D560" s="260" t="s">
        <v>177</v>
      </c>
      <c r="E560" s="271" t="s">
        <v>1</v>
      </c>
      <c r="F560" s="272" t="s">
        <v>842</v>
      </c>
      <c r="G560" s="270"/>
      <c r="H560" s="273">
        <v>32.4</v>
      </c>
      <c r="I560" s="274"/>
      <c r="J560" s="270"/>
      <c r="K560" s="270"/>
      <c r="L560" s="275"/>
      <c r="M560" s="276"/>
      <c r="N560" s="277"/>
      <c r="O560" s="277"/>
      <c r="P560" s="277"/>
      <c r="Q560" s="277"/>
      <c r="R560" s="277"/>
      <c r="S560" s="277"/>
      <c r="T560" s="278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79" t="s">
        <v>177</v>
      </c>
      <c r="AU560" s="279" t="s">
        <v>92</v>
      </c>
      <c r="AV560" s="14" t="s">
        <v>92</v>
      </c>
      <c r="AW560" s="14" t="s">
        <v>32</v>
      </c>
      <c r="AX560" s="14" t="s">
        <v>76</v>
      </c>
      <c r="AY560" s="279" t="s">
        <v>168</v>
      </c>
    </row>
    <row r="561" spans="1:51" s="14" customFormat="1" ht="12">
      <c r="A561" s="14"/>
      <c r="B561" s="269"/>
      <c r="C561" s="270"/>
      <c r="D561" s="260" t="s">
        <v>177</v>
      </c>
      <c r="E561" s="271" t="s">
        <v>1</v>
      </c>
      <c r="F561" s="272" t="s">
        <v>843</v>
      </c>
      <c r="G561" s="270"/>
      <c r="H561" s="273">
        <v>21.6</v>
      </c>
      <c r="I561" s="274"/>
      <c r="J561" s="270"/>
      <c r="K561" s="270"/>
      <c r="L561" s="275"/>
      <c r="M561" s="276"/>
      <c r="N561" s="277"/>
      <c r="O561" s="277"/>
      <c r="P561" s="277"/>
      <c r="Q561" s="277"/>
      <c r="R561" s="277"/>
      <c r="S561" s="277"/>
      <c r="T561" s="278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79" t="s">
        <v>177</v>
      </c>
      <c r="AU561" s="279" t="s">
        <v>92</v>
      </c>
      <c r="AV561" s="14" t="s">
        <v>92</v>
      </c>
      <c r="AW561" s="14" t="s">
        <v>32</v>
      </c>
      <c r="AX561" s="14" t="s">
        <v>76</v>
      </c>
      <c r="AY561" s="279" t="s">
        <v>168</v>
      </c>
    </row>
    <row r="562" spans="1:51" s="14" customFormat="1" ht="12">
      <c r="A562" s="14"/>
      <c r="B562" s="269"/>
      <c r="C562" s="270"/>
      <c r="D562" s="260" t="s">
        <v>177</v>
      </c>
      <c r="E562" s="271" t="s">
        <v>1</v>
      </c>
      <c r="F562" s="272" t="s">
        <v>844</v>
      </c>
      <c r="G562" s="270"/>
      <c r="H562" s="273">
        <v>14.82</v>
      </c>
      <c r="I562" s="274"/>
      <c r="J562" s="270"/>
      <c r="K562" s="270"/>
      <c r="L562" s="275"/>
      <c r="M562" s="276"/>
      <c r="N562" s="277"/>
      <c r="O562" s="277"/>
      <c r="P562" s="277"/>
      <c r="Q562" s="277"/>
      <c r="R562" s="277"/>
      <c r="S562" s="277"/>
      <c r="T562" s="278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79" t="s">
        <v>177</v>
      </c>
      <c r="AU562" s="279" t="s">
        <v>92</v>
      </c>
      <c r="AV562" s="14" t="s">
        <v>92</v>
      </c>
      <c r="AW562" s="14" t="s">
        <v>32</v>
      </c>
      <c r="AX562" s="14" t="s">
        <v>76</v>
      </c>
      <c r="AY562" s="279" t="s">
        <v>168</v>
      </c>
    </row>
    <row r="563" spans="1:51" s="14" customFormat="1" ht="12">
      <c r="A563" s="14"/>
      <c r="B563" s="269"/>
      <c r="C563" s="270"/>
      <c r="D563" s="260" t="s">
        <v>177</v>
      </c>
      <c r="E563" s="271" t="s">
        <v>1</v>
      </c>
      <c r="F563" s="272" t="s">
        <v>845</v>
      </c>
      <c r="G563" s="270"/>
      <c r="H563" s="273">
        <v>19.2</v>
      </c>
      <c r="I563" s="274"/>
      <c r="J563" s="270"/>
      <c r="K563" s="270"/>
      <c r="L563" s="275"/>
      <c r="M563" s="276"/>
      <c r="N563" s="277"/>
      <c r="O563" s="277"/>
      <c r="P563" s="277"/>
      <c r="Q563" s="277"/>
      <c r="R563" s="277"/>
      <c r="S563" s="277"/>
      <c r="T563" s="278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79" t="s">
        <v>177</v>
      </c>
      <c r="AU563" s="279" t="s">
        <v>92</v>
      </c>
      <c r="AV563" s="14" t="s">
        <v>92</v>
      </c>
      <c r="AW563" s="14" t="s">
        <v>32</v>
      </c>
      <c r="AX563" s="14" t="s">
        <v>76</v>
      </c>
      <c r="AY563" s="279" t="s">
        <v>168</v>
      </c>
    </row>
    <row r="564" spans="1:51" s="14" customFormat="1" ht="12">
      <c r="A564" s="14"/>
      <c r="B564" s="269"/>
      <c r="C564" s="270"/>
      <c r="D564" s="260" t="s">
        <v>177</v>
      </c>
      <c r="E564" s="271" t="s">
        <v>1</v>
      </c>
      <c r="F564" s="272" t="s">
        <v>846</v>
      </c>
      <c r="G564" s="270"/>
      <c r="H564" s="273">
        <v>14.4</v>
      </c>
      <c r="I564" s="274"/>
      <c r="J564" s="270"/>
      <c r="K564" s="270"/>
      <c r="L564" s="275"/>
      <c r="M564" s="276"/>
      <c r="N564" s="277"/>
      <c r="O564" s="277"/>
      <c r="P564" s="277"/>
      <c r="Q564" s="277"/>
      <c r="R564" s="277"/>
      <c r="S564" s="277"/>
      <c r="T564" s="278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79" t="s">
        <v>177</v>
      </c>
      <c r="AU564" s="279" t="s">
        <v>92</v>
      </c>
      <c r="AV564" s="14" t="s">
        <v>92</v>
      </c>
      <c r="AW564" s="14" t="s">
        <v>32</v>
      </c>
      <c r="AX564" s="14" t="s">
        <v>76</v>
      </c>
      <c r="AY564" s="279" t="s">
        <v>168</v>
      </c>
    </row>
    <row r="565" spans="1:51" s="14" customFormat="1" ht="12">
      <c r="A565" s="14"/>
      <c r="B565" s="269"/>
      <c r="C565" s="270"/>
      <c r="D565" s="260" t="s">
        <v>177</v>
      </c>
      <c r="E565" s="271" t="s">
        <v>1</v>
      </c>
      <c r="F565" s="272" t="s">
        <v>847</v>
      </c>
      <c r="G565" s="270"/>
      <c r="H565" s="273">
        <v>29.7</v>
      </c>
      <c r="I565" s="274"/>
      <c r="J565" s="270"/>
      <c r="K565" s="270"/>
      <c r="L565" s="275"/>
      <c r="M565" s="276"/>
      <c r="N565" s="277"/>
      <c r="O565" s="277"/>
      <c r="P565" s="277"/>
      <c r="Q565" s="277"/>
      <c r="R565" s="277"/>
      <c r="S565" s="277"/>
      <c r="T565" s="278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79" t="s">
        <v>177</v>
      </c>
      <c r="AU565" s="279" t="s">
        <v>92</v>
      </c>
      <c r="AV565" s="14" t="s">
        <v>92</v>
      </c>
      <c r="AW565" s="14" t="s">
        <v>32</v>
      </c>
      <c r="AX565" s="14" t="s">
        <v>76</v>
      </c>
      <c r="AY565" s="279" t="s">
        <v>168</v>
      </c>
    </row>
    <row r="566" spans="1:51" s="14" customFormat="1" ht="12">
      <c r="A566" s="14"/>
      <c r="B566" s="269"/>
      <c r="C566" s="270"/>
      <c r="D566" s="260" t="s">
        <v>177</v>
      </c>
      <c r="E566" s="271" t="s">
        <v>1</v>
      </c>
      <c r="F566" s="272" t="s">
        <v>848</v>
      </c>
      <c r="G566" s="270"/>
      <c r="H566" s="273">
        <v>9.6</v>
      </c>
      <c r="I566" s="274"/>
      <c r="J566" s="270"/>
      <c r="K566" s="270"/>
      <c r="L566" s="275"/>
      <c r="M566" s="276"/>
      <c r="N566" s="277"/>
      <c r="O566" s="277"/>
      <c r="P566" s="277"/>
      <c r="Q566" s="277"/>
      <c r="R566" s="277"/>
      <c r="S566" s="277"/>
      <c r="T566" s="278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79" t="s">
        <v>177</v>
      </c>
      <c r="AU566" s="279" t="s">
        <v>92</v>
      </c>
      <c r="AV566" s="14" t="s">
        <v>92</v>
      </c>
      <c r="AW566" s="14" t="s">
        <v>32</v>
      </c>
      <c r="AX566" s="14" t="s">
        <v>76</v>
      </c>
      <c r="AY566" s="279" t="s">
        <v>168</v>
      </c>
    </row>
    <row r="567" spans="1:51" s="14" customFormat="1" ht="12">
      <c r="A567" s="14"/>
      <c r="B567" s="269"/>
      <c r="C567" s="270"/>
      <c r="D567" s="260" t="s">
        <v>177</v>
      </c>
      <c r="E567" s="271" t="s">
        <v>1</v>
      </c>
      <c r="F567" s="272" t="s">
        <v>849</v>
      </c>
      <c r="G567" s="270"/>
      <c r="H567" s="273">
        <v>10.8</v>
      </c>
      <c r="I567" s="274"/>
      <c r="J567" s="270"/>
      <c r="K567" s="270"/>
      <c r="L567" s="275"/>
      <c r="M567" s="276"/>
      <c r="N567" s="277"/>
      <c r="O567" s="277"/>
      <c r="P567" s="277"/>
      <c r="Q567" s="277"/>
      <c r="R567" s="277"/>
      <c r="S567" s="277"/>
      <c r="T567" s="278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79" t="s">
        <v>177</v>
      </c>
      <c r="AU567" s="279" t="s">
        <v>92</v>
      </c>
      <c r="AV567" s="14" t="s">
        <v>92</v>
      </c>
      <c r="AW567" s="14" t="s">
        <v>32</v>
      </c>
      <c r="AX567" s="14" t="s">
        <v>76</v>
      </c>
      <c r="AY567" s="279" t="s">
        <v>168</v>
      </c>
    </row>
    <row r="568" spans="1:51" s="14" customFormat="1" ht="12">
      <c r="A568" s="14"/>
      <c r="B568" s="269"/>
      <c r="C568" s="270"/>
      <c r="D568" s="260" t="s">
        <v>177</v>
      </c>
      <c r="E568" s="271" t="s">
        <v>1</v>
      </c>
      <c r="F568" s="272" t="s">
        <v>850</v>
      </c>
      <c r="G568" s="270"/>
      <c r="H568" s="273">
        <v>48.6</v>
      </c>
      <c r="I568" s="274"/>
      <c r="J568" s="270"/>
      <c r="K568" s="270"/>
      <c r="L568" s="275"/>
      <c r="M568" s="276"/>
      <c r="N568" s="277"/>
      <c r="O568" s="277"/>
      <c r="P568" s="277"/>
      <c r="Q568" s="277"/>
      <c r="R568" s="277"/>
      <c r="S568" s="277"/>
      <c r="T568" s="278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79" t="s">
        <v>177</v>
      </c>
      <c r="AU568" s="279" t="s">
        <v>92</v>
      </c>
      <c r="AV568" s="14" t="s">
        <v>92</v>
      </c>
      <c r="AW568" s="14" t="s">
        <v>32</v>
      </c>
      <c r="AX568" s="14" t="s">
        <v>76</v>
      </c>
      <c r="AY568" s="279" t="s">
        <v>168</v>
      </c>
    </row>
    <row r="569" spans="1:51" s="14" customFormat="1" ht="12">
      <c r="A569" s="14"/>
      <c r="B569" s="269"/>
      <c r="C569" s="270"/>
      <c r="D569" s="260" t="s">
        <v>177</v>
      </c>
      <c r="E569" s="271" t="s">
        <v>1</v>
      </c>
      <c r="F569" s="272" t="s">
        <v>851</v>
      </c>
      <c r="G569" s="270"/>
      <c r="H569" s="273">
        <v>9.88</v>
      </c>
      <c r="I569" s="274"/>
      <c r="J569" s="270"/>
      <c r="K569" s="270"/>
      <c r="L569" s="275"/>
      <c r="M569" s="276"/>
      <c r="N569" s="277"/>
      <c r="O569" s="277"/>
      <c r="P569" s="277"/>
      <c r="Q569" s="277"/>
      <c r="R569" s="277"/>
      <c r="S569" s="277"/>
      <c r="T569" s="278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79" t="s">
        <v>177</v>
      </c>
      <c r="AU569" s="279" t="s">
        <v>92</v>
      </c>
      <c r="AV569" s="14" t="s">
        <v>92</v>
      </c>
      <c r="AW569" s="14" t="s">
        <v>32</v>
      </c>
      <c r="AX569" s="14" t="s">
        <v>76</v>
      </c>
      <c r="AY569" s="279" t="s">
        <v>168</v>
      </c>
    </row>
    <row r="570" spans="1:51" s="15" customFormat="1" ht="12">
      <c r="A570" s="15"/>
      <c r="B570" s="280"/>
      <c r="C570" s="281"/>
      <c r="D570" s="260" t="s">
        <v>177</v>
      </c>
      <c r="E570" s="282" t="s">
        <v>1</v>
      </c>
      <c r="F570" s="283" t="s">
        <v>210</v>
      </c>
      <c r="G570" s="281"/>
      <c r="H570" s="284">
        <v>269.94</v>
      </c>
      <c r="I570" s="285"/>
      <c r="J570" s="281"/>
      <c r="K570" s="281"/>
      <c r="L570" s="286"/>
      <c r="M570" s="287"/>
      <c r="N570" s="288"/>
      <c r="O570" s="288"/>
      <c r="P570" s="288"/>
      <c r="Q570" s="288"/>
      <c r="R570" s="288"/>
      <c r="S570" s="288"/>
      <c r="T570" s="289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T570" s="290" t="s">
        <v>177</v>
      </c>
      <c r="AU570" s="290" t="s">
        <v>92</v>
      </c>
      <c r="AV570" s="15" t="s">
        <v>175</v>
      </c>
      <c r="AW570" s="15" t="s">
        <v>32</v>
      </c>
      <c r="AX570" s="15" t="s">
        <v>76</v>
      </c>
      <c r="AY570" s="290" t="s">
        <v>168</v>
      </c>
    </row>
    <row r="571" spans="1:51" s="14" customFormat="1" ht="12">
      <c r="A571" s="14"/>
      <c r="B571" s="269"/>
      <c r="C571" s="270"/>
      <c r="D571" s="260" t="s">
        <v>177</v>
      </c>
      <c r="E571" s="271" t="s">
        <v>1</v>
      </c>
      <c r="F571" s="272" t="s">
        <v>852</v>
      </c>
      <c r="G571" s="270"/>
      <c r="H571" s="273">
        <v>270</v>
      </c>
      <c r="I571" s="274"/>
      <c r="J571" s="270"/>
      <c r="K571" s="270"/>
      <c r="L571" s="275"/>
      <c r="M571" s="276"/>
      <c r="N571" s="277"/>
      <c r="O571" s="277"/>
      <c r="P571" s="277"/>
      <c r="Q571" s="277"/>
      <c r="R571" s="277"/>
      <c r="S571" s="277"/>
      <c r="T571" s="278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79" t="s">
        <v>177</v>
      </c>
      <c r="AU571" s="279" t="s">
        <v>92</v>
      </c>
      <c r="AV571" s="14" t="s">
        <v>92</v>
      </c>
      <c r="AW571" s="14" t="s">
        <v>32</v>
      </c>
      <c r="AX571" s="14" t="s">
        <v>84</v>
      </c>
      <c r="AY571" s="279" t="s">
        <v>168</v>
      </c>
    </row>
    <row r="572" spans="1:63" s="12" customFormat="1" ht="25.9" customHeight="1">
      <c r="A572" s="12"/>
      <c r="B572" s="229"/>
      <c r="C572" s="230"/>
      <c r="D572" s="231" t="s">
        <v>75</v>
      </c>
      <c r="E572" s="232" t="s">
        <v>853</v>
      </c>
      <c r="F572" s="232" t="s">
        <v>110</v>
      </c>
      <c r="G572" s="230"/>
      <c r="H572" s="230"/>
      <c r="I572" s="233"/>
      <c r="J572" s="234">
        <f>BK572</f>
        <v>0</v>
      </c>
      <c r="K572" s="230"/>
      <c r="L572" s="235"/>
      <c r="M572" s="236"/>
      <c r="N572" s="237"/>
      <c r="O572" s="237"/>
      <c r="P572" s="238">
        <f>P573</f>
        <v>0</v>
      </c>
      <c r="Q572" s="237"/>
      <c r="R572" s="238">
        <f>R573</f>
        <v>0</v>
      </c>
      <c r="S572" s="237"/>
      <c r="T572" s="239">
        <f>T573</f>
        <v>0</v>
      </c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R572" s="240" t="s">
        <v>194</v>
      </c>
      <c r="AT572" s="241" t="s">
        <v>75</v>
      </c>
      <c r="AU572" s="241" t="s">
        <v>76</v>
      </c>
      <c r="AY572" s="240" t="s">
        <v>168</v>
      </c>
      <c r="BK572" s="242">
        <f>BK573</f>
        <v>0</v>
      </c>
    </row>
    <row r="573" spans="1:63" s="12" customFormat="1" ht="22.8" customHeight="1">
      <c r="A573" s="12"/>
      <c r="B573" s="229"/>
      <c r="C573" s="230"/>
      <c r="D573" s="231" t="s">
        <v>75</v>
      </c>
      <c r="E573" s="243" t="s">
        <v>854</v>
      </c>
      <c r="F573" s="243" t="s">
        <v>855</v>
      </c>
      <c r="G573" s="230"/>
      <c r="H573" s="230"/>
      <c r="I573" s="233"/>
      <c r="J573" s="244">
        <f>BK573</f>
        <v>0</v>
      </c>
      <c r="K573" s="230"/>
      <c r="L573" s="235"/>
      <c r="M573" s="236"/>
      <c r="N573" s="237"/>
      <c r="O573" s="237"/>
      <c r="P573" s="238">
        <f>P574</f>
        <v>0</v>
      </c>
      <c r="Q573" s="237"/>
      <c r="R573" s="238">
        <f>R574</f>
        <v>0</v>
      </c>
      <c r="S573" s="237"/>
      <c r="T573" s="239">
        <f>T574</f>
        <v>0</v>
      </c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R573" s="240" t="s">
        <v>194</v>
      </c>
      <c r="AT573" s="241" t="s">
        <v>75</v>
      </c>
      <c r="AU573" s="241" t="s">
        <v>84</v>
      </c>
      <c r="AY573" s="240" t="s">
        <v>168</v>
      </c>
      <c r="BK573" s="242">
        <f>BK574</f>
        <v>0</v>
      </c>
    </row>
    <row r="574" spans="1:65" s="2" customFormat="1" ht="16.5" customHeight="1">
      <c r="A574" s="39"/>
      <c r="B574" s="40"/>
      <c r="C574" s="245" t="s">
        <v>856</v>
      </c>
      <c r="D574" s="245" t="s">
        <v>170</v>
      </c>
      <c r="E574" s="246" t="s">
        <v>857</v>
      </c>
      <c r="F574" s="247" t="s">
        <v>858</v>
      </c>
      <c r="G574" s="248" t="s">
        <v>501</v>
      </c>
      <c r="H574" s="249">
        <v>1</v>
      </c>
      <c r="I574" s="250"/>
      <c r="J574" s="251">
        <f>ROUND(I574*H574,2)</f>
        <v>0</v>
      </c>
      <c r="K574" s="247" t="s">
        <v>174</v>
      </c>
      <c r="L574" s="45"/>
      <c r="M574" s="313" t="s">
        <v>1</v>
      </c>
      <c r="N574" s="314" t="s">
        <v>42</v>
      </c>
      <c r="O574" s="315"/>
      <c r="P574" s="316">
        <f>O574*H574</f>
        <v>0</v>
      </c>
      <c r="Q574" s="316">
        <v>0</v>
      </c>
      <c r="R574" s="316">
        <f>Q574*H574</f>
        <v>0</v>
      </c>
      <c r="S574" s="316">
        <v>0</v>
      </c>
      <c r="T574" s="317">
        <f>S574*H574</f>
        <v>0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256" t="s">
        <v>859</v>
      </c>
      <c r="AT574" s="256" t="s">
        <v>170</v>
      </c>
      <c r="AU574" s="256" t="s">
        <v>92</v>
      </c>
      <c r="AY574" s="18" t="s">
        <v>168</v>
      </c>
      <c r="BE574" s="257">
        <f>IF(N574="základní",J574,0)</f>
        <v>0</v>
      </c>
      <c r="BF574" s="257">
        <f>IF(N574="snížená",J574,0)</f>
        <v>0</v>
      </c>
      <c r="BG574" s="257">
        <f>IF(N574="zákl. přenesená",J574,0)</f>
        <v>0</v>
      </c>
      <c r="BH574" s="257">
        <f>IF(N574="sníž. přenesená",J574,0)</f>
        <v>0</v>
      </c>
      <c r="BI574" s="257">
        <f>IF(N574="nulová",J574,0)</f>
        <v>0</v>
      </c>
      <c r="BJ574" s="18" t="s">
        <v>92</v>
      </c>
      <c r="BK574" s="257">
        <f>ROUND(I574*H574,2)</f>
        <v>0</v>
      </c>
      <c r="BL574" s="18" t="s">
        <v>859</v>
      </c>
      <c r="BM574" s="256" t="s">
        <v>860</v>
      </c>
    </row>
    <row r="575" spans="1:31" s="2" customFormat="1" ht="6.95" customHeight="1">
      <c r="A575" s="39"/>
      <c r="B575" s="67"/>
      <c r="C575" s="68"/>
      <c r="D575" s="68"/>
      <c r="E575" s="68"/>
      <c r="F575" s="68"/>
      <c r="G575" s="68"/>
      <c r="H575" s="68"/>
      <c r="I575" s="194"/>
      <c r="J575" s="68"/>
      <c r="K575" s="68"/>
      <c r="L575" s="45"/>
      <c r="M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</row>
  </sheetData>
  <sheetProtection password="CC35" sheet="1" objects="1" scenarios="1" formatColumns="0" formatRows="0" autoFilter="0"/>
  <autoFilter ref="C134:K574"/>
  <mergeCells count="9">
    <mergeCell ref="E7:H7"/>
    <mergeCell ref="E9:H9"/>
    <mergeCell ref="E18:H18"/>
    <mergeCell ref="E27:H27"/>
    <mergeCell ref="E85:H85"/>
    <mergeCell ref="E87:H87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1"/>
      <c r="J3" s="150"/>
      <c r="K3" s="150"/>
      <c r="L3" s="21"/>
      <c r="AT3" s="18" t="s">
        <v>84</v>
      </c>
    </row>
    <row r="4" spans="2:46" s="1" customFormat="1" ht="24.95" customHeight="1">
      <c r="B4" s="21"/>
      <c r="D4" s="152" t="s">
        <v>116</v>
      </c>
      <c r="I4" s="147"/>
      <c r="L4" s="21"/>
      <c r="M4" s="153" t="s">
        <v>10</v>
      </c>
      <c r="AT4" s="18" t="s">
        <v>4</v>
      </c>
    </row>
    <row r="5" spans="2:12" s="1" customFormat="1" ht="6.95" customHeight="1">
      <c r="B5" s="21"/>
      <c r="I5" s="147"/>
      <c r="L5" s="21"/>
    </row>
    <row r="6" spans="2:12" s="1" customFormat="1" ht="12" customHeight="1">
      <c r="B6" s="21"/>
      <c r="D6" s="154" t="s">
        <v>16</v>
      </c>
      <c r="I6" s="147"/>
      <c r="L6" s="21"/>
    </row>
    <row r="7" spans="2:12" s="1" customFormat="1" ht="23.25" customHeight="1">
      <c r="B7" s="21"/>
      <c r="E7" s="155" t="str">
        <f>'Rekapitulace stavby'!K6</f>
        <v>Stavební úpravy a zateplení objektu pro sociální bydlená ul.Jičínská č.p.156,Valašské Meziříčí</v>
      </c>
      <c r="F7" s="154"/>
      <c r="G7" s="154"/>
      <c r="H7" s="154"/>
      <c r="I7" s="147"/>
      <c r="L7" s="21"/>
    </row>
    <row r="8" spans="2:12" s="1" customFormat="1" ht="12" customHeight="1">
      <c r="B8" s="21"/>
      <c r="D8" s="154" t="s">
        <v>125</v>
      </c>
      <c r="I8" s="147"/>
      <c r="L8" s="21"/>
    </row>
    <row r="9" spans="1:31" s="2" customFormat="1" ht="16.5" customHeight="1">
      <c r="A9" s="39"/>
      <c r="B9" s="45"/>
      <c r="C9" s="39"/>
      <c r="D9" s="39"/>
      <c r="E9" s="155" t="s">
        <v>861</v>
      </c>
      <c r="F9" s="39"/>
      <c r="G9" s="39"/>
      <c r="H9" s="39"/>
      <c r="I9" s="156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4" t="s">
        <v>862</v>
      </c>
      <c r="E10" s="39"/>
      <c r="F10" s="39"/>
      <c r="G10" s="39"/>
      <c r="H10" s="39"/>
      <c r="I10" s="156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7" t="s">
        <v>863</v>
      </c>
      <c r="F11" s="39"/>
      <c r="G11" s="39"/>
      <c r="H11" s="39"/>
      <c r="I11" s="156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156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4" t="s">
        <v>18</v>
      </c>
      <c r="E13" s="39"/>
      <c r="F13" s="142" t="s">
        <v>1</v>
      </c>
      <c r="G13" s="39"/>
      <c r="H13" s="39"/>
      <c r="I13" s="158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4" t="s">
        <v>20</v>
      </c>
      <c r="E14" s="39"/>
      <c r="F14" s="142" t="s">
        <v>21</v>
      </c>
      <c r="G14" s="39"/>
      <c r="H14" s="39"/>
      <c r="I14" s="158" t="s">
        <v>22</v>
      </c>
      <c r="J14" s="159" t="str">
        <f>'Rekapitulace stavby'!AN8</f>
        <v>4. 6. 2019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156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4" t="s">
        <v>24</v>
      </c>
      <c r="E16" s="39"/>
      <c r="F16" s="39"/>
      <c r="G16" s="39"/>
      <c r="H16" s="39"/>
      <c r="I16" s="158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8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156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4" t="s">
        <v>28</v>
      </c>
      <c r="E19" s="39"/>
      <c r="F19" s="39"/>
      <c r="G19" s="39"/>
      <c r="H19" s="39"/>
      <c r="I19" s="158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8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156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4" t="s">
        <v>30</v>
      </c>
      <c r="E22" s="39"/>
      <c r="F22" s="39"/>
      <c r="G22" s="39"/>
      <c r="H22" s="39"/>
      <c r="I22" s="158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8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156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4" t="s">
        <v>33</v>
      </c>
      <c r="E25" s="39"/>
      <c r="F25" s="39"/>
      <c r="G25" s="39"/>
      <c r="H25" s="39"/>
      <c r="I25" s="158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8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156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4" t="s">
        <v>35</v>
      </c>
      <c r="E28" s="39"/>
      <c r="F28" s="39"/>
      <c r="G28" s="39"/>
      <c r="H28" s="39"/>
      <c r="I28" s="156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60"/>
      <c r="B29" s="161"/>
      <c r="C29" s="160"/>
      <c r="D29" s="160"/>
      <c r="E29" s="162" t="s">
        <v>1</v>
      </c>
      <c r="F29" s="162"/>
      <c r="G29" s="162"/>
      <c r="H29" s="162"/>
      <c r="I29" s="163"/>
      <c r="J29" s="160"/>
      <c r="K29" s="160"/>
      <c r="L29" s="164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156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5"/>
      <c r="E31" s="165"/>
      <c r="F31" s="165"/>
      <c r="G31" s="165"/>
      <c r="H31" s="165"/>
      <c r="I31" s="166"/>
      <c r="J31" s="165"/>
      <c r="K31" s="165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7" t="s">
        <v>36</v>
      </c>
      <c r="E32" s="39"/>
      <c r="F32" s="39"/>
      <c r="G32" s="39"/>
      <c r="H32" s="39"/>
      <c r="I32" s="156"/>
      <c r="J32" s="168">
        <f>ROUND(J140,2)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5"/>
      <c r="E33" s="165"/>
      <c r="F33" s="165"/>
      <c r="G33" s="165"/>
      <c r="H33" s="165"/>
      <c r="I33" s="166"/>
      <c r="J33" s="165"/>
      <c r="K33" s="165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9" t="s">
        <v>38</v>
      </c>
      <c r="G34" s="39"/>
      <c r="H34" s="39"/>
      <c r="I34" s="170" t="s">
        <v>37</v>
      </c>
      <c r="J34" s="169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71" t="s">
        <v>40</v>
      </c>
      <c r="E35" s="154" t="s">
        <v>41</v>
      </c>
      <c r="F35" s="172">
        <f>ROUND((SUM(BE140:BE905)),2)</f>
        <v>0</v>
      </c>
      <c r="G35" s="39"/>
      <c r="H35" s="39"/>
      <c r="I35" s="173">
        <v>0.21</v>
      </c>
      <c r="J35" s="172">
        <f>ROUND(((SUM(BE140:BE905))*I35),2)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4" t="s">
        <v>42</v>
      </c>
      <c r="F36" s="172">
        <f>ROUND((SUM(BF140:BF905)),2)</f>
        <v>0</v>
      </c>
      <c r="G36" s="39"/>
      <c r="H36" s="39"/>
      <c r="I36" s="173">
        <v>0.15</v>
      </c>
      <c r="J36" s="172">
        <f>ROUND(((SUM(BF140:BF905))*I36),2)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4" t="s">
        <v>43</v>
      </c>
      <c r="F37" s="172">
        <f>ROUND((SUM(BG140:BG905)),2)</f>
        <v>0</v>
      </c>
      <c r="G37" s="39"/>
      <c r="H37" s="39"/>
      <c r="I37" s="173">
        <v>0.21</v>
      </c>
      <c r="J37" s="17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4" t="s">
        <v>44</v>
      </c>
      <c r="F38" s="172">
        <f>ROUND((SUM(BH140:BH905)),2)</f>
        <v>0</v>
      </c>
      <c r="G38" s="39"/>
      <c r="H38" s="39"/>
      <c r="I38" s="173">
        <v>0.15</v>
      </c>
      <c r="J38" s="172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4" t="s">
        <v>45</v>
      </c>
      <c r="F39" s="172">
        <f>ROUND((SUM(BI140:BI905)),2)</f>
        <v>0</v>
      </c>
      <c r="G39" s="39"/>
      <c r="H39" s="39"/>
      <c r="I39" s="173">
        <v>0</v>
      </c>
      <c r="J39" s="172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156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74"/>
      <c r="D41" s="175" t="s">
        <v>46</v>
      </c>
      <c r="E41" s="176"/>
      <c r="F41" s="176"/>
      <c r="G41" s="177" t="s">
        <v>47</v>
      </c>
      <c r="H41" s="178" t="s">
        <v>48</v>
      </c>
      <c r="I41" s="179"/>
      <c r="J41" s="180">
        <f>SUM(J32:J39)</f>
        <v>0</v>
      </c>
      <c r="K41" s="181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156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I43" s="147"/>
      <c r="L43" s="21"/>
    </row>
    <row r="44" spans="2:12" s="1" customFormat="1" ht="14.4" customHeight="1">
      <c r="B44" s="21"/>
      <c r="I44" s="147"/>
      <c r="L44" s="21"/>
    </row>
    <row r="45" spans="2:12" s="1" customFormat="1" ht="14.4" customHeight="1">
      <c r="B45" s="21"/>
      <c r="I45" s="147"/>
      <c r="L45" s="21"/>
    </row>
    <row r="46" spans="2:12" s="1" customFormat="1" ht="14.4" customHeight="1">
      <c r="B46" s="21"/>
      <c r="I46" s="147"/>
      <c r="L46" s="21"/>
    </row>
    <row r="47" spans="2:12" s="1" customFormat="1" ht="14.4" customHeight="1">
      <c r="B47" s="21"/>
      <c r="I47" s="147"/>
      <c r="L47" s="21"/>
    </row>
    <row r="48" spans="2:12" s="1" customFormat="1" ht="14.4" customHeight="1">
      <c r="B48" s="21"/>
      <c r="I48" s="147"/>
      <c r="L48" s="21"/>
    </row>
    <row r="49" spans="2:12" s="1" customFormat="1" ht="14.4" customHeight="1">
      <c r="B49" s="21"/>
      <c r="I49" s="147"/>
      <c r="L49" s="21"/>
    </row>
    <row r="50" spans="2:12" s="2" customFormat="1" ht="14.4" customHeight="1">
      <c r="B50" s="64"/>
      <c r="D50" s="182" t="s">
        <v>49</v>
      </c>
      <c r="E50" s="183"/>
      <c r="F50" s="183"/>
      <c r="G50" s="182" t="s">
        <v>50</v>
      </c>
      <c r="H50" s="183"/>
      <c r="I50" s="184"/>
      <c r="J50" s="183"/>
      <c r="K50" s="183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85" t="s">
        <v>51</v>
      </c>
      <c r="E61" s="186"/>
      <c r="F61" s="187" t="s">
        <v>52</v>
      </c>
      <c r="G61" s="185" t="s">
        <v>51</v>
      </c>
      <c r="H61" s="186"/>
      <c r="I61" s="188"/>
      <c r="J61" s="189" t="s">
        <v>52</v>
      </c>
      <c r="K61" s="18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82" t="s">
        <v>53</v>
      </c>
      <c r="E65" s="190"/>
      <c r="F65" s="190"/>
      <c r="G65" s="182" t="s">
        <v>54</v>
      </c>
      <c r="H65" s="190"/>
      <c r="I65" s="191"/>
      <c r="J65" s="190"/>
      <c r="K65" s="19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85" t="s">
        <v>51</v>
      </c>
      <c r="E76" s="186"/>
      <c r="F76" s="187" t="s">
        <v>52</v>
      </c>
      <c r="G76" s="185" t="s">
        <v>51</v>
      </c>
      <c r="H76" s="186"/>
      <c r="I76" s="188"/>
      <c r="J76" s="189" t="s">
        <v>52</v>
      </c>
      <c r="K76" s="18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92"/>
      <c r="C77" s="193"/>
      <c r="D77" s="193"/>
      <c r="E77" s="193"/>
      <c r="F77" s="193"/>
      <c r="G77" s="193"/>
      <c r="H77" s="193"/>
      <c r="I77" s="194"/>
      <c r="J77" s="193"/>
      <c r="K77" s="19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5"/>
      <c r="C81" s="196"/>
      <c r="D81" s="196"/>
      <c r="E81" s="196"/>
      <c r="F81" s="196"/>
      <c r="G81" s="196"/>
      <c r="H81" s="196"/>
      <c r="I81" s="197"/>
      <c r="J81" s="196"/>
      <c r="K81" s="19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129</v>
      </c>
      <c r="D82" s="41"/>
      <c r="E82" s="41"/>
      <c r="F82" s="41"/>
      <c r="G82" s="41"/>
      <c r="H82" s="41"/>
      <c r="I82" s="156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6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56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3.25" customHeight="1">
      <c r="A85" s="39"/>
      <c r="B85" s="40"/>
      <c r="C85" s="41"/>
      <c r="D85" s="41"/>
      <c r="E85" s="198" t="str">
        <f>E7</f>
        <v>Stavební úpravy a zateplení objektu pro sociální bydlená ul.Jičínská č.p.156,Valašské Meziříčí</v>
      </c>
      <c r="F85" s="33"/>
      <c r="G85" s="33"/>
      <c r="H85" s="33"/>
      <c r="I85" s="156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125</v>
      </c>
      <c r="D86" s="23"/>
      <c r="E86" s="23"/>
      <c r="F86" s="23"/>
      <c r="G86" s="23"/>
      <c r="H86" s="23"/>
      <c r="I86" s="147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98" t="s">
        <v>861</v>
      </c>
      <c r="F87" s="41"/>
      <c r="G87" s="41"/>
      <c r="H87" s="41"/>
      <c r="I87" s="156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862</v>
      </c>
      <c r="D88" s="41"/>
      <c r="E88" s="41"/>
      <c r="F88" s="41"/>
      <c r="G88" s="41"/>
      <c r="H88" s="41"/>
      <c r="I88" s="156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SO 01.1 - Stavební část</v>
      </c>
      <c r="F89" s="41"/>
      <c r="G89" s="41"/>
      <c r="H89" s="41"/>
      <c r="I89" s="156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56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Valašské Meziříčí</v>
      </c>
      <c r="G91" s="41"/>
      <c r="H91" s="41"/>
      <c r="I91" s="158" t="s">
        <v>22</v>
      </c>
      <c r="J91" s="80" t="str">
        <f>IF(J14="","",J14)</f>
        <v>4. 6. 2019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156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54.45" customHeight="1">
      <c r="A93" s="39"/>
      <c r="B93" s="40"/>
      <c r="C93" s="33" t="s">
        <v>24</v>
      </c>
      <c r="D93" s="41"/>
      <c r="E93" s="41"/>
      <c r="F93" s="28" t="str">
        <f>E17</f>
        <v>Město Valašské Meziříčí</v>
      </c>
      <c r="G93" s="41"/>
      <c r="H93" s="41"/>
      <c r="I93" s="158" t="s">
        <v>30</v>
      </c>
      <c r="J93" s="37" t="str">
        <f>E23</f>
        <v xml:space="preserve">S WHG s.r.o.Ořešská 873,Řeporyje,155 00 Praha 5 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158" t="s">
        <v>33</v>
      </c>
      <c r="J94" s="37" t="str">
        <f>E26</f>
        <v>Fajfrová Irena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56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99" t="s">
        <v>130</v>
      </c>
      <c r="D96" s="200"/>
      <c r="E96" s="200"/>
      <c r="F96" s="200"/>
      <c r="G96" s="200"/>
      <c r="H96" s="200"/>
      <c r="I96" s="201"/>
      <c r="J96" s="202" t="s">
        <v>131</v>
      </c>
      <c r="K96" s="200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156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203" t="s">
        <v>132</v>
      </c>
      <c r="D98" s="41"/>
      <c r="E98" s="41"/>
      <c r="F98" s="41"/>
      <c r="G98" s="41"/>
      <c r="H98" s="41"/>
      <c r="I98" s="156"/>
      <c r="J98" s="111">
        <f>J140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133</v>
      </c>
    </row>
    <row r="99" spans="1:31" s="9" customFormat="1" ht="24.95" customHeight="1">
      <c r="A99" s="9"/>
      <c r="B99" s="204"/>
      <c r="C99" s="205"/>
      <c r="D99" s="206" t="s">
        <v>134</v>
      </c>
      <c r="E99" s="207"/>
      <c r="F99" s="207"/>
      <c r="G99" s="207"/>
      <c r="H99" s="207"/>
      <c r="I99" s="208"/>
      <c r="J99" s="209">
        <f>J141</f>
        <v>0</v>
      </c>
      <c r="K99" s="205"/>
      <c r="L99" s="21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1"/>
      <c r="C100" s="134"/>
      <c r="D100" s="212" t="s">
        <v>137</v>
      </c>
      <c r="E100" s="213"/>
      <c r="F100" s="213"/>
      <c r="G100" s="213"/>
      <c r="H100" s="213"/>
      <c r="I100" s="214"/>
      <c r="J100" s="215">
        <f>J142</f>
        <v>0</v>
      </c>
      <c r="K100" s="134"/>
      <c r="L100" s="21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1"/>
      <c r="C101" s="134"/>
      <c r="D101" s="212" t="s">
        <v>138</v>
      </c>
      <c r="E101" s="213"/>
      <c r="F101" s="213"/>
      <c r="G101" s="213"/>
      <c r="H101" s="213"/>
      <c r="I101" s="214"/>
      <c r="J101" s="215">
        <f>J361</f>
        <v>0</v>
      </c>
      <c r="K101" s="134"/>
      <c r="L101" s="21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1"/>
      <c r="C102" s="134"/>
      <c r="D102" s="212" t="s">
        <v>139</v>
      </c>
      <c r="E102" s="213"/>
      <c r="F102" s="213"/>
      <c r="G102" s="213"/>
      <c r="H102" s="213"/>
      <c r="I102" s="214"/>
      <c r="J102" s="215">
        <f>J394</f>
        <v>0</v>
      </c>
      <c r="K102" s="134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1"/>
      <c r="C103" s="134"/>
      <c r="D103" s="212" t="s">
        <v>140</v>
      </c>
      <c r="E103" s="213"/>
      <c r="F103" s="213"/>
      <c r="G103" s="213"/>
      <c r="H103" s="213"/>
      <c r="I103" s="214"/>
      <c r="J103" s="215">
        <f>J400</f>
        <v>0</v>
      </c>
      <c r="K103" s="134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204"/>
      <c r="C104" s="205"/>
      <c r="D104" s="206" t="s">
        <v>141</v>
      </c>
      <c r="E104" s="207"/>
      <c r="F104" s="207"/>
      <c r="G104" s="207"/>
      <c r="H104" s="207"/>
      <c r="I104" s="208"/>
      <c r="J104" s="209">
        <f>J402</f>
        <v>0</v>
      </c>
      <c r="K104" s="205"/>
      <c r="L104" s="210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211"/>
      <c r="C105" s="134"/>
      <c r="D105" s="212" t="s">
        <v>142</v>
      </c>
      <c r="E105" s="213"/>
      <c r="F105" s="213"/>
      <c r="G105" s="213"/>
      <c r="H105" s="213"/>
      <c r="I105" s="214"/>
      <c r="J105" s="215">
        <f>J403</f>
        <v>0</v>
      </c>
      <c r="K105" s="134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1"/>
      <c r="C106" s="134"/>
      <c r="D106" s="212" t="s">
        <v>864</v>
      </c>
      <c r="E106" s="213"/>
      <c r="F106" s="213"/>
      <c r="G106" s="213"/>
      <c r="H106" s="213"/>
      <c r="I106" s="214"/>
      <c r="J106" s="215">
        <f>J484</f>
        <v>0</v>
      </c>
      <c r="K106" s="134"/>
      <c r="L106" s="21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1"/>
      <c r="C107" s="134"/>
      <c r="D107" s="212" t="s">
        <v>865</v>
      </c>
      <c r="E107" s="213"/>
      <c r="F107" s="213"/>
      <c r="G107" s="213"/>
      <c r="H107" s="213"/>
      <c r="I107" s="214"/>
      <c r="J107" s="215">
        <f>J487</f>
        <v>0</v>
      </c>
      <c r="K107" s="134"/>
      <c r="L107" s="21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11"/>
      <c r="C108" s="134"/>
      <c r="D108" s="212" t="s">
        <v>866</v>
      </c>
      <c r="E108" s="213"/>
      <c r="F108" s="213"/>
      <c r="G108" s="213"/>
      <c r="H108" s="213"/>
      <c r="I108" s="214"/>
      <c r="J108" s="215">
        <f>J491</f>
        <v>0</v>
      </c>
      <c r="K108" s="134"/>
      <c r="L108" s="21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1"/>
      <c r="C109" s="134"/>
      <c r="D109" s="212" t="s">
        <v>145</v>
      </c>
      <c r="E109" s="213"/>
      <c r="F109" s="213"/>
      <c r="G109" s="213"/>
      <c r="H109" s="213"/>
      <c r="I109" s="214"/>
      <c r="J109" s="215">
        <f>J510</f>
        <v>0</v>
      </c>
      <c r="K109" s="134"/>
      <c r="L109" s="21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11"/>
      <c r="C110" s="134"/>
      <c r="D110" s="212" t="s">
        <v>867</v>
      </c>
      <c r="E110" s="213"/>
      <c r="F110" s="213"/>
      <c r="G110" s="213"/>
      <c r="H110" s="213"/>
      <c r="I110" s="214"/>
      <c r="J110" s="215">
        <f>J513</f>
        <v>0</v>
      </c>
      <c r="K110" s="134"/>
      <c r="L110" s="21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11"/>
      <c r="C111" s="134"/>
      <c r="D111" s="212" t="s">
        <v>146</v>
      </c>
      <c r="E111" s="213"/>
      <c r="F111" s="213"/>
      <c r="G111" s="213"/>
      <c r="H111" s="213"/>
      <c r="I111" s="214"/>
      <c r="J111" s="215">
        <f>J516</f>
        <v>0</v>
      </c>
      <c r="K111" s="134"/>
      <c r="L111" s="21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1"/>
      <c r="C112" s="134"/>
      <c r="D112" s="212" t="s">
        <v>147</v>
      </c>
      <c r="E112" s="213"/>
      <c r="F112" s="213"/>
      <c r="G112" s="213"/>
      <c r="H112" s="213"/>
      <c r="I112" s="214"/>
      <c r="J112" s="215">
        <f>J531</f>
        <v>0</v>
      </c>
      <c r="K112" s="134"/>
      <c r="L112" s="21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11"/>
      <c r="C113" s="134"/>
      <c r="D113" s="212" t="s">
        <v>868</v>
      </c>
      <c r="E113" s="213"/>
      <c r="F113" s="213"/>
      <c r="G113" s="213"/>
      <c r="H113" s="213"/>
      <c r="I113" s="214"/>
      <c r="J113" s="215">
        <f>J548</f>
        <v>0</v>
      </c>
      <c r="K113" s="134"/>
      <c r="L113" s="21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11"/>
      <c r="C114" s="134"/>
      <c r="D114" s="212" t="s">
        <v>869</v>
      </c>
      <c r="E114" s="213"/>
      <c r="F114" s="213"/>
      <c r="G114" s="213"/>
      <c r="H114" s="213"/>
      <c r="I114" s="214"/>
      <c r="J114" s="215">
        <f>J633</f>
        <v>0</v>
      </c>
      <c r="K114" s="134"/>
      <c r="L114" s="216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11"/>
      <c r="C115" s="134"/>
      <c r="D115" s="212" t="s">
        <v>870</v>
      </c>
      <c r="E115" s="213"/>
      <c r="F115" s="213"/>
      <c r="G115" s="213"/>
      <c r="H115" s="213"/>
      <c r="I115" s="214"/>
      <c r="J115" s="215">
        <f>J672</f>
        <v>0</v>
      </c>
      <c r="K115" s="134"/>
      <c r="L115" s="216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211"/>
      <c r="C116" s="134"/>
      <c r="D116" s="212" t="s">
        <v>148</v>
      </c>
      <c r="E116" s="213"/>
      <c r="F116" s="213"/>
      <c r="G116" s="213"/>
      <c r="H116" s="213"/>
      <c r="I116" s="214"/>
      <c r="J116" s="215">
        <f>J785</f>
        <v>0</v>
      </c>
      <c r="K116" s="134"/>
      <c r="L116" s="216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211"/>
      <c r="C117" s="134"/>
      <c r="D117" s="212" t="s">
        <v>149</v>
      </c>
      <c r="E117" s="213"/>
      <c r="F117" s="213"/>
      <c r="G117" s="213"/>
      <c r="H117" s="213"/>
      <c r="I117" s="214"/>
      <c r="J117" s="215">
        <f>J828</f>
        <v>0</v>
      </c>
      <c r="K117" s="134"/>
      <c r="L117" s="216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211"/>
      <c r="C118" s="134"/>
      <c r="D118" s="212" t="s">
        <v>150</v>
      </c>
      <c r="E118" s="213"/>
      <c r="F118" s="213"/>
      <c r="G118" s="213"/>
      <c r="H118" s="213"/>
      <c r="I118" s="214"/>
      <c r="J118" s="215">
        <f>J860</f>
        <v>0</v>
      </c>
      <c r="K118" s="134"/>
      <c r="L118" s="216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2" customFormat="1" ht="21.8" customHeight="1">
      <c r="A119" s="39"/>
      <c r="B119" s="40"/>
      <c r="C119" s="41"/>
      <c r="D119" s="41"/>
      <c r="E119" s="41"/>
      <c r="F119" s="41"/>
      <c r="G119" s="41"/>
      <c r="H119" s="41"/>
      <c r="I119" s="156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67"/>
      <c r="C120" s="68"/>
      <c r="D120" s="68"/>
      <c r="E120" s="68"/>
      <c r="F120" s="68"/>
      <c r="G120" s="68"/>
      <c r="H120" s="68"/>
      <c r="I120" s="194"/>
      <c r="J120" s="68"/>
      <c r="K120" s="68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4" spans="1:31" s="2" customFormat="1" ht="6.95" customHeight="1">
      <c r="A124" s="39"/>
      <c r="B124" s="69"/>
      <c r="C124" s="70"/>
      <c r="D124" s="70"/>
      <c r="E124" s="70"/>
      <c r="F124" s="70"/>
      <c r="G124" s="70"/>
      <c r="H124" s="70"/>
      <c r="I124" s="197"/>
      <c r="J124" s="70"/>
      <c r="K124" s="70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24.95" customHeight="1">
      <c r="A125" s="39"/>
      <c r="B125" s="40"/>
      <c r="C125" s="24" t="s">
        <v>153</v>
      </c>
      <c r="D125" s="41"/>
      <c r="E125" s="41"/>
      <c r="F125" s="41"/>
      <c r="G125" s="41"/>
      <c r="H125" s="41"/>
      <c r="I125" s="156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156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3" t="s">
        <v>16</v>
      </c>
      <c r="D127" s="41"/>
      <c r="E127" s="41"/>
      <c r="F127" s="41"/>
      <c r="G127" s="41"/>
      <c r="H127" s="41"/>
      <c r="I127" s="156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23.25" customHeight="1">
      <c r="A128" s="39"/>
      <c r="B128" s="40"/>
      <c r="C128" s="41"/>
      <c r="D128" s="41"/>
      <c r="E128" s="198" t="str">
        <f>E7</f>
        <v>Stavební úpravy a zateplení objektu pro sociální bydlená ul.Jičínská č.p.156,Valašské Meziříčí</v>
      </c>
      <c r="F128" s="33"/>
      <c r="G128" s="33"/>
      <c r="H128" s="33"/>
      <c r="I128" s="156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2:12" s="1" customFormat="1" ht="12" customHeight="1">
      <c r="B129" s="22"/>
      <c r="C129" s="33" t="s">
        <v>125</v>
      </c>
      <c r="D129" s="23"/>
      <c r="E129" s="23"/>
      <c r="F129" s="23"/>
      <c r="G129" s="23"/>
      <c r="H129" s="23"/>
      <c r="I129" s="147"/>
      <c r="J129" s="23"/>
      <c r="K129" s="23"/>
      <c r="L129" s="21"/>
    </row>
    <row r="130" spans="1:31" s="2" customFormat="1" ht="16.5" customHeight="1">
      <c r="A130" s="39"/>
      <c r="B130" s="40"/>
      <c r="C130" s="41"/>
      <c r="D130" s="41"/>
      <c r="E130" s="198" t="s">
        <v>861</v>
      </c>
      <c r="F130" s="41"/>
      <c r="G130" s="41"/>
      <c r="H130" s="41"/>
      <c r="I130" s="156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2" customHeight="1">
      <c r="A131" s="39"/>
      <c r="B131" s="40"/>
      <c r="C131" s="33" t="s">
        <v>862</v>
      </c>
      <c r="D131" s="41"/>
      <c r="E131" s="41"/>
      <c r="F131" s="41"/>
      <c r="G131" s="41"/>
      <c r="H131" s="41"/>
      <c r="I131" s="156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6.5" customHeight="1">
      <c r="A132" s="39"/>
      <c r="B132" s="40"/>
      <c r="C132" s="41"/>
      <c r="D132" s="41"/>
      <c r="E132" s="77" t="str">
        <f>E11</f>
        <v>SO 01.1 - Stavební část</v>
      </c>
      <c r="F132" s="41"/>
      <c r="G132" s="41"/>
      <c r="H132" s="41"/>
      <c r="I132" s="156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6.95" customHeight="1">
      <c r="A133" s="39"/>
      <c r="B133" s="40"/>
      <c r="C133" s="41"/>
      <c r="D133" s="41"/>
      <c r="E133" s="41"/>
      <c r="F133" s="41"/>
      <c r="G133" s="41"/>
      <c r="H133" s="41"/>
      <c r="I133" s="156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2" customHeight="1">
      <c r="A134" s="39"/>
      <c r="B134" s="40"/>
      <c r="C134" s="33" t="s">
        <v>20</v>
      </c>
      <c r="D134" s="41"/>
      <c r="E134" s="41"/>
      <c r="F134" s="28" t="str">
        <f>F14</f>
        <v>Valašské Meziříčí</v>
      </c>
      <c r="G134" s="41"/>
      <c r="H134" s="41"/>
      <c r="I134" s="158" t="s">
        <v>22</v>
      </c>
      <c r="J134" s="80" t="str">
        <f>IF(J14="","",J14)</f>
        <v>4. 6. 2019</v>
      </c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6.95" customHeight="1">
      <c r="A135" s="39"/>
      <c r="B135" s="40"/>
      <c r="C135" s="41"/>
      <c r="D135" s="41"/>
      <c r="E135" s="41"/>
      <c r="F135" s="41"/>
      <c r="G135" s="41"/>
      <c r="H135" s="41"/>
      <c r="I135" s="156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54.45" customHeight="1">
      <c r="A136" s="39"/>
      <c r="B136" s="40"/>
      <c r="C136" s="33" t="s">
        <v>24</v>
      </c>
      <c r="D136" s="41"/>
      <c r="E136" s="41"/>
      <c r="F136" s="28" t="str">
        <f>E17</f>
        <v>Město Valašské Meziříčí</v>
      </c>
      <c r="G136" s="41"/>
      <c r="H136" s="41"/>
      <c r="I136" s="158" t="s">
        <v>30</v>
      </c>
      <c r="J136" s="37" t="str">
        <f>E23</f>
        <v xml:space="preserve">S WHG s.r.o.Ořešská 873,Řeporyje,155 00 Praha 5 </v>
      </c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15.15" customHeight="1">
      <c r="A137" s="39"/>
      <c r="B137" s="40"/>
      <c r="C137" s="33" t="s">
        <v>28</v>
      </c>
      <c r="D137" s="41"/>
      <c r="E137" s="41"/>
      <c r="F137" s="28" t="str">
        <f>IF(E20="","",E20)</f>
        <v>Vyplň údaj</v>
      </c>
      <c r="G137" s="41"/>
      <c r="H137" s="41"/>
      <c r="I137" s="158" t="s">
        <v>33</v>
      </c>
      <c r="J137" s="37" t="str">
        <f>E26</f>
        <v>Fajfrová Irena</v>
      </c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2" customFormat="1" ht="10.3" customHeight="1">
      <c r="A138" s="39"/>
      <c r="B138" s="40"/>
      <c r="C138" s="41"/>
      <c r="D138" s="41"/>
      <c r="E138" s="41"/>
      <c r="F138" s="41"/>
      <c r="G138" s="41"/>
      <c r="H138" s="41"/>
      <c r="I138" s="156"/>
      <c r="J138" s="41"/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11" customFormat="1" ht="29.25" customHeight="1">
      <c r="A139" s="217"/>
      <c r="B139" s="218"/>
      <c r="C139" s="219" t="s">
        <v>154</v>
      </c>
      <c r="D139" s="220" t="s">
        <v>61</v>
      </c>
      <c r="E139" s="220" t="s">
        <v>57</v>
      </c>
      <c r="F139" s="220" t="s">
        <v>58</v>
      </c>
      <c r="G139" s="220" t="s">
        <v>155</v>
      </c>
      <c r="H139" s="220" t="s">
        <v>156</v>
      </c>
      <c r="I139" s="221" t="s">
        <v>157</v>
      </c>
      <c r="J139" s="220" t="s">
        <v>131</v>
      </c>
      <c r="K139" s="222" t="s">
        <v>158</v>
      </c>
      <c r="L139" s="223"/>
      <c r="M139" s="101" t="s">
        <v>1</v>
      </c>
      <c r="N139" s="102" t="s">
        <v>40</v>
      </c>
      <c r="O139" s="102" t="s">
        <v>159</v>
      </c>
      <c r="P139" s="102" t="s">
        <v>160</v>
      </c>
      <c r="Q139" s="102" t="s">
        <v>161</v>
      </c>
      <c r="R139" s="102" t="s">
        <v>162</v>
      </c>
      <c r="S139" s="102" t="s">
        <v>163</v>
      </c>
      <c r="T139" s="103" t="s">
        <v>164</v>
      </c>
      <c r="U139" s="217"/>
      <c r="V139" s="217"/>
      <c r="W139" s="217"/>
      <c r="X139" s="217"/>
      <c r="Y139" s="217"/>
      <c r="Z139" s="217"/>
      <c r="AA139" s="217"/>
      <c r="AB139" s="217"/>
      <c r="AC139" s="217"/>
      <c r="AD139" s="217"/>
      <c r="AE139" s="217"/>
    </row>
    <row r="140" spans="1:63" s="2" customFormat="1" ht="22.8" customHeight="1">
      <c r="A140" s="39"/>
      <c r="B140" s="40"/>
      <c r="C140" s="108" t="s">
        <v>165</v>
      </c>
      <c r="D140" s="41"/>
      <c r="E140" s="41"/>
      <c r="F140" s="41"/>
      <c r="G140" s="41"/>
      <c r="H140" s="41"/>
      <c r="I140" s="156"/>
      <c r="J140" s="224">
        <f>BK140</f>
        <v>0</v>
      </c>
      <c r="K140" s="41"/>
      <c r="L140" s="45"/>
      <c r="M140" s="104"/>
      <c r="N140" s="225"/>
      <c r="O140" s="105"/>
      <c r="P140" s="226">
        <f>P141+P402</f>
        <v>0</v>
      </c>
      <c r="Q140" s="105"/>
      <c r="R140" s="226">
        <f>R141+R402</f>
        <v>126.82290108</v>
      </c>
      <c r="S140" s="105"/>
      <c r="T140" s="227">
        <f>T141+T402</f>
        <v>8.13657114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75</v>
      </c>
      <c r="AU140" s="18" t="s">
        <v>133</v>
      </c>
      <c r="BK140" s="228">
        <f>BK141+BK402</f>
        <v>0</v>
      </c>
    </row>
    <row r="141" spans="1:63" s="12" customFormat="1" ht="25.9" customHeight="1">
      <c r="A141" s="12"/>
      <c r="B141" s="229"/>
      <c r="C141" s="230"/>
      <c r="D141" s="231" t="s">
        <v>75</v>
      </c>
      <c r="E141" s="232" t="s">
        <v>166</v>
      </c>
      <c r="F141" s="232" t="s">
        <v>167</v>
      </c>
      <c r="G141" s="230"/>
      <c r="H141" s="230"/>
      <c r="I141" s="233"/>
      <c r="J141" s="234">
        <f>BK141</f>
        <v>0</v>
      </c>
      <c r="K141" s="230"/>
      <c r="L141" s="235"/>
      <c r="M141" s="236"/>
      <c r="N141" s="237"/>
      <c r="O141" s="237"/>
      <c r="P141" s="238">
        <f>P142+P361+P394+P400</f>
        <v>0</v>
      </c>
      <c r="Q141" s="237"/>
      <c r="R141" s="238">
        <f>R142+R361+R394+R400</f>
        <v>105.60819923999999</v>
      </c>
      <c r="S141" s="237"/>
      <c r="T141" s="239">
        <f>T142+T361+T394+T400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40" t="s">
        <v>84</v>
      </c>
      <c r="AT141" s="241" t="s">
        <v>75</v>
      </c>
      <c r="AU141" s="241" t="s">
        <v>76</v>
      </c>
      <c r="AY141" s="240" t="s">
        <v>168</v>
      </c>
      <c r="BK141" s="242">
        <f>BK142+BK361+BK394+BK400</f>
        <v>0</v>
      </c>
    </row>
    <row r="142" spans="1:63" s="12" customFormat="1" ht="22.8" customHeight="1">
      <c r="A142" s="12"/>
      <c r="B142" s="229"/>
      <c r="C142" s="230"/>
      <c r="D142" s="231" t="s">
        <v>75</v>
      </c>
      <c r="E142" s="243" t="s">
        <v>198</v>
      </c>
      <c r="F142" s="243" t="s">
        <v>242</v>
      </c>
      <c r="G142" s="230"/>
      <c r="H142" s="230"/>
      <c r="I142" s="233"/>
      <c r="J142" s="244">
        <f>BK142</f>
        <v>0</v>
      </c>
      <c r="K142" s="230"/>
      <c r="L142" s="235"/>
      <c r="M142" s="236"/>
      <c r="N142" s="237"/>
      <c r="O142" s="237"/>
      <c r="P142" s="238">
        <f>SUM(P143:P360)</f>
        <v>0</v>
      </c>
      <c r="Q142" s="237"/>
      <c r="R142" s="238">
        <f>SUM(R143:R360)</f>
        <v>105.56090144</v>
      </c>
      <c r="S142" s="237"/>
      <c r="T142" s="239">
        <f>SUM(T143:T360)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84</v>
      </c>
      <c r="AT142" s="241" t="s">
        <v>75</v>
      </c>
      <c r="AU142" s="241" t="s">
        <v>84</v>
      </c>
      <c r="AY142" s="240" t="s">
        <v>168</v>
      </c>
      <c r="BK142" s="242">
        <f>SUM(BK143:BK360)</f>
        <v>0</v>
      </c>
    </row>
    <row r="143" spans="1:65" s="2" customFormat="1" ht="21.75" customHeight="1">
      <c r="A143" s="39"/>
      <c r="B143" s="40"/>
      <c r="C143" s="245" t="s">
        <v>84</v>
      </c>
      <c r="D143" s="245" t="s">
        <v>170</v>
      </c>
      <c r="E143" s="246" t="s">
        <v>871</v>
      </c>
      <c r="F143" s="247" t="s">
        <v>872</v>
      </c>
      <c r="G143" s="248" t="s">
        <v>173</v>
      </c>
      <c r="H143" s="249">
        <v>722.94</v>
      </c>
      <c r="I143" s="250"/>
      <c r="J143" s="251">
        <f>ROUND(I143*H143,2)</f>
        <v>0</v>
      </c>
      <c r="K143" s="247" t="s">
        <v>174</v>
      </c>
      <c r="L143" s="45"/>
      <c r="M143" s="252" t="s">
        <v>1</v>
      </c>
      <c r="N143" s="253" t="s">
        <v>42</v>
      </c>
      <c r="O143" s="92"/>
      <c r="P143" s="254">
        <f>O143*H143</f>
        <v>0</v>
      </c>
      <c r="Q143" s="254">
        <v>0.00026</v>
      </c>
      <c r="R143" s="254">
        <f>Q143*H143</f>
        <v>0.1879644</v>
      </c>
      <c r="S143" s="254">
        <v>0</v>
      </c>
      <c r="T143" s="25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6" t="s">
        <v>175</v>
      </c>
      <c r="AT143" s="256" t="s">
        <v>170</v>
      </c>
      <c r="AU143" s="256" t="s">
        <v>92</v>
      </c>
      <c r="AY143" s="18" t="s">
        <v>168</v>
      </c>
      <c r="BE143" s="257">
        <f>IF(N143="základní",J143,0)</f>
        <v>0</v>
      </c>
      <c r="BF143" s="257">
        <f>IF(N143="snížená",J143,0)</f>
        <v>0</v>
      </c>
      <c r="BG143" s="257">
        <f>IF(N143="zákl. přenesená",J143,0)</f>
        <v>0</v>
      </c>
      <c r="BH143" s="257">
        <f>IF(N143="sníž. přenesená",J143,0)</f>
        <v>0</v>
      </c>
      <c r="BI143" s="257">
        <f>IF(N143="nulová",J143,0)</f>
        <v>0</v>
      </c>
      <c r="BJ143" s="18" t="s">
        <v>92</v>
      </c>
      <c r="BK143" s="257">
        <f>ROUND(I143*H143,2)</f>
        <v>0</v>
      </c>
      <c r="BL143" s="18" t="s">
        <v>175</v>
      </c>
      <c r="BM143" s="256" t="s">
        <v>873</v>
      </c>
    </row>
    <row r="144" spans="1:51" s="14" customFormat="1" ht="12">
      <c r="A144" s="14"/>
      <c r="B144" s="269"/>
      <c r="C144" s="270"/>
      <c r="D144" s="260" t="s">
        <v>177</v>
      </c>
      <c r="E144" s="271" t="s">
        <v>1</v>
      </c>
      <c r="F144" s="272" t="s">
        <v>874</v>
      </c>
      <c r="G144" s="270"/>
      <c r="H144" s="273">
        <v>21.37</v>
      </c>
      <c r="I144" s="274"/>
      <c r="J144" s="270"/>
      <c r="K144" s="270"/>
      <c r="L144" s="275"/>
      <c r="M144" s="276"/>
      <c r="N144" s="277"/>
      <c r="O144" s="277"/>
      <c r="P144" s="277"/>
      <c r="Q144" s="277"/>
      <c r="R144" s="277"/>
      <c r="S144" s="277"/>
      <c r="T144" s="278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9" t="s">
        <v>177</v>
      </c>
      <c r="AU144" s="279" t="s">
        <v>92</v>
      </c>
      <c r="AV144" s="14" t="s">
        <v>92</v>
      </c>
      <c r="AW144" s="14" t="s">
        <v>32</v>
      </c>
      <c r="AX144" s="14" t="s">
        <v>76</v>
      </c>
      <c r="AY144" s="279" t="s">
        <v>168</v>
      </c>
    </row>
    <row r="145" spans="1:51" s="14" customFormat="1" ht="12">
      <c r="A145" s="14"/>
      <c r="B145" s="269"/>
      <c r="C145" s="270"/>
      <c r="D145" s="260" t="s">
        <v>177</v>
      </c>
      <c r="E145" s="271" t="s">
        <v>1</v>
      </c>
      <c r="F145" s="272" t="s">
        <v>875</v>
      </c>
      <c r="G145" s="270"/>
      <c r="H145" s="273">
        <v>28.5</v>
      </c>
      <c r="I145" s="274"/>
      <c r="J145" s="270"/>
      <c r="K145" s="270"/>
      <c r="L145" s="275"/>
      <c r="M145" s="276"/>
      <c r="N145" s="277"/>
      <c r="O145" s="277"/>
      <c r="P145" s="277"/>
      <c r="Q145" s="277"/>
      <c r="R145" s="277"/>
      <c r="S145" s="277"/>
      <c r="T145" s="278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9" t="s">
        <v>177</v>
      </c>
      <c r="AU145" s="279" t="s">
        <v>92</v>
      </c>
      <c r="AV145" s="14" t="s">
        <v>92</v>
      </c>
      <c r="AW145" s="14" t="s">
        <v>32</v>
      </c>
      <c r="AX145" s="14" t="s">
        <v>76</v>
      </c>
      <c r="AY145" s="279" t="s">
        <v>168</v>
      </c>
    </row>
    <row r="146" spans="1:51" s="14" customFormat="1" ht="12">
      <c r="A146" s="14"/>
      <c r="B146" s="269"/>
      <c r="C146" s="270"/>
      <c r="D146" s="260" t="s">
        <v>177</v>
      </c>
      <c r="E146" s="271" t="s">
        <v>1</v>
      </c>
      <c r="F146" s="272" t="s">
        <v>876</v>
      </c>
      <c r="G146" s="270"/>
      <c r="H146" s="273">
        <v>17.2</v>
      </c>
      <c r="I146" s="274"/>
      <c r="J146" s="270"/>
      <c r="K146" s="270"/>
      <c r="L146" s="275"/>
      <c r="M146" s="276"/>
      <c r="N146" s="277"/>
      <c r="O146" s="277"/>
      <c r="P146" s="277"/>
      <c r="Q146" s="277"/>
      <c r="R146" s="277"/>
      <c r="S146" s="277"/>
      <c r="T146" s="278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9" t="s">
        <v>177</v>
      </c>
      <c r="AU146" s="279" t="s">
        <v>92</v>
      </c>
      <c r="AV146" s="14" t="s">
        <v>92</v>
      </c>
      <c r="AW146" s="14" t="s">
        <v>32</v>
      </c>
      <c r="AX146" s="14" t="s">
        <v>76</v>
      </c>
      <c r="AY146" s="279" t="s">
        <v>168</v>
      </c>
    </row>
    <row r="147" spans="1:51" s="14" customFormat="1" ht="12">
      <c r="A147" s="14"/>
      <c r="B147" s="269"/>
      <c r="C147" s="270"/>
      <c r="D147" s="260" t="s">
        <v>177</v>
      </c>
      <c r="E147" s="271" t="s">
        <v>1</v>
      </c>
      <c r="F147" s="272" t="s">
        <v>877</v>
      </c>
      <c r="G147" s="270"/>
      <c r="H147" s="273">
        <v>2.77</v>
      </c>
      <c r="I147" s="274"/>
      <c r="J147" s="270"/>
      <c r="K147" s="270"/>
      <c r="L147" s="275"/>
      <c r="M147" s="276"/>
      <c r="N147" s="277"/>
      <c r="O147" s="277"/>
      <c r="P147" s="277"/>
      <c r="Q147" s="277"/>
      <c r="R147" s="277"/>
      <c r="S147" s="277"/>
      <c r="T147" s="278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9" t="s">
        <v>177</v>
      </c>
      <c r="AU147" s="279" t="s">
        <v>92</v>
      </c>
      <c r="AV147" s="14" t="s">
        <v>92</v>
      </c>
      <c r="AW147" s="14" t="s">
        <v>32</v>
      </c>
      <c r="AX147" s="14" t="s">
        <v>76</v>
      </c>
      <c r="AY147" s="279" t="s">
        <v>168</v>
      </c>
    </row>
    <row r="148" spans="1:51" s="14" customFormat="1" ht="12">
      <c r="A148" s="14"/>
      <c r="B148" s="269"/>
      <c r="C148" s="270"/>
      <c r="D148" s="260" t="s">
        <v>177</v>
      </c>
      <c r="E148" s="271" t="s">
        <v>1</v>
      </c>
      <c r="F148" s="272" t="s">
        <v>878</v>
      </c>
      <c r="G148" s="270"/>
      <c r="H148" s="273">
        <v>19.73</v>
      </c>
      <c r="I148" s="274"/>
      <c r="J148" s="270"/>
      <c r="K148" s="270"/>
      <c r="L148" s="275"/>
      <c r="M148" s="276"/>
      <c r="N148" s="277"/>
      <c r="O148" s="277"/>
      <c r="P148" s="277"/>
      <c r="Q148" s="277"/>
      <c r="R148" s="277"/>
      <c r="S148" s="277"/>
      <c r="T148" s="278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9" t="s">
        <v>177</v>
      </c>
      <c r="AU148" s="279" t="s">
        <v>92</v>
      </c>
      <c r="AV148" s="14" t="s">
        <v>92</v>
      </c>
      <c r="AW148" s="14" t="s">
        <v>32</v>
      </c>
      <c r="AX148" s="14" t="s">
        <v>76</v>
      </c>
      <c r="AY148" s="279" t="s">
        <v>168</v>
      </c>
    </row>
    <row r="149" spans="1:51" s="14" customFormat="1" ht="12">
      <c r="A149" s="14"/>
      <c r="B149" s="269"/>
      <c r="C149" s="270"/>
      <c r="D149" s="260" t="s">
        <v>177</v>
      </c>
      <c r="E149" s="271" t="s">
        <v>1</v>
      </c>
      <c r="F149" s="272" t="s">
        <v>879</v>
      </c>
      <c r="G149" s="270"/>
      <c r="H149" s="273">
        <v>3</v>
      </c>
      <c r="I149" s="274"/>
      <c r="J149" s="270"/>
      <c r="K149" s="270"/>
      <c r="L149" s="275"/>
      <c r="M149" s="276"/>
      <c r="N149" s="277"/>
      <c r="O149" s="277"/>
      <c r="P149" s="277"/>
      <c r="Q149" s="277"/>
      <c r="R149" s="277"/>
      <c r="S149" s="277"/>
      <c r="T149" s="278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9" t="s">
        <v>177</v>
      </c>
      <c r="AU149" s="279" t="s">
        <v>92</v>
      </c>
      <c r="AV149" s="14" t="s">
        <v>92</v>
      </c>
      <c r="AW149" s="14" t="s">
        <v>32</v>
      </c>
      <c r="AX149" s="14" t="s">
        <v>76</v>
      </c>
      <c r="AY149" s="279" t="s">
        <v>168</v>
      </c>
    </row>
    <row r="150" spans="1:51" s="14" customFormat="1" ht="12">
      <c r="A150" s="14"/>
      <c r="B150" s="269"/>
      <c r="C150" s="270"/>
      <c r="D150" s="260" t="s">
        <v>177</v>
      </c>
      <c r="E150" s="271" t="s">
        <v>1</v>
      </c>
      <c r="F150" s="272" t="s">
        <v>880</v>
      </c>
      <c r="G150" s="270"/>
      <c r="H150" s="273">
        <v>27.17</v>
      </c>
      <c r="I150" s="274"/>
      <c r="J150" s="270"/>
      <c r="K150" s="270"/>
      <c r="L150" s="275"/>
      <c r="M150" s="276"/>
      <c r="N150" s="277"/>
      <c r="O150" s="277"/>
      <c r="P150" s="277"/>
      <c r="Q150" s="277"/>
      <c r="R150" s="277"/>
      <c r="S150" s="277"/>
      <c r="T150" s="278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9" t="s">
        <v>177</v>
      </c>
      <c r="AU150" s="279" t="s">
        <v>92</v>
      </c>
      <c r="AV150" s="14" t="s">
        <v>92</v>
      </c>
      <c r="AW150" s="14" t="s">
        <v>32</v>
      </c>
      <c r="AX150" s="14" t="s">
        <v>76</v>
      </c>
      <c r="AY150" s="279" t="s">
        <v>168</v>
      </c>
    </row>
    <row r="151" spans="1:51" s="14" customFormat="1" ht="12">
      <c r="A151" s="14"/>
      <c r="B151" s="269"/>
      <c r="C151" s="270"/>
      <c r="D151" s="260" t="s">
        <v>177</v>
      </c>
      <c r="E151" s="271" t="s">
        <v>1</v>
      </c>
      <c r="F151" s="272" t="s">
        <v>881</v>
      </c>
      <c r="G151" s="270"/>
      <c r="H151" s="273">
        <v>17.38</v>
      </c>
      <c r="I151" s="274"/>
      <c r="J151" s="270"/>
      <c r="K151" s="270"/>
      <c r="L151" s="275"/>
      <c r="M151" s="276"/>
      <c r="N151" s="277"/>
      <c r="O151" s="277"/>
      <c r="P151" s="277"/>
      <c r="Q151" s="277"/>
      <c r="R151" s="277"/>
      <c r="S151" s="277"/>
      <c r="T151" s="278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9" t="s">
        <v>177</v>
      </c>
      <c r="AU151" s="279" t="s">
        <v>92</v>
      </c>
      <c r="AV151" s="14" t="s">
        <v>92</v>
      </c>
      <c r="AW151" s="14" t="s">
        <v>32</v>
      </c>
      <c r="AX151" s="14" t="s">
        <v>76</v>
      </c>
      <c r="AY151" s="279" t="s">
        <v>168</v>
      </c>
    </row>
    <row r="152" spans="1:51" s="14" customFormat="1" ht="12">
      <c r="A152" s="14"/>
      <c r="B152" s="269"/>
      <c r="C152" s="270"/>
      <c r="D152" s="260" t="s">
        <v>177</v>
      </c>
      <c r="E152" s="271" t="s">
        <v>1</v>
      </c>
      <c r="F152" s="272" t="s">
        <v>882</v>
      </c>
      <c r="G152" s="270"/>
      <c r="H152" s="273">
        <v>3.8</v>
      </c>
      <c r="I152" s="274"/>
      <c r="J152" s="270"/>
      <c r="K152" s="270"/>
      <c r="L152" s="275"/>
      <c r="M152" s="276"/>
      <c r="N152" s="277"/>
      <c r="O152" s="277"/>
      <c r="P152" s="277"/>
      <c r="Q152" s="277"/>
      <c r="R152" s="277"/>
      <c r="S152" s="277"/>
      <c r="T152" s="278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79" t="s">
        <v>177</v>
      </c>
      <c r="AU152" s="279" t="s">
        <v>92</v>
      </c>
      <c r="AV152" s="14" t="s">
        <v>92</v>
      </c>
      <c r="AW152" s="14" t="s">
        <v>32</v>
      </c>
      <c r="AX152" s="14" t="s">
        <v>76</v>
      </c>
      <c r="AY152" s="279" t="s">
        <v>168</v>
      </c>
    </row>
    <row r="153" spans="1:51" s="14" customFormat="1" ht="12">
      <c r="A153" s="14"/>
      <c r="B153" s="269"/>
      <c r="C153" s="270"/>
      <c r="D153" s="260" t="s">
        <v>177</v>
      </c>
      <c r="E153" s="271" t="s">
        <v>1</v>
      </c>
      <c r="F153" s="272" t="s">
        <v>883</v>
      </c>
      <c r="G153" s="270"/>
      <c r="H153" s="273">
        <v>24.89</v>
      </c>
      <c r="I153" s="274"/>
      <c r="J153" s="270"/>
      <c r="K153" s="270"/>
      <c r="L153" s="275"/>
      <c r="M153" s="276"/>
      <c r="N153" s="277"/>
      <c r="O153" s="277"/>
      <c r="P153" s="277"/>
      <c r="Q153" s="277"/>
      <c r="R153" s="277"/>
      <c r="S153" s="277"/>
      <c r="T153" s="278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9" t="s">
        <v>177</v>
      </c>
      <c r="AU153" s="279" t="s">
        <v>92</v>
      </c>
      <c r="AV153" s="14" t="s">
        <v>92</v>
      </c>
      <c r="AW153" s="14" t="s">
        <v>32</v>
      </c>
      <c r="AX153" s="14" t="s">
        <v>76</v>
      </c>
      <c r="AY153" s="279" t="s">
        <v>168</v>
      </c>
    </row>
    <row r="154" spans="1:51" s="14" customFormat="1" ht="12">
      <c r="A154" s="14"/>
      <c r="B154" s="269"/>
      <c r="C154" s="270"/>
      <c r="D154" s="260" t="s">
        <v>177</v>
      </c>
      <c r="E154" s="271" t="s">
        <v>1</v>
      </c>
      <c r="F154" s="272" t="s">
        <v>884</v>
      </c>
      <c r="G154" s="270"/>
      <c r="H154" s="273">
        <v>2.85</v>
      </c>
      <c r="I154" s="274"/>
      <c r="J154" s="270"/>
      <c r="K154" s="270"/>
      <c r="L154" s="275"/>
      <c r="M154" s="276"/>
      <c r="N154" s="277"/>
      <c r="O154" s="277"/>
      <c r="P154" s="277"/>
      <c r="Q154" s="277"/>
      <c r="R154" s="277"/>
      <c r="S154" s="277"/>
      <c r="T154" s="278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9" t="s">
        <v>177</v>
      </c>
      <c r="AU154" s="279" t="s">
        <v>92</v>
      </c>
      <c r="AV154" s="14" t="s">
        <v>92</v>
      </c>
      <c r="AW154" s="14" t="s">
        <v>32</v>
      </c>
      <c r="AX154" s="14" t="s">
        <v>76</v>
      </c>
      <c r="AY154" s="279" t="s">
        <v>168</v>
      </c>
    </row>
    <row r="155" spans="1:51" s="14" customFormat="1" ht="12">
      <c r="A155" s="14"/>
      <c r="B155" s="269"/>
      <c r="C155" s="270"/>
      <c r="D155" s="260" t="s">
        <v>177</v>
      </c>
      <c r="E155" s="271" t="s">
        <v>1</v>
      </c>
      <c r="F155" s="272" t="s">
        <v>885</v>
      </c>
      <c r="G155" s="270"/>
      <c r="H155" s="273">
        <v>93.34</v>
      </c>
      <c r="I155" s="274"/>
      <c r="J155" s="270"/>
      <c r="K155" s="270"/>
      <c r="L155" s="275"/>
      <c r="M155" s="276"/>
      <c r="N155" s="277"/>
      <c r="O155" s="277"/>
      <c r="P155" s="277"/>
      <c r="Q155" s="277"/>
      <c r="R155" s="277"/>
      <c r="S155" s="277"/>
      <c r="T155" s="278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9" t="s">
        <v>177</v>
      </c>
      <c r="AU155" s="279" t="s">
        <v>92</v>
      </c>
      <c r="AV155" s="14" t="s">
        <v>92</v>
      </c>
      <c r="AW155" s="14" t="s">
        <v>32</v>
      </c>
      <c r="AX155" s="14" t="s">
        <v>76</v>
      </c>
      <c r="AY155" s="279" t="s">
        <v>168</v>
      </c>
    </row>
    <row r="156" spans="1:51" s="14" customFormat="1" ht="12">
      <c r="A156" s="14"/>
      <c r="B156" s="269"/>
      <c r="C156" s="270"/>
      <c r="D156" s="260" t="s">
        <v>177</v>
      </c>
      <c r="E156" s="271" t="s">
        <v>1</v>
      </c>
      <c r="F156" s="272" t="s">
        <v>886</v>
      </c>
      <c r="G156" s="270"/>
      <c r="H156" s="273">
        <v>22.23</v>
      </c>
      <c r="I156" s="274"/>
      <c r="J156" s="270"/>
      <c r="K156" s="270"/>
      <c r="L156" s="275"/>
      <c r="M156" s="276"/>
      <c r="N156" s="277"/>
      <c r="O156" s="277"/>
      <c r="P156" s="277"/>
      <c r="Q156" s="277"/>
      <c r="R156" s="277"/>
      <c r="S156" s="277"/>
      <c r="T156" s="278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9" t="s">
        <v>177</v>
      </c>
      <c r="AU156" s="279" t="s">
        <v>92</v>
      </c>
      <c r="AV156" s="14" t="s">
        <v>92</v>
      </c>
      <c r="AW156" s="14" t="s">
        <v>32</v>
      </c>
      <c r="AX156" s="14" t="s">
        <v>76</v>
      </c>
      <c r="AY156" s="279" t="s">
        <v>168</v>
      </c>
    </row>
    <row r="157" spans="1:51" s="14" customFormat="1" ht="12">
      <c r="A157" s="14"/>
      <c r="B157" s="269"/>
      <c r="C157" s="270"/>
      <c r="D157" s="260" t="s">
        <v>177</v>
      </c>
      <c r="E157" s="271" t="s">
        <v>1</v>
      </c>
      <c r="F157" s="272" t="s">
        <v>887</v>
      </c>
      <c r="G157" s="270"/>
      <c r="H157" s="273">
        <v>30.81</v>
      </c>
      <c r="I157" s="274"/>
      <c r="J157" s="270"/>
      <c r="K157" s="270"/>
      <c r="L157" s="275"/>
      <c r="M157" s="276"/>
      <c r="N157" s="277"/>
      <c r="O157" s="277"/>
      <c r="P157" s="277"/>
      <c r="Q157" s="277"/>
      <c r="R157" s="277"/>
      <c r="S157" s="277"/>
      <c r="T157" s="278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9" t="s">
        <v>177</v>
      </c>
      <c r="AU157" s="279" t="s">
        <v>92</v>
      </c>
      <c r="AV157" s="14" t="s">
        <v>92</v>
      </c>
      <c r="AW157" s="14" t="s">
        <v>32</v>
      </c>
      <c r="AX157" s="14" t="s">
        <v>76</v>
      </c>
      <c r="AY157" s="279" t="s">
        <v>168</v>
      </c>
    </row>
    <row r="158" spans="1:51" s="14" customFormat="1" ht="12">
      <c r="A158" s="14"/>
      <c r="B158" s="269"/>
      <c r="C158" s="270"/>
      <c r="D158" s="260" t="s">
        <v>177</v>
      </c>
      <c r="E158" s="271" t="s">
        <v>1</v>
      </c>
      <c r="F158" s="272" t="s">
        <v>888</v>
      </c>
      <c r="G158" s="270"/>
      <c r="H158" s="273">
        <v>16.06</v>
      </c>
      <c r="I158" s="274"/>
      <c r="J158" s="270"/>
      <c r="K158" s="270"/>
      <c r="L158" s="275"/>
      <c r="M158" s="276"/>
      <c r="N158" s="277"/>
      <c r="O158" s="277"/>
      <c r="P158" s="277"/>
      <c r="Q158" s="277"/>
      <c r="R158" s="277"/>
      <c r="S158" s="277"/>
      <c r="T158" s="278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9" t="s">
        <v>177</v>
      </c>
      <c r="AU158" s="279" t="s">
        <v>92</v>
      </c>
      <c r="AV158" s="14" t="s">
        <v>92</v>
      </c>
      <c r="AW158" s="14" t="s">
        <v>32</v>
      </c>
      <c r="AX158" s="14" t="s">
        <v>76</v>
      </c>
      <c r="AY158" s="279" t="s">
        <v>168</v>
      </c>
    </row>
    <row r="159" spans="1:51" s="14" customFormat="1" ht="12">
      <c r="A159" s="14"/>
      <c r="B159" s="269"/>
      <c r="C159" s="270"/>
      <c r="D159" s="260" t="s">
        <v>177</v>
      </c>
      <c r="E159" s="271" t="s">
        <v>1</v>
      </c>
      <c r="F159" s="272" t="s">
        <v>889</v>
      </c>
      <c r="G159" s="270"/>
      <c r="H159" s="273">
        <v>3.04</v>
      </c>
      <c r="I159" s="274"/>
      <c r="J159" s="270"/>
      <c r="K159" s="270"/>
      <c r="L159" s="275"/>
      <c r="M159" s="276"/>
      <c r="N159" s="277"/>
      <c r="O159" s="277"/>
      <c r="P159" s="277"/>
      <c r="Q159" s="277"/>
      <c r="R159" s="277"/>
      <c r="S159" s="277"/>
      <c r="T159" s="278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9" t="s">
        <v>177</v>
      </c>
      <c r="AU159" s="279" t="s">
        <v>92</v>
      </c>
      <c r="AV159" s="14" t="s">
        <v>92</v>
      </c>
      <c r="AW159" s="14" t="s">
        <v>32</v>
      </c>
      <c r="AX159" s="14" t="s">
        <v>76</v>
      </c>
      <c r="AY159" s="279" t="s">
        <v>168</v>
      </c>
    </row>
    <row r="160" spans="1:51" s="14" customFormat="1" ht="12">
      <c r="A160" s="14"/>
      <c r="B160" s="269"/>
      <c r="C160" s="270"/>
      <c r="D160" s="260" t="s">
        <v>177</v>
      </c>
      <c r="E160" s="271" t="s">
        <v>1</v>
      </c>
      <c r="F160" s="272" t="s">
        <v>890</v>
      </c>
      <c r="G160" s="270"/>
      <c r="H160" s="273">
        <v>20.73</v>
      </c>
      <c r="I160" s="274"/>
      <c r="J160" s="270"/>
      <c r="K160" s="270"/>
      <c r="L160" s="275"/>
      <c r="M160" s="276"/>
      <c r="N160" s="277"/>
      <c r="O160" s="277"/>
      <c r="P160" s="277"/>
      <c r="Q160" s="277"/>
      <c r="R160" s="277"/>
      <c r="S160" s="277"/>
      <c r="T160" s="278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9" t="s">
        <v>177</v>
      </c>
      <c r="AU160" s="279" t="s">
        <v>92</v>
      </c>
      <c r="AV160" s="14" t="s">
        <v>92</v>
      </c>
      <c r="AW160" s="14" t="s">
        <v>32</v>
      </c>
      <c r="AX160" s="14" t="s">
        <v>76</v>
      </c>
      <c r="AY160" s="279" t="s">
        <v>168</v>
      </c>
    </row>
    <row r="161" spans="1:51" s="14" customFormat="1" ht="12">
      <c r="A161" s="14"/>
      <c r="B161" s="269"/>
      <c r="C161" s="270"/>
      <c r="D161" s="260" t="s">
        <v>177</v>
      </c>
      <c r="E161" s="271" t="s">
        <v>1</v>
      </c>
      <c r="F161" s="272" t="s">
        <v>891</v>
      </c>
      <c r="G161" s="270"/>
      <c r="H161" s="273">
        <v>2.76</v>
      </c>
      <c r="I161" s="274"/>
      <c r="J161" s="270"/>
      <c r="K161" s="270"/>
      <c r="L161" s="275"/>
      <c r="M161" s="276"/>
      <c r="N161" s="277"/>
      <c r="O161" s="277"/>
      <c r="P161" s="277"/>
      <c r="Q161" s="277"/>
      <c r="R161" s="277"/>
      <c r="S161" s="277"/>
      <c r="T161" s="278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9" t="s">
        <v>177</v>
      </c>
      <c r="AU161" s="279" t="s">
        <v>92</v>
      </c>
      <c r="AV161" s="14" t="s">
        <v>92</v>
      </c>
      <c r="AW161" s="14" t="s">
        <v>32</v>
      </c>
      <c r="AX161" s="14" t="s">
        <v>76</v>
      </c>
      <c r="AY161" s="279" t="s">
        <v>168</v>
      </c>
    </row>
    <row r="162" spans="1:51" s="14" customFormat="1" ht="12">
      <c r="A162" s="14"/>
      <c r="B162" s="269"/>
      <c r="C162" s="270"/>
      <c r="D162" s="260" t="s">
        <v>177</v>
      </c>
      <c r="E162" s="271" t="s">
        <v>1</v>
      </c>
      <c r="F162" s="272" t="s">
        <v>892</v>
      </c>
      <c r="G162" s="270"/>
      <c r="H162" s="273">
        <v>28.78</v>
      </c>
      <c r="I162" s="274"/>
      <c r="J162" s="270"/>
      <c r="K162" s="270"/>
      <c r="L162" s="275"/>
      <c r="M162" s="276"/>
      <c r="N162" s="277"/>
      <c r="O162" s="277"/>
      <c r="P162" s="277"/>
      <c r="Q162" s="277"/>
      <c r="R162" s="277"/>
      <c r="S162" s="277"/>
      <c r="T162" s="27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9" t="s">
        <v>177</v>
      </c>
      <c r="AU162" s="279" t="s">
        <v>92</v>
      </c>
      <c r="AV162" s="14" t="s">
        <v>92</v>
      </c>
      <c r="AW162" s="14" t="s">
        <v>32</v>
      </c>
      <c r="AX162" s="14" t="s">
        <v>76</v>
      </c>
      <c r="AY162" s="279" t="s">
        <v>168</v>
      </c>
    </row>
    <row r="163" spans="1:51" s="14" customFormat="1" ht="12">
      <c r="A163" s="14"/>
      <c r="B163" s="269"/>
      <c r="C163" s="270"/>
      <c r="D163" s="260" t="s">
        <v>177</v>
      </c>
      <c r="E163" s="271" t="s">
        <v>1</v>
      </c>
      <c r="F163" s="272" t="s">
        <v>893</v>
      </c>
      <c r="G163" s="270"/>
      <c r="H163" s="273">
        <v>17.57</v>
      </c>
      <c r="I163" s="274"/>
      <c r="J163" s="270"/>
      <c r="K163" s="270"/>
      <c r="L163" s="275"/>
      <c r="M163" s="276"/>
      <c r="N163" s="277"/>
      <c r="O163" s="277"/>
      <c r="P163" s="277"/>
      <c r="Q163" s="277"/>
      <c r="R163" s="277"/>
      <c r="S163" s="277"/>
      <c r="T163" s="278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9" t="s">
        <v>177</v>
      </c>
      <c r="AU163" s="279" t="s">
        <v>92</v>
      </c>
      <c r="AV163" s="14" t="s">
        <v>92</v>
      </c>
      <c r="AW163" s="14" t="s">
        <v>32</v>
      </c>
      <c r="AX163" s="14" t="s">
        <v>76</v>
      </c>
      <c r="AY163" s="279" t="s">
        <v>168</v>
      </c>
    </row>
    <row r="164" spans="1:51" s="14" customFormat="1" ht="12">
      <c r="A164" s="14"/>
      <c r="B164" s="269"/>
      <c r="C164" s="270"/>
      <c r="D164" s="260" t="s">
        <v>177</v>
      </c>
      <c r="E164" s="271" t="s">
        <v>1</v>
      </c>
      <c r="F164" s="272" t="s">
        <v>894</v>
      </c>
      <c r="G164" s="270"/>
      <c r="H164" s="273">
        <v>4.08</v>
      </c>
      <c r="I164" s="274"/>
      <c r="J164" s="270"/>
      <c r="K164" s="270"/>
      <c r="L164" s="275"/>
      <c r="M164" s="276"/>
      <c r="N164" s="277"/>
      <c r="O164" s="277"/>
      <c r="P164" s="277"/>
      <c r="Q164" s="277"/>
      <c r="R164" s="277"/>
      <c r="S164" s="277"/>
      <c r="T164" s="278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9" t="s">
        <v>177</v>
      </c>
      <c r="AU164" s="279" t="s">
        <v>92</v>
      </c>
      <c r="AV164" s="14" t="s">
        <v>92</v>
      </c>
      <c r="AW164" s="14" t="s">
        <v>32</v>
      </c>
      <c r="AX164" s="14" t="s">
        <v>76</v>
      </c>
      <c r="AY164" s="279" t="s">
        <v>168</v>
      </c>
    </row>
    <row r="165" spans="1:51" s="14" customFormat="1" ht="12">
      <c r="A165" s="14"/>
      <c r="B165" s="269"/>
      <c r="C165" s="270"/>
      <c r="D165" s="260" t="s">
        <v>177</v>
      </c>
      <c r="E165" s="271" t="s">
        <v>1</v>
      </c>
      <c r="F165" s="272" t="s">
        <v>895</v>
      </c>
      <c r="G165" s="270"/>
      <c r="H165" s="273">
        <v>24.07</v>
      </c>
      <c r="I165" s="274"/>
      <c r="J165" s="270"/>
      <c r="K165" s="270"/>
      <c r="L165" s="275"/>
      <c r="M165" s="276"/>
      <c r="N165" s="277"/>
      <c r="O165" s="277"/>
      <c r="P165" s="277"/>
      <c r="Q165" s="277"/>
      <c r="R165" s="277"/>
      <c r="S165" s="277"/>
      <c r="T165" s="278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9" t="s">
        <v>177</v>
      </c>
      <c r="AU165" s="279" t="s">
        <v>92</v>
      </c>
      <c r="AV165" s="14" t="s">
        <v>92</v>
      </c>
      <c r="AW165" s="14" t="s">
        <v>32</v>
      </c>
      <c r="AX165" s="14" t="s">
        <v>76</v>
      </c>
      <c r="AY165" s="279" t="s">
        <v>168</v>
      </c>
    </row>
    <row r="166" spans="1:51" s="14" customFormat="1" ht="12">
      <c r="A166" s="14"/>
      <c r="B166" s="269"/>
      <c r="C166" s="270"/>
      <c r="D166" s="260" t="s">
        <v>177</v>
      </c>
      <c r="E166" s="271" t="s">
        <v>1</v>
      </c>
      <c r="F166" s="272" t="s">
        <v>896</v>
      </c>
      <c r="G166" s="270"/>
      <c r="H166" s="273">
        <v>2.89</v>
      </c>
      <c r="I166" s="274"/>
      <c r="J166" s="270"/>
      <c r="K166" s="270"/>
      <c r="L166" s="275"/>
      <c r="M166" s="276"/>
      <c r="N166" s="277"/>
      <c r="O166" s="277"/>
      <c r="P166" s="277"/>
      <c r="Q166" s="277"/>
      <c r="R166" s="277"/>
      <c r="S166" s="277"/>
      <c r="T166" s="278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9" t="s">
        <v>177</v>
      </c>
      <c r="AU166" s="279" t="s">
        <v>92</v>
      </c>
      <c r="AV166" s="14" t="s">
        <v>92</v>
      </c>
      <c r="AW166" s="14" t="s">
        <v>32</v>
      </c>
      <c r="AX166" s="14" t="s">
        <v>76</v>
      </c>
      <c r="AY166" s="279" t="s">
        <v>168</v>
      </c>
    </row>
    <row r="167" spans="1:51" s="14" customFormat="1" ht="12">
      <c r="A167" s="14"/>
      <c r="B167" s="269"/>
      <c r="C167" s="270"/>
      <c r="D167" s="260" t="s">
        <v>177</v>
      </c>
      <c r="E167" s="271" t="s">
        <v>1</v>
      </c>
      <c r="F167" s="272" t="s">
        <v>897</v>
      </c>
      <c r="G167" s="270"/>
      <c r="H167" s="273">
        <v>31.63</v>
      </c>
      <c r="I167" s="274"/>
      <c r="J167" s="270"/>
      <c r="K167" s="270"/>
      <c r="L167" s="275"/>
      <c r="M167" s="276"/>
      <c r="N167" s="277"/>
      <c r="O167" s="277"/>
      <c r="P167" s="277"/>
      <c r="Q167" s="277"/>
      <c r="R167" s="277"/>
      <c r="S167" s="277"/>
      <c r="T167" s="278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9" t="s">
        <v>177</v>
      </c>
      <c r="AU167" s="279" t="s">
        <v>92</v>
      </c>
      <c r="AV167" s="14" t="s">
        <v>92</v>
      </c>
      <c r="AW167" s="14" t="s">
        <v>32</v>
      </c>
      <c r="AX167" s="14" t="s">
        <v>76</v>
      </c>
      <c r="AY167" s="279" t="s">
        <v>168</v>
      </c>
    </row>
    <row r="168" spans="1:51" s="14" customFormat="1" ht="12">
      <c r="A168" s="14"/>
      <c r="B168" s="269"/>
      <c r="C168" s="270"/>
      <c r="D168" s="260" t="s">
        <v>177</v>
      </c>
      <c r="E168" s="271" t="s">
        <v>1</v>
      </c>
      <c r="F168" s="272" t="s">
        <v>898</v>
      </c>
      <c r="G168" s="270"/>
      <c r="H168" s="273">
        <v>45.42</v>
      </c>
      <c r="I168" s="274"/>
      <c r="J168" s="270"/>
      <c r="K168" s="270"/>
      <c r="L168" s="275"/>
      <c r="M168" s="276"/>
      <c r="N168" s="277"/>
      <c r="O168" s="277"/>
      <c r="P168" s="277"/>
      <c r="Q168" s="277"/>
      <c r="R168" s="277"/>
      <c r="S168" s="277"/>
      <c r="T168" s="27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9" t="s">
        <v>177</v>
      </c>
      <c r="AU168" s="279" t="s">
        <v>92</v>
      </c>
      <c r="AV168" s="14" t="s">
        <v>92</v>
      </c>
      <c r="AW168" s="14" t="s">
        <v>32</v>
      </c>
      <c r="AX168" s="14" t="s">
        <v>76</v>
      </c>
      <c r="AY168" s="279" t="s">
        <v>168</v>
      </c>
    </row>
    <row r="169" spans="1:51" s="14" customFormat="1" ht="12">
      <c r="A169" s="14"/>
      <c r="B169" s="269"/>
      <c r="C169" s="270"/>
      <c r="D169" s="260" t="s">
        <v>177</v>
      </c>
      <c r="E169" s="271" t="s">
        <v>1</v>
      </c>
      <c r="F169" s="272" t="s">
        <v>899</v>
      </c>
      <c r="G169" s="270"/>
      <c r="H169" s="273">
        <v>30.98</v>
      </c>
      <c r="I169" s="274"/>
      <c r="J169" s="270"/>
      <c r="K169" s="270"/>
      <c r="L169" s="275"/>
      <c r="M169" s="276"/>
      <c r="N169" s="277"/>
      <c r="O169" s="277"/>
      <c r="P169" s="277"/>
      <c r="Q169" s="277"/>
      <c r="R169" s="277"/>
      <c r="S169" s="277"/>
      <c r="T169" s="278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9" t="s">
        <v>177</v>
      </c>
      <c r="AU169" s="279" t="s">
        <v>92</v>
      </c>
      <c r="AV169" s="14" t="s">
        <v>92</v>
      </c>
      <c r="AW169" s="14" t="s">
        <v>32</v>
      </c>
      <c r="AX169" s="14" t="s">
        <v>76</v>
      </c>
      <c r="AY169" s="279" t="s">
        <v>168</v>
      </c>
    </row>
    <row r="170" spans="1:51" s="14" customFormat="1" ht="12">
      <c r="A170" s="14"/>
      <c r="B170" s="269"/>
      <c r="C170" s="270"/>
      <c r="D170" s="260" t="s">
        <v>177</v>
      </c>
      <c r="E170" s="271" t="s">
        <v>1</v>
      </c>
      <c r="F170" s="272" t="s">
        <v>900</v>
      </c>
      <c r="G170" s="270"/>
      <c r="H170" s="273">
        <v>16.32</v>
      </c>
      <c r="I170" s="274"/>
      <c r="J170" s="270"/>
      <c r="K170" s="270"/>
      <c r="L170" s="275"/>
      <c r="M170" s="276"/>
      <c r="N170" s="277"/>
      <c r="O170" s="277"/>
      <c r="P170" s="277"/>
      <c r="Q170" s="277"/>
      <c r="R170" s="277"/>
      <c r="S170" s="277"/>
      <c r="T170" s="278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9" t="s">
        <v>177</v>
      </c>
      <c r="AU170" s="279" t="s">
        <v>92</v>
      </c>
      <c r="AV170" s="14" t="s">
        <v>92</v>
      </c>
      <c r="AW170" s="14" t="s">
        <v>32</v>
      </c>
      <c r="AX170" s="14" t="s">
        <v>76</v>
      </c>
      <c r="AY170" s="279" t="s">
        <v>168</v>
      </c>
    </row>
    <row r="171" spans="1:51" s="14" customFormat="1" ht="12">
      <c r="A171" s="14"/>
      <c r="B171" s="269"/>
      <c r="C171" s="270"/>
      <c r="D171" s="260" t="s">
        <v>177</v>
      </c>
      <c r="E171" s="271" t="s">
        <v>1</v>
      </c>
      <c r="F171" s="272" t="s">
        <v>901</v>
      </c>
      <c r="G171" s="270"/>
      <c r="H171" s="273">
        <v>31.79</v>
      </c>
      <c r="I171" s="274"/>
      <c r="J171" s="270"/>
      <c r="K171" s="270"/>
      <c r="L171" s="275"/>
      <c r="M171" s="276"/>
      <c r="N171" s="277"/>
      <c r="O171" s="277"/>
      <c r="P171" s="277"/>
      <c r="Q171" s="277"/>
      <c r="R171" s="277"/>
      <c r="S171" s="277"/>
      <c r="T171" s="278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9" t="s">
        <v>177</v>
      </c>
      <c r="AU171" s="279" t="s">
        <v>92</v>
      </c>
      <c r="AV171" s="14" t="s">
        <v>92</v>
      </c>
      <c r="AW171" s="14" t="s">
        <v>32</v>
      </c>
      <c r="AX171" s="14" t="s">
        <v>76</v>
      </c>
      <c r="AY171" s="279" t="s">
        <v>168</v>
      </c>
    </row>
    <row r="172" spans="1:51" s="14" customFormat="1" ht="12">
      <c r="A172" s="14"/>
      <c r="B172" s="269"/>
      <c r="C172" s="270"/>
      <c r="D172" s="260" t="s">
        <v>177</v>
      </c>
      <c r="E172" s="271" t="s">
        <v>1</v>
      </c>
      <c r="F172" s="272" t="s">
        <v>902</v>
      </c>
      <c r="G172" s="270"/>
      <c r="H172" s="273">
        <v>2.38</v>
      </c>
      <c r="I172" s="274"/>
      <c r="J172" s="270"/>
      <c r="K172" s="270"/>
      <c r="L172" s="275"/>
      <c r="M172" s="276"/>
      <c r="N172" s="277"/>
      <c r="O172" s="277"/>
      <c r="P172" s="277"/>
      <c r="Q172" s="277"/>
      <c r="R172" s="277"/>
      <c r="S172" s="277"/>
      <c r="T172" s="278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9" t="s">
        <v>177</v>
      </c>
      <c r="AU172" s="279" t="s">
        <v>92</v>
      </c>
      <c r="AV172" s="14" t="s">
        <v>92</v>
      </c>
      <c r="AW172" s="14" t="s">
        <v>32</v>
      </c>
      <c r="AX172" s="14" t="s">
        <v>76</v>
      </c>
      <c r="AY172" s="279" t="s">
        <v>168</v>
      </c>
    </row>
    <row r="173" spans="1:51" s="14" customFormat="1" ht="12">
      <c r="A173" s="14"/>
      <c r="B173" s="269"/>
      <c r="C173" s="270"/>
      <c r="D173" s="260" t="s">
        <v>177</v>
      </c>
      <c r="E173" s="271" t="s">
        <v>1</v>
      </c>
      <c r="F173" s="272" t="s">
        <v>903</v>
      </c>
      <c r="G173" s="270"/>
      <c r="H173" s="273">
        <v>33.97</v>
      </c>
      <c r="I173" s="274"/>
      <c r="J173" s="270"/>
      <c r="K173" s="270"/>
      <c r="L173" s="275"/>
      <c r="M173" s="276"/>
      <c r="N173" s="277"/>
      <c r="O173" s="277"/>
      <c r="P173" s="277"/>
      <c r="Q173" s="277"/>
      <c r="R173" s="277"/>
      <c r="S173" s="277"/>
      <c r="T173" s="278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9" t="s">
        <v>177</v>
      </c>
      <c r="AU173" s="279" t="s">
        <v>92</v>
      </c>
      <c r="AV173" s="14" t="s">
        <v>92</v>
      </c>
      <c r="AW173" s="14" t="s">
        <v>32</v>
      </c>
      <c r="AX173" s="14" t="s">
        <v>76</v>
      </c>
      <c r="AY173" s="279" t="s">
        <v>168</v>
      </c>
    </row>
    <row r="174" spans="1:51" s="14" customFormat="1" ht="12">
      <c r="A174" s="14"/>
      <c r="B174" s="269"/>
      <c r="C174" s="270"/>
      <c r="D174" s="260" t="s">
        <v>177</v>
      </c>
      <c r="E174" s="271" t="s">
        <v>1</v>
      </c>
      <c r="F174" s="272" t="s">
        <v>904</v>
      </c>
      <c r="G174" s="270"/>
      <c r="H174" s="273">
        <v>3.48</v>
      </c>
      <c r="I174" s="274"/>
      <c r="J174" s="270"/>
      <c r="K174" s="270"/>
      <c r="L174" s="275"/>
      <c r="M174" s="276"/>
      <c r="N174" s="277"/>
      <c r="O174" s="277"/>
      <c r="P174" s="277"/>
      <c r="Q174" s="277"/>
      <c r="R174" s="277"/>
      <c r="S174" s="277"/>
      <c r="T174" s="278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9" t="s">
        <v>177</v>
      </c>
      <c r="AU174" s="279" t="s">
        <v>92</v>
      </c>
      <c r="AV174" s="14" t="s">
        <v>92</v>
      </c>
      <c r="AW174" s="14" t="s">
        <v>32</v>
      </c>
      <c r="AX174" s="14" t="s">
        <v>76</v>
      </c>
      <c r="AY174" s="279" t="s">
        <v>168</v>
      </c>
    </row>
    <row r="175" spans="1:51" s="14" customFormat="1" ht="12">
      <c r="A175" s="14"/>
      <c r="B175" s="269"/>
      <c r="C175" s="270"/>
      <c r="D175" s="260" t="s">
        <v>177</v>
      </c>
      <c r="E175" s="271" t="s">
        <v>1</v>
      </c>
      <c r="F175" s="272" t="s">
        <v>905</v>
      </c>
      <c r="G175" s="270"/>
      <c r="H175" s="273">
        <v>31.84</v>
      </c>
      <c r="I175" s="274"/>
      <c r="J175" s="270"/>
      <c r="K175" s="270"/>
      <c r="L175" s="275"/>
      <c r="M175" s="276"/>
      <c r="N175" s="277"/>
      <c r="O175" s="277"/>
      <c r="P175" s="277"/>
      <c r="Q175" s="277"/>
      <c r="R175" s="277"/>
      <c r="S175" s="277"/>
      <c r="T175" s="278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9" t="s">
        <v>177</v>
      </c>
      <c r="AU175" s="279" t="s">
        <v>92</v>
      </c>
      <c r="AV175" s="14" t="s">
        <v>92</v>
      </c>
      <c r="AW175" s="14" t="s">
        <v>32</v>
      </c>
      <c r="AX175" s="14" t="s">
        <v>76</v>
      </c>
      <c r="AY175" s="279" t="s">
        <v>168</v>
      </c>
    </row>
    <row r="176" spans="1:51" s="14" customFormat="1" ht="12">
      <c r="A176" s="14"/>
      <c r="B176" s="269"/>
      <c r="C176" s="270"/>
      <c r="D176" s="260" t="s">
        <v>177</v>
      </c>
      <c r="E176" s="271" t="s">
        <v>1</v>
      </c>
      <c r="F176" s="272" t="s">
        <v>906</v>
      </c>
      <c r="G176" s="270"/>
      <c r="H176" s="273">
        <v>2.81</v>
      </c>
      <c r="I176" s="274"/>
      <c r="J176" s="270"/>
      <c r="K176" s="270"/>
      <c r="L176" s="275"/>
      <c r="M176" s="276"/>
      <c r="N176" s="277"/>
      <c r="O176" s="277"/>
      <c r="P176" s="277"/>
      <c r="Q176" s="277"/>
      <c r="R176" s="277"/>
      <c r="S176" s="277"/>
      <c r="T176" s="278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9" t="s">
        <v>177</v>
      </c>
      <c r="AU176" s="279" t="s">
        <v>92</v>
      </c>
      <c r="AV176" s="14" t="s">
        <v>92</v>
      </c>
      <c r="AW176" s="14" t="s">
        <v>32</v>
      </c>
      <c r="AX176" s="14" t="s">
        <v>76</v>
      </c>
      <c r="AY176" s="279" t="s">
        <v>168</v>
      </c>
    </row>
    <row r="177" spans="1:51" s="14" customFormat="1" ht="12">
      <c r="A177" s="14"/>
      <c r="B177" s="269"/>
      <c r="C177" s="270"/>
      <c r="D177" s="260" t="s">
        <v>177</v>
      </c>
      <c r="E177" s="271" t="s">
        <v>1</v>
      </c>
      <c r="F177" s="272" t="s">
        <v>907</v>
      </c>
      <c r="G177" s="270"/>
      <c r="H177" s="273">
        <v>38.49</v>
      </c>
      <c r="I177" s="274"/>
      <c r="J177" s="270"/>
      <c r="K177" s="270"/>
      <c r="L177" s="275"/>
      <c r="M177" s="276"/>
      <c r="N177" s="277"/>
      <c r="O177" s="277"/>
      <c r="P177" s="277"/>
      <c r="Q177" s="277"/>
      <c r="R177" s="277"/>
      <c r="S177" s="277"/>
      <c r="T177" s="278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9" t="s">
        <v>177</v>
      </c>
      <c r="AU177" s="279" t="s">
        <v>92</v>
      </c>
      <c r="AV177" s="14" t="s">
        <v>92</v>
      </c>
      <c r="AW177" s="14" t="s">
        <v>32</v>
      </c>
      <c r="AX177" s="14" t="s">
        <v>76</v>
      </c>
      <c r="AY177" s="279" t="s">
        <v>168</v>
      </c>
    </row>
    <row r="178" spans="1:51" s="14" customFormat="1" ht="12">
      <c r="A178" s="14"/>
      <c r="B178" s="269"/>
      <c r="C178" s="270"/>
      <c r="D178" s="260" t="s">
        <v>177</v>
      </c>
      <c r="E178" s="271" t="s">
        <v>1</v>
      </c>
      <c r="F178" s="272" t="s">
        <v>908</v>
      </c>
      <c r="G178" s="270"/>
      <c r="H178" s="273">
        <v>2.81</v>
      </c>
      <c r="I178" s="274"/>
      <c r="J178" s="270"/>
      <c r="K178" s="270"/>
      <c r="L178" s="275"/>
      <c r="M178" s="276"/>
      <c r="N178" s="277"/>
      <c r="O178" s="277"/>
      <c r="P178" s="277"/>
      <c r="Q178" s="277"/>
      <c r="R178" s="277"/>
      <c r="S178" s="277"/>
      <c r="T178" s="278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9" t="s">
        <v>177</v>
      </c>
      <c r="AU178" s="279" t="s">
        <v>92</v>
      </c>
      <c r="AV178" s="14" t="s">
        <v>92</v>
      </c>
      <c r="AW178" s="14" t="s">
        <v>32</v>
      </c>
      <c r="AX178" s="14" t="s">
        <v>76</v>
      </c>
      <c r="AY178" s="279" t="s">
        <v>168</v>
      </c>
    </row>
    <row r="179" spans="1:51" s="14" customFormat="1" ht="12">
      <c r="A179" s="14"/>
      <c r="B179" s="269"/>
      <c r="C179" s="270"/>
      <c r="D179" s="260" t="s">
        <v>177</v>
      </c>
      <c r="E179" s="271" t="s">
        <v>1</v>
      </c>
      <c r="F179" s="272" t="s">
        <v>909</v>
      </c>
      <c r="G179" s="270"/>
      <c r="H179" s="273">
        <v>16</v>
      </c>
      <c r="I179" s="274"/>
      <c r="J179" s="270"/>
      <c r="K179" s="270"/>
      <c r="L179" s="275"/>
      <c r="M179" s="276"/>
      <c r="N179" s="277"/>
      <c r="O179" s="277"/>
      <c r="P179" s="277"/>
      <c r="Q179" s="277"/>
      <c r="R179" s="277"/>
      <c r="S179" s="277"/>
      <c r="T179" s="278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9" t="s">
        <v>177</v>
      </c>
      <c r="AU179" s="279" t="s">
        <v>92</v>
      </c>
      <c r="AV179" s="14" t="s">
        <v>92</v>
      </c>
      <c r="AW179" s="14" t="s">
        <v>32</v>
      </c>
      <c r="AX179" s="14" t="s">
        <v>76</v>
      </c>
      <c r="AY179" s="279" t="s">
        <v>168</v>
      </c>
    </row>
    <row r="180" spans="1:51" s="15" customFormat="1" ht="12">
      <c r="A180" s="15"/>
      <c r="B180" s="280"/>
      <c r="C180" s="281"/>
      <c r="D180" s="260" t="s">
        <v>177</v>
      </c>
      <c r="E180" s="282" t="s">
        <v>1</v>
      </c>
      <c r="F180" s="283" t="s">
        <v>210</v>
      </c>
      <c r="G180" s="281"/>
      <c r="H180" s="284">
        <v>722.94</v>
      </c>
      <c r="I180" s="285"/>
      <c r="J180" s="281"/>
      <c r="K180" s="281"/>
      <c r="L180" s="286"/>
      <c r="M180" s="287"/>
      <c r="N180" s="288"/>
      <c r="O180" s="288"/>
      <c r="P180" s="288"/>
      <c r="Q180" s="288"/>
      <c r="R180" s="288"/>
      <c r="S180" s="288"/>
      <c r="T180" s="289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90" t="s">
        <v>177</v>
      </c>
      <c r="AU180" s="290" t="s">
        <v>92</v>
      </c>
      <c r="AV180" s="15" t="s">
        <v>175</v>
      </c>
      <c r="AW180" s="15" t="s">
        <v>32</v>
      </c>
      <c r="AX180" s="15" t="s">
        <v>84</v>
      </c>
      <c r="AY180" s="290" t="s">
        <v>168</v>
      </c>
    </row>
    <row r="181" spans="1:65" s="2" customFormat="1" ht="21.75" customHeight="1">
      <c r="A181" s="39"/>
      <c r="B181" s="40"/>
      <c r="C181" s="245" t="s">
        <v>92</v>
      </c>
      <c r="D181" s="245" t="s">
        <v>170</v>
      </c>
      <c r="E181" s="246" t="s">
        <v>910</v>
      </c>
      <c r="F181" s="247" t="s">
        <v>911</v>
      </c>
      <c r="G181" s="248" t="s">
        <v>173</v>
      </c>
      <c r="H181" s="249">
        <v>722.94</v>
      </c>
      <c r="I181" s="250"/>
      <c r="J181" s="251">
        <f>ROUND(I181*H181,2)</f>
        <v>0</v>
      </c>
      <c r="K181" s="247" t="s">
        <v>174</v>
      </c>
      <c r="L181" s="45"/>
      <c r="M181" s="252" t="s">
        <v>1</v>
      </c>
      <c r="N181" s="253" t="s">
        <v>42</v>
      </c>
      <c r="O181" s="92"/>
      <c r="P181" s="254">
        <f>O181*H181</f>
        <v>0</v>
      </c>
      <c r="Q181" s="254">
        <v>0.003</v>
      </c>
      <c r="R181" s="254">
        <f>Q181*H181</f>
        <v>2.16882</v>
      </c>
      <c r="S181" s="254">
        <v>0</v>
      </c>
      <c r="T181" s="25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6" t="s">
        <v>175</v>
      </c>
      <c r="AT181" s="256" t="s">
        <v>170</v>
      </c>
      <c r="AU181" s="256" t="s">
        <v>92</v>
      </c>
      <c r="AY181" s="18" t="s">
        <v>168</v>
      </c>
      <c r="BE181" s="257">
        <f>IF(N181="základní",J181,0)</f>
        <v>0</v>
      </c>
      <c r="BF181" s="257">
        <f>IF(N181="snížená",J181,0)</f>
        <v>0</v>
      </c>
      <c r="BG181" s="257">
        <f>IF(N181="zákl. přenesená",J181,0)</f>
        <v>0</v>
      </c>
      <c r="BH181" s="257">
        <f>IF(N181="sníž. přenesená",J181,0)</f>
        <v>0</v>
      </c>
      <c r="BI181" s="257">
        <f>IF(N181="nulová",J181,0)</f>
        <v>0</v>
      </c>
      <c r="BJ181" s="18" t="s">
        <v>92</v>
      </c>
      <c r="BK181" s="257">
        <f>ROUND(I181*H181,2)</f>
        <v>0</v>
      </c>
      <c r="BL181" s="18" t="s">
        <v>175</v>
      </c>
      <c r="BM181" s="256" t="s">
        <v>912</v>
      </c>
    </row>
    <row r="182" spans="1:65" s="2" customFormat="1" ht="21.75" customHeight="1">
      <c r="A182" s="39"/>
      <c r="B182" s="40"/>
      <c r="C182" s="245" t="s">
        <v>186</v>
      </c>
      <c r="D182" s="245" t="s">
        <v>170</v>
      </c>
      <c r="E182" s="246" t="s">
        <v>913</v>
      </c>
      <c r="F182" s="247" t="s">
        <v>914</v>
      </c>
      <c r="G182" s="248" t="s">
        <v>173</v>
      </c>
      <c r="H182" s="249">
        <v>722.94</v>
      </c>
      <c r="I182" s="250"/>
      <c r="J182" s="251">
        <f>ROUND(I182*H182,2)</f>
        <v>0</v>
      </c>
      <c r="K182" s="247" t="s">
        <v>174</v>
      </c>
      <c r="L182" s="45"/>
      <c r="M182" s="252" t="s">
        <v>1</v>
      </c>
      <c r="N182" s="253" t="s">
        <v>42</v>
      </c>
      <c r="O182" s="92"/>
      <c r="P182" s="254">
        <f>O182*H182</f>
        <v>0</v>
      </c>
      <c r="Q182" s="254">
        <v>0.0261</v>
      </c>
      <c r="R182" s="254">
        <f>Q182*H182</f>
        <v>18.868734000000003</v>
      </c>
      <c r="S182" s="254">
        <v>0</v>
      </c>
      <c r="T182" s="25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6" t="s">
        <v>175</v>
      </c>
      <c r="AT182" s="256" t="s">
        <v>170</v>
      </c>
      <c r="AU182" s="256" t="s">
        <v>92</v>
      </c>
      <c r="AY182" s="18" t="s">
        <v>168</v>
      </c>
      <c r="BE182" s="257">
        <f>IF(N182="základní",J182,0)</f>
        <v>0</v>
      </c>
      <c r="BF182" s="257">
        <f>IF(N182="snížená",J182,0)</f>
        <v>0</v>
      </c>
      <c r="BG182" s="257">
        <f>IF(N182="zákl. přenesená",J182,0)</f>
        <v>0</v>
      </c>
      <c r="BH182" s="257">
        <f>IF(N182="sníž. přenesená",J182,0)</f>
        <v>0</v>
      </c>
      <c r="BI182" s="257">
        <f>IF(N182="nulová",J182,0)</f>
        <v>0</v>
      </c>
      <c r="BJ182" s="18" t="s">
        <v>92</v>
      </c>
      <c r="BK182" s="257">
        <f>ROUND(I182*H182,2)</f>
        <v>0</v>
      </c>
      <c r="BL182" s="18" t="s">
        <v>175</v>
      </c>
      <c r="BM182" s="256" t="s">
        <v>915</v>
      </c>
    </row>
    <row r="183" spans="1:51" s="14" customFormat="1" ht="12">
      <c r="A183" s="14"/>
      <c r="B183" s="269"/>
      <c r="C183" s="270"/>
      <c r="D183" s="260" t="s">
        <v>177</v>
      </c>
      <c r="E183" s="271" t="s">
        <v>1</v>
      </c>
      <c r="F183" s="272" t="s">
        <v>874</v>
      </c>
      <c r="G183" s="270"/>
      <c r="H183" s="273">
        <v>21.37</v>
      </c>
      <c r="I183" s="274"/>
      <c r="J183" s="270"/>
      <c r="K183" s="270"/>
      <c r="L183" s="275"/>
      <c r="M183" s="276"/>
      <c r="N183" s="277"/>
      <c r="O183" s="277"/>
      <c r="P183" s="277"/>
      <c r="Q183" s="277"/>
      <c r="R183" s="277"/>
      <c r="S183" s="277"/>
      <c r="T183" s="278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9" t="s">
        <v>177</v>
      </c>
      <c r="AU183" s="279" t="s">
        <v>92</v>
      </c>
      <c r="AV183" s="14" t="s">
        <v>92</v>
      </c>
      <c r="AW183" s="14" t="s">
        <v>32</v>
      </c>
      <c r="AX183" s="14" t="s">
        <v>76</v>
      </c>
      <c r="AY183" s="279" t="s">
        <v>168</v>
      </c>
    </row>
    <row r="184" spans="1:51" s="14" customFormat="1" ht="12">
      <c r="A184" s="14"/>
      <c r="B184" s="269"/>
      <c r="C184" s="270"/>
      <c r="D184" s="260" t="s">
        <v>177</v>
      </c>
      <c r="E184" s="271" t="s">
        <v>1</v>
      </c>
      <c r="F184" s="272" t="s">
        <v>875</v>
      </c>
      <c r="G184" s="270"/>
      <c r="H184" s="273">
        <v>28.5</v>
      </c>
      <c r="I184" s="274"/>
      <c r="J184" s="270"/>
      <c r="K184" s="270"/>
      <c r="L184" s="275"/>
      <c r="M184" s="276"/>
      <c r="N184" s="277"/>
      <c r="O184" s="277"/>
      <c r="P184" s="277"/>
      <c r="Q184" s="277"/>
      <c r="R184" s="277"/>
      <c r="S184" s="277"/>
      <c r="T184" s="278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9" t="s">
        <v>177</v>
      </c>
      <c r="AU184" s="279" t="s">
        <v>92</v>
      </c>
      <c r="AV184" s="14" t="s">
        <v>92</v>
      </c>
      <c r="AW184" s="14" t="s">
        <v>32</v>
      </c>
      <c r="AX184" s="14" t="s">
        <v>76</v>
      </c>
      <c r="AY184" s="279" t="s">
        <v>168</v>
      </c>
    </row>
    <row r="185" spans="1:51" s="14" customFormat="1" ht="12">
      <c r="A185" s="14"/>
      <c r="B185" s="269"/>
      <c r="C185" s="270"/>
      <c r="D185" s="260" t="s">
        <v>177</v>
      </c>
      <c r="E185" s="271" t="s">
        <v>1</v>
      </c>
      <c r="F185" s="272" t="s">
        <v>876</v>
      </c>
      <c r="G185" s="270"/>
      <c r="H185" s="273">
        <v>17.2</v>
      </c>
      <c r="I185" s="274"/>
      <c r="J185" s="270"/>
      <c r="K185" s="270"/>
      <c r="L185" s="275"/>
      <c r="M185" s="276"/>
      <c r="N185" s="277"/>
      <c r="O185" s="277"/>
      <c r="P185" s="277"/>
      <c r="Q185" s="277"/>
      <c r="R185" s="277"/>
      <c r="S185" s="277"/>
      <c r="T185" s="278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79" t="s">
        <v>177</v>
      </c>
      <c r="AU185" s="279" t="s">
        <v>92</v>
      </c>
      <c r="AV185" s="14" t="s">
        <v>92</v>
      </c>
      <c r="AW185" s="14" t="s">
        <v>32</v>
      </c>
      <c r="AX185" s="14" t="s">
        <v>76</v>
      </c>
      <c r="AY185" s="279" t="s">
        <v>168</v>
      </c>
    </row>
    <row r="186" spans="1:51" s="14" customFormat="1" ht="12">
      <c r="A186" s="14"/>
      <c r="B186" s="269"/>
      <c r="C186" s="270"/>
      <c r="D186" s="260" t="s">
        <v>177</v>
      </c>
      <c r="E186" s="271" t="s">
        <v>1</v>
      </c>
      <c r="F186" s="272" t="s">
        <v>877</v>
      </c>
      <c r="G186" s="270"/>
      <c r="H186" s="273">
        <v>2.77</v>
      </c>
      <c r="I186" s="274"/>
      <c r="J186" s="270"/>
      <c r="K186" s="270"/>
      <c r="L186" s="275"/>
      <c r="M186" s="276"/>
      <c r="N186" s="277"/>
      <c r="O186" s="277"/>
      <c r="P186" s="277"/>
      <c r="Q186" s="277"/>
      <c r="R186" s="277"/>
      <c r="S186" s="277"/>
      <c r="T186" s="278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9" t="s">
        <v>177</v>
      </c>
      <c r="AU186" s="279" t="s">
        <v>92</v>
      </c>
      <c r="AV186" s="14" t="s">
        <v>92</v>
      </c>
      <c r="AW186" s="14" t="s">
        <v>32</v>
      </c>
      <c r="AX186" s="14" t="s">
        <v>76</v>
      </c>
      <c r="AY186" s="279" t="s">
        <v>168</v>
      </c>
    </row>
    <row r="187" spans="1:51" s="14" customFormat="1" ht="12">
      <c r="A187" s="14"/>
      <c r="B187" s="269"/>
      <c r="C187" s="270"/>
      <c r="D187" s="260" t="s">
        <v>177</v>
      </c>
      <c r="E187" s="271" t="s">
        <v>1</v>
      </c>
      <c r="F187" s="272" t="s">
        <v>878</v>
      </c>
      <c r="G187" s="270"/>
      <c r="H187" s="273">
        <v>19.73</v>
      </c>
      <c r="I187" s="274"/>
      <c r="J187" s="270"/>
      <c r="K187" s="270"/>
      <c r="L187" s="275"/>
      <c r="M187" s="276"/>
      <c r="N187" s="277"/>
      <c r="O187" s="277"/>
      <c r="P187" s="277"/>
      <c r="Q187" s="277"/>
      <c r="R187" s="277"/>
      <c r="S187" s="277"/>
      <c r="T187" s="278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9" t="s">
        <v>177</v>
      </c>
      <c r="AU187" s="279" t="s">
        <v>92</v>
      </c>
      <c r="AV187" s="14" t="s">
        <v>92</v>
      </c>
      <c r="AW187" s="14" t="s">
        <v>32</v>
      </c>
      <c r="AX187" s="14" t="s">
        <v>76</v>
      </c>
      <c r="AY187" s="279" t="s">
        <v>168</v>
      </c>
    </row>
    <row r="188" spans="1:51" s="14" customFormat="1" ht="12">
      <c r="A188" s="14"/>
      <c r="B188" s="269"/>
      <c r="C188" s="270"/>
      <c r="D188" s="260" t="s">
        <v>177</v>
      </c>
      <c r="E188" s="271" t="s">
        <v>1</v>
      </c>
      <c r="F188" s="272" t="s">
        <v>879</v>
      </c>
      <c r="G188" s="270"/>
      <c r="H188" s="273">
        <v>3</v>
      </c>
      <c r="I188" s="274"/>
      <c r="J188" s="270"/>
      <c r="K188" s="270"/>
      <c r="L188" s="275"/>
      <c r="M188" s="276"/>
      <c r="N188" s="277"/>
      <c r="O188" s="277"/>
      <c r="P188" s="277"/>
      <c r="Q188" s="277"/>
      <c r="R188" s="277"/>
      <c r="S188" s="277"/>
      <c r="T188" s="278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79" t="s">
        <v>177</v>
      </c>
      <c r="AU188" s="279" t="s">
        <v>92</v>
      </c>
      <c r="AV188" s="14" t="s">
        <v>92</v>
      </c>
      <c r="AW188" s="14" t="s">
        <v>32</v>
      </c>
      <c r="AX188" s="14" t="s">
        <v>76</v>
      </c>
      <c r="AY188" s="279" t="s">
        <v>168</v>
      </c>
    </row>
    <row r="189" spans="1:51" s="14" customFormat="1" ht="12">
      <c r="A189" s="14"/>
      <c r="B189" s="269"/>
      <c r="C189" s="270"/>
      <c r="D189" s="260" t="s">
        <v>177</v>
      </c>
      <c r="E189" s="271" t="s">
        <v>1</v>
      </c>
      <c r="F189" s="272" t="s">
        <v>880</v>
      </c>
      <c r="G189" s="270"/>
      <c r="H189" s="273">
        <v>27.17</v>
      </c>
      <c r="I189" s="274"/>
      <c r="J189" s="270"/>
      <c r="K189" s="270"/>
      <c r="L189" s="275"/>
      <c r="M189" s="276"/>
      <c r="N189" s="277"/>
      <c r="O189" s="277"/>
      <c r="P189" s="277"/>
      <c r="Q189" s="277"/>
      <c r="R189" s="277"/>
      <c r="S189" s="277"/>
      <c r="T189" s="278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9" t="s">
        <v>177</v>
      </c>
      <c r="AU189" s="279" t="s">
        <v>92</v>
      </c>
      <c r="AV189" s="14" t="s">
        <v>92</v>
      </c>
      <c r="AW189" s="14" t="s">
        <v>32</v>
      </c>
      <c r="AX189" s="14" t="s">
        <v>76</v>
      </c>
      <c r="AY189" s="279" t="s">
        <v>168</v>
      </c>
    </row>
    <row r="190" spans="1:51" s="14" customFormat="1" ht="12">
      <c r="A190" s="14"/>
      <c r="B190" s="269"/>
      <c r="C190" s="270"/>
      <c r="D190" s="260" t="s">
        <v>177</v>
      </c>
      <c r="E190" s="271" t="s">
        <v>1</v>
      </c>
      <c r="F190" s="272" t="s">
        <v>881</v>
      </c>
      <c r="G190" s="270"/>
      <c r="H190" s="273">
        <v>17.38</v>
      </c>
      <c r="I190" s="274"/>
      <c r="J190" s="270"/>
      <c r="K190" s="270"/>
      <c r="L190" s="275"/>
      <c r="M190" s="276"/>
      <c r="N190" s="277"/>
      <c r="O190" s="277"/>
      <c r="P190" s="277"/>
      <c r="Q190" s="277"/>
      <c r="R190" s="277"/>
      <c r="S190" s="277"/>
      <c r="T190" s="278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79" t="s">
        <v>177</v>
      </c>
      <c r="AU190" s="279" t="s">
        <v>92</v>
      </c>
      <c r="AV190" s="14" t="s">
        <v>92</v>
      </c>
      <c r="AW190" s="14" t="s">
        <v>32</v>
      </c>
      <c r="AX190" s="14" t="s">
        <v>76</v>
      </c>
      <c r="AY190" s="279" t="s">
        <v>168</v>
      </c>
    </row>
    <row r="191" spans="1:51" s="14" customFormat="1" ht="12">
      <c r="A191" s="14"/>
      <c r="B191" s="269"/>
      <c r="C191" s="270"/>
      <c r="D191" s="260" t="s">
        <v>177</v>
      </c>
      <c r="E191" s="271" t="s">
        <v>1</v>
      </c>
      <c r="F191" s="272" t="s">
        <v>882</v>
      </c>
      <c r="G191" s="270"/>
      <c r="H191" s="273">
        <v>3.8</v>
      </c>
      <c r="I191" s="274"/>
      <c r="J191" s="270"/>
      <c r="K191" s="270"/>
      <c r="L191" s="275"/>
      <c r="M191" s="276"/>
      <c r="N191" s="277"/>
      <c r="O191" s="277"/>
      <c r="P191" s="277"/>
      <c r="Q191" s="277"/>
      <c r="R191" s="277"/>
      <c r="S191" s="277"/>
      <c r="T191" s="278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9" t="s">
        <v>177</v>
      </c>
      <c r="AU191" s="279" t="s">
        <v>92</v>
      </c>
      <c r="AV191" s="14" t="s">
        <v>92</v>
      </c>
      <c r="AW191" s="14" t="s">
        <v>32</v>
      </c>
      <c r="AX191" s="14" t="s">
        <v>76</v>
      </c>
      <c r="AY191" s="279" t="s">
        <v>168</v>
      </c>
    </row>
    <row r="192" spans="1:51" s="14" customFormat="1" ht="12">
      <c r="A192" s="14"/>
      <c r="B192" s="269"/>
      <c r="C192" s="270"/>
      <c r="D192" s="260" t="s">
        <v>177</v>
      </c>
      <c r="E192" s="271" t="s">
        <v>1</v>
      </c>
      <c r="F192" s="272" t="s">
        <v>883</v>
      </c>
      <c r="G192" s="270"/>
      <c r="H192" s="273">
        <v>24.89</v>
      </c>
      <c r="I192" s="274"/>
      <c r="J192" s="270"/>
      <c r="K192" s="270"/>
      <c r="L192" s="275"/>
      <c r="M192" s="276"/>
      <c r="N192" s="277"/>
      <c r="O192" s="277"/>
      <c r="P192" s="277"/>
      <c r="Q192" s="277"/>
      <c r="R192" s="277"/>
      <c r="S192" s="277"/>
      <c r="T192" s="278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79" t="s">
        <v>177</v>
      </c>
      <c r="AU192" s="279" t="s">
        <v>92</v>
      </c>
      <c r="AV192" s="14" t="s">
        <v>92</v>
      </c>
      <c r="AW192" s="14" t="s">
        <v>32</v>
      </c>
      <c r="AX192" s="14" t="s">
        <v>76</v>
      </c>
      <c r="AY192" s="279" t="s">
        <v>168</v>
      </c>
    </row>
    <row r="193" spans="1:51" s="14" customFormat="1" ht="12">
      <c r="A193" s="14"/>
      <c r="B193" s="269"/>
      <c r="C193" s="270"/>
      <c r="D193" s="260" t="s">
        <v>177</v>
      </c>
      <c r="E193" s="271" t="s">
        <v>1</v>
      </c>
      <c r="F193" s="272" t="s">
        <v>884</v>
      </c>
      <c r="G193" s="270"/>
      <c r="H193" s="273">
        <v>2.85</v>
      </c>
      <c r="I193" s="274"/>
      <c r="J193" s="270"/>
      <c r="K193" s="270"/>
      <c r="L193" s="275"/>
      <c r="M193" s="276"/>
      <c r="N193" s="277"/>
      <c r="O193" s="277"/>
      <c r="P193" s="277"/>
      <c r="Q193" s="277"/>
      <c r="R193" s="277"/>
      <c r="S193" s="277"/>
      <c r="T193" s="278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79" t="s">
        <v>177</v>
      </c>
      <c r="AU193" s="279" t="s">
        <v>92</v>
      </c>
      <c r="AV193" s="14" t="s">
        <v>92</v>
      </c>
      <c r="AW193" s="14" t="s">
        <v>32</v>
      </c>
      <c r="AX193" s="14" t="s">
        <v>76</v>
      </c>
      <c r="AY193" s="279" t="s">
        <v>168</v>
      </c>
    </row>
    <row r="194" spans="1:51" s="14" customFormat="1" ht="12">
      <c r="A194" s="14"/>
      <c r="B194" s="269"/>
      <c r="C194" s="270"/>
      <c r="D194" s="260" t="s">
        <v>177</v>
      </c>
      <c r="E194" s="271" t="s">
        <v>1</v>
      </c>
      <c r="F194" s="272" t="s">
        <v>885</v>
      </c>
      <c r="G194" s="270"/>
      <c r="H194" s="273">
        <v>93.34</v>
      </c>
      <c r="I194" s="274"/>
      <c r="J194" s="270"/>
      <c r="K194" s="270"/>
      <c r="L194" s="275"/>
      <c r="M194" s="276"/>
      <c r="N194" s="277"/>
      <c r="O194" s="277"/>
      <c r="P194" s="277"/>
      <c r="Q194" s="277"/>
      <c r="R194" s="277"/>
      <c r="S194" s="277"/>
      <c r="T194" s="278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79" t="s">
        <v>177</v>
      </c>
      <c r="AU194" s="279" t="s">
        <v>92</v>
      </c>
      <c r="AV194" s="14" t="s">
        <v>92</v>
      </c>
      <c r="AW194" s="14" t="s">
        <v>32</v>
      </c>
      <c r="AX194" s="14" t="s">
        <v>76</v>
      </c>
      <c r="AY194" s="279" t="s">
        <v>168</v>
      </c>
    </row>
    <row r="195" spans="1:51" s="14" customFormat="1" ht="12">
      <c r="A195" s="14"/>
      <c r="B195" s="269"/>
      <c r="C195" s="270"/>
      <c r="D195" s="260" t="s">
        <v>177</v>
      </c>
      <c r="E195" s="271" t="s">
        <v>1</v>
      </c>
      <c r="F195" s="272" t="s">
        <v>886</v>
      </c>
      <c r="G195" s="270"/>
      <c r="H195" s="273">
        <v>22.23</v>
      </c>
      <c r="I195" s="274"/>
      <c r="J195" s="270"/>
      <c r="K195" s="270"/>
      <c r="L195" s="275"/>
      <c r="M195" s="276"/>
      <c r="N195" s="277"/>
      <c r="O195" s="277"/>
      <c r="P195" s="277"/>
      <c r="Q195" s="277"/>
      <c r="R195" s="277"/>
      <c r="S195" s="277"/>
      <c r="T195" s="278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9" t="s">
        <v>177</v>
      </c>
      <c r="AU195" s="279" t="s">
        <v>92</v>
      </c>
      <c r="AV195" s="14" t="s">
        <v>92</v>
      </c>
      <c r="AW195" s="14" t="s">
        <v>32</v>
      </c>
      <c r="AX195" s="14" t="s">
        <v>76</v>
      </c>
      <c r="AY195" s="279" t="s">
        <v>168</v>
      </c>
    </row>
    <row r="196" spans="1:51" s="14" customFormat="1" ht="12">
      <c r="A196" s="14"/>
      <c r="B196" s="269"/>
      <c r="C196" s="270"/>
      <c r="D196" s="260" t="s">
        <v>177</v>
      </c>
      <c r="E196" s="271" t="s">
        <v>1</v>
      </c>
      <c r="F196" s="272" t="s">
        <v>887</v>
      </c>
      <c r="G196" s="270"/>
      <c r="H196" s="273">
        <v>30.81</v>
      </c>
      <c r="I196" s="274"/>
      <c r="J196" s="270"/>
      <c r="K196" s="270"/>
      <c r="L196" s="275"/>
      <c r="M196" s="276"/>
      <c r="N196" s="277"/>
      <c r="O196" s="277"/>
      <c r="P196" s="277"/>
      <c r="Q196" s="277"/>
      <c r="R196" s="277"/>
      <c r="S196" s="277"/>
      <c r="T196" s="278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9" t="s">
        <v>177</v>
      </c>
      <c r="AU196" s="279" t="s">
        <v>92</v>
      </c>
      <c r="AV196" s="14" t="s">
        <v>92</v>
      </c>
      <c r="AW196" s="14" t="s">
        <v>32</v>
      </c>
      <c r="AX196" s="14" t="s">
        <v>76</v>
      </c>
      <c r="AY196" s="279" t="s">
        <v>168</v>
      </c>
    </row>
    <row r="197" spans="1:51" s="14" customFormat="1" ht="12">
      <c r="A197" s="14"/>
      <c r="B197" s="269"/>
      <c r="C197" s="270"/>
      <c r="D197" s="260" t="s">
        <v>177</v>
      </c>
      <c r="E197" s="271" t="s">
        <v>1</v>
      </c>
      <c r="F197" s="272" t="s">
        <v>888</v>
      </c>
      <c r="G197" s="270"/>
      <c r="H197" s="273">
        <v>16.06</v>
      </c>
      <c r="I197" s="274"/>
      <c r="J197" s="270"/>
      <c r="K197" s="270"/>
      <c r="L197" s="275"/>
      <c r="M197" s="276"/>
      <c r="N197" s="277"/>
      <c r="O197" s="277"/>
      <c r="P197" s="277"/>
      <c r="Q197" s="277"/>
      <c r="R197" s="277"/>
      <c r="S197" s="277"/>
      <c r="T197" s="278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9" t="s">
        <v>177</v>
      </c>
      <c r="AU197" s="279" t="s">
        <v>92</v>
      </c>
      <c r="AV197" s="14" t="s">
        <v>92</v>
      </c>
      <c r="AW197" s="14" t="s">
        <v>32</v>
      </c>
      <c r="AX197" s="14" t="s">
        <v>76</v>
      </c>
      <c r="AY197" s="279" t="s">
        <v>168</v>
      </c>
    </row>
    <row r="198" spans="1:51" s="14" customFormat="1" ht="12">
      <c r="A198" s="14"/>
      <c r="B198" s="269"/>
      <c r="C198" s="270"/>
      <c r="D198" s="260" t="s">
        <v>177</v>
      </c>
      <c r="E198" s="271" t="s">
        <v>1</v>
      </c>
      <c r="F198" s="272" t="s">
        <v>889</v>
      </c>
      <c r="G198" s="270"/>
      <c r="H198" s="273">
        <v>3.04</v>
      </c>
      <c r="I198" s="274"/>
      <c r="J198" s="270"/>
      <c r="K198" s="270"/>
      <c r="L198" s="275"/>
      <c r="M198" s="276"/>
      <c r="N198" s="277"/>
      <c r="O198" s="277"/>
      <c r="P198" s="277"/>
      <c r="Q198" s="277"/>
      <c r="R198" s="277"/>
      <c r="S198" s="277"/>
      <c r="T198" s="278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9" t="s">
        <v>177</v>
      </c>
      <c r="AU198" s="279" t="s">
        <v>92</v>
      </c>
      <c r="AV198" s="14" t="s">
        <v>92</v>
      </c>
      <c r="AW198" s="14" t="s">
        <v>32</v>
      </c>
      <c r="AX198" s="14" t="s">
        <v>76</v>
      </c>
      <c r="AY198" s="279" t="s">
        <v>168</v>
      </c>
    </row>
    <row r="199" spans="1:51" s="14" customFormat="1" ht="12">
      <c r="A199" s="14"/>
      <c r="B199" s="269"/>
      <c r="C199" s="270"/>
      <c r="D199" s="260" t="s">
        <v>177</v>
      </c>
      <c r="E199" s="271" t="s">
        <v>1</v>
      </c>
      <c r="F199" s="272" t="s">
        <v>890</v>
      </c>
      <c r="G199" s="270"/>
      <c r="H199" s="273">
        <v>20.73</v>
      </c>
      <c r="I199" s="274"/>
      <c r="J199" s="270"/>
      <c r="K199" s="270"/>
      <c r="L199" s="275"/>
      <c r="M199" s="276"/>
      <c r="N199" s="277"/>
      <c r="O199" s="277"/>
      <c r="P199" s="277"/>
      <c r="Q199" s="277"/>
      <c r="R199" s="277"/>
      <c r="S199" s="277"/>
      <c r="T199" s="278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79" t="s">
        <v>177</v>
      </c>
      <c r="AU199" s="279" t="s">
        <v>92</v>
      </c>
      <c r="AV199" s="14" t="s">
        <v>92</v>
      </c>
      <c r="AW199" s="14" t="s">
        <v>32</v>
      </c>
      <c r="AX199" s="14" t="s">
        <v>76</v>
      </c>
      <c r="AY199" s="279" t="s">
        <v>168</v>
      </c>
    </row>
    <row r="200" spans="1:51" s="14" customFormat="1" ht="12">
      <c r="A200" s="14"/>
      <c r="B200" s="269"/>
      <c r="C200" s="270"/>
      <c r="D200" s="260" t="s">
        <v>177</v>
      </c>
      <c r="E200" s="271" t="s">
        <v>1</v>
      </c>
      <c r="F200" s="272" t="s">
        <v>891</v>
      </c>
      <c r="G200" s="270"/>
      <c r="H200" s="273">
        <v>2.76</v>
      </c>
      <c r="I200" s="274"/>
      <c r="J200" s="270"/>
      <c r="K200" s="270"/>
      <c r="L200" s="275"/>
      <c r="M200" s="276"/>
      <c r="N200" s="277"/>
      <c r="O200" s="277"/>
      <c r="P200" s="277"/>
      <c r="Q200" s="277"/>
      <c r="R200" s="277"/>
      <c r="S200" s="277"/>
      <c r="T200" s="278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79" t="s">
        <v>177</v>
      </c>
      <c r="AU200" s="279" t="s">
        <v>92</v>
      </c>
      <c r="AV200" s="14" t="s">
        <v>92</v>
      </c>
      <c r="AW200" s="14" t="s">
        <v>32</v>
      </c>
      <c r="AX200" s="14" t="s">
        <v>76</v>
      </c>
      <c r="AY200" s="279" t="s">
        <v>168</v>
      </c>
    </row>
    <row r="201" spans="1:51" s="14" customFormat="1" ht="12">
      <c r="A201" s="14"/>
      <c r="B201" s="269"/>
      <c r="C201" s="270"/>
      <c r="D201" s="260" t="s">
        <v>177</v>
      </c>
      <c r="E201" s="271" t="s">
        <v>1</v>
      </c>
      <c r="F201" s="272" t="s">
        <v>892</v>
      </c>
      <c r="G201" s="270"/>
      <c r="H201" s="273">
        <v>28.78</v>
      </c>
      <c r="I201" s="274"/>
      <c r="J201" s="270"/>
      <c r="K201" s="270"/>
      <c r="L201" s="275"/>
      <c r="M201" s="276"/>
      <c r="N201" s="277"/>
      <c r="O201" s="277"/>
      <c r="P201" s="277"/>
      <c r="Q201" s="277"/>
      <c r="R201" s="277"/>
      <c r="S201" s="277"/>
      <c r="T201" s="278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79" t="s">
        <v>177</v>
      </c>
      <c r="AU201" s="279" t="s">
        <v>92</v>
      </c>
      <c r="AV201" s="14" t="s">
        <v>92</v>
      </c>
      <c r="AW201" s="14" t="s">
        <v>32</v>
      </c>
      <c r="AX201" s="14" t="s">
        <v>76</v>
      </c>
      <c r="AY201" s="279" t="s">
        <v>168</v>
      </c>
    </row>
    <row r="202" spans="1:51" s="14" customFormat="1" ht="12">
      <c r="A202" s="14"/>
      <c r="B202" s="269"/>
      <c r="C202" s="270"/>
      <c r="D202" s="260" t="s">
        <v>177</v>
      </c>
      <c r="E202" s="271" t="s">
        <v>1</v>
      </c>
      <c r="F202" s="272" t="s">
        <v>893</v>
      </c>
      <c r="G202" s="270"/>
      <c r="H202" s="273">
        <v>17.57</v>
      </c>
      <c r="I202" s="274"/>
      <c r="J202" s="270"/>
      <c r="K202" s="270"/>
      <c r="L202" s="275"/>
      <c r="M202" s="276"/>
      <c r="N202" s="277"/>
      <c r="O202" s="277"/>
      <c r="P202" s="277"/>
      <c r="Q202" s="277"/>
      <c r="R202" s="277"/>
      <c r="S202" s="277"/>
      <c r="T202" s="278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79" t="s">
        <v>177</v>
      </c>
      <c r="AU202" s="279" t="s">
        <v>92</v>
      </c>
      <c r="AV202" s="14" t="s">
        <v>92</v>
      </c>
      <c r="AW202" s="14" t="s">
        <v>32</v>
      </c>
      <c r="AX202" s="14" t="s">
        <v>76</v>
      </c>
      <c r="AY202" s="279" t="s">
        <v>168</v>
      </c>
    </row>
    <row r="203" spans="1:51" s="14" customFormat="1" ht="12">
      <c r="A203" s="14"/>
      <c r="B203" s="269"/>
      <c r="C203" s="270"/>
      <c r="D203" s="260" t="s">
        <v>177</v>
      </c>
      <c r="E203" s="271" t="s">
        <v>1</v>
      </c>
      <c r="F203" s="272" t="s">
        <v>894</v>
      </c>
      <c r="G203" s="270"/>
      <c r="H203" s="273">
        <v>4.08</v>
      </c>
      <c r="I203" s="274"/>
      <c r="J203" s="270"/>
      <c r="K203" s="270"/>
      <c r="L203" s="275"/>
      <c r="M203" s="276"/>
      <c r="N203" s="277"/>
      <c r="O203" s="277"/>
      <c r="P203" s="277"/>
      <c r="Q203" s="277"/>
      <c r="R203" s="277"/>
      <c r="S203" s="277"/>
      <c r="T203" s="278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79" t="s">
        <v>177</v>
      </c>
      <c r="AU203" s="279" t="s">
        <v>92</v>
      </c>
      <c r="AV203" s="14" t="s">
        <v>92</v>
      </c>
      <c r="AW203" s="14" t="s">
        <v>32</v>
      </c>
      <c r="AX203" s="14" t="s">
        <v>76</v>
      </c>
      <c r="AY203" s="279" t="s">
        <v>168</v>
      </c>
    </row>
    <row r="204" spans="1:51" s="14" customFormat="1" ht="12">
      <c r="A204" s="14"/>
      <c r="B204" s="269"/>
      <c r="C204" s="270"/>
      <c r="D204" s="260" t="s">
        <v>177</v>
      </c>
      <c r="E204" s="271" t="s">
        <v>1</v>
      </c>
      <c r="F204" s="272" t="s">
        <v>895</v>
      </c>
      <c r="G204" s="270"/>
      <c r="H204" s="273">
        <v>24.07</v>
      </c>
      <c r="I204" s="274"/>
      <c r="J204" s="270"/>
      <c r="K204" s="270"/>
      <c r="L204" s="275"/>
      <c r="M204" s="276"/>
      <c r="N204" s="277"/>
      <c r="O204" s="277"/>
      <c r="P204" s="277"/>
      <c r="Q204" s="277"/>
      <c r="R204" s="277"/>
      <c r="S204" s="277"/>
      <c r="T204" s="278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79" t="s">
        <v>177</v>
      </c>
      <c r="AU204" s="279" t="s">
        <v>92</v>
      </c>
      <c r="AV204" s="14" t="s">
        <v>92</v>
      </c>
      <c r="AW204" s="14" t="s">
        <v>32</v>
      </c>
      <c r="AX204" s="14" t="s">
        <v>76</v>
      </c>
      <c r="AY204" s="279" t="s">
        <v>168</v>
      </c>
    </row>
    <row r="205" spans="1:51" s="14" customFormat="1" ht="12">
      <c r="A205" s="14"/>
      <c r="B205" s="269"/>
      <c r="C205" s="270"/>
      <c r="D205" s="260" t="s">
        <v>177</v>
      </c>
      <c r="E205" s="271" t="s">
        <v>1</v>
      </c>
      <c r="F205" s="272" t="s">
        <v>896</v>
      </c>
      <c r="G205" s="270"/>
      <c r="H205" s="273">
        <v>2.89</v>
      </c>
      <c r="I205" s="274"/>
      <c r="J205" s="270"/>
      <c r="K205" s="270"/>
      <c r="L205" s="275"/>
      <c r="M205" s="276"/>
      <c r="N205" s="277"/>
      <c r="O205" s="277"/>
      <c r="P205" s="277"/>
      <c r="Q205" s="277"/>
      <c r="R205" s="277"/>
      <c r="S205" s="277"/>
      <c r="T205" s="278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9" t="s">
        <v>177</v>
      </c>
      <c r="AU205" s="279" t="s">
        <v>92</v>
      </c>
      <c r="AV205" s="14" t="s">
        <v>92</v>
      </c>
      <c r="AW205" s="14" t="s">
        <v>32</v>
      </c>
      <c r="AX205" s="14" t="s">
        <v>76</v>
      </c>
      <c r="AY205" s="279" t="s">
        <v>168</v>
      </c>
    </row>
    <row r="206" spans="1:51" s="14" customFormat="1" ht="12">
      <c r="A206" s="14"/>
      <c r="B206" s="269"/>
      <c r="C206" s="270"/>
      <c r="D206" s="260" t="s">
        <v>177</v>
      </c>
      <c r="E206" s="271" t="s">
        <v>1</v>
      </c>
      <c r="F206" s="272" t="s">
        <v>897</v>
      </c>
      <c r="G206" s="270"/>
      <c r="H206" s="273">
        <v>31.63</v>
      </c>
      <c r="I206" s="274"/>
      <c r="J206" s="270"/>
      <c r="K206" s="270"/>
      <c r="L206" s="275"/>
      <c r="M206" s="276"/>
      <c r="N206" s="277"/>
      <c r="O206" s="277"/>
      <c r="P206" s="277"/>
      <c r="Q206" s="277"/>
      <c r="R206" s="277"/>
      <c r="S206" s="277"/>
      <c r="T206" s="278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79" t="s">
        <v>177</v>
      </c>
      <c r="AU206" s="279" t="s">
        <v>92</v>
      </c>
      <c r="AV206" s="14" t="s">
        <v>92</v>
      </c>
      <c r="AW206" s="14" t="s">
        <v>32</v>
      </c>
      <c r="AX206" s="14" t="s">
        <v>76</v>
      </c>
      <c r="AY206" s="279" t="s">
        <v>168</v>
      </c>
    </row>
    <row r="207" spans="1:51" s="14" customFormat="1" ht="12">
      <c r="A207" s="14"/>
      <c r="B207" s="269"/>
      <c r="C207" s="270"/>
      <c r="D207" s="260" t="s">
        <v>177</v>
      </c>
      <c r="E207" s="271" t="s">
        <v>1</v>
      </c>
      <c r="F207" s="272" t="s">
        <v>898</v>
      </c>
      <c r="G207" s="270"/>
      <c r="H207" s="273">
        <v>45.42</v>
      </c>
      <c r="I207" s="274"/>
      <c r="J207" s="270"/>
      <c r="K207" s="270"/>
      <c r="L207" s="275"/>
      <c r="M207" s="276"/>
      <c r="N207" s="277"/>
      <c r="O207" s="277"/>
      <c r="P207" s="277"/>
      <c r="Q207" s="277"/>
      <c r="R207" s="277"/>
      <c r="S207" s="277"/>
      <c r="T207" s="278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79" t="s">
        <v>177</v>
      </c>
      <c r="AU207" s="279" t="s">
        <v>92</v>
      </c>
      <c r="AV207" s="14" t="s">
        <v>92</v>
      </c>
      <c r="AW207" s="14" t="s">
        <v>32</v>
      </c>
      <c r="AX207" s="14" t="s">
        <v>76</v>
      </c>
      <c r="AY207" s="279" t="s">
        <v>168</v>
      </c>
    </row>
    <row r="208" spans="1:51" s="14" customFormat="1" ht="12">
      <c r="A208" s="14"/>
      <c r="B208" s="269"/>
      <c r="C208" s="270"/>
      <c r="D208" s="260" t="s">
        <v>177</v>
      </c>
      <c r="E208" s="271" t="s">
        <v>1</v>
      </c>
      <c r="F208" s="272" t="s">
        <v>899</v>
      </c>
      <c r="G208" s="270"/>
      <c r="H208" s="273">
        <v>30.98</v>
      </c>
      <c r="I208" s="274"/>
      <c r="J208" s="270"/>
      <c r="K208" s="270"/>
      <c r="L208" s="275"/>
      <c r="M208" s="276"/>
      <c r="N208" s="277"/>
      <c r="O208" s="277"/>
      <c r="P208" s="277"/>
      <c r="Q208" s="277"/>
      <c r="R208" s="277"/>
      <c r="S208" s="277"/>
      <c r="T208" s="278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79" t="s">
        <v>177</v>
      </c>
      <c r="AU208" s="279" t="s">
        <v>92</v>
      </c>
      <c r="AV208" s="14" t="s">
        <v>92</v>
      </c>
      <c r="AW208" s="14" t="s">
        <v>32</v>
      </c>
      <c r="AX208" s="14" t="s">
        <v>76</v>
      </c>
      <c r="AY208" s="279" t="s">
        <v>168</v>
      </c>
    </row>
    <row r="209" spans="1:51" s="14" customFormat="1" ht="12">
      <c r="A209" s="14"/>
      <c r="B209" s="269"/>
      <c r="C209" s="270"/>
      <c r="D209" s="260" t="s">
        <v>177</v>
      </c>
      <c r="E209" s="271" t="s">
        <v>1</v>
      </c>
      <c r="F209" s="272" t="s">
        <v>900</v>
      </c>
      <c r="G209" s="270"/>
      <c r="H209" s="273">
        <v>16.32</v>
      </c>
      <c r="I209" s="274"/>
      <c r="J209" s="270"/>
      <c r="K209" s="270"/>
      <c r="L209" s="275"/>
      <c r="M209" s="276"/>
      <c r="N209" s="277"/>
      <c r="O209" s="277"/>
      <c r="P209" s="277"/>
      <c r="Q209" s="277"/>
      <c r="R209" s="277"/>
      <c r="S209" s="277"/>
      <c r="T209" s="278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79" t="s">
        <v>177</v>
      </c>
      <c r="AU209" s="279" t="s">
        <v>92</v>
      </c>
      <c r="AV209" s="14" t="s">
        <v>92</v>
      </c>
      <c r="AW209" s="14" t="s">
        <v>32</v>
      </c>
      <c r="AX209" s="14" t="s">
        <v>76</v>
      </c>
      <c r="AY209" s="279" t="s">
        <v>168</v>
      </c>
    </row>
    <row r="210" spans="1:51" s="14" customFormat="1" ht="12">
      <c r="A210" s="14"/>
      <c r="B210" s="269"/>
      <c r="C210" s="270"/>
      <c r="D210" s="260" t="s">
        <v>177</v>
      </c>
      <c r="E210" s="271" t="s">
        <v>1</v>
      </c>
      <c r="F210" s="272" t="s">
        <v>901</v>
      </c>
      <c r="G210" s="270"/>
      <c r="H210" s="273">
        <v>31.79</v>
      </c>
      <c r="I210" s="274"/>
      <c r="J210" s="270"/>
      <c r="K210" s="270"/>
      <c r="L210" s="275"/>
      <c r="M210" s="276"/>
      <c r="N210" s="277"/>
      <c r="O210" s="277"/>
      <c r="P210" s="277"/>
      <c r="Q210" s="277"/>
      <c r="R210" s="277"/>
      <c r="S210" s="277"/>
      <c r="T210" s="278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79" t="s">
        <v>177</v>
      </c>
      <c r="AU210" s="279" t="s">
        <v>92</v>
      </c>
      <c r="AV210" s="14" t="s">
        <v>92</v>
      </c>
      <c r="AW210" s="14" t="s">
        <v>32</v>
      </c>
      <c r="AX210" s="14" t="s">
        <v>76</v>
      </c>
      <c r="AY210" s="279" t="s">
        <v>168</v>
      </c>
    </row>
    <row r="211" spans="1:51" s="14" customFormat="1" ht="12">
      <c r="A211" s="14"/>
      <c r="B211" s="269"/>
      <c r="C211" s="270"/>
      <c r="D211" s="260" t="s">
        <v>177</v>
      </c>
      <c r="E211" s="271" t="s">
        <v>1</v>
      </c>
      <c r="F211" s="272" t="s">
        <v>902</v>
      </c>
      <c r="G211" s="270"/>
      <c r="H211" s="273">
        <v>2.38</v>
      </c>
      <c r="I211" s="274"/>
      <c r="J211" s="270"/>
      <c r="K211" s="270"/>
      <c r="L211" s="275"/>
      <c r="M211" s="276"/>
      <c r="N211" s="277"/>
      <c r="O211" s="277"/>
      <c r="P211" s="277"/>
      <c r="Q211" s="277"/>
      <c r="R211" s="277"/>
      <c r="S211" s="277"/>
      <c r="T211" s="278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9" t="s">
        <v>177</v>
      </c>
      <c r="AU211" s="279" t="s">
        <v>92</v>
      </c>
      <c r="AV211" s="14" t="s">
        <v>92</v>
      </c>
      <c r="AW211" s="14" t="s">
        <v>32</v>
      </c>
      <c r="AX211" s="14" t="s">
        <v>76</v>
      </c>
      <c r="AY211" s="279" t="s">
        <v>168</v>
      </c>
    </row>
    <row r="212" spans="1:51" s="14" customFormat="1" ht="12">
      <c r="A212" s="14"/>
      <c r="B212" s="269"/>
      <c r="C212" s="270"/>
      <c r="D212" s="260" t="s">
        <v>177</v>
      </c>
      <c r="E212" s="271" t="s">
        <v>1</v>
      </c>
      <c r="F212" s="272" t="s">
        <v>903</v>
      </c>
      <c r="G212" s="270"/>
      <c r="H212" s="273">
        <v>33.97</v>
      </c>
      <c r="I212" s="274"/>
      <c r="J212" s="270"/>
      <c r="K212" s="270"/>
      <c r="L212" s="275"/>
      <c r="M212" s="276"/>
      <c r="N212" s="277"/>
      <c r="O212" s="277"/>
      <c r="P212" s="277"/>
      <c r="Q212" s="277"/>
      <c r="R212" s="277"/>
      <c r="S212" s="277"/>
      <c r="T212" s="278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9" t="s">
        <v>177</v>
      </c>
      <c r="AU212" s="279" t="s">
        <v>92</v>
      </c>
      <c r="AV212" s="14" t="s">
        <v>92</v>
      </c>
      <c r="AW212" s="14" t="s">
        <v>32</v>
      </c>
      <c r="AX212" s="14" t="s">
        <v>76</v>
      </c>
      <c r="AY212" s="279" t="s">
        <v>168</v>
      </c>
    </row>
    <row r="213" spans="1:51" s="14" customFormat="1" ht="12">
      <c r="A213" s="14"/>
      <c r="B213" s="269"/>
      <c r="C213" s="270"/>
      <c r="D213" s="260" t="s">
        <v>177</v>
      </c>
      <c r="E213" s="271" t="s">
        <v>1</v>
      </c>
      <c r="F213" s="272" t="s">
        <v>904</v>
      </c>
      <c r="G213" s="270"/>
      <c r="H213" s="273">
        <v>3.48</v>
      </c>
      <c r="I213" s="274"/>
      <c r="J213" s="270"/>
      <c r="K213" s="270"/>
      <c r="L213" s="275"/>
      <c r="M213" s="276"/>
      <c r="N213" s="277"/>
      <c r="O213" s="277"/>
      <c r="P213" s="277"/>
      <c r="Q213" s="277"/>
      <c r="R213" s="277"/>
      <c r="S213" s="277"/>
      <c r="T213" s="278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79" t="s">
        <v>177</v>
      </c>
      <c r="AU213" s="279" t="s">
        <v>92</v>
      </c>
      <c r="AV213" s="14" t="s">
        <v>92</v>
      </c>
      <c r="AW213" s="14" t="s">
        <v>32</v>
      </c>
      <c r="AX213" s="14" t="s">
        <v>76</v>
      </c>
      <c r="AY213" s="279" t="s">
        <v>168</v>
      </c>
    </row>
    <row r="214" spans="1:51" s="14" customFormat="1" ht="12">
      <c r="A214" s="14"/>
      <c r="B214" s="269"/>
      <c r="C214" s="270"/>
      <c r="D214" s="260" t="s">
        <v>177</v>
      </c>
      <c r="E214" s="271" t="s">
        <v>1</v>
      </c>
      <c r="F214" s="272" t="s">
        <v>905</v>
      </c>
      <c r="G214" s="270"/>
      <c r="H214" s="273">
        <v>31.84</v>
      </c>
      <c r="I214" s="274"/>
      <c r="J214" s="270"/>
      <c r="K214" s="270"/>
      <c r="L214" s="275"/>
      <c r="M214" s="276"/>
      <c r="N214" s="277"/>
      <c r="O214" s="277"/>
      <c r="P214" s="277"/>
      <c r="Q214" s="277"/>
      <c r="R214" s="277"/>
      <c r="S214" s="277"/>
      <c r="T214" s="278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79" t="s">
        <v>177</v>
      </c>
      <c r="AU214" s="279" t="s">
        <v>92</v>
      </c>
      <c r="AV214" s="14" t="s">
        <v>92</v>
      </c>
      <c r="AW214" s="14" t="s">
        <v>32</v>
      </c>
      <c r="AX214" s="14" t="s">
        <v>76</v>
      </c>
      <c r="AY214" s="279" t="s">
        <v>168</v>
      </c>
    </row>
    <row r="215" spans="1:51" s="14" customFormat="1" ht="12">
      <c r="A215" s="14"/>
      <c r="B215" s="269"/>
      <c r="C215" s="270"/>
      <c r="D215" s="260" t="s">
        <v>177</v>
      </c>
      <c r="E215" s="271" t="s">
        <v>1</v>
      </c>
      <c r="F215" s="272" t="s">
        <v>906</v>
      </c>
      <c r="G215" s="270"/>
      <c r="H215" s="273">
        <v>2.81</v>
      </c>
      <c r="I215" s="274"/>
      <c r="J215" s="270"/>
      <c r="K215" s="270"/>
      <c r="L215" s="275"/>
      <c r="M215" s="276"/>
      <c r="N215" s="277"/>
      <c r="O215" s="277"/>
      <c r="P215" s="277"/>
      <c r="Q215" s="277"/>
      <c r="R215" s="277"/>
      <c r="S215" s="277"/>
      <c r="T215" s="278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79" t="s">
        <v>177</v>
      </c>
      <c r="AU215" s="279" t="s">
        <v>92</v>
      </c>
      <c r="AV215" s="14" t="s">
        <v>92</v>
      </c>
      <c r="AW215" s="14" t="s">
        <v>32</v>
      </c>
      <c r="AX215" s="14" t="s">
        <v>76</v>
      </c>
      <c r="AY215" s="279" t="s">
        <v>168</v>
      </c>
    </row>
    <row r="216" spans="1:51" s="14" customFormat="1" ht="12">
      <c r="A216" s="14"/>
      <c r="B216" s="269"/>
      <c r="C216" s="270"/>
      <c r="D216" s="260" t="s">
        <v>177</v>
      </c>
      <c r="E216" s="271" t="s">
        <v>1</v>
      </c>
      <c r="F216" s="272" t="s">
        <v>907</v>
      </c>
      <c r="G216" s="270"/>
      <c r="H216" s="273">
        <v>38.49</v>
      </c>
      <c r="I216" s="274"/>
      <c r="J216" s="270"/>
      <c r="K216" s="270"/>
      <c r="L216" s="275"/>
      <c r="M216" s="276"/>
      <c r="N216" s="277"/>
      <c r="O216" s="277"/>
      <c r="P216" s="277"/>
      <c r="Q216" s="277"/>
      <c r="R216" s="277"/>
      <c r="S216" s="277"/>
      <c r="T216" s="278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79" t="s">
        <v>177</v>
      </c>
      <c r="AU216" s="279" t="s">
        <v>92</v>
      </c>
      <c r="AV216" s="14" t="s">
        <v>92</v>
      </c>
      <c r="AW216" s="14" t="s">
        <v>32</v>
      </c>
      <c r="AX216" s="14" t="s">
        <v>76</v>
      </c>
      <c r="AY216" s="279" t="s">
        <v>168</v>
      </c>
    </row>
    <row r="217" spans="1:51" s="14" customFormat="1" ht="12">
      <c r="A217" s="14"/>
      <c r="B217" s="269"/>
      <c r="C217" s="270"/>
      <c r="D217" s="260" t="s">
        <v>177</v>
      </c>
      <c r="E217" s="271" t="s">
        <v>1</v>
      </c>
      <c r="F217" s="272" t="s">
        <v>908</v>
      </c>
      <c r="G217" s="270"/>
      <c r="H217" s="273">
        <v>2.81</v>
      </c>
      <c r="I217" s="274"/>
      <c r="J217" s="270"/>
      <c r="K217" s="270"/>
      <c r="L217" s="275"/>
      <c r="M217" s="276"/>
      <c r="N217" s="277"/>
      <c r="O217" s="277"/>
      <c r="P217" s="277"/>
      <c r="Q217" s="277"/>
      <c r="R217" s="277"/>
      <c r="S217" s="277"/>
      <c r="T217" s="278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79" t="s">
        <v>177</v>
      </c>
      <c r="AU217" s="279" t="s">
        <v>92</v>
      </c>
      <c r="AV217" s="14" t="s">
        <v>92</v>
      </c>
      <c r="AW217" s="14" t="s">
        <v>32</v>
      </c>
      <c r="AX217" s="14" t="s">
        <v>76</v>
      </c>
      <c r="AY217" s="279" t="s">
        <v>168</v>
      </c>
    </row>
    <row r="218" spans="1:51" s="14" customFormat="1" ht="12">
      <c r="A218" s="14"/>
      <c r="B218" s="269"/>
      <c r="C218" s="270"/>
      <c r="D218" s="260" t="s">
        <v>177</v>
      </c>
      <c r="E218" s="271" t="s">
        <v>1</v>
      </c>
      <c r="F218" s="272" t="s">
        <v>909</v>
      </c>
      <c r="G218" s="270"/>
      <c r="H218" s="273">
        <v>16</v>
      </c>
      <c r="I218" s="274"/>
      <c r="J218" s="270"/>
      <c r="K218" s="270"/>
      <c r="L218" s="275"/>
      <c r="M218" s="276"/>
      <c r="N218" s="277"/>
      <c r="O218" s="277"/>
      <c r="P218" s="277"/>
      <c r="Q218" s="277"/>
      <c r="R218" s="277"/>
      <c r="S218" s="277"/>
      <c r="T218" s="278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79" t="s">
        <v>177</v>
      </c>
      <c r="AU218" s="279" t="s">
        <v>92</v>
      </c>
      <c r="AV218" s="14" t="s">
        <v>92</v>
      </c>
      <c r="AW218" s="14" t="s">
        <v>32</v>
      </c>
      <c r="AX218" s="14" t="s">
        <v>76</v>
      </c>
      <c r="AY218" s="279" t="s">
        <v>168</v>
      </c>
    </row>
    <row r="219" spans="1:51" s="15" customFormat="1" ht="12">
      <c r="A219" s="15"/>
      <c r="B219" s="280"/>
      <c r="C219" s="281"/>
      <c r="D219" s="260" t="s">
        <v>177</v>
      </c>
      <c r="E219" s="282" t="s">
        <v>1</v>
      </c>
      <c r="F219" s="283" t="s">
        <v>210</v>
      </c>
      <c r="G219" s="281"/>
      <c r="H219" s="284">
        <v>722.94</v>
      </c>
      <c r="I219" s="285"/>
      <c r="J219" s="281"/>
      <c r="K219" s="281"/>
      <c r="L219" s="286"/>
      <c r="M219" s="287"/>
      <c r="N219" s="288"/>
      <c r="O219" s="288"/>
      <c r="P219" s="288"/>
      <c r="Q219" s="288"/>
      <c r="R219" s="288"/>
      <c r="S219" s="288"/>
      <c r="T219" s="289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90" t="s">
        <v>177</v>
      </c>
      <c r="AU219" s="290" t="s">
        <v>92</v>
      </c>
      <c r="AV219" s="15" t="s">
        <v>175</v>
      </c>
      <c r="AW219" s="15" t="s">
        <v>32</v>
      </c>
      <c r="AX219" s="15" t="s">
        <v>84</v>
      </c>
      <c r="AY219" s="290" t="s">
        <v>168</v>
      </c>
    </row>
    <row r="220" spans="1:65" s="2" customFormat="1" ht="21.75" customHeight="1">
      <c r="A220" s="39"/>
      <c r="B220" s="40"/>
      <c r="C220" s="245" t="s">
        <v>175</v>
      </c>
      <c r="D220" s="245" t="s">
        <v>170</v>
      </c>
      <c r="E220" s="246" t="s">
        <v>916</v>
      </c>
      <c r="F220" s="247" t="s">
        <v>917</v>
      </c>
      <c r="G220" s="248" t="s">
        <v>173</v>
      </c>
      <c r="H220" s="249">
        <v>1636.414</v>
      </c>
      <c r="I220" s="250"/>
      <c r="J220" s="251">
        <f>ROUND(I220*H220,2)</f>
        <v>0</v>
      </c>
      <c r="K220" s="247" t="s">
        <v>174</v>
      </c>
      <c r="L220" s="45"/>
      <c r="M220" s="252" t="s">
        <v>1</v>
      </c>
      <c r="N220" s="253" t="s">
        <v>42</v>
      </c>
      <c r="O220" s="92"/>
      <c r="P220" s="254">
        <f>O220*H220</f>
        <v>0</v>
      </c>
      <c r="Q220" s="254">
        <v>0.00026</v>
      </c>
      <c r="R220" s="254">
        <f>Q220*H220</f>
        <v>0.42546764</v>
      </c>
      <c r="S220" s="254">
        <v>0</v>
      </c>
      <c r="T220" s="255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56" t="s">
        <v>175</v>
      </c>
      <c r="AT220" s="256" t="s">
        <v>170</v>
      </c>
      <c r="AU220" s="256" t="s">
        <v>92</v>
      </c>
      <c r="AY220" s="18" t="s">
        <v>168</v>
      </c>
      <c r="BE220" s="257">
        <f>IF(N220="základní",J220,0)</f>
        <v>0</v>
      </c>
      <c r="BF220" s="257">
        <f>IF(N220="snížená",J220,0)</f>
        <v>0</v>
      </c>
      <c r="BG220" s="257">
        <f>IF(N220="zákl. přenesená",J220,0)</f>
        <v>0</v>
      </c>
      <c r="BH220" s="257">
        <f>IF(N220="sníž. přenesená",J220,0)</f>
        <v>0</v>
      </c>
      <c r="BI220" s="257">
        <f>IF(N220="nulová",J220,0)</f>
        <v>0</v>
      </c>
      <c r="BJ220" s="18" t="s">
        <v>92</v>
      </c>
      <c r="BK220" s="257">
        <f>ROUND(I220*H220,2)</f>
        <v>0</v>
      </c>
      <c r="BL220" s="18" t="s">
        <v>175</v>
      </c>
      <c r="BM220" s="256" t="s">
        <v>918</v>
      </c>
    </row>
    <row r="221" spans="1:51" s="13" customFormat="1" ht="12">
      <c r="A221" s="13"/>
      <c r="B221" s="258"/>
      <c r="C221" s="259"/>
      <c r="D221" s="260" t="s">
        <v>177</v>
      </c>
      <c r="E221" s="261" t="s">
        <v>1</v>
      </c>
      <c r="F221" s="262" t="s">
        <v>919</v>
      </c>
      <c r="G221" s="259"/>
      <c r="H221" s="261" t="s">
        <v>1</v>
      </c>
      <c r="I221" s="263"/>
      <c r="J221" s="259"/>
      <c r="K221" s="259"/>
      <c r="L221" s="264"/>
      <c r="M221" s="265"/>
      <c r="N221" s="266"/>
      <c r="O221" s="266"/>
      <c r="P221" s="266"/>
      <c r="Q221" s="266"/>
      <c r="R221" s="266"/>
      <c r="S221" s="266"/>
      <c r="T221" s="26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8" t="s">
        <v>177</v>
      </c>
      <c r="AU221" s="268" t="s">
        <v>92</v>
      </c>
      <c r="AV221" s="13" t="s">
        <v>84</v>
      </c>
      <c r="AW221" s="13" t="s">
        <v>32</v>
      </c>
      <c r="AX221" s="13" t="s">
        <v>76</v>
      </c>
      <c r="AY221" s="268" t="s">
        <v>168</v>
      </c>
    </row>
    <row r="222" spans="1:51" s="14" customFormat="1" ht="12">
      <c r="A222" s="14"/>
      <c r="B222" s="269"/>
      <c r="C222" s="270"/>
      <c r="D222" s="260" t="s">
        <v>177</v>
      </c>
      <c r="E222" s="271" t="s">
        <v>1</v>
      </c>
      <c r="F222" s="272" t="s">
        <v>920</v>
      </c>
      <c r="G222" s="270"/>
      <c r="H222" s="273">
        <v>47.088</v>
      </c>
      <c r="I222" s="274"/>
      <c r="J222" s="270"/>
      <c r="K222" s="270"/>
      <c r="L222" s="275"/>
      <c r="M222" s="276"/>
      <c r="N222" s="277"/>
      <c r="O222" s="277"/>
      <c r="P222" s="277"/>
      <c r="Q222" s="277"/>
      <c r="R222" s="277"/>
      <c r="S222" s="277"/>
      <c r="T222" s="278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79" t="s">
        <v>177</v>
      </c>
      <c r="AU222" s="279" t="s">
        <v>92</v>
      </c>
      <c r="AV222" s="14" t="s">
        <v>92</v>
      </c>
      <c r="AW222" s="14" t="s">
        <v>32</v>
      </c>
      <c r="AX222" s="14" t="s">
        <v>76</v>
      </c>
      <c r="AY222" s="279" t="s">
        <v>168</v>
      </c>
    </row>
    <row r="223" spans="1:51" s="14" customFormat="1" ht="12">
      <c r="A223" s="14"/>
      <c r="B223" s="269"/>
      <c r="C223" s="270"/>
      <c r="D223" s="260" t="s">
        <v>177</v>
      </c>
      <c r="E223" s="271" t="s">
        <v>1</v>
      </c>
      <c r="F223" s="272" t="s">
        <v>921</v>
      </c>
      <c r="G223" s="270"/>
      <c r="H223" s="273">
        <v>52.502</v>
      </c>
      <c r="I223" s="274"/>
      <c r="J223" s="270"/>
      <c r="K223" s="270"/>
      <c r="L223" s="275"/>
      <c r="M223" s="276"/>
      <c r="N223" s="277"/>
      <c r="O223" s="277"/>
      <c r="P223" s="277"/>
      <c r="Q223" s="277"/>
      <c r="R223" s="277"/>
      <c r="S223" s="277"/>
      <c r="T223" s="278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79" t="s">
        <v>177</v>
      </c>
      <c r="AU223" s="279" t="s">
        <v>92</v>
      </c>
      <c r="AV223" s="14" t="s">
        <v>92</v>
      </c>
      <c r="AW223" s="14" t="s">
        <v>32</v>
      </c>
      <c r="AX223" s="14" t="s">
        <v>76</v>
      </c>
      <c r="AY223" s="279" t="s">
        <v>168</v>
      </c>
    </row>
    <row r="224" spans="1:51" s="14" customFormat="1" ht="12">
      <c r="A224" s="14"/>
      <c r="B224" s="269"/>
      <c r="C224" s="270"/>
      <c r="D224" s="260" t="s">
        <v>177</v>
      </c>
      <c r="E224" s="271" t="s">
        <v>1</v>
      </c>
      <c r="F224" s="272" t="s">
        <v>922</v>
      </c>
      <c r="G224" s="270"/>
      <c r="H224" s="273">
        <v>37.76</v>
      </c>
      <c r="I224" s="274"/>
      <c r="J224" s="270"/>
      <c r="K224" s="270"/>
      <c r="L224" s="275"/>
      <c r="M224" s="276"/>
      <c r="N224" s="277"/>
      <c r="O224" s="277"/>
      <c r="P224" s="277"/>
      <c r="Q224" s="277"/>
      <c r="R224" s="277"/>
      <c r="S224" s="277"/>
      <c r="T224" s="278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79" t="s">
        <v>177</v>
      </c>
      <c r="AU224" s="279" t="s">
        <v>92</v>
      </c>
      <c r="AV224" s="14" t="s">
        <v>92</v>
      </c>
      <c r="AW224" s="14" t="s">
        <v>32</v>
      </c>
      <c r="AX224" s="14" t="s">
        <v>76</v>
      </c>
      <c r="AY224" s="279" t="s">
        <v>168</v>
      </c>
    </row>
    <row r="225" spans="1:51" s="14" customFormat="1" ht="12">
      <c r="A225" s="14"/>
      <c r="B225" s="269"/>
      <c r="C225" s="270"/>
      <c r="D225" s="260" t="s">
        <v>177</v>
      </c>
      <c r="E225" s="271" t="s">
        <v>1</v>
      </c>
      <c r="F225" s="272" t="s">
        <v>923</v>
      </c>
      <c r="G225" s="270"/>
      <c r="H225" s="273">
        <v>15.316</v>
      </c>
      <c r="I225" s="274"/>
      <c r="J225" s="270"/>
      <c r="K225" s="270"/>
      <c r="L225" s="275"/>
      <c r="M225" s="276"/>
      <c r="N225" s="277"/>
      <c r="O225" s="277"/>
      <c r="P225" s="277"/>
      <c r="Q225" s="277"/>
      <c r="R225" s="277"/>
      <c r="S225" s="277"/>
      <c r="T225" s="278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79" t="s">
        <v>177</v>
      </c>
      <c r="AU225" s="279" t="s">
        <v>92</v>
      </c>
      <c r="AV225" s="14" t="s">
        <v>92</v>
      </c>
      <c r="AW225" s="14" t="s">
        <v>32</v>
      </c>
      <c r="AX225" s="14" t="s">
        <v>76</v>
      </c>
      <c r="AY225" s="279" t="s">
        <v>168</v>
      </c>
    </row>
    <row r="226" spans="1:51" s="14" customFormat="1" ht="12">
      <c r="A226" s="14"/>
      <c r="B226" s="269"/>
      <c r="C226" s="270"/>
      <c r="D226" s="260" t="s">
        <v>177</v>
      </c>
      <c r="E226" s="271" t="s">
        <v>1</v>
      </c>
      <c r="F226" s="272" t="s">
        <v>924</v>
      </c>
      <c r="G226" s="270"/>
      <c r="H226" s="273">
        <v>51.522</v>
      </c>
      <c r="I226" s="274"/>
      <c r="J226" s="270"/>
      <c r="K226" s="270"/>
      <c r="L226" s="275"/>
      <c r="M226" s="276"/>
      <c r="N226" s="277"/>
      <c r="O226" s="277"/>
      <c r="P226" s="277"/>
      <c r="Q226" s="277"/>
      <c r="R226" s="277"/>
      <c r="S226" s="277"/>
      <c r="T226" s="278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79" t="s">
        <v>177</v>
      </c>
      <c r="AU226" s="279" t="s">
        <v>92</v>
      </c>
      <c r="AV226" s="14" t="s">
        <v>92</v>
      </c>
      <c r="AW226" s="14" t="s">
        <v>32</v>
      </c>
      <c r="AX226" s="14" t="s">
        <v>76</v>
      </c>
      <c r="AY226" s="279" t="s">
        <v>168</v>
      </c>
    </row>
    <row r="227" spans="1:51" s="14" customFormat="1" ht="12">
      <c r="A227" s="14"/>
      <c r="B227" s="269"/>
      <c r="C227" s="270"/>
      <c r="D227" s="260" t="s">
        <v>177</v>
      </c>
      <c r="E227" s="271" t="s">
        <v>1</v>
      </c>
      <c r="F227" s="272" t="s">
        <v>925</v>
      </c>
      <c r="G227" s="270"/>
      <c r="H227" s="273">
        <v>16.616</v>
      </c>
      <c r="I227" s="274"/>
      <c r="J227" s="270"/>
      <c r="K227" s="270"/>
      <c r="L227" s="275"/>
      <c r="M227" s="276"/>
      <c r="N227" s="277"/>
      <c r="O227" s="277"/>
      <c r="P227" s="277"/>
      <c r="Q227" s="277"/>
      <c r="R227" s="277"/>
      <c r="S227" s="277"/>
      <c r="T227" s="278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9" t="s">
        <v>177</v>
      </c>
      <c r="AU227" s="279" t="s">
        <v>92</v>
      </c>
      <c r="AV227" s="14" t="s">
        <v>92</v>
      </c>
      <c r="AW227" s="14" t="s">
        <v>32</v>
      </c>
      <c r="AX227" s="14" t="s">
        <v>76</v>
      </c>
      <c r="AY227" s="279" t="s">
        <v>168</v>
      </c>
    </row>
    <row r="228" spans="1:51" s="14" customFormat="1" ht="12">
      <c r="A228" s="14"/>
      <c r="B228" s="269"/>
      <c r="C228" s="270"/>
      <c r="D228" s="260" t="s">
        <v>177</v>
      </c>
      <c r="E228" s="271" t="s">
        <v>1</v>
      </c>
      <c r="F228" s="272" t="s">
        <v>926</v>
      </c>
      <c r="G228" s="270"/>
      <c r="H228" s="273">
        <v>55.752</v>
      </c>
      <c r="I228" s="274"/>
      <c r="J228" s="270"/>
      <c r="K228" s="270"/>
      <c r="L228" s="275"/>
      <c r="M228" s="276"/>
      <c r="N228" s="277"/>
      <c r="O228" s="277"/>
      <c r="P228" s="277"/>
      <c r="Q228" s="277"/>
      <c r="R228" s="277"/>
      <c r="S228" s="277"/>
      <c r="T228" s="278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79" t="s">
        <v>177</v>
      </c>
      <c r="AU228" s="279" t="s">
        <v>92</v>
      </c>
      <c r="AV228" s="14" t="s">
        <v>92</v>
      </c>
      <c r="AW228" s="14" t="s">
        <v>32</v>
      </c>
      <c r="AX228" s="14" t="s">
        <v>76</v>
      </c>
      <c r="AY228" s="279" t="s">
        <v>168</v>
      </c>
    </row>
    <row r="229" spans="1:51" s="14" customFormat="1" ht="12">
      <c r="A229" s="14"/>
      <c r="B229" s="269"/>
      <c r="C229" s="270"/>
      <c r="D229" s="260" t="s">
        <v>177</v>
      </c>
      <c r="E229" s="271" t="s">
        <v>1</v>
      </c>
      <c r="F229" s="272" t="s">
        <v>927</v>
      </c>
      <c r="G229" s="270"/>
      <c r="H229" s="273">
        <v>40.062</v>
      </c>
      <c r="I229" s="274"/>
      <c r="J229" s="270"/>
      <c r="K229" s="270"/>
      <c r="L229" s="275"/>
      <c r="M229" s="276"/>
      <c r="N229" s="277"/>
      <c r="O229" s="277"/>
      <c r="P229" s="277"/>
      <c r="Q229" s="277"/>
      <c r="R229" s="277"/>
      <c r="S229" s="277"/>
      <c r="T229" s="278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79" t="s">
        <v>177</v>
      </c>
      <c r="AU229" s="279" t="s">
        <v>92</v>
      </c>
      <c r="AV229" s="14" t="s">
        <v>92</v>
      </c>
      <c r="AW229" s="14" t="s">
        <v>32</v>
      </c>
      <c r="AX229" s="14" t="s">
        <v>76</v>
      </c>
      <c r="AY229" s="279" t="s">
        <v>168</v>
      </c>
    </row>
    <row r="230" spans="1:51" s="14" customFormat="1" ht="12">
      <c r="A230" s="14"/>
      <c r="B230" s="269"/>
      <c r="C230" s="270"/>
      <c r="D230" s="260" t="s">
        <v>177</v>
      </c>
      <c r="E230" s="271" t="s">
        <v>1</v>
      </c>
      <c r="F230" s="272" t="s">
        <v>928</v>
      </c>
      <c r="G230" s="270"/>
      <c r="H230" s="273">
        <v>17.916</v>
      </c>
      <c r="I230" s="274"/>
      <c r="J230" s="270"/>
      <c r="K230" s="270"/>
      <c r="L230" s="275"/>
      <c r="M230" s="276"/>
      <c r="N230" s="277"/>
      <c r="O230" s="277"/>
      <c r="P230" s="277"/>
      <c r="Q230" s="277"/>
      <c r="R230" s="277"/>
      <c r="S230" s="277"/>
      <c r="T230" s="278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79" t="s">
        <v>177</v>
      </c>
      <c r="AU230" s="279" t="s">
        <v>92</v>
      </c>
      <c r="AV230" s="14" t="s">
        <v>92</v>
      </c>
      <c r="AW230" s="14" t="s">
        <v>32</v>
      </c>
      <c r="AX230" s="14" t="s">
        <v>76</v>
      </c>
      <c r="AY230" s="279" t="s">
        <v>168</v>
      </c>
    </row>
    <row r="231" spans="1:51" s="14" customFormat="1" ht="12">
      <c r="A231" s="14"/>
      <c r="B231" s="269"/>
      <c r="C231" s="270"/>
      <c r="D231" s="260" t="s">
        <v>177</v>
      </c>
      <c r="E231" s="271" t="s">
        <v>1</v>
      </c>
      <c r="F231" s="272" t="s">
        <v>929</v>
      </c>
      <c r="G231" s="270"/>
      <c r="H231" s="273">
        <v>55.662</v>
      </c>
      <c r="I231" s="274"/>
      <c r="J231" s="270"/>
      <c r="K231" s="270"/>
      <c r="L231" s="275"/>
      <c r="M231" s="276"/>
      <c r="N231" s="277"/>
      <c r="O231" s="277"/>
      <c r="P231" s="277"/>
      <c r="Q231" s="277"/>
      <c r="R231" s="277"/>
      <c r="S231" s="277"/>
      <c r="T231" s="278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79" t="s">
        <v>177</v>
      </c>
      <c r="AU231" s="279" t="s">
        <v>92</v>
      </c>
      <c r="AV231" s="14" t="s">
        <v>92</v>
      </c>
      <c r="AW231" s="14" t="s">
        <v>32</v>
      </c>
      <c r="AX231" s="14" t="s">
        <v>76</v>
      </c>
      <c r="AY231" s="279" t="s">
        <v>168</v>
      </c>
    </row>
    <row r="232" spans="1:51" s="14" customFormat="1" ht="12">
      <c r="A232" s="14"/>
      <c r="B232" s="269"/>
      <c r="C232" s="270"/>
      <c r="D232" s="260" t="s">
        <v>177</v>
      </c>
      <c r="E232" s="271" t="s">
        <v>1</v>
      </c>
      <c r="F232" s="272" t="s">
        <v>930</v>
      </c>
      <c r="G232" s="270"/>
      <c r="H232" s="273">
        <v>40.888</v>
      </c>
      <c r="I232" s="274"/>
      <c r="J232" s="270"/>
      <c r="K232" s="270"/>
      <c r="L232" s="275"/>
      <c r="M232" s="276"/>
      <c r="N232" s="277"/>
      <c r="O232" s="277"/>
      <c r="P232" s="277"/>
      <c r="Q232" s="277"/>
      <c r="R232" s="277"/>
      <c r="S232" s="277"/>
      <c r="T232" s="278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79" t="s">
        <v>177</v>
      </c>
      <c r="AU232" s="279" t="s">
        <v>92</v>
      </c>
      <c r="AV232" s="14" t="s">
        <v>92</v>
      </c>
      <c r="AW232" s="14" t="s">
        <v>32</v>
      </c>
      <c r="AX232" s="14" t="s">
        <v>76</v>
      </c>
      <c r="AY232" s="279" t="s">
        <v>168</v>
      </c>
    </row>
    <row r="233" spans="1:51" s="14" customFormat="1" ht="12">
      <c r="A233" s="14"/>
      <c r="B233" s="269"/>
      <c r="C233" s="270"/>
      <c r="D233" s="260" t="s">
        <v>177</v>
      </c>
      <c r="E233" s="271" t="s">
        <v>1</v>
      </c>
      <c r="F233" s="272" t="s">
        <v>931</v>
      </c>
      <c r="G233" s="270"/>
      <c r="H233" s="273">
        <v>36.468</v>
      </c>
      <c r="I233" s="274"/>
      <c r="J233" s="270"/>
      <c r="K233" s="270"/>
      <c r="L233" s="275"/>
      <c r="M233" s="276"/>
      <c r="N233" s="277"/>
      <c r="O233" s="277"/>
      <c r="P233" s="277"/>
      <c r="Q233" s="277"/>
      <c r="R233" s="277"/>
      <c r="S233" s="277"/>
      <c r="T233" s="278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79" t="s">
        <v>177</v>
      </c>
      <c r="AU233" s="279" t="s">
        <v>92</v>
      </c>
      <c r="AV233" s="14" t="s">
        <v>92</v>
      </c>
      <c r="AW233" s="14" t="s">
        <v>32</v>
      </c>
      <c r="AX233" s="14" t="s">
        <v>76</v>
      </c>
      <c r="AY233" s="279" t="s">
        <v>168</v>
      </c>
    </row>
    <row r="234" spans="1:51" s="14" customFormat="1" ht="12">
      <c r="A234" s="14"/>
      <c r="B234" s="269"/>
      <c r="C234" s="270"/>
      <c r="D234" s="260" t="s">
        <v>177</v>
      </c>
      <c r="E234" s="271" t="s">
        <v>1</v>
      </c>
      <c r="F234" s="272" t="s">
        <v>932</v>
      </c>
      <c r="G234" s="270"/>
      <c r="H234" s="273">
        <v>63.586</v>
      </c>
      <c r="I234" s="274"/>
      <c r="J234" s="270"/>
      <c r="K234" s="270"/>
      <c r="L234" s="275"/>
      <c r="M234" s="276"/>
      <c r="N234" s="277"/>
      <c r="O234" s="277"/>
      <c r="P234" s="277"/>
      <c r="Q234" s="277"/>
      <c r="R234" s="277"/>
      <c r="S234" s="277"/>
      <c r="T234" s="278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79" t="s">
        <v>177</v>
      </c>
      <c r="AU234" s="279" t="s">
        <v>92</v>
      </c>
      <c r="AV234" s="14" t="s">
        <v>92</v>
      </c>
      <c r="AW234" s="14" t="s">
        <v>32</v>
      </c>
      <c r="AX234" s="14" t="s">
        <v>76</v>
      </c>
      <c r="AY234" s="279" t="s">
        <v>168</v>
      </c>
    </row>
    <row r="235" spans="1:51" s="14" customFormat="1" ht="12">
      <c r="A235" s="14"/>
      <c r="B235" s="269"/>
      <c r="C235" s="270"/>
      <c r="D235" s="260" t="s">
        <v>177</v>
      </c>
      <c r="E235" s="271" t="s">
        <v>1</v>
      </c>
      <c r="F235" s="272" t="s">
        <v>933</v>
      </c>
      <c r="G235" s="270"/>
      <c r="H235" s="273">
        <v>55.684</v>
      </c>
      <c r="I235" s="274"/>
      <c r="J235" s="270"/>
      <c r="K235" s="270"/>
      <c r="L235" s="275"/>
      <c r="M235" s="276"/>
      <c r="N235" s="277"/>
      <c r="O235" s="277"/>
      <c r="P235" s="277"/>
      <c r="Q235" s="277"/>
      <c r="R235" s="277"/>
      <c r="S235" s="277"/>
      <c r="T235" s="278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79" t="s">
        <v>177</v>
      </c>
      <c r="AU235" s="279" t="s">
        <v>92</v>
      </c>
      <c r="AV235" s="14" t="s">
        <v>92</v>
      </c>
      <c r="AW235" s="14" t="s">
        <v>32</v>
      </c>
      <c r="AX235" s="14" t="s">
        <v>76</v>
      </c>
      <c r="AY235" s="279" t="s">
        <v>168</v>
      </c>
    </row>
    <row r="236" spans="1:51" s="14" customFormat="1" ht="12">
      <c r="A236" s="14"/>
      <c r="B236" s="269"/>
      <c r="C236" s="270"/>
      <c r="D236" s="260" t="s">
        <v>177</v>
      </c>
      <c r="E236" s="271" t="s">
        <v>1</v>
      </c>
      <c r="F236" s="272" t="s">
        <v>934</v>
      </c>
      <c r="G236" s="270"/>
      <c r="H236" s="273">
        <v>47.802</v>
      </c>
      <c r="I236" s="274"/>
      <c r="J236" s="270"/>
      <c r="K236" s="270"/>
      <c r="L236" s="275"/>
      <c r="M236" s="276"/>
      <c r="N236" s="277"/>
      <c r="O236" s="277"/>
      <c r="P236" s="277"/>
      <c r="Q236" s="277"/>
      <c r="R236" s="277"/>
      <c r="S236" s="277"/>
      <c r="T236" s="278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79" t="s">
        <v>177</v>
      </c>
      <c r="AU236" s="279" t="s">
        <v>92</v>
      </c>
      <c r="AV236" s="14" t="s">
        <v>92</v>
      </c>
      <c r="AW236" s="14" t="s">
        <v>32</v>
      </c>
      <c r="AX236" s="14" t="s">
        <v>76</v>
      </c>
      <c r="AY236" s="279" t="s">
        <v>168</v>
      </c>
    </row>
    <row r="237" spans="1:51" s="14" customFormat="1" ht="12">
      <c r="A237" s="14"/>
      <c r="B237" s="269"/>
      <c r="C237" s="270"/>
      <c r="D237" s="260" t="s">
        <v>177</v>
      </c>
      <c r="E237" s="271" t="s">
        <v>1</v>
      </c>
      <c r="F237" s="272" t="s">
        <v>935</v>
      </c>
      <c r="G237" s="270"/>
      <c r="H237" s="273">
        <v>51.608</v>
      </c>
      <c r="I237" s="274"/>
      <c r="J237" s="270"/>
      <c r="K237" s="270"/>
      <c r="L237" s="275"/>
      <c r="M237" s="276"/>
      <c r="N237" s="277"/>
      <c r="O237" s="277"/>
      <c r="P237" s="277"/>
      <c r="Q237" s="277"/>
      <c r="R237" s="277"/>
      <c r="S237" s="277"/>
      <c r="T237" s="278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79" t="s">
        <v>177</v>
      </c>
      <c r="AU237" s="279" t="s">
        <v>92</v>
      </c>
      <c r="AV237" s="14" t="s">
        <v>92</v>
      </c>
      <c r="AW237" s="14" t="s">
        <v>32</v>
      </c>
      <c r="AX237" s="14" t="s">
        <v>76</v>
      </c>
      <c r="AY237" s="279" t="s">
        <v>168</v>
      </c>
    </row>
    <row r="238" spans="1:51" s="14" customFormat="1" ht="12">
      <c r="A238" s="14"/>
      <c r="B238" s="269"/>
      <c r="C238" s="270"/>
      <c r="D238" s="260" t="s">
        <v>177</v>
      </c>
      <c r="E238" s="271" t="s">
        <v>1</v>
      </c>
      <c r="F238" s="272" t="s">
        <v>936</v>
      </c>
      <c r="G238" s="270"/>
      <c r="H238" s="273">
        <v>34.746</v>
      </c>
      <c r="I238" s="274"/>
      <c r="J238" s="270"/>
      <c r="K238" s="270"/>
      <c r="L238" s="275"/>
      <c r="M238" s="276"/>
      <c r="N238" s="277"/>
      <c r="O238" s="277"/>
      <c r="P238" s="277"/>
      <c r="Q238" s="277"/>
      <c r="R238" s="277"/>
      <c r="S238" s="277"/>
      <c r="T238" s="278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79" t="s">
        <v>177</v>
      </c>
      <c r="AU238" s="279" t="s">
        <v>92</v>
      </c>
      <c r="AV238" s="14" t="s">
        <v>92</v>
      </c>
      <c r="AW238" s="14" t="s">
        <v>32</v>
      </c>
      <c r="AX238" s="14" t="s">
        <v>76</v>
      </c>
      <c r="AY238" s="279" t="s">
        <v>168</v>
      </c>
    </row>
    <row r="239" spans="1:51" s="14" customFormat="1" ht="12">
      <c r="A239" s="14"/>
      <c r="B239" s="269"/>
      <c r="C239" s="270"/>
      <c r="D239" s="260" t="s">
        <v>177</v>
      </c>
      <c r="E239" s="271" t="s">
        <v>1</v>
      </c>
      <c r="F239" s="272" t="s">
        <v>937</v>
      </c>
      <c r="G239" s="270"/>
      <c r="H239" s="273">
        <v>15.636</v>
      </c>
      <c r="I239" s="274"/>
      <c r="J239" s="270"/>
      <c r="K239" s="270"/>
      <c r="L239" s="275"/>
      <c r="M239" s="276"/>
      <c r="N239" s="277"/>
      <c r="O239" s="277"/>
      <c r="P239" s="277"/>
      <c r="Q239" s="277"/>
      <c r="R239" s="277"/>
      <c r="S239" s="277"/>
      <c r="T239" s="278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9" t="s">
        <v>177</v>
      </c>
      <c r="AU239" s="279" t="s">
        <v>92</v>
      </c>
      <c r="AV239" s="14" t="s">
        <v>92</v>
      </c>
      <c r="AW239" s="14" t="s">
        <v>32</v>
      </c>
      <c r="AX239" s="14" t="s">
        <v>76</v>
      </c>
      <c r="AY239" s="279" t="s">
        <v>168</v>
      </c>
    </row>
    <row r="240" spans="1:51" s="14" customFormat="1" ht="12">
      <c r="A240" s="14"/>
      <c r="B240" s="269"/>
      <c r="C240" s="270"/>
      <c r="D240" s="260" t="s">
        <v>177</v>
      </c>
      <c r="E240" s="271" t="s">
        <v>1</v>
      </c>
      <c r="F240" s="272" t="s">
        <v>938</v>
      </c>
      <c r="G240" s="270"/>
      <c r="H240" s="273">
        <v>51.072</v>
      </c>
      <c r="I240" s="274"/>
      <c r="J240" s="270"/>
      <c r="K240" s="270"/>
      <c r="L240" s="275"/>
      <c r="M240" s="276"/>
      <c r="N240" s="277"/>
      <c r="O240" s="277"/>
      <c r="P240" s="277"/>
      <c r="Q240" s="277"/>
      <c r="R240" s="277"/>
      <c r="S240" s="277"/>
      <c r="T240" s="278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79" t="s">
        <v>177</v>
      </c>
      <c r="AU240" s="279" t="s">
        <v>92</v>
      </c>
      <c r="AV240" s="14" t="s">
        <v>92</v>
      </c>
      <c r="AW240" s="14" t="s">
        <v>32</v>
      </c>
      <c r="AX240" s="14" t="s">
        <v>76</v>
      </c>
      <c r="AY240" s="279" t="s">
        <v>168</v>
      </c>
    </row>
    <row r="241" spans="1:51" s="14" customFormat="1" ht="12">
      <c r="A241" s="14"/>
      <c r="B241" s="269"/>
      <c r="C241" s="270"/>
      <c r="D241" s="260" t="s">
        <v>177</v>
      </c>
      <c r="E241" s="271" t="s">
        <v>1</v>
      </c>
      <c r="F241" s="272" t="s">
        <v>939</v>
      </c>
      <c r="G241" s="270"/>
      <c r="H241" s="273">
        <v>15.136</v>
      </c>
      <c r="I241" s="274"/>
      <c r="J241" s="270"/>
      <c r="K241" s="270"/>
      <c r="L241" s="275"/>
      <c r="M241" s="276"/>
      <c r="N241" s="277"/>
      <c r="O241" s="277"/>
      <c r="P241" s="277"/>
      <c r="Q241" s="277"/>
      <c r="R241" s="277"/>
      <c r="S241" s="277"/>
      <c r="T241" s="278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79" t="s">
        <v>177</v>
      </c>
      <c r="AU241" s="279" t="s">
        <v>92</v>
      </c>
      <c r="AV241" s="14" t="s">
        <v>92</v>
      </c>
      <c r="AW241" s="14" t="s">
        <v>32</v>
      </c>
      <c r="AX241" s="14" t="s">
        <v>76</v>
      </c>
      <c r="AY241" s="279" t="s">
        <v>168</v>
      </c>
    </row>
    <row r="242" spans="1:51" s="14" customFormat="1" ht="12">
      <c r="A242" s="14"/>
      <c r="B242" s="269"/>
      <c r="C242" s="270"/>
      <c r="D242" s="260" t="s">
        <v>177</v>
      </c>
      <c r="E242" s="271" t="s">
        <v>1</v>
      </c>
      <c r="F242" s="272" t="s">
        <v>940</v>
      </c>
      <c r="G242" s="270"/>
      <c r="H242" s="273">
        <v>55.652</v>
      </c>
      <c r="I242" s="274"/>
      <c r="J242" s="270"/>
      <c r="K242" s="270"/>
      <c r="L242" s="275"/>
      <c r="M242" s="276"/>
      <c r="N242" s="277"/>
      <c r="O242" s="277"/>
      <c r="P242" s="277"/>
      <c r="Q242" s="277"/>
      <c r="R242" s="277"/>
      <c r="S242" s="277"/>
      <c r="T242" s="278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79" t="s">
        <v>177</v>
      </c>
      <c r="AU242" s="279" t="s">
        <v>92</v>
      </c>
      <c r="AV242" s="14" t="s">
        <v>92</v>
      </c>
      <c r="AW242" s="14" t="s">
        <v>32</v>
      </c>
      <c r="AX242" s="14" t="s">
        <v>76</v>
      </c>
      <c r="AY242" s="279" t="s">
        <v>168</v>
      </c>
    </row>
    <row r="243" spans="1:51" s="14" customFormat="1" ht="12">
      <c r="A243" s="14"/>
      <c r="B243" s="269"/>
      <c r="C243" s="270"/>
      <c r="D243" s="260" t="s">
        <v>177</v>
      </c>
      <c r="E243" s="271" t="s">
        <v>1</v>
      </c>
      <c r="F243" s="272" t="s">
        <v>941</v>
      </c>
      <c r="G243" s="270"/>
      <c r="H243" s="273">
        <v>38.386</v>
      </c>
      <c r="I243" s="274"/>
      <c r="J243" s="270"/>
      <c r="K243" s="270"/>
      <c r="L243" s="275"/>
      <c r="M243" s="276"/>
      <c r="N243" s="277"/>
      <c r="O243" s="277"/>
      <c r="P243" s="277"/>
      <c r="Q243" s="277"/>
      <c r="R243" s="277"/>
      <c r="S243" s="277"/>
      <c r="T243" s="278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79" t="s">
        <v>177</v>
      </c>
      <c r="AU243" s="279" t="s">
        <v>92</v>
      </c>
      <c r="AV243" s="14" t="s">
        <v>92</v>
      </c>
      <c r="AW243" s="14" t="s">
        <v>32</v>
      </c>
      <c r="AX243" s="14" t="s">
        <v>76</v>
      </c>
      <c r="AY243" s="279" t="s">
        <v>168</v>
      </c>
    </row>
    <row r="244" spans="1:51" s="14" customFormat="1" ht="12">
      <c r="A244" s="14"/>
      <c r="B244" s="269"/>
      <c r="C244" s="270"/>
      <c r="D244" s="260" t="s">
        <v>177</v>
      </c>
      <c r="E244" s="271" t="s">
        <v>1</v>
      </c>
      <c r="F244" s="272" t="s">
        <v>942</v>
      </c>
      <c r="G244" s="270"/>
      <c r="H244" s="273">
        <v>17.886</v>
      </c>
      <c r="I244" s="274"/>
      <c r="J244" s="270"/>
      <c r="K244" s="270"/>
      <c r="L244" s="275"/>
      <c r="M244" s="276"/>
      <c r="N244" s="277"/>
      <c r="O244" s="277"/>
      <c r="P244" s="277"/>
      <c r="Q244" s="277"/>
      <c r="R244" s="277"/>
      <c r="S244" s="277"/>
      <c r="T244" s="278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79" t="s">
        <v>177</v>
      </c>
      <c r="AU244" s="279" t="s">
        <v>92</v>
      </c>
      <c r="AV244" s="14" t="s">
        <v>92</v>
      </c>
      <c r="AW244" s="14" t="s">
        <v>32</v>
      </c>
      <c r="AX244" s="14" t="s">
        <v>76</v>
      </c>
      <c r="AY244" s="279" t="s">
        <v>168</v>
      </c>
    </row>
    <row r="245" spans="1:51" s="14" customFormat="1" ht="12">
      <c r="A245" s="14"/>
      <c r="B245" s="269"/>
      <c r="C245" s="270"/>
      <c r="D245" s="260" t="s">
        <v>177</v>
      </c>
      <c r="E245" s="271" t="s">
        <v>1</v>
      </c>
      <c r="F245" s="272" t="s">
        <v>943</v>
      </c>
      <c r="G245" s="270"/>
      <c r="H245" s="273">
        <v>52.136</v>
      </c>
      <c r="I245" s="274"/>
      <c r="J245" s="270"/>
      <c r="K245" s="270"/>
      <c r="L245" s="275"/>
      <c r="M245" s="276"/>
      <c r="N245" s="277"/>
      <c r="O245" s="277"/>
      <c r="P245" s="277"/>
      <c r="Q245" s="277"/>
      <c r="R245" s="277"/>
      <c r="S245" s="277"/>
      <c r="T245" s="278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79" t="s">
        <v>177</v>
      </c>
      <c r="AU245" s="279" t="s">
        <v>92</v>
      </c>
      <c r="AV245" s="14" t="s">
        <v>92</v>
      </c>
      <c r="AW245" s="14" t="s">
        <v>32</v>
      </c>
      <c r="AX245" s="14" t="s">
        <v>76</v>
      </c>
      <c r="AY245" s="279" t="s">
        <v>168</v>
      </c>
    </row>
    <row r="246" spans="1:51" s="14" customFormat="1" ht="12">
      <c r="A246" s="14"/>
      <c r="B246" s="269"/>
      <c r="C246" s="270"/>
      <c r="D246" s="260" t="s">
        <v>177</v>
      </c>
      <c r="E246" s="271" t="s">
        <v>1</v>
      </c>
      <c r="F246" s="272" t="s">
        <v>944</v>
      </c>
      <c r="G246" s="270"/>
      <c r="H246" s="273">
        <v>15.386</v>
      </c>
      <c r="I246" s="274"/>
      <c r="J246" s="270"/>
      <c r="K246" s="270"/>
      <c r="L246" s="275"/>
      <c r="M246" s="276"/>
      <c r="N246" s="277"/>
      <c r="O246" s="277"/>
      <c r="P246" s="277"/>
      <c r="Q246" s="277"/>
      <c r="R246" s="277"/>
      <c r="S246" s="277"/>
      <c r="T246" s="278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79" t="s">
        <v>177</v>
      </c>
      <c r="AU246" s="279" t="s">
        <v>92</v>
      </c>
      <c r="AV246" s="14" t="s">
        <v>92</v>
      </c>
      <c r="AW246" s="14" t="s">
        <v>32</v>
      </c>
      <c r="AX246" s="14" t="s">
        <v>76</v>
      </c>
      <c r="AY246" s="279" t="s">
        <v>168</v>
      </c>
    </row>
    <row r="247" spans="1:51" s="14" customFormat="1" ht="12">
      <c r="A247" s="14"/>
      <c r="B247" s="269"/>
      <c r="C247" s="270"/>
      <c r="D247" s="260" t="s">
        <v>177</v>
      </c>
      <c r="E247" s="271" t="s">
        <v>1</v>
      </c>
      <c r="F247" s="272" t="s">
        <v>945</v>
      </c>
      <c r="G247" s="270"/>
      <c r="H247" s="273">
        <v>55.726</v>
      </c>
      <c r="I247" s="274"/>
      <c r="J247" s="270"/>
      <c r="K247" s="270"/>
      <c r="L247" s="275"/>
      <c r="M247" s="276"/>
      <c r="N247" s="277"/>
      <c r="O247" s="277"/>
      <c r="P247" s="277"/>
      <c r="Q247" s="277"/>
      <c r="R247" s="277"/>
      <c r="S247" s="277"/>
      <c r="T247" s="278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79" t="s">
        <v>177</v>
      </c>
      <c r="AU247" s="279" t="s">
        <v>92</v>
      </c>
      <c r="AV247" s="14" t="s">
        <v>92</v>
      </c>
      <c r="AW247" s="14" t="s">
        <v>32</v>
      </c>
      <c r="AX247" s="14" t="s">
        <v>76</v>
      </c>
      <c r="AY247" s="279" t="s">
        <v>168</v>
      </c>
    </row>
    <row r="248" spans="1:51" s="14" customFormat="1" ht="12">
      <c r="A248" s="14"/>
      <c r="B248" s="269"/>
      <c r="C248" s="270"/>
      <c r="D248" s="260" t="s">
        <v>177</v>
      </c>
      <c r="E248" s="271" t="s">
        <v>1</v>
      </c>
      <c r="F248" s="272" t="s">
        <v>946</v>
      </c>
      <c r="G248" s="270"/>
      <c r="H248" s="273">
        <v>65.354</v>
      </c>
      <c r="I248" s="274"/>
      <c r="J248" s="270"/>
      <c r="K248" s="270"/>
      <c r="L248" s="275"/>
      <c r="M248" s="276"/>
      <c r="N248" s="277"/>
      <c r="O248" s="277"/>
      <c r="P248" s="277"/>
      <c r="Q248" s="277"/>
      <c r="R248" s="277"/>
      <c r="S248" s="277"/>
      <c r="T248" s="278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79" t="s">
        <v>177</v>
      </c>
      <c r="AU248" s="279" t="s">
        <v>92</v>
      </c>
      <c r="AV248" s="14" t="s">
        <v>92</v>
      </c>
      <c r="AW248" s="14" t="s">
        <v>32</v>
      </c>
      <c r="AX248" s="14" t="s">
        <v>76</v>
      </c>
      <c r="AY248" s="279" t="s">
        <v>168</v>
      </c>
    </row>
    <row r="249" spans="1:51" s="14" customFormat="1" ht="12">
      <c r="A249" s="14"/>
      <c r="B249" s="269"/>
      <c r="C249" s="270"/>
      <c r="D249" s="260" t="s">
        <v>177</v>
      </c>
      <c r="E249" s="271" t="s">
        <v>1</v>
      </c>
      <c r="F249" s="272" t="s">
        <v>947</v>
      </c>
      <c r="G249" s="270"/>
      <c r="H249" s="273">
        <v>41.658</v>
      </c>
      <c r="I249" s="274"/>
      <c r="J249" s="270"/>
      <c r="K249" s="270"/>
      <c r="L249" s="275"/>
      <c r="M249" s="276"/>
      <c r="N249" s="277"/>
      <c r="O249" s="277"/>
      <c r="P249" s="277"/>
      <c r="Q249" s="277"/>
      <c r="R249" s="277"/>
      <c r="S249" s="277"/>
      <c r="T249" s="278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79" t="s">
        <v>177</v>
      </c>
      <c r="AU249" s="279" t="s">
        <v>92</v>
      </c>
      <c r="AV249" s="14" t="s">
        <v>92</v>
      </c>
      <c r="AW249" s="14" t="s">
        <v>32</v>
      </c>
      <c r="AX249" s="14" t="s">
        <v>76</v>
      </c>
      <c r="AY249" s="279" t="s">
        <v>168</v>
      </c>
    </row>
    <row r="250" spans="1:51" s="14" customFormat="1" ht="12">
      <c r="A250" s="14"/>
      <c r="B250" s="269"/>
      <c r="C250" s="270"/>
      <c r="D250" s="260" t="s">
        <v>177</v>
      </c>
      <c r="E250" s="271" t="s">
        <v>1</v>
      </c>
      <c r="F250" s="272" t="s">
        <v>948</v>
      </c>
      <c r="G250" s="270"/>
      <c r="H250" s="273">
        <v>35.648</v>
      </c>
      <c r="I250" s="274"/>
      <c r="J250" s="270"/>
      <c r="K250" s="270"/>
      <c r="L250" s="275"/>
      <c r="M250" s="276"/>
      <c r="N250" s="277"/>
      <c r="O250" s="277"/>
      <c r="P250" s="277"/>
      <c r="Q250" s="277"/>
      <c r="R250" s="277"/>
      <c r="S250" s="277"/>
      <c r="T250" s="278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79" t="s">
        <v>177</v>
      </c>
      <c r="AU250" s="279" t="s">
        <v>92</v>
      </c>
      <c r="AV250" s="14" t="s">
        <v>92</v>
      </c>
      <c r="AW250" s="14" t="s">
        <v>32</v>
      </c>
      <c r="AX250" s="14" t="s">
        <v>76</v>
      </c>
      <c r="AY250" s="279" t="s">
        <v>168</v>
      </c>
    </row>
    <row r="251" spans="1:51" s="14" customFormat="1" ht="12">
      <c r="A251" s="14"/>
      <c r="B251" s="269"/>
      <c r="C251" s="270"/>
      <c r="D251" s="260" t="s">
        <v>177</v>
      </c>
      <c r="E251" s="271" t="s">
        <v>1</v>
      </c>
      <c r="F251" s="272" t="s">
        <v>949</v>
      </c>
      <c r="G251" s="270"/>
      <c r="H251" s="273">
        <v>42.928</v>
      </c>
      <c r="I251" s="274"/>
      <c r="J251" s="270"/>
      <c r="K251" s="270"/>
      <c r="L251" s="275"/>
      <c r="M251" s="276"/>
      <c r="N251" s="277"/>
      <c r="O251" s="277"/>
      <c r="P251" s="277"/>
      <c r="Q251" s="277"/>
      <c r="R251" s="277"/>
      <c r="S251" s="277"/>
      <c r="T251" s="278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79" t="s">
        <v>177</v>
      </c>
      <c r="AU251" s="279" t="s">
        <v>92</v>
      </c>
      <c r="AV251" s="14" t="s">
        <v>92</v>
      </c>
      <c r="AW251" s="14" t="s">
        <v>32</v>
      </c>
      <c r="AX251" s="14" t="s">
        <v>76</v>
      </c>
      <c r="AY251" s="279" t="s">
        <v>168</v>
      </c>
    </row>
    <row r="252" spans="1:51" s="14" customFormat="1" ht="12">
      <c r="A252" s="14"/>
      <c r="B252" s="269"/>
      <c r="C252" s="270"/>
      <c r="D252" s="260" t="s">
        <v>177</v>
      </c>
      <c r="E252" s="271" t="s">
        <v>1</v>
      </c>
      <c r="F252" s="272" t="s">
        <v>950</v>
      </c>
      <c r="G252" s="270"/>
      <c r="H252" s="273">
        <v>73.446</v>
      </c>
      <c r="I252" s="274"/>
      <c r="J252" s="270"/>
      <c r="K252" s="270"/>
      <c r="L252" s="275"/>
      <c r="M252" s="276"/>
      <c r="N252" s="277"/>
      <c r="O252" s="277"/>
      <c r="P252" s="277"/>
      <c r="Q252" s="277"/>
      <c r="R252" s="277"/>
      <c r="S252" s="277"/>
      <c r="T252" s="278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79" t="s">
        <v>177</v>
      </c>
      <c r="AU252" s="279" t="s">
        <v>92</v>
      </c>
      <c r="AV252" s="14" t="s">
        <v>92</v>
      </c>
      <c r="AW252" s="14" t="s">
        <v>32</v>
      </c>
      <c r="AX252" s="14" t="s">
        <v>76</v>
      </c>
      <c r="AY252" s="279" t="s">
        <v>168</v>
      </c>
    </row>
    <row r="253" spans="1:51" s="14" customFormat="1" ht="12">
      <c r="A253" s="14"/>
      <c r="B253" s="269"/>
      <c r="C253" s="270"/>
      <c r="D253" s="260" t="s">
        <v>177</v>
      </c>
      <c r="E253" s="271" t="s">
        <v>1</v>
      </c>
      <c r="F253" s="272" t="s">
        <v>951</v>
      </c>
      <c r="G253" s="270"/>
      <c r="H253" s="273">
        <v>17.516</v>
      </c>
      <c r="I253" s="274"/>
      <c r="J253" s="270"/>
      <c r="K253" s="270"/>
      <c r="L253" s="275"/>
      <c r="M253" s="276"/>
      <c r="N253" s="277"/>
      <c r="O253" s="277"/>
      <c r="P253" s="277"/>
      <c r="Q253" s="277"/>
      <c r="R253" s="277"/>
      <c r="S253" s="277"/>
      <c r="T253" s="278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79" t="s">
        <v>177</v>
      </c>
      <c r="AU253" s="279" t="s">
        <v>92</v>
      </c>
      <c r="AV253" s="14" t="s">
        <v>92</v>
      </c>
      <c r="AW253" s="14" t="s">
        <v>32</v>
      </c>
      <c r="AX253" s="14" t="s">
        <v>76</v>
      </c>
      <c r="AY253" s="279" t="s">
        <v>168</v>
      </c>
    </row>
    <row r="254" spans="1:51" s="14" customFormat="1" ht="12">
      <c r="A254" s="14"/>
      <c r="B254" s="269"/>
      <c r="C254" s="270"/>
      <c r="D254" s="260" t="s">
        <v>177</v>
      </c>
      <c r="E254" s="271" t="s">
        <v>1</v>
      </c>
      <c r="F254" s="272" t="s">
        <v>952</v>
      </c>
      <c r="G254" s="270"/>
      <c r="H254" s="273">
        <v>70.494</v>
      </c>
      <c r="I254" s="274"/>
      <c r="J254" s="270"/>
      <c r="K254" s="270"/>
      <c r="L254" s="275"/>
      <c r="M254" s="276"/>
      <c r="N254" s="277"/>
      <c r="O254" s="277"/>
      <c r="P254" s="277"/>
      <c r="Q254" s="277"/>
      <c r="R254" s="277"/>
      <c r="S254" s="277"/>
      <c r="T254" s="278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79" t="s">
        <v>177</v>
      </c>
      <c r="AU254" s="279" t="s">
        <v>92</v>
      </c>
      <c r="AV254" s="14" t="s">
        <v>92</v>
      </c>
      <c r="AW254" s="14" t="s">
        <v>32</v>
      </c>
      <c r="AX254" s="14" t="s">
        <v>76</v>
      </c>
      <c r="AY254" s="279" t="s">
        <v>168</v>
      </c>
    </row>
    <row r="255" spans="1:51" s="14" customFormat="1" ht="12">
      <c r="A255" s="14"/>
      <c r="B255" s="269"/>
      <c r="C255" s="270"/>
      <c r="D255" s="260" t="s">
        <v>177</v>
      </c>
      <c r="E255" s="271" t="s">
        <v>1</v>
      </c>
      <c r="F255" s="272" t="s">
        <v>953</v>
      </c>
      <c r="G255" s="270"/>
      <c r="H255" s="273">
        <v>19.196</v>
      </c>
      <c r="I255" s="274"/>
      <c r="J255" s="270"/>
      <c r="K255" s="270"/>
      <c r="L255" s="275"/>
      <c r="M255" s="276"/>
      <c r="N255" s="277"/>
      <c r="O255" s="277"/>
      <c r="P255" s="277"/>
      <c r="Q255" s="277"/>
      <c r="R255" s="277"/>
      <c r="S255" s="277"/>
      <c r="T255" s="278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79" t="s">
        <v>177</v>
      </c>
      <c r="AU255" s="279" t="s">
        <v>92</v>
      </c>
      <c r="AV255" s="14" t="s">
        <v>92</v>
      </c>
      <c r="AW255" s="14" t="s">
        <v>32</v>
      </c>
      <c r="AX255" s="14" t="s">
        <v>76</v>
      </c>
      <c r="AY255" s="279" t="s">
        <v>168</v>
      </c>
    </row>
    <row r="256" spans="1:51" s="14" customFormat="1" ht="12">
      <c r="A256" s="14"/>
      <c r="B256" s="269"/>
      <c r="C256" s="270"/>
      <c r="D256" s="260" t="s">
        <v>177</v>
      </c>
      <c r="E256" s="271" t="s">
        <v>1</v>
      </c>
      <c r="F256" s="272" t="s">
        <v>954</v>
      </c>
      <c r="G256" s="270"/>
      <c r="H256" s="273">
        <v>71.334</v>
      </c>
      <c r="I256" s="274"/>
      <c r="J256" s="270"/>
      <c r="K256" s="270"/>
      <c r="L256" s="275"/>
      <c r="M256" s="276"/>
      <c r="N256" s="277"/>
      <c r="O256" s="277"/>
      <c r="P256" s="277"/>
      <c r="Q256" s="277"/>
      <c r="R256" s="277"/>
      <c r="S256" s="277"/>
      <c r="T256" s="278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79" t="s">
        <v>177</v>
      </c>
      <c r="AU256" s="279" t="s">
        <v>92</v>
      </c>
      <c r="AV256" s="14" t="s">
        <v>92</v>
      </c>
      <c r="AW256" s="14" t="s">
        <v>32</v>
      </c>
      <c r="AX256" s="14" t="s">
        <v>76</v>
      </c>
      <c r="AY256" s="279" t="s">
        <v>168</v>
      </c>
    </row>
    <row r="257" spans="1:51" s="14" customFormat="1" ht="12">
      <c r="A257" s="14"/>
      <c r="B257" s="269"/>
      <c r="C257" s="270"/>
      <c r="D257" s="260" t="s">
        <v>177</v>
      </c>
      <c r="E257" s="271" t="s">
        <v>1</v>
      </c>
      <c r="F257" s="272" t="s">
        <v>955</v>
      </c>
      <c r="G257" s="270"/>
      <c r="H257" s="273">
        <v>17.236</v>
      </c>
      <c r="I257" s="274"/>
      <c r="J257" s="270"/>
      <c r="K257" s="270"/>
      <c r="L257" s="275"/>
      <c r="M257" s="276"/>
      <c r="N257" s="277"/>
      <c r="O257" s="277"/>
      <c r="P257" s="277"/>
      <c r="Q257" s="277"/>
      <c r="R257" s="277"/>
      <c r="S257" s="277"/>
      <c r="T257" s="278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79" t="s">
        <v>177</v>
      </c>
      <c r="AU257" s="279" t="s">
        <v>92</v>
      </c>
      <c r="AV257" s="14" t="s">
        <v>92</v>
      </c>
      <c r="AW257" s="14" t="s">
        <v>32</v>
      </c>
      <c r="AX257" s="14" t="s">
        <v>76</v>
      </c>
      <c r="AY257" s="279" t="s">
        <v>168</v>
      </c>
    </row>
    <row r="258" spans="1:51" s="14" customFormat="1" ht="12">
      <c r="A258" s="14"/>
      <c r="B258" s="269"/>
      <c r="C258" s="270"/>
      <c r="D258" s="260" t="s">
        <v>177</v>
      </c>
      <c r="E258" s="271" t="s">
        <v>1</v>
      </c>
      <c r="F258" s="272" t="s">
        <v>956</v>
      </c>
      <c r="G258" s="270"/>
      <c r="H258" s="273">
        <v>75.554</v>
      </c>
      <c r="I258" s="274"/>
      <c r="J258" s="270"/>
      <c r="K258" s="270"/>
      <c r="L258" s="275"/>
      <c r="M258" s="276"/>
      <c r="N258" s="277"/>
      <c r="O258" s="277"/>
      <c r="P258" s="277"/>
      <c r="Q258" s="277"/>
      <c r="R258" s="277"/>
      <c r="S258" s="277"/>
      <c r="T258" s="278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79" t="s">
        <v>177</v>
      </c>
      <c r="AU258" s="279" t="s">
        <v>92</v>
      </c>
      <c r="AV258" s="14" t="s">
        <v>92</v>
      </c>
      <c r="AW258" s="14" t="s">
        <v>32</v>
      </c>
      <c r="AX258" s="14" t="s">
        <v>76</v>
      </c>
      <c r="AY258" s="279" t="s">
        <v>168</v>
      </c>
    </row>
    <row r="259" spans="1:51" s="14" customFormat="1" ht="12">
      <c r="A259" s="14"/>
      <c r="B259" s="269"/>
      <c r="C259" s="270"/>
      <c r="D259" s="260" t="s">
        <v>177</v>
      </c>
      <c r="E259" s="271" t="s">
        <v>1</v>
      </c>
      <c r="F259" s="272" t="s">
        <v>957</v>
      </c>
      <c r="G259" s="270"/>
      <c r="H259" s="273">
        <v>18.472</v>
      </c>
      <c r="I259" s="274"/>
      <c r="J259" s="270"/>
      <c r="K259" s="270"/>
      <c r="L259" s="275"/>
      <c r="M259" s="276"/>
      <c r="N259" s="277"/>
      <c r="O259" s="277"/>
      <c r="P259" s="277"/>
      <c r="Q259" s="277"/>
      <c r="R259" s="277"/>
      <c r="S259" s="277"/>
      <c r="T259" s="278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79" t="s">
        <v>177</v>
      </c>
      <c r="AU259" s="279" t="s">
        <v>92</v>
      </c>
      <c r="AV259" s="14" t="s">
        <v>92</v>
      </c>
      <c r="AW259" s="14" t="s">
        <v>32</v>
      </c>
      <c r="AX259" s="14" t="s">
        <v>76</v>
      </c>
      <c r="AY259" s="279" t="s">
        <v>168</v>
      </c>
    </row>
    <row r="260" spans="1:51" s="14" customFormat="1" ht="12">
      <c r="A260" s="14"/>
      <c r="B260" s="269"/>
      <c r="C260" s="270"/>
      <c r="D260" s="260" t="s">
        <v>177</v>
      </c>
      <c r="E260" s="271" t="s">
        <v>1</v>
      </c>
      <c r="F260" s="272" t="s">
        <v>958</v>
      </c>
      <c r="G260" s="270"/>
      <c r="H260" s="273">
        <v>24.284</v>
      </c>
      <c r="I260" s="274"/>
      <c r="J260" s="270"/>
      <c r="K260" s="270"/>
      <c r="L260" s="275"/>
      <c r="M260" s="276"/>
      <c r="N260" s="277"/>
      <c r="O260" s="277"/>
      <c r="P260" s="277"/>
      <c r="Q260" s="277"/>
      <c r="R260" s="277"/>
      <c r="S260" s="277"/>
      <c r="T260" s="278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79" t="s">
        <v>177</v>
      </c>
      <c r="AU260" s="279" t="s">
        <v>92</v>
      </c>
      <c r="AV260" s="14" t="s">
        <v>92</v>
      </c>
      <c r="AW260" s="14" t="s">
        <v>32</v>
      </c>
      <c r="AX260" s="14" t="s">
        <v>76</v>
      </c>
      <c r="AY260" s="279" t="s">
        <v>168</v>
      </c>
    </row>
    <row r="261" spans="1:51" s="14" customFormat="1" ht="12">
      <c r="A261" s="14"/>
      <c r="B261" s="269"/>
      <c r="C261" s="270"/>
      <c r="D261" s="260" t="s">
        <v>177</v>
      </c>
      <c r="E261" s="271" t="s">
        <v>1</v>
      </c>
      <c r="F261" s="272" t="s">
        <v>959</v>
      </c>
      <c r="G261" s="270"/>
      <c r="H261" s="273">
        <v>25.3</v>
      </c>
      <c r="I261" s="274"/>
      <c r="J261" s="270"/>
      <c r="K261" s="270"/>
      <c r="L261" s="275"/>
      <c r="M261" s="276"/>
      <c r="N261" s="277"/>
      <c r="O261" s="277"/>
      <c r="P261" s="277"/>
      <c r="Q261" s="277"/>
      <c r="R261" s="277"/>
      <c r="S261" s="277"/>
      <c r="T261" s="278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79" t="s">
        <v>177</v>
      </c>
      <c r="AU261" s="279" t="s">
        <v>92</v>
      </c>
      <c r="AV261" s="14" t="s">
        <v>92</v>
      </c>
      <c r="AW261" s="14" t="s">
        <v>32</v>
      </c>
      <c r="AX261" s="14" t="s">
        <v>76</v>
      </c>
      <c r="AY261" s="279" t="s">
        <v>168</v>
      </c>
    </row>
    <row r="262" spans="1:51" s="15" customFormat="1" ht="12">
      <c r="A262" s="15"/>
      <c r="B262" s="280"/>
      <c r="C262" s="281"/>
      <c r="D262" s="260" t="s">
        <v>177</v>
      </c>
      <c r="E262" s="282" t="s">
        <v>1</v>
      </c>
      <c r="F262" s="283" t="s">
        <v>210</v>
      </c>
      <c r="G262" s="281"/>
      <c r="H262" s="284">
        <v>1636.414</v>
      </c>
      <c r="I262" s="285"/>
      <c r="J262" s="281"/>
      <c r="K262" s="281"/>
      <c r="L262" s="286"/>
      <c r="M262" s="287"/>
      <c r="N262" s="288"/>
      <c r="O262" s="288"/>
      <c r="P262" s="288"/>
      <c r="Q262" s="288"/>
      <c r="R262" s="288"/>
      <c r="S262" s="288"/>
      <c r="T262" s="289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90" t="s">
        <v>177</v>
      </c>
      <c r="AU262" s="290" t="s">
        <v>92</v>
      </c>
      <c r="AV262" s="15" t="s">
        <v>175</v>
      </c>
      <c r="AW262" s="15" t="s">
        <v>32</v>
      </c>
      <c r="AX262" s="15" t="s">
        <v>84</v>
      </c>
      <c r="AY262" s="290" t="s">
        <v>168</v>
      </c>
    </row>
    <row r="263" spans="1:65" s="2" customFormat="1" ht="21.75" customHeight="1">
      <c r="A263" s="39"/>
      <c r="B263" s="40"/>
      <c r="C263" s="245" t="s">
        <v>194</v>
      </c>
      <c r="D263" s="245" t="s">
        <v>170</v>
      </c>
      <c r="E263" s="246" t="s">
        <v>960</v>
      </c>
      <c r="F263" s="247" t="s">
        <v>961</v>
      </c>
      <c r="G263" s="248" t="s">
        <v>173</v>
      </c>
      <c r="H263" s="249">
        <v>1636.414</v>
      </c>
      <c r="I263" s="250"/>
      <c r="J263" s="251">
        <f>ROUND(I263*H263,2)</f>
        <v>0</v>
      </c>
      <c r="K263" s="247" t="s">
        <v>174</v>
      </c>
      <c r="L263" s="45"/>
      <c r="M263" s="252" t="s">
        <v>1</v>
      </c>
      <c r="N263" s="253" t="s">
        <v>42</v>
      </c>
      <c r="O263" s="92"/>
      <c r="P263" s="254">
        <f>O263*H263</f>
        <v>0</v>
      </c>
      <c r="Q263" s="254">
        <v>0.003</v>
      </c>
      <c r="R263" s="254">
        <f>Q263*H263</f>
        <v>4.909242</v>
      </c>
      <c r="S263" s="254">
        <v>0</v>
      </c>
      <c r="T263" s="255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56" t="s">
        <v>175</v>
      </c>
      <c r="AT263" s="256" t="s">
        <v>170</v>
      </c>
      <c r="AU263" s="256" t="s">
        <v>92</v>
      </c>
      <c r="AY263" s="18" t="s">
        <v>168</v>
      </c>
      <c r="BE263" s="257">
        <f>IF(N263="základní",J263,0)</f>
        <v>0</v>
      </c>
      <c r="BF263" s="257">
        <f>IF(N263="snížená",J263,0)</f>
        <v>0</v>
      </c>
      <c r="BG263" s="257">
        <f>IF(N263="zákl. přenesená",J263,0)</f>
        <v>0</v>
      </c>
      <c r="BH263" s="257">
        <f>IF(N263="sníž. přenesená",J263,0)</f>
        <v>0</v>
      </c>
      <c r="BI263" s="257">
        <f>IF(N263="nulová",J263,0)</f>
        <v>0</v>
      </c>
      <c r="BJ263" s="18" t="s">
        <v>92</v>
      </c>
      <c r="BK263" s="257">
        <f>ROUND(I263*H263,2)</f>
        <v>0</v>
      </c>
      <c r="BL263" s="18" t="s">
        <v>175</v>
      </c>
      <c r="BM263" s="256" t="s">
        <v>962</v>
      </c>
    </row>
    <row r="264" spans="1:65" s="2" customFormat="1" ht="21.75" customHeight="1">
      <c r="A264" s="39"/>
      <c r="B264" s="40"/>
      <c r="C264" s="245" t="s">
        <v>198</v>
      </c>
      <c r="D264" s="245" t="s">
        <v>170</v>
      </c>
      <c r="E264" s="246" t="s">
        <v>963</v>
      </c>
      <c r="F264" s="247" t="s">
        <v>964</v>
      </c>
      <c r="G264" s="248" t="s">
        <v>173</v>
      </c>
      <c r="H264" s="249">
        <v>1636.414</v>
      </c>
      <c r="I264" s="250"/>
      <c r="J264" s="251">
        <f>ROUND(I264*H264,2)</f>
        <v>0</v>
      </c>
      <c r="K264" s="247" t="s">
        <v>174</v>
      </c>
      <c r="L264" s="45"/>
      <c r="M264" s="252" t="s">
        <v>1</v>
      </c>
      <c r="N264" s="253" t="s">
        <v>42</v>
      </c>
      <c r="O264" s="92"/>
      <c r="P264" s="254">
        <f>O264*H264</f>
        <v>0</v>
      </c>
      <c r="Q264" s="254">
        <v>0.0261</v>
      </c>
      <c r="R264" s="254">
        <f>Q264*H264</f>
        <v>42.7104054</v>
      </c>
      <c r="S264" s="254">
        <v>0</v>
      </c>
      <c r="T264" s="255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56" t="s">
        <v>175</v>
      </c>
      <c r="AT264" s="256" t="s">
        <v>170</v>
      </c>
      <c r="AU264" s="256" t="s">
        <v>92</v>
      </c>
      <c r="AY264" s="18" t="s">
        <v>168</v>
      </c>
      <c r="BE264" s="257">
        <f>IF(N264="základní",J264,0)</f>
        <v>0</v>
      </c>
      <c r="BF264" s="257">
        <f>IF(N264="snížená",J264,0)</f>
        <v>0</v>
      </c>
      <c r="BG264" s="257">
        <f>IF(N264="zákl. přenesená",J264,0)</f>
        <v>0</v>
      </c>
      <c r="BH264" s="257">
        <f>IF(N264="sníž. přenesená",J264,0)</f>
        <v>0</v>
      </c>
      <c r="BI264" s="257">
        <f>IF(N264="nulová",J264,0)</f>
        <v>0</v>
      </c>
      <c r="BJ264" s="18" t="s">
        <v>92</v>
      </c>
      <c r="BK264" s="257">
        <f>ROUND(I264*H264,2)</f>
        <v>0</v>
      </c>
      <c r="BL264" s="18" t="s">
        <v>175</v>
      </c>
      <c r="BM264" s="256" t="s">
        <v>965</v>
      </c>
    </row>
    <row r="265" spans="1:51" s="13" customFormat="1" ht="12">
      <c r="A265" s="13"/>
      <c r="B265" s="258"/>
      <c r="C265" s="259"/>
      <c r="D265" s="260" t="s">
        <v>177</v>
      </c>
      <c r="E265" s="261" t="s">
        <v>1</v>
      </c>
      <c r="F265" s="262" t="s">
        <v>919</v>
      </c>
      <c r="G265" s="259"/>
      <c r="H265" s="261" t="s">
        <v>1</v>
      </c>
      <c r="I265" s="263"/>
      <c r="J265" s="259"/>
      <c r="K265" s="259"/>
      <c r="L265" s="264"/>
      <c r="M265" s="265"/>
      <c r="N265" s="266"/>
      <c r="O265" s="266"/>
      <c r="P265" s="266"/>
      <c r="Q265" s="266"/>
      <c r="R265" s="266"/>
      <c r="S265" s="266"/>
      <c r="T265" s="267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8" t="s">
        <v>177</v>
      </c>
      <c r="AU265" s="268" t="s">
        <v>92</v>
      </c>
      <c r="AV265" s="13" t="s">
        <v>84</v>
      </c>
      <c r="AW265" s="13" t="s">
        <v>32</v>
      </c>
      <c r="AX265" s="13" t="s">
        <v>76</v>
      </c>
      <c r="AY265" s="268" t="s">
        <v>168</v>
      </c>
    </row>
    <row r="266" spans="1:51" s="14" customFormat="1" ht="12">
      <c r="A266" s="14"/>
      <c r="B266" s="269"/>
      <c r="C266" s="270"/>
      <c r="D266" s="260" t="s">
        <v>177</v>
      </c>
      <c r="E266" s="271" t="s">
        <v>1</v>
      </c>
      <c r="F266" s="272" t="s">
        <v>920</v>
      </c>
      <c r="G266" s="270"/>
      <c r="H266" s="273">
        <v>47.088</v>
      </c>
      <c r="I266" s="274"/>
      <c r="J266" s="270"/>
      <c r="K266" s="270"/>
      <c r="L266" s="275"/>
      <c r="M266" s="276"/>
      <c r="N266" s="277"/>
      <c r="O266" s="277"/>
      <c r="P266" s="277"/>
      <c r="Q266" s="277"/>
      <c r="R266" s="277"/>
      <c r="S266" s="277"/>
      <c r="T266" s="278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79" t="s">
        <v>177</v>
      </c>
      <c r="AU266" s="279" t="s">
        <v>92</v>
      </c>
      <c r="AV266" s="14" t="s">
        <v>92</v>
      </c>
      <c r="AW266" s="14" t="s">
        <v>32</v>
      </c>
      <c r="AX266" s="14" t="s">
        <v>76</v>
      </c>
      <c r="AY266" s="279" t="s">
        <v>168</v>
      </c>
    </row>
    <row r="267" spans="1:51" s="14" customFormat="1" ht="12">
      <c r="A267" s="14"/>
      <c r="B267" s="269"/>
      <c r="C267" s="270"/>
      <c r="D267" s="260" t="s">
        <v>177</v>
      </c>
      <c r="E267" s="271" t="s">
        <v>1</v>
      </c>
      <c r="F267" s="272" t="s">
        <v>921</v>
      </c>
      <c r="G267" s="270"/>
      <c r="H267" s="273">
        <v>52.502</v>
      </c>
      <c r="I267" s="274"/>
      <c r="J267" s="270"/>
      <c r="K267" s="270"/>
      <c r="L267" s="275"/>
      <c r="M267" s="276"/>
      <c r="N267" s="277"/>
      <c r="O267" s="277"/>
      <c r="P267" s="277"/>
      <c r="Q267" s="277"/>
      <c r="R267" s="277"/>
      <c r="S267" s="277"/>
      <c r="T267" s="278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79" t="s">
        <v>177</v>
      </c>
      <c r="AU267" s="279" t="s">
        <v>92</v>
      </c>
      <c r="AV267" s="14" t="s">
        <v>92</v>
      </c>
      <c r="AW267" s="14" t="s">
        <v>32</v>
      </c>
      <c r="AX267" s="14" t="s">
        <v>76</v>
      </c>
      <c r="AY267" s="279" t="s">
        <v>168</v>
      </c>
    </row>
    <row r="268" spans="1:51" s="14" customFormat="1" ht="12">
      <c r="A268" s="14"/>
      <c r="B268" s="269"/>
      <c r="C268" s="270"/>
      <c r="D268" s="260" t="s">
        <v>177</v>
      </c>
      <c r="E268" s="271" t="s">
        <v>1</v>
      </c>
      <c r="F268" s="272" t="s">
        <v>922</v>
      </c>
      <c r="G268" s="270"/>
      <c r="H268" s="273">
        <v>37.76</v>
      </c>
      <c r="I268" s="274"/>
      <c r="J268" s="270"/>
      <c r="K268" s="270"/>
      <c r="L268" s="275"/>
      <c r="M268" s="276"/>
      <c r="N268" s="277"/>
      <c r="O268" s="277"/>
      <c r="P268" s="277"/>
      <c r="Q268" s="277"/>
      <c r="R268" s="277"/>
      <c r="S268" s="277"/>
      <c r="T268" s="278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79" t="s">
        <v>177</v>
      </c>
      <c r="AU268" s="279" t="s">
        <v>92</v>
      </c>
      <c r="AV268" s="14" t="s">
        <v>92</v>
      </c>
      <c r="AW268" s="14" t="s">
        <v>32</v>
      </c>
      <c r="AX268" s="14" t="s">
        <v>76</v>
      </c>
      <c r="AY268" s="279" t="s">
        <v>168</v>
      </c>
    </row>
    <row r="269" spans="1:51" s="14" customFormat="1" ht="12">
      <c r="A269" s="14"/>
      <c r="B269" s="269"/>
      <c r="C269" s="270"/>
      <c r="D269" s="260" t="s">
        <v>177</v>
      </c>
      <c r="E269" s="271" t="s">
        <v>1</v>
      </c>
      <c r="F269" s="272" t="s">
        <v>923</v>
      </c>
      <c r="G269" s="270"/>
      <c r="H269" s="273">
        <v>15.316</v>
      </c>
      <c r="I269" s="274"/>
      <c r="J269" s="270"/>
      <c r="K269" s="270"/>
      <c r="L269" s="275"/>
      <c r="M269" s="276"/>
      <c r="N269" s="277"/>
      <c r="O269" s="277"/>
      <c r="P269" s="277"/>
      <c r="Q269" s="277"/>
      <c r="R269" s="277"/>
      <c r="S269" s="277"/>
      <c r="T269" s="278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79" t="s">
        <v>177</v>
      </c>
      <c r="AU269" s="279" t="s">
        <v>92</v>
      </c>
      <c r="AV269" s="14" t="s">
        <v>92</v>
      </c>
      <c r="AW269" s="14" t="s">
        <v>32</v>
      </c>
      <c r="AX269" s="14" t="s">
        <v>76</v>
      </c>
      <c r="AY269" s="279" t="s">
        <v>168</v>
      </c>
    </row>
    <row r="270" spans="1:51" s="14" customFormat="1" ht="12">
      <c r="A270" s="14"/>
      <c r="B270" s="269"/>
      <c r="C270" s="270"/>
      <c r="D270" s="260" t="s">
        <v>177</v>
      </c>
      <c r="E270" s="271" t="s">
        <v>1</v>
      </c>
      <c r="F270" s="272" t="s">
        <v>924</v>
      </c>
      <c r="G270" s="270"/>
      <c r="H270" s="273">
        <v>51.522</v>
      </c>
      <c r="I270" s="274"/>
      <c r="J270" s="270"/>
      <c r="K270" s="270"/>
      <c r="L270" s="275"/>
      <c r="M270" s="276"/>
      <c r="N270" s="277"/>
      <c r="O270" s="277"/>
      <c r="P270" s="277"/>
      <c r="Q270" s="277"/>
      <c r="R270" s="277"/>
      <c r="S270" s="277"/>
      <c r="T270" s="278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79" t="s">
        <v>177</v>
      </c>
      <c r="AU270" s="279" t="s">
        <v>92</v>
      </c>
      <c r="AV270" s="14" t="s">
        <v>92</v>
      </c>
      <c r="AW270" s="14" t="s">
        <v>32</v>
      </c>
      <c r="AX270" s="14" t="s">
        <v>76</v>
      </c>
      <c r="AY270" s="279" t="s">
        <v>168</v>
      </c>
    </row>
    <row r="271" spans="1:51" s="14" customFormat="1" ht="12">
      <c r="A271" s="14"/>
      <c r="B271" s="269"/>
      <c r="C271" s="270"/>
      <c r="D271" s="260" t="s">
        <v>177</v>
      </c>
      <c r="E271" s="271" t="s">
        <v>1</v>
      </c>
      <c r="F271" s="272" t="s">
        <v>925</v>
      </c>
      <c r="G271" s="270"/>
      <c r="H271" s="273">
        <v>16.616</v>
      </c>
      <c r="I271" s="274"/>
      <c r="J271" s="270"/>
      <c r="K271" s="270"/>
      <c r="L271" s="275"/>
      <c r="M271" s="276"/>
      <c r="N271" s="277"/>
      <c r="O271" s="277"/>
      <c r="P271" s="277"/>
      <c r="Q271" s="277"/>
      <c r="R271" s="277"/>
      <c r="S271" s="277"/>
      <c r="T271" s="278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79" t="s">
        <v>177</v>
      </c>
      <c r="AU271" s="279" t="s">
        <v>92</v>
      </c>
      <c r="AV271" s="14" t="s">
        <v>92</v>
      </c>
      <c r="AW271" s="14" t="s">
        <v>32</v>
      </c>
      <c r="AX271" s="14" t="s">
        <v>76</v>
      </c>
      <c r="AY271" s="279" t="s">
        <v>168</v>
      </c>
    </row>
    <row r="272" spans="1:51" s="14" customFormat="1" ht="12">
      <c r="A272" s="14"/>
      <c r="B272" s="269"/>
      <c r="C272" s="270"/>
      <c r="D272" s="260" t="s">
        <v>177</v>
      </c>
      <c r="E272" s="271" t="s">
        <v>1</v>
      </c>
      <c r="F272" s="272" t="s">
        <v>926</v>
      </c>
      <c r="G272" s="270"/>
      <c r="H272" s="273">
        <v>55.752</v>
      </c>
      <c r="I272" s="274"/>
      <c r="J272" s="270"/>
      <c r="K272" s="270"/>
      <c r="L272" s="275"/>
      <c r="M272" s="276"/>
      <c r="N272" s="277"/>
      <c r="O272" s="277"/>
      <c r="P272" s="277"/>
      <c r="Q272" s="277"/>
      <c r="R272" s="277"/>
      <c r="S272" s="277"/>
      <c r="T272" s="278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79" t="s">
        <v>177</v>
      </c>
      <c r="AU272" s="279" t="s">
        <v>92</v>
      </c>
      <c r="AV272" s="14" t="s">
        <v>92</v>
      </c>
      <c r="AW272" s="14" t="s">
        <v>32</v>
      </c>
      <c r="AX272" s="14" t="s">
        <v>76</v>
      </c>
      <c r="AY272" s="279" t="s">
        <v>168</v>
      </c>
    </row>
    <row r="273" spans="1:51" s="14" customFormat="1" ht="12">
      <c r="A273" s="14"/>
      <c r="B273" s="269"/>
      <c r="C273" s="270"/>
      <c r="D273" s="260" t="s">
        <v>177</v>
      </c>
      <c r="E273" s="271" t="s">
        <v>1</v>
      </c>
      <c r="F273" s="272" t="s">
        <v>927</v>
      </c>
      <c r="G273" s="270"/>
      <c r="H273" s="273">
        <v>40.062</v>
      </c>
      <c r="I273" s="274"/>
      <c r="J273" s="270"/>
      <c r="K273" s="270"/>
      <c r="L273" s="275"/>
      <c r="M273" s="276"/>
      <c r="N273" s="277"/>
      <c r="O273" s="277"/>
      <c r="P273" s="277"/>
      <c r="Q273" s="277"/>
      <c r="R273" s="277"/>
      <c r="S273" s="277"/>
      <c r="T273" s="278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79" t="s">
        <v>177</v>
      </c>
      <c r="AU273" s="279" t="s">
        <v>92</v>
      </c>
      <c r="AV273" s="14" t="s">
        <v>92</v>
      </c>
      <c r="AW273" s="14" t="s">
        <v>32</v>
      </c>
      <c r="AX273" s="14" t="s">
        <v>76</v>
      </c>
      <c r="AY273" s="279" t="s">
        <v>168</v>
      </c>
    </row>
    <row r="274" spans="1:51" s="14" customFormat="1" ht="12">
      <c r="A274" s="14"/>
      <c r="B274" s="269"/>
      <c r="C274" s="270"/>
      <c r="D274" s="260" t="s">
        <v>177</v>
      </c>
      <c r="E274" s="271" t="s">
        <v>1</v>
      </c>
      <c r="F274" s="272" t="s">
        <v>928</v>
      </c>
      <c r="G274" s="270"/>
      <c r="H274" s="273">
        <v>17.916</v>
      </c>
      <c r="I274" s="274"/>
      <c r="J274" s="270"/>
      <c r="K274" s="270"/>
      <c r="L274" s="275"/>
      <c r="M274" s="276"/>
      <c r="N274" s="277"/>
      <c r="O274" s="277"/>
      <c r="P274" s="277"/>
      <c r="Q274" s="277"/>
      <c r="R274" s="277"/>
      <c r="S274" s="277"/>
      <c r="T274" s="278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79" t="s">
        <v>177</v>
      </c>
      <c r="AU274" s="279" t="s">
        <v>92</v>
      </c>
      <c r="AV274" s="14" t="s">
        <v>92</v>
      </c>
      <c r="AW274" s="14" t="s">
        <v>32</v>
      </c>
      <c r="AX274" s="14" t="s">
        <v>76</v>
      </c>
      <c r="AY274" s="279" t="s">
        <v>168</v>
      </c>
    </row>
    <row r="275" spans="1:51" s="14" customFormat="1" ht="12">
      <c r="A275" s="14"/>
      <c r="B275" s="269"/>
      <c r="C275" s="270"/>
      <c r="D275" s="260" t="s">
        <v>177</v>
      </c>
      <c r="E275" s="271" t="s">
        <v>1</v>
      </c>
      <c r="F275" s="272" t="s">
        <v>929</v>
      </c>
      <c r="G275" s="270"/>
      <c r="H275" s="273">
        <v>55.662</v>
      </c>
      <c r="I275" s="274"/>
      <c r="J275" s="270"/>
      <c r="K275" s="270"/>
      <c r="L275" s="275"/>
      <c r="M275" s="276"/>
      <c r="N275" s="277"/>
      <c r="O275" s="277"/>
      <c r="P275" s="277"/>
      <c r="Q275" s="277"/>
      <c r="R275" s="277"/>
      <c r="S275" s="277"/>
      <c r="T275" s="278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79" t="s">
        <v>177</v>
      </c>
      <c r="AU275" s="279" t="s">
        <v>92</v>
      </c>
      <c r="AV275" s="14" t="s">
        <v>92</v>
      </c>
      <c r="AW275" s="14" t="s">
        <v>32</v>
      </c>
      <c r="AX275" s="14" t="s">
        <v>76</v>
      </c>
      <c r="AY275" s="279" t="s">
        <v>168</v>
      </c>
    </row>
    <row r="276" spans="1:51" s="14" customFormat="1" ht="12">
      <c r="A276" s="14"/>
      <c r="B276" s="269"/>
      <c r="C276" s="270"/>
      <c r="D276" s="260" t="s">
        <v>177</v>
      </c>
      <c r="E276" s="271" t="s">
        <v>1</v>
      </c>
      <c r="F276" s="272" t="s">
        <v>930</v>
      </c>
      <c r="G276" s="270"/>
      <c r="H276" s="273">
        <v>40.888</v>
      </c>
      <c r="I276" s="274"/>
      <c r="J276" s="270"/>
      <c r="K276" s="270"/>
      <c r="L276" s="275"/>
      <c r="M276" s="276"/>
      <c r="N276" s="277"/>
      <c r="O276" s="277"/>
      <c r="P276" s="277"/>
      <c r="Q276" s="277"/>
      <c r="R276" s="277"/>
      <c r="S276" s="277"/>
      <c r="T276" s="278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79" t="s">
        <v>177</v>
      </c>
      <c r="AU276" s="279" t="s">
        <v>92</v>
      </c>
      <c r="AV276" s="14" t="s">
        <v>92</v>
      </c>
      <c r="AW276" s="14" t="s">
        <v>32</v>
      </c>
      <c r="AX276" s="14" t="s">
        <v>76</v>
      </c>
      <c r="AY276" s="279" t="s">
        <v>168</v>
      </c>
    </row>
    <row r="277" spans="1:51" s="14" customFormat="1" ht="12">
      <c r="A277" s="14"/>
      <c r="B277" s="269"/>
      <c r="C277" s="270"/>
      <c r="D277" s="260" t="s">
        <v>177</v>
      </c>
      <c r="E277" s="271" t="s">
        <v>1</v>
      </c>
      <c r="F277" s="272" t="s">
        <v>931</v>
      </c>
      <c r="G277" s="270"/>
      <c r="H277" s="273">
        <v>36.468</v>
      </c>
      <c r="I277" s="274"/>
      <c r="J277" s="270"/>
      <c r="K277" s="270"/>
      <c r="L277" s="275"/>
      <c r="M277" s="276"/>
      <c r="N277" s="277"/>
      <c r="O277" s="277"/>
      <c r="P277" s="277"/>
      <c r="Q277" s="277"/>
      <c r="R277" s="277"/>
      <c r="S277" s="277"/>
      <c r="T277" s="278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79" t="s">
        <v>177</v>
      </c>
      <c r="AU277" s="279" t="s">
        <v>92</v>
      </c>
      <c r="AV277" s="14" t="s">
        <v>92</v>
      </c>
      <c r="AW277" s="14" t="s">
        <v>32</v>
      </c>
      <c r="AX277" s="14" t="s">
        <v>76</v>
      </c>
      <c r="AY277" s="279" t="s">
        <v>168</v>
      </c>
    </row>
    <row r="278" spans="1:51" s="14" customFormat="1" ht="12">
      <c r="A278" s="14"/>
      <c r="B278" s="269"/>
      <c r="C278" s="270"/>
      <c r="D278" s="260" t="s">
        <v>177</v>
      </c>
      <c r="E278" s="271" t="s">
        <v>1</v>
      </c>
      <c r="F278" s="272" t="s">
        <v>932</v>
      </c>
      <c r="G278" s="270"/>
      <c r="H278" s="273">
        <v>63.586</v>
      </c>
      <c r="I278" s="274"/>
      <c r="J278" s="270"/>
      <c r="K278" s="270"/>
      <c r="L278" s="275"/>
      <c r="M278" s="276"/>
      <c r="N278" s="277"/>
      <c r="O278" s="277"/>
      <c r="P278" s="277"/>
      <c r="Q278" s="277"/>
      <c r="R278" s="277"/>
      <c r="S278" s="277"/>
      <c r="T278" s="278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79" t="s">
        <v>177</v>
      </c>
      <c r="AU278" s="279" t="s">
        <v>92</v>
      </c>
      <c r="AV278" s="14" t="s">
        <v>92</v>
      </c>
      <c r="AW278" s="14" t="s">
        <v>32</v>
      </c>
      <c r="AX278" s="14" t="s">
        <v>76</v>
      </c>
      <c r="AY278" s="279" t="s">
        <v>168</v>
      </c>
    </row>
    <row r="279" spans="1:51" s="14" customFormat="1" ht="12">
      <c r="A279" s="14"/>
      <c r="B279" s="269"/>
      <c r="C279" s="270"/>
      <c r="D279" s="260" t="s">
        <v>177</v>
      </c>
      <c r="E279" s="271" t="s">
        <v>1</v>
      </c>
      <c r="F279" s="272" t="s">
        <v>933</v>
      </c>
      <c r="G279" s="270"/>
      <c r="H279" s="273">
        <v>55.684</v>
      </c>
      <c r="I279" s="274"/>
      <c r="J279" s="270"/>
      <c r="K279" s="270"/>
      <c r="L279" s="275"/>
      <c r="M279" s="276"/>
      <c r="N279" s="277"/>
      <c r="O279" s="277"/>
      <c r="P279" s="277"/>
      <c r="Q279" s="277"/>
      <c r="R279" s="277"/>
      <c r="S279" s="277"/>
      <c r="T279" s="278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79" t="s">
        <v>177</v>
      </c>
      <c r="AU279" s="279" t="s">
        <v>92</v>
      </c>
      <c r="AV279" s="14" t="s">
        <v>92</v>
      </c>
      <c r="AW279" s="14" t="s">
        <v>32</v>
      </c>
      <c r="AX279" s="14" t="s">
        <v>76</v>
      </c>
      <c r="AY279" s="279" t="s">
        <v>168</v>
      </c>
    </row>
    <row r="280" spans="1:51" s="14" customFormat="1" ht="12">
      <c r="A280" s="14"/>
      <c r="B280" s="269"/>
      <c r="C280" s="270"/>
      <c r="D280" s="260" t="s">
        <v>177</v>
      </c>
      <c r="E280" s="271" t="s">
        <v>1</v>
      </c>
      <c r="F280" s="272" t="s">
        <v>934</v>
      </c>
      <c r="G280" s="270"/>
      <c r="H280" s="273">
        <v>47.802</v>
      </c>
      <c r="I280" s="274"/>
      <c r="J280" s="270"/>
      <c r="K280" s="270"/>
      <c r="L280" s="275"/>
      <c r="M280" s="276"/>
      <c r="N280" s="277"/>
      <c r="O280" s="277"/>
      <c r="P280" s="277"/>
      <c r="Q280" s="277"/>
      <c r="R280" s="277"/>
      <c r="S280" s="277"/>
      <c r="T280" s="278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79" t="s">
        <v>177</v>
      </c>
      <c r="AU280" s="279" t="s">
        <v>92</v>
      </c>
      <c r="AV280" s="14" t="s">
        <v>92</v>
      </c>
      <c r="AW280" s="14" t="s">
        <v>32</v>
      </c>
      <c r="AX280" s="14" t="s">
        <v>76</v>
      </c>
      <c r="AY280" s="279" t="s">
        <v>168</v>
      </c>
    </row>
    <row r="281" spans="1:51" s="14" customFormat="1" ht="12">
      <c r="A281" s="14"/>
      <c r="B281" s="269"/>
      <c r="C281" s="270"/>
      <c r="D281" s="260" t="s">
        <v>177</v>
      </c>
      <c r="E281" s="271" t="s">
        <v>1</v>
      </c>
      <c r="F281" s="272" t="s">
        <v>935</v>
      </c>
      <c r="G281" s="270"/>
      <c r="H281" s="273">
        <v>51.608</v>
      </c>
      <c r="I281" s="274"/>
      <c r="J281" s="270"/>
      <c r="K281" s="270"/>
      <c r="L281" s="275"/>
      <c r="M281" s="276"/>
      <c r="N281" s="277"/>
      <c r="O281" s="277"/>
      <c r="P281" s="277"/>
      <c r="Q281" s="277"/>
      <c r="R281" s="277"/>
      <c r="S281" s="277"/>
      <c r="T281" s="278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79" t="s">
        <v>177</v>
      </c>
      <c r="AU281" s="279" t="s">
        <v>92</v>
      </c>
      <c r="AV281" s="14" t="s">
        <v>92</v>
      </c>
      <c r="AW281" s="14" t="s">
        <v>32</v>
      </c>
      <c r="AX281" s="14" t="s">
        <v>76</v>
      </c>
      <c r="AY281" s="279" t="s">
        <v>168</v>
      </c>
    </row>
    <row r="282" spans="1:51" s="14" customFormat="1" ht="12">
      <c r="A282" s="14"/>
      <c r="B282" s="269"/>
      <c r="C282" s="270"/>
      <c r="D282" s="260" t="s">
        <v>177</v>
      </c>
      <c r="E282" s="271" t="s">
        <v>1</v>
      </c>
      <c r="F282" s="272" t="s">
        <v>936</v>
      </c>
      <c r="G282" s="270"/>
      <c r="H282" s="273">
        <v>34.746</v>
      </c>
      <c r="I282" s="274"/>
      <c r="J282" s="270"/>
      <c r="K282" s="270"/>
      <c r="L282" s="275"/>
      <c r="M282" s="276"/>
      <c r="N282" s="277"/>
      <c r="O282" s="277"/>
      <c r="P282" s="277"/>
      <c r="Q282" s="277"/>
      <c r="R282" s="277"/>
      <c r="S282" s="277"/>
      <c r="T282" s="278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79" t="s">
        <v>177</v>
      </c>
      <c r="AU282" s="279" t="s">
        <v>92</v>
      </c>
      <c r="AV282" s="14" t="s">
        <v>92</v>
      </c>
      <c r="AW282" s="14" t="s">
        <v>32</v>
      </c>
      <c r="AX282" s="14" t="s">
        <v>76</v>
      </c>
      <c r="AY282" s="279" t="s">
        <v>168</v>
      </c>
    </row>
    <row r="283" spans="1:51" s="14" customFormat="1" ht="12">
      <c r="A283" s="14"/>
      <c r="B283" s="269"/>
      <c r="C283" s="270"/>
      <c r="D283" s="260" t="s">
        <v>177</v>
      </c>
      <c r="E283" s="271" t="s">
        <v>1</v>
      </c>
      <c r="F283" s="272" t="s">
        <v>937</v>
      </c>
      <c r="G283" s="270"/>
      <c r="H283" s="273">
        <v>15.636</v>
      </c>
      <c r="I283" s="274"/>
      <c r="J283" s="270"/>
      <c r="K283" s="270"/>
      <c r="L283" s="275"/>
      <c r="M283" s="276"/>
      <c r="N283" s="277"/>
      <c r="O283" s="277"/>
      <c r="P283" s="277"/>
      <c r="Q283" s="277"/>
      <c r="R283" s="277"/>
      <c r="S283" s="277"/>
      <c r="T283" s="278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79" t="s">
        <v>177</v>
      </c>
      <c r="AU283" s="279" t="s">
        <v>92</v>
      </c>
      <c r="AV283" s="14" t="s">
        <v>92</v>
      </c>
      <c r="AW283" s="14" t="s">
        <v>32</v>
      </c>
      <c r="AX283" s="14" t="s">
        <v>76</v>
      </c>
      <c r="AY283" s="279" t="s">
        <v>168</v>
      </c>
    </row>
    <row r="284" spans="1:51" s="14" customFormat="1" ht="12">
      <c r="A284" s="14"/>
      <c r="B284" s="269"/>
      <c r="C284" s="270"/>
      <c r="D284" s="260" t="s">
        <v>177</v>
      </c>
      <c r="E284" s="271" t="s">
        <v>1</v>
      </c>
      <c r="F284" s="272" t="s">
        <v>938</v>
      </c>
      <c r="G284" s="270"/>
      <c r="H284" s="273">
        <v>51.072</v>
      </c>
      <c r="I284" s="274"/>
      <c r="J284" s="270"/>
      <c r="K284" s="270"/>
      <c r="L284" s="275"/>
      <c r="M284" s="276"/>
      <c r="N284" s="277"/>
      <c r="O284" s="277"/>
      <c r="P284" s="277"/>
      <c r="Q284" s="277"/>
      <c r="R284" s="277"/>
      <c r="S284" s="277"/>
      <c r="T284" s="278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79" t="s">
        <v>177</v>
      </c>
      <c r="AU284" s="279" t="s">
        <v>92</v>
      </c>
      <c r="AV284" s="14" t="s">
        <v>92</v>
      </c>
      <c r="AW284" s="14" t="s">
        <v>32</v>
      </c>
      <c r="AX284" s="14" t="s">
        <v>76</v>
      </c>
      <c r="AY284" s="279" t="s">
        <v>168</v>
      </c>
    </row>
    <row r="285" spans="1:51" s="14" customFormat="1" ht="12">
      <c r="A285" s="14"/>
      <c r="B285" s="269"/>
      <c r="C285" s="270"/>
      <c r="D285" s="260" t="s">
        <v>177</v>
      </c>
      <c r="E285" s="271" t="s">
        <v>1</v>
      </c>
      <c r="F285" s="272" t="s">
        <v>939</v>
      </c>
      <c r="G285" s="270"/>
      <c r="H285" s="273">
        <v>15.136</v>
      </c>
      <c r="I285" s="274"/>
      <c r="J285" s="270"/>
      <c r="K285" s="270"/>
      <c r="L285" s="275"/>
      <c r="M285" s="276"/>
      <c r="N285" s="277"/>
      <c r="O285" s="277"/>
      <c r="P285" s="277"/>
      <c r="Q285" s="277"/>
      <c r="R285" s="277"/>
      <c r="S285" s="277"/>
      <c r="T285" s="278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79" t="s">
        <v>177</v>
      </c>
      <c r="AU285" s="279" t="s">
        <v>92</v>
      </c>
      <c r="AV285" s="14" t="s">
        <v>92</v>
      </c>
      <c r="AW285" s="14" t="s">
        <v>32</v>
      </c>
      <c r="AX285" s="14" t="s">
        <v>76</v>
      </c>
      <c r="AY285" s="279" t="s">
        <v>168</v>
      </c>
    </row>
    <row r="286" spans="1:51" s="14" customFormat="1" ht="12">
      <c r="A286" s="14"/>
      <c r="B286" s="269"/>
      <c r="C286" s="270"/>
      <c r="D286" s="260" t="s">
        <v>177</v>
      </c>
      <c r="E286" s="271" t="s">
        <v>1</v>
      </c>
      <c r="F286" s="272" t="s">
        <v>940</v>
      </c>
      <c r="G286" s="270"/>
      <c r="H286" s="273">
        <v>55.652</v>
      </c>
      <c r="I286" s="274"/>
      <c r="J286" s="270"/>
      <c r="K286" s="270"/>
      <c r="L286" s="275"/>
      <c r="M286" s="276"/>
      <c r="N286" s="277"/>
      <c r="O286" s="277"/>
      <c r="P286" s="277"/>
      <c r="Q286" s="277"/>
      <c r="R286" s="277"/>
      <c r="S286" s="277"/>
      <c r="T286" s="278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79" t="s">
        <v>177</v>
      </c>
      <c r="AU286" s="279" t="s">
        <v>92</v>
      </c>
      <c r="AV286" s="14" t="s">
        <v>92</v>
      </c>
      <c r="AW286" s="14" t="s">
        <v>32</v>
      </c>
      <c r="AX286" s="14" t="s">
        <v>76</v>
      </c>
      <c r="AY286" s="279" t="s">
        <v>168</v>
      </c>
    </row>
    <row r="287" spans="1:51" s="14" customFormat="1" ht="12">
      <c r="A287" s="14"/>
      <c r="B287" s="269"/>
      <c r="C287" s="270"/>
      <c r="D287" s="260" t="s">
        <v>177</v>
      </c>
      <c r="E287" s="271" t="s">
        <v>1</v>
      </c>
      <c r="F287" s="272" t="s">
        <v>941</v>
      </c>
      <c r="G287" s="270"/>
      <c r="H287" s="273">
        <v>38.386</v>
      </c>
      <c r="I287" s="274"/>
      <c r="J287" s="270"/>
      <c r="K287" s="270"/>
      <c r="L287" s="275"/>
      <c r="M287" s="276"/>
      <c r="N287" s="277"/>
      <c r="O287" s="277"/>
      <c r="P287" s="277"/>
      <c r="Q287" s="277"/>
      <c r="R287" s="277"/>
      <c r="S287" s="277"/>
      <c r="T287" s="278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79" t="s">
        <v>177</v>
      </c>
      <c r="AU287" s="279" t="s">
        <v>92</v>
      </c>
      <c r="AV287" s="14" t="s">
        <v>92</v>
      </c>
      <c r="AW287" s="14" t="s">
        <v>32</v>
      </c>
      <c r="AX287" s="14" t="s">
        <v>76</v>
      </c>
      <c r="AY287" s="279" t="s">
        <v>168</v>
      </c>
    </row>
    <row r="288" spans="1:51" s="14" customFormat="1" ht="12">
      <c r="A288" s="14"/>
      <c r="B288" s="269"/>
      <c r="C288" s="270"/>
      <c r="D288" s="260" t="s">
        <v>177</v>
      </c>
      <c r="E288" s="271" t="s">
        <v>1</v>
      </c>
      <c r="F288" s="272" t="s">
        <v>942</v>
      </c>
      <c r="G288" s="270"/>
      <c r="H288" s="273">
        <v>17.886</v>
      </c>
      <c r="I288" s="274"/>
      <c r="J288" s="270"/>
      <c r="K288" s="270"/>
      <c r="L288" s="275"/>
      <c r="M288" s="276"/>
      <c r="N288" s="277"/>
      <c r="O288" s="277"/>
      <c r="P288" s="277"/>
      <c r="Q288" s="277"/>
      <c r="R288" s="277"/>
      <c r="S288" s="277"/>
      <c r="T288" s="278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79" t="s">
        <v>177</v>
      </c>
      <c r="AU288" s="279" t="s">
        <v>92</v>
      </c>
      <c r="AV288" s="14" t="s">
        <v>92</v>
      </c>
      <c r="AW288" s="14" t="s">
        <v>32</v>
      </c>
      <c r="AX288" s="14" t="s">
        <v>76</v>
      </c>
      <c r="AY288" s="279" t="s">
        <v>168</v>
      </c>
    </row>
    <row r="289" spans="1:51" s="14" customFormat="1" ht="12">
      <c r="A289" s="14"/>
      <c r="B289" s="269"/>
      <c r="C289" s="270"/>
      <c r="D289" s="260" t="s">
        <v>177</v>
      </c>
      <c r="E289" s="271" t="s">
        <v>1</v>
      </c>
      <c r="F289" s="272" t="s">
        <v>943</v>
      </c>
      <c r="G289" s="270"/>
      <c r="H289" s="273">
        <v>52.136</v>
      </c>
      <c r="I289" s="274"/>
      <c r="J289" s="270"/>
      <c r="K289" s="270"/>
      <c r="L289" s="275"/>
      <c r="M289" s="276"/>
      <c r="N289" s="277"/>
      <c r="O289" s="277"/>
      <c r="P289" s="277"/>
      <c r="Q289" s="277"/>
      <c r="R289" s="277"/>
      <c r="S289" s="277"/>
      <c r="T289" s="278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79" t="s">
        <v>177</v>
      </c>
      <c r="AU289" s="279" t="s">
        <v>92</v>
      </c>
      <c r="AV289" s="14" t="s">
        <v>92</v>
      </c>
      <c r="AW289" s="14" t="s">
        <v>32</v>
      </c>
      <c r="AX289" s="14" t="s">
        <v>76</v>
      </c>
      <c r="AY289" s="279" t="s">
        <v>168</v>
      </c>
    </row>
    <row r="290" spans="1:51" s="14" customFormat="1" ht="12">
      <c r="A290" s="14"/>
      <c r="B290" s="269"/>
      <c r="C290" s="270"/>
      <c r="D290" s="260" t="s">
        <v>177</v>
      </c>
      <c r="E290" s="271" t="s">
        <v>1</v>
      </c>
      <c r="F290" s="272" t="s">
        <v>944</v>
      </c>
      <c r="G290" s="270"/>
      <c r="H290" s="273">
        <v>15.386</v>
      </c>
      <c r="I290" s="274"/>
      <c r="J290" s="270"/>
      <c r="K290" s="270"/>
      <c r="L290" s="275"/>
      <c r="M290" s="276"/>
      <c r="N290" s="277"/>
      <c r="O290" s="277"/>
      <c r="P290" s="277"/>
      <c r="Q290" s="277"/>
      <c r="R290" s="277"/>
      <c r="S290" s="277"/>
      <c r="T290" s="278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79" t="s">
        <v>177</v>
      </c>
      <c r="AU290" s="279" t="s">
        <v>92</v>
      </c>
      <c r="AV290" s="14" t="s">
        <v>92</v>
      </c>
      <c r="AW290" s="14" t="s">
        <v>32</v>
      </c>
      <c r="AX290" s="14" t="s">
        <v>76</v>
      </c>
      <c r="AY290" s="279" t="s">
        <v>168</v>
      </c>
    </row>
    <row r="291" spans="1:51" s="14" customFormat="1" ht="12">
      <c r="A291" s="14"/>
      <c r="B291" s="269"/>
      <c r="C291" s="270"/>
      <c r="D291" s="260" t="s">
        <v>177</v>
      </c>
      <c r="E291" s="271" t="s">
        <v>1</v>
      </c>
      <c r="F291" s="272" t="s">
        <v>945</v>
      </c>
      <c r="G291" s="270"/>
      <c r="H291" s="273">
        <v>55.726</v>
      </c>
      <c r="I291" s="274"/>
      <c r="J291" s="270"/>
      <c r="K291" s="270"/>
      <c r="L291" s="275"/>
      <c r="M291" s="276"/>
      <c r="N291" s="277"/>
      <c r="O291" s="277"/>
      <c r="P291" s="277"/>
      <c r="Q291" s="277"/>
      <c r="R291" s="277"/>
      <c r="S291" s="277"/>
      <c r="T291" s="278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79" t="s">
        <v>177</v>
      </c>
      <c r="AU291" s="279" t="s">
        <v>92</v>
      </c>
      <c r="AV291" s="14" t="s">
        <v>92</v>
      </c>
      <c r="AW291" s="14" t="s">
        <v>32</v>
      </c>
      <c r="AX291" s="14" t="s">
        <v>76</v>
      </c>
      <c r="AY291" s="279" t="s">
        <v>168</v>
      </c>
    </row>
    <row r="292" spans="1:51" s="14" customFormat="1" ht="12">
      <c r="A292" s="14"/>
      <c r="B292" s="269"/>
      <c r="C292" s="270"/>
      <c r="D292" s="260" t="s">
        <v>177</v>
      </c>
      <c r="E292" s="271" t="s">
        <v>1</v>
      </c>
      <c r="F292" s="272" t="s">
        <v>946</v>
      </c>
      <c r="G292" s="270"/>
      <c r="H292" s="273">
        <v>65.354</v>
      </c>
      <c r="I292" s="274"/>
      <c r="J292" s="270"/>
      <c r="K292" s="270"/>
      <c r="L292" s="275"/>
      <c r="M292" s="276"/>
      <c r="N292" s="277"/>
      <c r="O292" s="277"/>
      <c r="P292" s="277"/>
      <c r="Q292" s="277"/>
      <c r="R292" s="277"/>
      <c r="S292" s="277"/>
      <c r="T292" s="278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79" t="s">
        <v>177</v>
      </c>
      <c r="AU292" s="279" t="s">
        <v>92</v>
      </c>
      <c r="AV292" s="14" t="s">
        <v>92</v>
      </c>
      <c r="AW292" s="14" t="s">
        <v>32</v>
      </c>
      <c r="AX292" s="14" t="s">
        <v>76</v>
      </c>
      <c r="AY292" s="279" t="s">
        <v>168</v>
      </c>
    </row>
    <row r="293" spans="1:51" s="14" customFormat="1" ht="12">
      <c r="A293" s="14"/>
      <c r="B293" s="269"/>
      <c r="C293" s="270"/>
      <c r="D293" s="260" t="s">
        <v>177</v>
      </c>
      <c r="E293" s="271" t="s">
        <v>1</v>
      </c>
      <c r="F293" s="272" t="s">
        <v>947</v>
      </c>
      <c r="G293" s="270"/>
      <c r="H293" s="273">
        <v>41.658</v>
      </c>
      <c r="I293" s="274"/>
      <c r="J293" s="270"/>
      <c r="K293" s="270"/>
      <c r="L293" s="275"/>
      <c r="M293" s="276"/>
      <c r="N293" s="277"/>
      <c r="O293" s="277"/>
      <c r="P293" s="277"/>
      <c r="Q293" s="277"/>
      <c r="R293" s="277"/>
      <c r="S293" s="277"/>
      <c r="T293" s="278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79" t="s">
        <v>177</v>
      </c>
      <c r="AU293" s="279" t="s">
        <v>92</v>
      </c>
      <c r="AV293" s="14" t="s">
        <v>92</v>
      </c>
      <c r="AW293" s="14" t="s">
        <v>32</v>
      </c>
      <c r="AX293" s="14" t="s">
        <v>76</v>
      </c>
      <c r="AY293" s="279" t="s">
        <v>168</v>
      </c>
    </row>
    <row r="294" spans="1:51" s="14" customFormat="1" ht="12">
      <c r="A294" s="14"/>
      <c r="B294" s="269"/>
      <c r="C294" s="270"/>
      <c r="D294" s="260" t="s">
        <v>177</v>
      </c>
      <c r="E294" s="271" t="s">
        <v>1</v>
      </c>
      <c r="F294" s="272" t="s">
        <v>948</v>
      </c>
      <c r="G294" s="270"/>
      <c r="H294" s="273">
        <v>35.648</v>
      </c>
      <c r="I294" s="274"/>
      <c r="J294" s="270"/>
      <c r="K294" s="270"/>
      <c r="L294" s="275"/>
      <c r="M294" s="276"/>
      <c r="N294" s="277"/>
      <c r="O294" s="277"/>
      <c r="P294" s="277"/>
      <c r="Q294" s="277"/>
      <c r="R294" s="277"/>
      <c r="S294" s="277"/>
      <c r="T294" s="278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79" t="s">
        <v>177</v>
      </c>
      <c r="AU294" s="279" t="s">
        <v>92</v>
      </c>
      <c r="AV294" s="14" t="s">
        <v>92</v>
      </c>
      <c r="AW294" s="14" t="s">
        <v>32</v>
      </c>
      <c r="AX294" s="14" t="s">
        <v>76</v>
      </c>
      <c r="AY294" s="279" t="s">
        <v>168</v>
      </c>
    </row>
    <row r="295" spans="1:51" s="14" customFormat="1" ht="12">
      <c r="A295" s="14"/>
      <c r="B295" s="269"/>
      <c r="C295" s="270"/>
      <c r="D295" s="260" t="s">
        <v>177</v>
      </c>
      <c r="E295" s="271" t="s">
        <v>1</v>
      </c>
      <c r="F295" s="272" t="s">
        <v>949</v>
      </c>
      <c r="G295" s="270"/>
      <c r="H295" s="273">
        <v>42.928</v>
      </c>
      <c r="I295" s="274"/>
      <c r="J295" s="270"/>
      <c r="K295" s="270"/>
      <c r="L295" s="275"/>
      <c r="M295" s="276"/>
      <c r="N295" s="277"/>
      <c r="O295" s="277"/>
      <c r="P295" s="277"/>
      <c r="Q295" s="277"/>
      <c r="R295" s="277"/>
      <c r="S295" s="277"/>
      <c r="T295" s="278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79" t="s">
        <v>177</v>
      </c>
      <c r="AU295" s="279" t="s">
        <v>92</v>
      </c>
      <c r="AV295" s="14" t="s">
        <v>92</v>
      </c>
      <c r="AW295" s="14" t="s">
        <v>32</v>
      </c>
      <c r="AX295" s="14" t="s">
        <v>76</v>
      </c>
      <c r="AY295" s="279" t="s">
        <v>168</v>
      </c>
    </row>
    <row r="296" spans="1:51" s="14" customFormat="1" ht="12">
      <c r="A296" s="14"/>
      <c r="B296" s="269"/>
      <c r="C296" s="270"/>
      <c r="D296" s="260" t="s">
        <v>177</v>
      </c>
      <c r="E296" s="271" t="s">
        <v>1</v>
      </c>
      <c r="F296" s="272" t="s">
        <v>950</v>
      </c>
      <c r="G296" s="270"/>
      <c r="H296" s="273">
        <v>73.446</v>
      </c>
      <c r="I296" s="274"/>
      <c r="J296" s="270"/>
      <c r="K296" s="270"/>
      <c r="L296" s="275"/>
      <c r="M296" s="276"/>
      <c r="N296" s="277"/>
      <c r="O296" s="277"/>
      <c r="P296" s="277"/>
      <c r="Q296" s="277"/>
      <c r="R296" s="277"/>
      <c r="S296" s="277"/>
      <c r="T296" s="278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79" t="s">
        <v>177</v>
      </c>
      <c r="AU296" s="279" t="s">
        <v>92</v>
      </c>
      <c r="AV296" s="14" t="s">
        <v>92</v>
      </c>
      <c r="AW296" s="14" t="s">
        <v>32</v>
      </c>
      <c r="AX296" s="14" t="s">
        <v>76</v>
      </c>
      <c r="AY296" s="279" t="s">
        <v>168</v>
      </c>
    </row>
    <row r="297" spans="1:51" s="14" customFormat="1" ht="12">
      <c r="A297" s="14"/>
      <c r="B297" s="269"/>
      <c r="C297" s="270"/>
      <c r="D297" s="260" t="s">
        <v>177</v>
      </c>
      <c r="E297" s="271" t="s">
        <v>1</v>
      </c>
      <c r="F297" s="272" t="s">
        <v>951</v>
      </c>
      <c r="G297" s="270"/>
      <c r="H297" s="273">
        <v>17.516</v>
      </c>
      <c r="I297" s="274"/>
      <c r="J297" s="270"/>
      <c r="K297" s="270"/>
      <c r="L297" s="275"/>
      <c r="M297" s="276"/>
      <c r="N297" s="277"/>
      <c r="O297" s="277"/>
      <c r="P297" s="277"/>
      <c r="Q297" s="277"/>
      <c r="R297" s="277"/>
      <c r="S297" s="277"/>
      <c r="T297" s="278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79" t="s">
        <v>177</v>
      </c>
      <c r="AU297" s="279" t="s">
        <v>92</v>
      </c>
      <c r="AV297" s="14" t="s">
        <v>92</v>
      </c>
      <c r="AW297" s="14" t="s">
        <v>32</v>
      </c>
      <c r="AX297" s="14" t="s">
        <v>76</v>
      </c>
      <c r="AY297" s="279" t="s">
        <v>168</v>
      </c>
    </row>
    <row r="298" spans="1:51" s="14" customFormat="1" ht="12">
      <c r="A298" s="14"/>
      <c r="B298" s="269"/>
      <c r="C298" s="270"/>
      <c r="D298" s="260" t="s">
        <v>177</v>
      </c>
      <c r="E298" s="271" t="s">
        <v>1</v>
      </c>
      <c r="F298" s="272" t="s">
        <v>952</v>
      </c>
      <c r="G298" s="270"/>
      <c r="H298" s="273">
        <v>70.494</v>
      </c>
      <c r="I298" s="274"/>
      <c r="J298" s="270"/>
      <c r="K298" s="270"/>
      <c r="L298" s="275"/>
      <c r="M298" s="276"/>
      <c r="N298" s="277"/>
      <c r="O298" s="277"/>
      <c r="P298" s="277"/>
      <c r="Q298" s="277"/>
      <c r="R298" s="277"/>
      <c r="S298" s="277"/>
      <c r="T298" s="278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79" t="s">
        <v>177</v>
      </c>
      <c r="AU298" s="279" t="s">
        <v>92</v>
      </c>
      <c r="AV298" s="14" t="s">
        <v>92</v>
      </c>
      <c r="AW298" s="14" t="s">
        <v>32</v>
      </c>
      <c r="AX298" s="14" t="s">
        <v>76</v>
      </c>
      <c r="AY298" s="279" t="s">
        <v>168</v>
      </c>
    </row>
    <row r="299" spans="1:51" s="14" customFormat="1" ht="12">
      <c r="A299" s="14"/>
      <c r="B299" s="269"/>
      <c r="C299" s="270"/>
      <c r="D299" s="260" t="s">
        <v>177</v>
      </c>
      <c r="E299" s="271" t="s">
        <v>1</v>
      </c>
      <c r="F299" s="272" t="s">
        <v>953</v>
      </c>
      <c r="G299" s="270"/>
      <c r="H299" s="273">
        <v>19.196</v>
      </c>
      <c r="I299" s="274"/>
      <c r="J299" s="270"/>
      <c r="K299" s="270"/>
      <c r="L299" s="275"/>
      <c r="M299" s="276"/>
      <c r="N299" s="277"/>
      <c r="O299" s="277"/>
      <c r="P299" s="277"/>
      <c r="Q299" s="277"/>
      <c r="R299" s="277"/>
      <c r="S299" s="277"/>
      <c r="T299" s="278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79" t="s">
        <v>177</v>
      </c>
      <c r="AU299" s="279" t="s">
        <v>92</v>
      </c>
      <c r="AV299" s="14" t="s">
        <v>92</v>
      </c>
      <c r="AW299" s="14" t="s">
        <v>32</v>
      </c>
      <c r="AX299" s="14" t="s">
        <v>76</v>
      </c>
      <c r="AY299" s="279" t="s">
        <v>168</v>
      </c>
    </row>
    <row r="300" spans="1:51" s="14" customFormat="1" ht="12">
      <c r="A300" s="14"/>
      <c r="B300" s="269"/>
      <c r="C300" s="270"/>
      <c r="D300" s="260" t="s">
        <v>177</v>
      </c>
      <c r="E300" s="271" t="s">
        <v>1</v>
      </c>
      <c r="F300" s="272" t="s">
        <v>954</v>
      </c>
      <c r="G300" s="270"/>
      <c r="H300" s="273">
        <v>71.334</v>
      </c>
      <c r="I300" s="274"/>
      <c r="J300" s="270"/>
      <c r="K300" s="270"/>
      <c r="L300" s="275"/>
      <c r="M300" s="276"/>
      <c r="N300" s="277"/>
      <c r="O300" s="277"/>
      <c r="P300" s="277"/>
      <c r="Q300" s="277"/>
      <c r="R300" s="277"/>
      <c r="S300" s="277"/>
      <c r="T300" s="278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79" t="s">
        <v>177</v>
      </c>
      <c r="AU300" s="279" t="s">
        <v>92</v>
      </c>
      <c r="AV300" s="14" t="s">
        <v>92</v>
      </c>
      <c r="AW300" s="14" t="s">
        <v>32</v>
      </c>
      <c r="AX300" s="14" t="s">
        <v>76</v>
      </c>
      <c r="AY300" s="279" t="s">
        <v>168</v>
      </c>
    </row>
    <row r="301" spans="1:51" s="14" customFormat="1" ht="12">
      <c r="A301" s="14"/>
      <c r="B301" s="269"/>
      <c r="C301" s="270"/>
      <c r="D301" s="260" t="s">
        <v>177</v>
      </c>
      <c r="E301" s="271" t="s">
        <v>1</v>
      </c>
      <c r="F301" s="272" t="s">
        <v>955</v>
      </c>
      <c r="G301" s="270"/>
      <c r="H301" s="273">
        <v>17.236</v>
      </c>
      <c r="I301" s="274"/>
      <c r="J301" s="270"/>
      <c r="K301" s="270"/>
      <c r="L301" s="275"/>
      <c r="M301" s="276"/>
      <c r="N301" s="277"/>
      <c r="O301" s="277"/>
      <c r="P301" s="277"/>
      <c r="Q301" s="277"/>
      <c r="R301" s="277"/>
      <c r="S301" s="277"/>
      <c r="T301" s="278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79" t="s">
        <v>177</v>
      </c>
      <c r="AU301" s="279" t="s">
        <v>92</v>
      </c>
      <c r="AV301" s="14" t="s">
        <v>92</v>
      </c>
      <c r="AW301" s="14" t="s">
        <v>32</v>
      </c>
      <c r="AX301" s="14" t="s">
        <v>76</v>
      </c>
      <c r="AY301" s="279" t="s">
        <v>168</v>
      </c>
    </row>
    <row r="302" spans="1:51" s="14" customFormat="1" ht="12">
      <c r="A302" s="14"/>
      <c r="B302" s="269"/>
      <c r="C302" s="270"/>
      <c r="D302" s="260" t="s">
        <v>177</v>
      </c>
      <c r="E302" s="271" t="s">
        <v>1</v>
      </c>
      <c r="F302" s="272" t="s">
        <v>956</v>
      </c>
      <c r="G302" s="270"/>
      <c r="H302" s="273">
        <v>75.554</v>
      </c>
      <c r="I302" s="274"/>
      <c r="J302" s="270"/>
      <c r="K302" s="270"/>
      <c r="L302" s="275"/>
      <c r="M302" s="276"/>
      <c r="N302" s="277"/>
      <c r="O302" s="277"/>
      <c r="P302" s="277"/>
      <c r="Q302" s="277"/>
      <c r="R302" s="277"/>
      <c r="S302" s="277"/>
      <c r="T302" s="278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79" t="s">
        <v>177</v>
      </c>
      <c r="AU302" s="279" t="s">
        <v>92</v>
      </c>
      <c r="AV302" s="14" t="s">
        <v>92</v>
      </c>
      <c r="AW302" s="14" t="s">
        <v>32</v>
      </c>
      <c r="AX302" s="14" t="s">
        <v>76</v>
      </c>
      <c r="AY302" s="279" t="s">
        <v>168</v>
      </c>
    </row>
    <row r="303" spans="1:51" s="14" customFormat="1" ht="12">
      <c r="A303" s="14"/>
      <c r="B303" s="269"/>
      <c r="C303" s="270"/>
      <c r="D303" s="260" t="s">
        <v>177</v>
      </c>
      <c r="E303" s="271" t="s">
        <v>1</v>
      </c>
      <c r="F303" s="272" t="s">
        <v>957</v>
      </c>
      <c r="G303" s="270"/>
      <c r="H303" s="273">
        <v>18.472</v>
      </c>
      <c r="I303" s="274"/>
      <c r="J303" s="270"/>
      <c r="K303" s="270"/>
      <c r="L303" s="275"/>
      <c r="M303" s="276"/>
      <c r="N303" s="277"/>
      <c r="O303" s="277"/>
      <c r="P303" s="277"/>
      <c r="Q303" s="277"/>
      <c r="R303" s="277"/>
      <c r="S303" s="277"/>
      <c r="T303" s="278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79" t="s">
        <v>177</v>
      </c>
      <c r="AU303" s="279" t="s">
        <v>92</v>
      </c>
      <c r="AV303" s="14" t="s">
        <v>92</v>
      </c>
      <c r="AW303" s="14" t="s">
        <v>32</v>
      </c>
      <c r="AX303" s="14" t="s">
        <v>76</v>
      </c>
      <c r="AY303" s="279" t="s">
        <v>168</v>
      </c>
    </row>
    <row r="304" spans="1:51" s="14" customFormat="1" ht="12">
      <c r="A304" s="14"/>
      <c r="B304" s="269"/>
      <c r="C304" s="270"/>
      <c r="D304" s="260" t="s">
        <v>177</v>
      </c>
      <c r="E304" s="271" t="s">
        <v>1</v>
      </c>
      <c r="F304" s="272" t="s">
        <v>958</v>
      </c>
      <c r="G304" s="270"/>
      <c r="H304" s="273">
        <v>24.284</v>
      </c>
      <c r="I304" s="274"/>
      <c r="J304" s="270"/>
      <c r="K304" s="270"/>
      <c r="L304" s="275"/>
      <c r="M304" s="276"/>
      <c r="N304" s="277"/>
      <c r="O304" s="277"/>
      <c r="P304" s="277"/>
      <c r="Q304" s="277"/>
      <c r="R304" s="277"/>
      <c r="S304" s="277"/>
      <c r="T304" s="278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79" t="s">
        <v>177</v>
      </c>
      <c r="AU304" s="279" t="s">
        <v>92</v>
      </c>
      <c r="AV304" s="14" t="s">
        <v>92</v>
      </c>
      <c r="AW304" s="14" t="s">
        <v>32</v>
      </c>
      <c r="AX304" s="14" t="s">
        <v>76</v>
      </c>
      <c r="AY304" s="279" t="s">
        <v>168</v>
      </c>
    </row>
    <row r="305" spans="1:51" s="14" customFormat="1" ht="12">
      <c r="A305" s="14"/>
      <c r="B305" s="269"/>
      <c r="C305" s="270"/>
      <c r="D305" s="260" t="s">
        <v>177</v>
      </c>
      <c r="E305" s="271" t="s">
        <v>1</v>
      </c>
      <c r="F305" s="272" t="s">
        <v>959</v>
      </c>
      <c r="G305" s="270"/>
      <c r="H305" s="273">
        <v>25.3</v>
      </c>
      <c r="I305" s="274"/>
      <c r="J305" s="270"/>
      <c r="K305" s="270"/>
      <c r="L305" s="275"/>
      <c r="M305" s="276"/>
      <c r="N305" s="277"/>
      <c r="O305" s="277"/>
      <c r="P305" s="277"/>
      <c r="Q305" s="277"/>
      <c r="R305" s="277"/>
      <c r="S305" s="277"/>
      <c r="T305" s="278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79" t="s">
        <v>177</v>
      </c>
      <c r="AU305" s="279" t="s">
        <v>92</v>
      </c>
      <c r="AV305" s="14" t="s">
        <v>92</v>
      </c>
      <c r="AW305" s="14" t="s">
        <v>32</v>
      </c>
      <c r="AX305" s="14" t="s">
        <v>76</v>
      </c>
      <c r="AY305" s="279" t="s">
        <v>168</v>
      </c>
    </row>
    <row r="306" spans="1:51" s="15" customFormat="1" ht="12">
      <c r="A306" s="15"/>
      <c r="B306" s="280"/>
      <c r="C306" s="281"/>
      <c r="D306" s="260" t="s">
        <v>177</v>
      </c>
      <c r="E306" s="282" t="s">
        <v>1</v>
      </c>
      <c r="F306" s="283" t="s">
        <v>210</v>
      </c>
      <c r="G306" s="281"/>
      <c r="H306" s="284">
        <v>1636.414</v>
      </c>
      <c r="I306" s="285"/>
      <c r="J306" s="281"/>
      <c r="K306" s="281"/>
      <c r="L306" s="286"/>
      <c r="M306" s="287"/>
      <c r="N306" s="288"/>
      <c r="O306" s="288"/>
      <c r="P306" s="288"/>
      <c r="Q306" s="288"/>
      <c r="R306" s="288"/>
      <c r="S306" s="288"/>
      <c r="T306" s="289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90" t="s">
        <v>177</v>
      </c>
      <c r="AU306" s="290" t="s">
        <v>92</v>
      </c>
      <c r="AV306" s="15" t="s">
        <v>175</v>
      </c>
      <c r="AW306" s="15" t="s">
        <v>32</v>
      </c>
      <c r="AX306" s="15" t="s">
        <v>84</v>
      </c>
      <c r="AY306" s="290" t="s">
        <v>168</v>
      </c>
    </row>
    <row r="307" spans="1:65" s="2" customFormat="1" ht="21.75" customHeight="1">
      <c r="A307" s="39"/>
      <c r="B307" s="40"/>
      <c r="C307" s="245" t="s">
        <v>204</v>
      </c>
      <c r="D307" s="245" t="s">
        <v>170</v>
      </c>
      <c r="E307" s="246" t="s">
        <v>966</v>
      </c>
      <c r="F307" s="247" t="s">
        <v>967</v>
      </c>
      <c r="G307" s="248" t="s">
        <v>173</v>
      </c>
      <c r="H307" s="249">
        <v>640.04</v>
      </c>
      <c r="I307" s="250"/>
      <c r="J307" s="251">
        <f>ROUND(I307*H307,2)</f>
        <v>0</v>
      </c>
      <c r="K307" s="247" t="s">
        <v>174</v>
      </c>
      <c r="L307" s="45"/>
      <c r="M307" s="252" t="s">
        <v>1</v>
      </c>
      <c r="N307" s="253" t="s">
        <v>42</v>
      </c>
      <c r="O307" s="92"/>
      <c r="P307" s="254">
        <f>O307*H307</f>
        <v>0</v>
      </c>
      <c r="Q307" s="254">
        <v>0.0567</v>
      </c>
      <c r="R307" s="254">
        <f>Q307*H307</f>
        <v>36.290268</v>
      </c>
      <c r="S307" s="254">
        <v>0</v>
      </c>
      <c r="T307" s="255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56" t="s">
        <v>175</v>
      </c>
      <c r="AT307" s="256" t="s">
        <v>170</v>
      </c>
      <c r="AU307" s="256" t="s">
        <v>92</v>
      </c>
      <c r="AY307" s="18" t="s">
        <v>168</v>
      </c>
      <c r="BE307" s="257">
        <f>IF(N307="základní",J307,0)</f>
        <v>0</v>
      </c>
      <c r="BF307" s="257">
        <f>IF(N307="snížená",J307,0)</f>
        <v>0</v>
      </c>
      <c r="BG307" s="257">
        <f>IF(N307="zákl. přenesená",J307,0)</f>
        <v>0</v>
      </c>
      <c r="BH307" s="257">
        <f>IF(N307="sníž. přenesená",J307,0)</f>
        <v>0</v>
      </c>
      <c r="BI307" s="257">
        <f>IF(N307="nulová",J307,0)</f>
        <v>0</v>
      </c>
      <c r="BJ307" s="18" t="s">
        <v>92</v>
      </c>
      <c r="BK307" s="257">
        <f>ROUND(I307*H307,2)</f>
        <v>0</v>
      </c>
      <c r="BL307" s="18" t="s">
        <v>175</v>
      </c>
      <c r="BM307" s="256" t="s">
        <v>968</v>
      </c>
    </row>
    <row r="308" spans="1:51" s="13" customFormat="1" ht="12">
      <c r="A308" s="13"/>
      <c r="B308" s="258"/>
      <c r="C308" s="259"/>
      <c r="D308" s="260" t="s">
        <v>177</v>
      </c>
      <c r="E308" s="261" t="s">
        <v>1</v>
      </c>
      <c r="F308" s="262" t="s">
        <v>969</v>
      </c>
      <c r="G308" s="259"/>
      <c r="H308" s="261" t="s">
        <v>1</v>
      </c>
      <c r="I308" s="263"/>
      <c r="J308" s="259"/>
      <c r="K308" s="259"/>
      <c r="L308" s="264"/>
      <c r="M308" s="265"/>
      <c r="N308" s="266"/>
      <c r="O308" s="266"/>
      <c r="P308" s="266"/>
      <c r="Q308" s="266"/>
      <c r="R308" s="266"/>
      <c r="S308" s="266"/>
      <c r="T308" s="267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8" t="s">
        <v>177</v>
      </c>
      <c r="AU308" s="268" t="s">
        <v>92</v>
      </c>
      <c r="AV308" s="13" t="s">
        <v>84</v>
      </c>
      <c r="AW308" s="13" t="s">
        <v>32</v>
      </c>
      <c r="AX308" s="13" t="s">
        <v>76</v>
      </c>
      <c r="AY308" s="268" t="s">
        <v>168</v>
      </c>
    </row>
    <row r="309" spans="1:51" s="14" customFormat="1" ht="12">
      <c r="A309" s="14"/>
      <c r="B309" s="269"/>
      <c r="C309" s="270"/>
      <c r="D309" s="260" t="s">
        <v>177</v>
      </c>
      <c r="E309" s="271" t="s">
        <v>1</v>
      </c>
      <c r="F309" s="272" t="s">
        <v>970</v>
      </c>
      <c r="G309" s="270"/>
      <c r="H309" s="273">
        <v>4.61</v>
      </c>
      <c r="I309" s="274"/>
      <c r="J309" s="270"/>
      <c r="K309" s="270"/>
      <c r="L309" s="275"/>
      <c r="M309" s="276"/>
      <c r="N309" s="277"/>
      <c r="O309" s="277"/>
      <c r="P309" s="277"/>
      <c r="Q309" s="277"/>
      <c r="R309" s="277"/>
      <c r="S309" s="277"/>
      <c r="T309" s="278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79" t="s">
        <v>177</v>
      </c>
      <c r="AU309" s="279" t="s">
        <v>92</v>
      </c>
      <c r="AV309" s="14" t="s">
        <v>92</v>
      </c>
      <c r="AW309" s="14" t="s">
        <v>32</v>
      </c>
      <c r="AX309" s="14" t="s">
        <v>76</v>
      </c>
      <c r="AY309" s="279" t="s">
        <v>168</v>
      </c>
    </row>
    <row r="310" spans="1:51" s="14" customFormat="1" ht="12">
      <c r="A310" s="14"/>
      <c r="B310" s="269"/>
      <c r="C310" s="270"/>
      <c r="D310" s="260" t="s">
        <v>177</v>
      </c>
      <c r="E310" s="271" t="s">
        <v>1</v>
      </c>
      <c r="F310" s="272" t="s">
        <v>971</v>
      </c>
      <c r="G310" s="270"/>
      <c r="H310" s="273">
        <v>4.39</v>
      </c>
      <c r="I310" s="274"/>
      <c r="J310" s="270"/>
      <c r="K310" s="270"/>
      <c r="L310" s="275"/>
      <c r="M310" s="276"/>
      <c r="N310" s="277"/>
      <c r="O310" s="277"/>
      <c r="P310" s="277"/>
      <c r="Q310" s="277"/>
      <c r="R310" s="277"/>
      <c r="S310" s="277"/>
      <c r="T310" s="278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79" t="s">
        <v>177</v>
      </c>
      <c r="AU310" s="279" t="s">
        <v>92</v>
      </c>
      <c r="AV310" s="14" t="s">
        <v>92</v>
      </c>
      <c r="AW310" s="14" t="s">
        <v>32</v>
      </c>
      <c r="AX310" s="14" t="s">
        <v>76</v>
      </c>
      <c r="AY310" s="279" t="s">
        <v>168</v>
      </c>
    </row>
    <row r="311" spans="1:51" s="14" customFormat="1" ht="12">
      <c r="A311" s="14"/>
      <c r="B311" s="269"/>
      <c r="C311" s="270"/>
      <c r="D311" s="260" t="s">
        <v>177</v>
      </c>
      <c r="E311" s="271" t="s">
        <v>1</v>
      </c>
      <c r="F311" s="272" t="s">
        <v>972</v>
      </c>
      <c r="G311" s="270"/>
      <c r="H311" s="273">
        <v>4.5</v>
      </c>
      <c r="I311" s="274"/>
      <c r="J311" s="270"/>
      <c r="K311" s="270"/>
      <c r="L311" s="275"/>
      <c r="M311" s="276"/>
      <c r="N311" s="277"/>
      <c r="O311" s="277"/>
      <c r="P311" s="277"/>
      <c r="Q311" s="277"/>
      <c r="R311" s="277"/>
      <c r="S311" s="277"/>
      <c r="T311" s="278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79" t="s">
        <v>177</v>
      </c>
      <c r="AU311" s="279" t="s">
        <v>92</v>
      </c>
      <c r="AV311" s="14" t="s">
        <v>92</v>
      </c>
      <c r="AW311" s="14" t="s">
        <v>32</v>
      </c>
      <c r="AX311" s="14" t="s">
        <v>76</v>
      </c>
      <c r="AY311" s="279" t="s">
        <v>168</v>
      </c>
    </row>
    <row r="312" spans="1:51" s="14" customFormat="1" ht="12">
      <c r="A312" s="14"/>
      <c r="B312" s="269"/>
      <c r="C312" s="270"/>
      <c r="D312" s="260" t="s">
        <v>177</v>
      </c>
      <c r="E312" s="271" t="s">
        <v>1</v>
      </c>
      <c r="F312" s="272" t="s">
        <v>973</v>
      </c>
      <c r="G312" s="270"/>
      <c r="H312" s="273">
        <v>4.46</v>
      </c>
      <c r="I312" s="274"/>
      <c r="J312" s="270"/>
      <c r="K312" s="270"/>
      <c r="L312" s="275"/>
      <c r="M312" s="276"/>
      <c r="N312" s="277"/>
      <c r="O312" s="277"/>
      <c r="P312" s="277"/>
      <c r="Q312" s="277"/>
      <c r="R312" s="277"/>
      <c r="S312" s="277"/>
      <c r="T312" s="278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79" t="s">
        <v>177</v>
      </c>
      <c r="AU312" s="279" t="s">
        <v>92</v>
      </c>
      <c r="AV312" s="14" t="s">
        <v>92</v>
      </c>
      <c r="AW312" s="14" t="s">
        <v>32</v>
      </c>
      <c r="AX312" s="14" t="s">
        <v>76</v>
      </c>
      <c r="AY312" s="279" t="s">
        <v>168</v>
      </c>
    </row>
    <row r="313" spans="1:51" s="14" customFormat="1" ht="12">
      <c r="A313" s="14"/>
      <c r="B313" s="269"/>
      <c r="C313" s="270"/>
      <c r="D313" s="260" t="s">
        <v>177</v>
      </c>
      <c r="E313" s="271" t="s">
        <v>1</v>
      </c>
      <c r="F313" s="272" t="s">
        <v>974</v>
      </c>
      <c r="G313" s="270"/>
      <c r="H313" s="273">
        <v>5.06</v>
      </c>
      <c r="I313" s="274"/>
      <c r="J313" s="270"/>
      <c r="K313" s="270"/>
      <c r="L313" s="275"/>
      <c r="M313" s="276"/>
      <c r="N313" s="277"/>
      <c r="O313" s="277"/>
      <c r="P313" s="277"/>
      <c r="Q313" s="277"/>
      <c r="R313" s="277"/>
      <c r="S313" s="277"/>
      <c r="T313" s="278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79" t="s">
        <v>177</v>
      </c>
      <c r="AU313" s="279" t="s">
        <v>92</v>
      </c>
      <c r="AV313" s="14" t="s">
        <v>92</v>
      </c>
      <c r="AW313" s="14" t="s">
        <v>32</v>
      </c>
      <c r="AX313" s="14" t="s">
        <v>76</v>
      </c>
      <c r="AY313" s="279" t="s">
        <v>168</v>
      </c>
    </row>
    <row r="314" spans="1:51" s="14" customFormat="1" ht="12">
      <c r="A314" s="14"/>
      <c r="B314" s="269"/>
      <c r="C314" s="270"/>
      <c r="D314" s="260" t="s">
        <v>177</v>
      </c>
      <c r="E314" s="271" t="s">
        <v>1</v>
      </c>
      <c r="F314" s="272" t="s">
        <v>975</v>
      </c>
      <c r="G314" s="270"/>
      <c r="H314" s="273">
        <v>4.84</v>
      </c>
      <c r="I314" s="274"/>
      <c r="J314" s="270"/>
      <c r="K314" s="270"/>
      <c r="L314" s="275"/>
      <c r="M314" s="276"/>
      <c r="N314" s="277"/>
      <c r="O314" s="277"/>
      <c r="P314" s="277"/>
      <c r="Q314" s="277"/>
      <c r="R314" s="277"/>
      <c r="S314" s="277"/>
      <c r="T314" s="278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79" t="s">
        <v>177</v>
      </c>
      <c r="AU314" s="279" t="s">
        <v>92</v>
      </c>
      <c r="AV314" s="14" t="s">
        <v>92</v>
      </c>
      <c r="AW314" s="14" t="s">
        <v>32</v>
      </c>
      <c r="AX314" s="14" t="s">
        <v>76</v>
      </c>
      <c r="AY314" s="279" t="s">
        <v>168</v>
      </c>
    </row>
    <row r="315" spans="1:51" s="14" customFormat="1" ht="12">
      <c r="A315" s="14"/>
      <c r="B315" s="269"/>
      <c r="C315" s="270"/>
      <c r="D315" s="260" t="s">
        <v>177</v>
      </c>
      <c r="E315" s="271" t="s">
        <v>1</v>
      </c>
      <c r="F315" s="272" t="s">
        <v>976</v>
      </c>
      <c r="G315" s="270"/>
      <c r="H315" s="273">
        <v>4.84</v>
      </c>
      <c r="I315" s="274"/>
      <c r="J315" s="270"/>
      <c r="K315" s="270"/>
      <c r="L315" s="275"/>
      <c r="M315" s="276"/>
      <c r="N315" s="277"/>
      <c r="O315" s="277"/>
      <c r="P315" s="277"/>
      <c r="Q315" s="277"/>
      <c r="R315" s="277"/>
      <c r="S315" s="277"/>
      <c r="T315" s="278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79" t="s">
        <v>177</v>
      </c>
      <c r="AU315" s="279" t="s">
        <v>92</v>
      </c>
      <c r="AV315" s="14" t="s">
        <v>92</v>
      </c>
      <c r="AW315" s="14" t="s">
        <v>32</v>
      </c>
      <c r="AX315" s="14" t="s">
        <v>76</v>
      </c>
      <c r="AY315" s="279" t="s">
        <v>168</v>
      </c>
    </row>
    <row r="316" spans="1:51" s="14" customFormat="1" ht="12">
      <c r="A316" s="14"/>
      <c r="B316" s="269"/>
      <c r="C316" s="270"/>
      <c r="D316" s="260" t="s">
        <v>177</v>
      </c>
      <c r="E316" s="271" t="s">
        <v>1</v>
      </c>
      <c r="F316" s="272" t="s">
        <v>977</v>
      </c>
      <c r="G316" s="270"/>
      <c r="H316" s="273">
        <v>4.75</v>
      </c>
      <c r="I316" s="274"/>
      <c r="J316" s="270"/>
      <c r="K316" s="270"/>
      <c r="L316" s="275"/>
      <c r="M316" s="276"/>
      <c r="N316" s="277"/>
      <c r="O316" s="277"/>
      <c r="P316" s="277"/>
      <c r="Q316" s="277"/>
      <c r="R316" s="277"/>
      <c r="S316" s="277"/>
      <c r="T316" s="278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79" t="s">
        <v>177</v>
      </c>
      <c r="AU316" s="279" t="s">
        <v>92</v>
      </c>
      <c r="AV316" s="14" t="s">
        <v>92</v>
      </c>
      <c r="AW316" s="14" t="s">
        <v>32</v>
      </c>
      <c r="AX316" s="14" t="s">
        <v>76</v>
      </c>
      <c r="AY316" s="279" t="s">
        <v>168</v>
      </c>
    </row>
    <row r="317" spans="1:51" s="14" customFormat="1" ht="12">
      <c r="A317" s="14"/>
      <c r="B317" s="269"/>
      <c r="C317" s="270"/>
      <c r="D317" s="260" t="s">
        <v>177</v>
      </c>
      <c r="E317" s="271" t="s">
        <v>1</v>
      </c>
      <c r="F317" s="272" t="s">
        <v>978</v>
      </c>
      <c r="G317" s="270"/>
      <c r="H317" s="273">
        <v>5.27</v>
      </c>
      <c r="I317" s="274"/>
      <c r="J317" s="270"/>
      <c r="K317" s="270"/>
      <c r="L317" s="275"/>
      <c r="M317" s="276"/>
      <c r="N317" s="277"/>
      <c r="O317" s="277"/>
      <c r="P317" s="277"/>
      <c r="Q317" s="277"/>
      <c r="R317" s="277"/>
      <c r="S317" s="277"/>
      <c r="T317" s="278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79" t="s">
        <v>177</v>
      </c>
      <c r="AU317" s="279" t="s">
        <v>92</v>
      </c>
      <c r="AV317" s="14" t="s">
        <v>92</v>
      </c>
      <c r="AW317" s="14" t="s">
        <v>32</v>
      </c>
      <c r="AX317" s="14" t="s">
        <v>76</v>
      </c>
      <c r="AY317" s="279" t="s">
        <v>168</v>
      </c>
    </row>
    <row r="318" spans="1:51" s="14" customFormat="1" ht="12">
      <c r="A318" s="14"/>
      <c r="B318" s="269"/>
      <c r="C318" s="270"/>
      <c r="D318" s="260" t="s">
        <v>177</v>
      </c>
      <c r="E318" s="271" t="s">
        <v>1</v>
      </c>
      <c r="F318" s="272" t="s">
        <v>979</v>
      </c>
      <c r="G318" s="270"/>
      <c r="H318" s="273">
        <v>4.8</v>
      </c>
      <c r="I318" s="274"/>
      <c r="J318" s="270"/>
      <c r="K318" s="270"/>
      <c r="L318" s="275"/>
      <c r="M318" s="276"/>
      <c r="N318" s="277"/>
      <c r="O318" s="277"/>
      <c r="P318" s="277"/>
      <c r="Q318" s="277"/>
      <c r="R318" s="277"/>
      <c r="S318" s="277"/>
      <c r="T318" s="278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79" t="s">
        <v>177</v>
      </c>
      <c r="AU318" s="279" t="s">
        <v>92</v>
      </c>
      <c r="AV318" s="14" t="s">
        <v>92</v>
      </c>
      <c r="AW318" s="14" t="s">
        <v>32</v>
      </c>
      <c r="AX318" s="14" t="s">
        <v>76</v>
      </c>
      <c r="AY318" s="279" t="s">
        <v>168</v>
      </c>
    </row>
    <row r="319" spans="1:51" s="14" customFormat="1" ht="12">
      <c r="A319" s="14"/>
      <c r="B319" s="269"/>
      <c r="C319" s="270"/>
      <c r="D319" s="260" t="s">
        <v>177</v>
      </c>
      <c r="E319" s="271" t="s">
        <v>1</v>
      </c>
      <c r="F319" s="272" t="s">
        <v>980</v>
      </c>
      <c r="G319" s="270"/>
      <c r="H319" s="273">
        <v>4.95</v>
      </c>
      <c r="I319" s="274"/>
      <c r="J319" s="270"/>
      <c r="K319" s="270"/>
      <c r="L319" s="275"/>
      <c r="M319" s="276"/>
      <c r="N319" s="277"/>
      <c r="O319" s="277"/>
      <c r="P319" s="277"/>
      <c r="Q319" s="277"/>
      <c r="R319" s="277"/>
      <c r="S319" s="277"/>
      <c r="T319" s="278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79" t="s">
        <v>177</v>
      </c>
      <c r="AU319" s="279" t="s">
        <v>92</v>
      </c>
      <c r="AV319" s="14" t="s">
        <v>92</v>
      </c>
      <c r="AW319" s="14" t="s">
        <v>32</v>
      </c>
      <c r="AX319" s="14" t="s">
        <v>76</v>
      </c>
      <c r="AY319" s="279" t="s">
        <v>168</v>
      </c>
    </row>
    <row r="320" spans="1:51" s="14" customFormat="1" ht="12">
      <c r="A320" s="14"/>
      <c r="B320" s="269"/>
      <c r="C320" s="270"/>
      <c r="D320" s="260" t="s">
        <v>177</v>
      </c>
      <c r="E320" s="271" t="s">
        <v>1</v>
      </c>
      <c r="F320" s="272" t="s">
        <v>981</v>
      </c>
      <c r="G320" s="270"/>
      <c r="H320" s="273">
        <v>4.95</v>
      </c>
      <c r="I320" s="274"/>
      <c r="J320" s="270"/>
      <c r="K320" s="270"/>
      <c r="L320" s="275"/>
      <c r="M320" s="276"/>
      <c r="N320" s="277"/>
      <c r="O320" s="277"/>
      <c r="P320" s="277"/>
      <c r="Q320" s="277"/>
      <c r="R320" s="277"/>
      <c r="S320" s="277"/>
      <c r="T320" s="278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79" t="s">
        <v>177</v>
      </c>
      <c r="AU320" s="279" t="s">
        <v>92</v>
      </c>
      <c r="AV320" s="14" t="s">
        <v>92</v>
      </c>
      <c r="AW320" s="14" t="s">
        <v>32</v>
      </c>
      <c r="AX320" s="14" t="s">
        <v>76</v>
      </c>
      <c r="AY320" s="279" t="s">
        <v>168</v>
      </c>
    </row>
    <row r="321" spans="1:51" s="16" customFormat="1" ht="12">
      <c r="A321" s="16"/>
      <c r="B321" s="301"/>
      <c r="C321" s="302"/>
      <c r="D321" s="260" t="s">
        <v>177</v>
      </c>
      <c r="E321" s="303" t="s">
        <v>1</v>
      </c>
      <c r="F321" s="304" t="s">
        <v>330</v>
      </c>
      <c r="G321" s="302"/>
      <c r="H321" s="305">
        <v>57.42</v>
      </c>
      <c r="I321" s="306"/>
      <c r="J321" s="302"/>
      <c r="K321" s="302"/>
      <c r="L321" s="307"/>
      <c r="M321" s="308"/>
      <c r="N321" s="309"/>
      <c r="O321" s="309"/>
      <c r="P321" s="309"/>
      <c r="Q321" s="309"/>
      <c r="R321" s="309"/>
      <c r="S321" s="309"/>
      <c r="T321" s="310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T321" s="311" t="s">
        <v>177</v>
      </c>
      <c r="AU321" s="311" t="s">
        <v>92</v>
      </c>
      <c r="AV321" s="16" t="s">
        <v>186</v>
      </c>
      <c r="AW321" s="16" t="s">
        <v>32</v>
      </c>
      <c r="AX321" s="16" t="s">
        <v>76</v>
      </c>
      <c r="AY321" s="311" t="s">
        <v>168</v>
      </c>
    </row>
    <row r="322" spans="1:51" s="13" customFormat="1" ht="12">
      <c r="A322" s="13"/>
      <c r="B322" s="258"/>
      <c r="C322" s="259"/>
      <c r="D322" s="260" t="s">
        <v>177</v>
      </c>
      <c r="E322" s="261" t="s">
        <v>1</v>
      </c>
      <c r="F322" s="262" t="s">
        <v>982</v>
      </c>
      <c r="G322" s="259"/>
      <c r="H322" s="261" t="s">
        <v>1</v>
      </c>
      <c r="I322" s="263"/>
      <c r="J322" s="259"/>
      <c r="K322" s="259"/>
      <c r="L322" s="264"/>
      <c r="M322" s="265"/>
      <c r="N322" s="266"/>
      <c r="O322" s="266"/>
      <c r="P322" s="266"/>
      <c r="Q322" s="266"/>
      <c r="R322" s="266"/>
      <c r="S322" s="266"/>
      <c r="T322" s="267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68" t="s">
        <v>177</v>
      </c>
      <c r="AU322" s="268" t="s">
        <v>92</v>
      </c>
      <c r="AV322" s="13" t="s">
        <v>84</v>
      </c>
      <c r="AW322" s="13" t="s">
        <v>32</v>
      </c>
      <c r="AX322" s="13" t="s">
        <v>76</v>
      </c>
      <c r="AY322" s="268" t="s">
        <v>168</v>
      </c>
    </row>
    <row r="323" spans="1:51" s="14" customFormat="1" ht="12">
      <c r="A323" s="14"/>
      <c r="B323" s="269"/>
      <c r="C323" s="270"/>
      <c r="D323" s="260" t="s">
        <v>177</v>
      </c>
      <c r="E323" s="271" t="s">
        <v>1</v>
      </c>
      <c r="F323" s="272" t="s">
        <v>874</v>
      </c>
      <c r="G323" s="270"/>
      <c r="H323" s="273">
        <v>21.37</v>
      </c>
      <c r="I323" s="274"/>
      <c r="J323" s="270"/>
      <c r="K323" s="270"/>
      <c r="L323" s="275"/>
      <c r="M323" s="276"/>
      <c r="N323" s="277"/>
      <c r="O323" s="277"/>
      <c r="P323" s="277"/>
      <c r="Q323" s="277"/>
      <c r="R323" s="277"/>
      <c r="S323" s="277"/>
      <c r="T323" s="278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79" t="s">
        <v>177</v>
      </c>
      <c r="AU323" s="279" t="s">
        <v>92</v>
      </c>
      <c r="AV323" s="14" t="s">
        <v>92</v>
      </c>
      <c r="AW323" s="14" t="s">
        <v>32</v>
      </c>
      <c r="AX323" s="14" t="s">
        <v>76</v>
      </c>
      <c r="AY323" s="279" t="s">
        <v>168</v>
      </c>
    </row>
    <row r="324" spans="1:51" s="14" customFormat="1" ht="12">
      <c r="A324" s="14"/>
      <c r="B324" s="269"/>
      <c r="C324" s="270"/>
      <c r="D324" s="260" t="s">
        <v>177</v>
      </c>
      <c r="E324" s="271" t="s">
        <v>1</v>
      </c>
      <c r="F324" s="272" t="s">
        <v>875</v>
      </c>
      <c r="G324" s="270"/>
      <c r="H324" s="273">
        <v>28.5</v>
      </c>
      <c r="I324" s="274"/>
      <c r="J324" s="270"/>
      <c r="K324" s="270"/>
      <c r="L324" s="275"/>
      <c r="M324" s="276"/>
      <c r="N324" s="277"/>
      <c r="O324" s="277"/>
      <c r="P324" s="277"/>
      <c r="Q324" s="277"/>
      <c r="R324" s="277"/>
      <c r="S324" s="277"/>
      <c r="T324" s="278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79" t="s">
        <v>177</v>
      </c>
      <c r="AU324" s="279" t="s">
        <v>92</v>
      </c>
      <c r="AV324" s="14" t="s">
        <v>92</v>
      </c>
      <c r="AW324" s="14" t="s">
        <v>32</v>
      </c>
      <c r="AX324" s="14" t="s">
        <v>76</v>
      </c>
      <c r="AY324" s="279" t="s">
        <v>168</v>
      </c>
    </row>
    <row r="325" spans="1:51" s="14" customFormat="1" ht="12">
      <c r="A325" s="14"/>
      <c r="B325" s="269"/>
      <c r="C325" s="270"/>
      <c r="D325" s="260" t="s">
        <v>177</v>
      </c>
      <c r="E325" s="271" t="s">
        <v>1</v>
      </c>
      <c r="F325" s="272" t="s">
        <v>876</v>
      </c>
      <c r="G325" s="270"/>
      <c r="H325" s="273">
        <v>17.2</v>
      </c>
      <c r="I325" s="274"/>
      <c r="J325" s="270"/>
      <c r="K325" s="270"/>
      <c r="L325" s="275"/>
      <c r="M325" s="276"/>
      <c r="N325" s="277"/>
      <c r="O325" s="277"/>
      <c r="P325" s="277"/>
      <c r="Q325" s="277"/>
      <c r="R325" s="277"/>
      <c r="S325" s="277"/>
      <c r="T325" s="278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79" t="s">
        <v>177</v>
      </c>
      <c r="AU325" s="279" t="s">
        <v>92</v>
      </c>
      <c r="AV325" s="14" t="s">
        <v>92</v>
      </c>
      <c r="AW325" s="14" t="s">
        <v>32</v>
      </c>
      <c r="AX325" s="14" t="s">
        <v>76</v>
      </c>
      <c r="AY325" s="279" t="s">
        <v>168</v>
      </c>
    </row>
    <row r="326" spans="1:51" s="14" customFormat="1" ht="12">
      <c r="A326" s="14"/>
      <c r="B326" s="269"/>
      <c r="C326" s="270"/>
      <c r="D326" s="260" t="s">
        <v>177</v>
      </c>
      <c r="E326" s="271" t="s">
        <v>1</v>
      </c>
      <c r="F326" s="272" t="s">
        <v>877</v>
      </c>
      <c r="G326" s="270"/>
      <c r="H326" s="273">
        <v>2.77</v>
      </c>
      <c r="I326" s="274"/>
      <c r="J326" s="270"/>
      <c r="K326" s="270"/>
      <c r="L326" s="275"/>
      <c r="M326" s="276"/>
      <c r="N326" s="277"/>
      <c r="O326" s="277"/>
      <c r="P326" s="277"/>
      <c r="Q326" s="277"/>
      <c r="R326" s="277"/>
      <c r="S326" s="277"/>
      <c r="T326" s="278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79" t="s">
        <v>177</v>
      </c>
      <c r="AU326" s="279" t="s">
        <v>92</v>
      </c>
      <c r="AV326" s="14" t="s">
        <v>92</v>
      </c>
      <c r="AW326" s="14" t="s">
        <v>32</v>
      </c>
      <c r="AX326" s="14" t="s">
        <v>76</v>
      </c>
      <c r="AY326" s="279" t="s">
        <v>168</v>
      </c>
    </row>
    <row r="327" spans="1:51" s="14" customFormat="1" ht="12">
      <c r="A327" s="14"/>
      <c r="B327" s="269"/>
      <c r="C327" s="270"/>
      <c r="D327" s="260" t="s">
        <v>177</v>
      </c>
      <c r="E327" s="271" t="s">
        <v>1</v>
      </c>
      <c r="F327" s="272" t="s">
        <v>878</v>
      </c>
      <c r="G327" s="270"/>
      <c r="H327" s="273">
        <v>19.73</v>
      </c>
      <c r="I327" s="274"/>
      <c r="J327" s="270"/>
      <c r="K327" s="270"/>
      <c r="L327" s="275"/>
      <c r="M327" s="276"/>
      <c r="N327" s="277"/>
      <c r="O327" s="277"/>
      <c r="P327" s="277"/>
      <c r="Q327" s="277"/>
      <c r="R327" s="277"/>
      <c r="S327" s="277"/>
      <c r="T327" s="278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79" t="s">
        <v>177</v>
      </c>
      <c r="AU327" s="279" t="s">
        <v>92</v>
      </c>
      <c r="AV327" s="14" t="s">
        <v>92</v>
      </c>
      <c r="AW327" s="14" t="s">
        <v>32</v>
      </c>
      <c r="AX327" s="14" t="s">
        <v>76</v>
      </c>
      <c r="AY327" s="279" t="s">
        <v>168</v>
      </c>
    </row>
    <row r="328" spans="1:51" s="14" customFormat="1" ht="12">
      <c r="A328" s="14"/>
      <c r="B328" s="269"/>
      <c r="C328" s="270"/>
      <c r="D328" s="260" t="s">
        <v>177</v>
      </c>
      <c r="E328" s="271" t="s">
        <v>1</v>
      </c>
      <c r="F328" s="272" t="s">
        <v>879</v>
      </c>
      <c r="G328" s="270"/>
      <c r="H328" s="273">
        <v>3</v>
      </c>
      <c r="I328" s="274"/>
      <c r="J328" s="270"/>
      <c r="K328" s="270"/>
      <c r="L328" s="275"/>
      <c r="M328" s="276"/>
      <c r="N328" s="277"/>
      <c r="O328" s="277"/>
      <c r="P328" s="277"/>
      <c r="Q328" s="277"/>
      <c r="R328" s="277"/>
      <c r="S328" s="277"/>
      <c r="T328" s="278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79" t="s">
        <v>177</v>
      </c>
      <c r="AU328" s="279" t="s">
        <v>92</v>
      </c>
      <c r="AV328" s="14" t="s">
        <v>92</v>
      </c>
      <c r="AW328" s="14" t="s">
        <v>32</v>
      </c>
      <c r="AX328" s="14" t="s">
        <v>76</v>
      </c>
      <c r="AY328" s="279" t="s">
        <v>168</v>
      </c>
    </row>
    <row r="329" spans="1:51" s="14" customFormat="1" ht="12">
      <c r="A329" s="14"/>
      <c r="B329" s="269"/>
      <c r="C329" s="270"/>
      <c r="D329" s="260" t="s">
        <v>177</v>
      </c>
      <c r="E329" s="271" t="s">
        <v>1</v>
      </c>
      <c r="F329" s="272" t="s">
        <v>880</v>
      </c>
      <c r="G329" s="270"/>
      <c r="H329" s="273">
        <v>27.17</v>
      </c>
      <c r="I329" s="274"/>
      <c r="J329" s="270"/>
      <c r="K329" s="270"/>
      <c r="L329" s="275"/>
      <c r="M329" s="276"/>
      <c r="N329" s="277"/>
      <c r="O329" s="277"/>
      <c r="P329" s="277"/>
      <c r="Q329" s="277"/>
      <c r="R329" s="277"/>
      <c r="S329" s="277"/>
      <c r="T329" s="278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79" t="s">
        <v>177</v>
      </c>
      <c r="AU329" s="279" t="s">
        <v>92</v>
      </c>
      <c r="AV329" s="14" t="s">
        <v>92</v>
      </c>
      <c r="AW329" s="14" t="s">
        <v>32</v>
      </c>
      <c r="AX329" s="14" t="s">
        <v>76</v>
      </c>
      <c r="AY329" s="279" t="s">
        <v>168</v>
      </c>
    </row>
    <row r="330" spans="1:51" s="14" customFormat="1" ht="12">
      <c r="A330" s="14"/>
      <c r="B330" s="269"/>
      <c r="C330" s="270"/>
      <c r="D330" s="260" t="s">
        <v>177</v>
      </c>
      <c r="E330" s="271" t="s">
        <v>1</v>
      </c>
      <c r="F330" s="272" t="s">
        <v>881</v>
      </c>
      <c r="G330" s="270"/>
      <c r="H330" s="273">
        <v>17.38</v>
      </c>
      <c r="I330" s="274"/>
      <c r="J330" s="270"/>
      <c r="K330" s="270"/>
      <c r="L330" s="275"/>
      <c r="M330" s="276"/>
      <c r="N330" s="277"/>
      <c r="O330" s="277"/>
      <c r="P330" s="277"/>
      <c r="Q330" s="277"/>
      <c r="R330" s="277"/>
      <c r="S330" s="277"/>
      <c r="T330" s="278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79" t="s">
        <v>177</v>
      </c>
      <c r="AU330" s="279" t="s">
        <v>92</v>
      </c>
      <c r="AV330" s="14" t="s">
        <v>92</v>
      </c>
      <c r="AW330" s="14" t="s">
        <v>32</v>
      </c>
      <c r="AX330" s="14" t="s">
        <v>76</v>
      </c>
      <c r="AY330" s="279" t="s">
        <v>168</v>
      </c>
    </row>
    <row r="331" spans="1:51" s="14" customFormat="1" ht="12">
      <c r="A331" s="14"/>
      <c r="B331" s="269"/>
      <c r="C331" s="270"/>
      <c r="D331" s="260" t="s">
        <v>177</v>
      </c>
      <c r="E331" s="271" t="s">
        <v>1</v>
      </c>
      <c r="F331" s="272" t="s">
        <v>882</v>
      </c>
      <c r="G331" s="270"/>
      <c r="H331" s="273">
        <v>3.8</v>
      </c>
      <c r="I331" s="274"/>
      <c r="J331" s="270"/>
      <c r="K331" s="270"/>
      <c r="L331" s="275"/>
      <c r="M331" s="276"/>
      <c r="N331" s="277"/>
      <c r="O331" s="277"/>
      <c r="P331" s="277"/>
      <c r="Q331" s="277"/>
      <c r="R331" s="277"/>
      <c r="S331" s="277"/>
      <c r="T331" s="278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79" t="s">
        <v>177</v>
      </c>
      <c r="AU331" s="279" t="s">
        <v>92</v>
      </c>
      <c r="AV331" s="14" t="s">
        <v>92</v>
      </c>
      <c r="AW331" s="14" t="s">
        <v>32</v>
      </c>
      <c r="AX331" s="14" t="s">
        <v>76</v>
      </c>
      <c r="AY331" s="279" t="s">
        <v>168</v>
      </c>
    </row>
    <row r="332" spans="1:51" s="14" customFormat="1" ht="12">
      <c r="A332" s="14"/>
      <c r="B332" s="269"/>
      <c r="C332" s="270"/>
      <c r="D332" s="260" t="s">
        <v>177</v>
      </c>
      <c r="E332" s="271" t="s">
        <v>1</v>
      </c>
      <c r="F332" s="272" t="s">
        <v>883</v>
      </c>
      <c r="G332" s="270"/>
      <c r="H332" s="273">
        <v>24.89</v>
      </c>
      <c r="I332" s="274"/>
      <c r="J332" s="270"/>
      <c r="K332" s="270"/>
      <c r="L332" s="275"/>
      <c r="M332" s="276"/>
      <c r="N332" s="277"/>
      <c r="O332" s="277"/>
      <c r="P332" s="277"/>
      <c r="Q332" s="277"/>
      <c r="R332" s="277"/>
      <c r="S332" s="277"/>
      <c r="T332" s="278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79" t="s">
        <v>177</v>
      </c>
      <c r="AU332" s="279" t="s">
        <v>92</v>
      </c>
      <c r="AV332" s="14" t="s">
        <v>92</v>
      </c>
      <c r="AW332" s="14" t="s">
        <v>32</v>
      </c>
      <c r="AX332" s="14" t="s">
        <v>76</v>
      </c>
      <c r="AY332" s="279" t="s">
        <v>168</v>
      </c>
    </row>
    <row r="333" spans="1:51" s="14" customFormat="1" ht="12">
      <c r="A333" s="14"/>
      <c r="B333" s="269"/>
      <c r="C333" s="270"/>
      <c r="D333" s="260" t="s">
        <v>177</v>
      </c>
      <c r="E333" s="271" t="s">
        <v>1</v>
      </c>
      <c r="F333" s="272" t="s">
        <v>884</v>
      </c>
      <c r="G333" s="270"/>
      <c r="H333" s="273">
        <v>2.85</v>
      </c>
      <c r="I333" s="274"/>
      <c r="J333" s="270"/>
      <c r="K333" s="270"/>
      <c r="L333" s="275"/>
      <c r="M333" s="276"/>
      <c r="N333" s="277"/>
      <c r="O333" s="277"/>
      <c r="P333" s="277"/>
      <c r="Q333" s="277"/>
      <c r="R333" s="277"/>
      <c r="S333" s="277"/>
      <c r="T333" s="278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79" t="s">
        <v>177</v>
      </c>
      <c r="AU333" s="279" t="s">
        <v>92</v>
      </c>
      <c r="AV333" s="14" t="s">
        <v>92</v>
      </c>
      <c r="AW333" s="14" t="s">
        <v>32</v>
      </c>
      <c r="AX333" s="14" t="s">
        <v>76</v>
      </c>
      <c r="AY333" s="279" t="s">
        <v>168</v>
      </c>
    </row>
    <row r="334" spans="1:51" s="14" customFormat="1" ht="12">
      <c r="A334" s="14"/>
      <c r="B334" s="269"/>
      <c r="C334" s="270"/>
      <c r="D334" s="260" t="s">
        <v>177</v>
      </c>
      <c r="E334" s="271" t="s">
        <v>1</v>
      </c>
      <c r="F334" s="272" t="s">
        <v>900</v>
      </c>
      <c r="G334" s="270"/>
      <c r="H334" s="273">
        <v>16.32</v>
      </c>
      <c r="I334" s="274"/>
      <c r="J334" s="270"/>
      <c r="K334" s="270"/>
      <c r="L334" s="275"/>
      <c r="M334" s="276"/>
      <c r="N334" s="277"/>
      <c r="O334" s="277"/>
      <c r="P334" s="277"/>
      <c r="Q334" s="277"/>
      <c r="R334" s="277"/>
      <c r="S334" s="277"/>
      <c r="T334" s="278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79" t="s">
        <v>177</v>
      </c>
      <c r="AU334" s="279" t="s">
        <v>92</v>
      </c>
      <c r="AV334" s="14" t="s">
        <v>92</v>
      </c>
      <c r="AW334" s="14" t="s">
        <v>32</v>
      </c>
      <c r="AX334" s="14" t="s">
        <v>76</v>
      </c>
      <c r="AY334" s="279" t="s">
        <v>168</v>
      </c>
    </row>
    <row r="335" spans="1:51" s="14" customFormat="1" ht="12">
      <c r="A335" s="14"/>
      <c r="B335" s="269"/>
      <c r="C335" s="270"/>
      <c r="D335" s="260" t="s">
        <v>177</v>
      </c>
      <c r="E335" s="271" t="s">
        <v>1</v>
      </c>
      <c r="F335" s="272" t="s">
        <v>901</v>
      </c>
      <c r="G335" s="270"/>
      <c r="H335" s="273">
        <v>31.79</v>
      </c>
      <c r="I335" s="274"/>
      <c r="J335" s="270"/>
      <c r="K335" s="270"/>
      <c r="L335" s="275"/>
      <c r="M335" s="276"/>
      <c r="N335" s="277"/>
      <c r="O335" s="277"/>
      <c r="P335" s="277"/>
      <c r="Q335" s="277"/>
      <c r="R335" s="277"/>
      <c r="S335" s="277"/>
      <c r="T335" s="278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79" t="s">
        <v>177</v>
      </c>
      <c r="AU335" s="279" t="s">
        <v>92</v>
      </c>
      <c r="AV335" s="14" t="s">
        <v>92</v>
      </c>
      <c r="AW335" s="14" t="s">
        <v>32</v>
      </c>
      <c r="AX335" s="14" t="s">
        <v>76</v>
      </c>
      <c r="AY335" s="279" t="s">
        <v>168</v>
      </c>
    </row>
    <row r="336" spans="1:51" s="14" customFormat="1" ht="12">
      <c r="A336" s="14"/>
      <c r="B336" s="269"/>
      <c r="C336" s="270"/>
      <c r="D336" s="260" t="s">
        <v>177</v>
      </c>
      <c r="E336" s="271" t="s">
        <v>1</v>
      </c>
      <c r="F336" s="272" t="s">
        <v>902</v>
      </c>
      <c r="G336" s="270"/>
      <c r="H336" s="273">
        <v>2.38</v>
      </c>
      <c r="I336" s="274"/>
      <c r="J336" s="270"/>
      <c r="K336" s="270"/>
      <c r="L336" s="275"/>
      <c r="M336" s="276"/>
      <c r="N336" s="277"/>
      <c r="O336" s="277"/>
      <c r="P336" s="277"/>
      <c r="Q336" s="277"/>
      <c r="R336" s="277"/>
      <c r="S336" s="277"/>
      <c r="T336" s="278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79" t="s">
        <v>177</v>
      </c>
      <c r="AU336" s="279" t="s">
        <v>92</v>
      </c>
      <c r="AV336" s="14" t="s">
        <v>92</v>
      </c>
      <c r="AW336" s="14" t="s">
        <v>32</v>
      </c>
      <c r="AX336" s="14" t="s">
        <v>76</v>
      </c>
      <c r="AY336" s="279" t="s">
        <v>168</v>
      </c>
    </row>
    <row r="337" spans="1:51" s="14" customFormat="1" ht="12">
      <c r="A337" s="14"/>
      <c r="B337" s="269"/>
      <c r="C337" s="270"/>
      <c r="D337" s="260" t="s">
        <v>177</v>
      </c>
      <c r="E337" s="271" t="s">
        <v>1</v>
      </c>
      <c r="F337" s="272" t="s">
        <v>903</v>
      </c>
      <c r="G337" s="270"/>
      <c r="H337" s="273">
        <v>33.97</v>
      </c>
      <c r="I337" s="274"/>
      <c r="J337" s="270"/>
      <c r="K337" s="270"/>
      <c r="L337" s="275"/>
      <c r="M337" s="276"/>
      <c r="N337" s="277"/>
      <c r="O337" s="277"/>
      <c r="P337" s="277"/>
      <c r="Q337" s="277"/>
      <c r="R337" s="277"/>
      <c r="S337" s="277"/>
      <c r="T337" s="278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79" t="s">
        <v>177</v>
      </c>
      <c r="AU337" s="279" t="s">
        <v>92</v>
      </c>
      <c r="AV337" s="14" t="s">
        <v>92</v>
      </c>
      <c r="AW337" s="14" t="s">
        <v>32</v>
      </c>
      <c r="AX337" s="14" t="s">
        <v>76</v>
      </c>
      <c r="AY337" s="279" t="s">
        <v>168</v>
      </c>
    </row>
    <row r="338" spans="1:51" s="14" customFormat="1" ht="12">
      <c r="A338" s="14"/>
      <c r="B338" s="269"/>
      <c r="C338" s="270"/>
      <c r="D338" s="260" t="s">
        <v>177</v>
      </c>
      <c r="E338" s="271" t="s">
        <v>1</v>
      </c>
      <c r="F338" s="272" t="s">
        <v>904</v>
      </c>
      <c r="G338" s="270"/>
      <c r="H338" s="273">
        <v>3.48</v>
      </c>
      <c r="I338" s="274"/>
      <c r="J338" s="270"/>
      <c r="K338" s="270"/>
      <c r="L338" s="275"/>
      <c r="M338" s="276"/>
      <c r="N338" s="277"/>
      <c r="O338" s="277"/>
      <c r="P338" s="277"/>
      <c r="Q338" s="277"/>
      <c r="R338" s="277"/>
      <c r="S338" s="277"/>
      <c r="T338" s="278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79" t="s">
        <v>177</v>
      </c>
      <c r="AU338" s="279" t="s">
        <v>92</v>
      </c>
      <c r="AV338" s="14" t="s">
        <v>92</v>
      </c>
      <c r="AW338" s="14" t="s">
        <v>32</v>
      </c>
      <c r="AX338" s="14" t="s">
        <v>76</v>
      </c>
      <c r="AY338" s="279" t="s">
        <v>168</v>
      </c>
    </row>
    <row r="339" spans="1:51" s="14" customFormat="1" ht="12">
      <c r="A339" s="14"/>
      <c r="B339" s="269"/>
      <c r="C339" s="270"/>
      <c r="D339" s="260" t="s">
        <v>177</v>
      </c>
      <c r="E339" s="271" t="s">
        <v>1</v>
      </c>
      <c r="F339" s="272" t="s">
        <v>905</v>
      </c>
      <c r="G339" s="270"/>
      <c r="H339" s="273">
        <v>31.84</v>
      </c>
      <c r="I339" s="274"/>
      <c r="J339" s="270"/>
      <c r="K339" s="270"/>
      <c r="L339" s="275"/>
      <c r="M339" s="276"/>
      <c r="N339" s="277"/>
      <c r="O339" s="277"/>
      <c r="P339" s="277"/>
      <c r="Q339" s="277"/>
      <c r="R339" s="277"/>
      <c r="S339" s="277"/>
      <c r="T339" s="278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79" t="s">
        <v>177</v>
      </c>
      <c r="AU339" s="279" t="s">
        <v>92</v>
      </c>
      <c r="AV339" s="14" t="s">
        <v>92</v>
      </c>
      <c r="AW339" s="14" t="s">
        <v>32</v>
      </c>
      <c r="AX339" s="14" t="s">
        <v>76</v>
      </c>
      <c r="AY339" s="279" t="s">
        <v>168</v>
      </c>
    </row>
    <row r="340" spans="1:51" s="14" customFormat="1" ht="12">
      <c r="A340" s="14"/>
      <c r="B340" s="269"/>
      <c r="C340" s="270"/>
      <c r="D340" s="260" t="s">
        <v>177</v>
      </c>
      <c r="E340" s="271" t="s">
        <v>1</v>
      </c>
      <c r="F340" s="272" t="s">
        <v>906</v>
      </c>
      <c r="G340" s="270"/>
      <c r="H340" s="273">
        <v>2.81</v>
      </c>
      <c r="I340" s="274"/>
      <c r="J340" s="270"/>
      <c r="K340" s="270"/>
      <c r="L340" s="275"/>
      <c r="M340" s="276"/>
      <c r="N340" s="277"/>
      <c r="O340" s="277"/>
      <c r="P340" s="277"/>
      <c r="Q340" s="277"/>
      <c r="R340" s="277"/>
      <c r="S340" s="277"/>
      <c r="T340" s="278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79" t="s">
        <v>177</v>
      </c>
      <c r="AU340" s="279" t="s">
        <v>92</v>
      </c>
      <c r="AV340" s="14" t="s">
        <v>92</v>
      </c>
      <c r="AW340" s="14" t="s">
        <v>32</v>
      </c>
      <c r="AX340" s="14" t="s">
        <v>76</v>
      </c>
      <c r="AY340" s="279" t="s">
        <v>168</v>
      </c>
    </row>
    <row r="341" spans="1:51" s="14" customFormat="1" ht="12">
      <c r="A341" s="14"/>
      <c r="B341" s="269"/>
      <c r="C341" s="270"/>
      <c r="D341" s="260" t="s">
        <v>177</v>
      </c>
      <c r="E341" s="271" t="s">
        <v>1</v>
      </c>
      <c r="F341" s="272" t="s">
        <v>907</v>
      </c>
      <c r="G341" s="270"/>
      <c r="H341" s="273">
        <v>38.49</v>
      </c>
      <c r="I341" s="274"/>
      <c r="J341" s="270"/>
      <c r="K341" s="270"/>
      <c r="L341" s="275"/>
      <c r="M341" s="276"/>
      <c r="N341" s="277"/>
      <c r="O341" s="277"/>
      <c r="P341" s="277"/>
      <c r="Q341" s="277"/>
      <c r="R341" s="277"/>
      <c r="S341" s="277"/>
      <c r="T341" s="278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79" t="s">
        <v>177</v>
      </c>
      <c r="AU341" s="279" t="s">
        <v>92</v>
      </c>
      <c r="AV341" s="14" t="s">
        <v>92</v>
      </c>
      <c r="AW341" s="14" t="s">
        <v>32</v>
      </c>
      <c r="AX341" s="14" t="s">
        <v>76</v>
      </c>
      <c r="AY341" s="279" t="s">
        <v>168</v>
      </c>
    </row>
    <row r="342" spans="1:51" s="14" customFormat="1" ht="12">
      <c r="A342" s="14"/>
      <c r="B342" s="269"/>
      <c r="C342" s="270"/>
      <c r="D342" s="260" t="s">
        <v>177</v>
      </c>
      <c r="E342" s="271" t="s">
        <v>1</v>
      </c>
      <c r="F342" s="272" t="s">
        <v>908</v>
      </c>
      <c r="G342" s="270"/>
      <c r="H342" s="273">
        <v>2.81</v>
      </c>
      <c r="I342" s="274"/>
      <c r="J342" s="270"/>
      <c r="K342" s="270"/>
      <c r="L342" s="275"/>
      <c r="M342" s="276"/>
      <c r="N342" s="277"/>
      <c r="O342" s="277"/>
      <c r="P342" s="277"/>
      <c r="Q342" s="277"/>
      <c r="R342" s="277"/>
      <c r="S342" s="277"/>
      <c r="T342" s="278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79" t="s">
        <v>177</v>
      </c>
      <c r="AU342" s="279" t="s">
        <v>92</v>
      </c>
      <c r="AV342" s="14" t="s">
        <v>92</v>
      </c>
      <c r="AW342" s="14" t="s">
        <v>32</v>
      </c>
      <c r="AX342" s="14" t="s">
        <v>76</v>
      </c>
      <c r="AY342" s="279" t="s">
        <v>168</v>
      </c>
    </row>
    <row r="343" spans="1:51" s="16" customFormat="1" ht="12">
      <c r="A343" s="16"/>
      <c r="B343" s="301"/>
      <c r="C343" s="302"/>
      <c r="D343" s="260" t="s">
        <v>177</v>
      </c>
      <c r="E343" s="303" t="s">
        <v>1</v>
      </c>
      <c r="F343" s="304" t="s">
        <v>330</v>
      </c>
      <c r="G343" s="302"/>
      <c r="H343" s="305">
        <v>332.54999999999995</v>
      </c>
      <c r="I343" s="306"/>
      <c r="J343" s="302"/>
      <c r="K343" s="302"/>
      <c r="L343" s="307"/>
      <c r="M343" s="308"/>
      <c r="N343" s="309"/>
      <c r="O343" s="309"/>
      <c r="P343" s="309"/>
      <c r="Q343" s="309"/>
      <c r="R343" s="309"/>
      <c r="S343" s="309"/>
      <c r="T343" s="310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T343" s="311" t="s">
        <v>177</v>
      </c>
      <c r="AU343" s="311" t="s">
        <v>92</v>
      </c>
      <c r="AV343" s="16" t="s">
        <v>186</v>
      </c>
      <c r="AW343" s="16" t="s">
        <v>32</v>
      </c>
      <c r="AX343" s="16" t="s">
        <v>76</v>
      </c>
      <c r="AY343" s="311" t="s">
        <v>168</v>
      </c>
    </row>
    <row r="344" spans="1:51" s="13" customFormat="1" ht="12">
      <c r="A344" s="13"/>
      <c r="B344" s="258"/>
      <c r="C344" s="259"/>
      <c r="D344" s="260" t="s">
        <v>177</v>
      </c>
      <c r="E344" s="261" t="s">
        <v>1</v>
      </c>
      <c r="F344" s="262" t="s">
        <v>983</v>
      </c>
      <c r="G344" s="259"/>
      <c r="H344" s="261" t="s">
        <v>1</v>
      </c>
      <c r="I344" s="263"/>
      <c r="J344" s="259"/>
      <c r="K344" s="259"/>
      <c r="L344" s="264"/>
      <c r="M344" s="265"/>
      <c r="N344" s="266"/>
      <c r="O344" s="266"/>
      <c r="P344" s="266"/>
      <c r="Q344" s="266"/>
      <c r="R344" s="266"/>
      <c r="S344" s="266"/>
      <c r="T344" s="267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68" t="s">
        <v>177</v>
      </c>
      <c r="AU344" s="268" t="s">
        <v>92</v>
      </c>
      <c r="AV344" s="13" t="s">
        <v>84</v>
      </c>
      <c r="AW344" s="13" t="s">
        <v>32</v>
      </c>
      <c r="AX344" s="13" t="s">
        <v>76</v>
      </c>
      <c r="AY344" s="268" t="s">
        <v>168</v>
      </c>
    </row>
    <row r="345" spans="1:51" s="14" customFormat="1" ht="12">
      <c r="A345" s="14"/>
      <c r="B345" s="269"/>
      <c r="C345" s="270"/>
      <c r="D345" s="260" t="s">
        <v>177</v>
      </c>
      <c r="E345" s="271" t="s">
        <v>1</v>
      </c>
      <c r="F345" s="272" t="s">
        <v>886</v>
      </c>
      <c r="G345" s="270"/>
      <c r="H345" s="273">
        <v>22.23</v>
      </c>
      <c r="I345" s="274"/>
      <c r="J345" s="270"/>
      <c r="K345" s="270"/>
      <c r="L345" s="275"/>
      <c r="M345" s="276"/>
      <c r="N345" s="277"/>
      <c r="O345" s="277"/>
      <c r="P345" s="277"/>
      <c r="Q345" s="277"/>
      <c r="R345" s="277"/>
      <c r="S345" s="277"/>
      <c r="T345" s="278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79" t="s">
        <v>177</v>
      </c>
      <c r="AU345" s="279" t="s">
        <v>92</v>
      </c>
      <c r="AV345" s="14" t="s">
        <v>92</v>
      </c>
      <c r="AW345" s="14" t="s">
        <v>32</v>
      </c>
      <c r="AX345" s="14" t="s">
        <v>76</v>
      </c>
      <c r="AY345" s="279" t="s">
        <v>168</v>
      </c>
    </row>
    <row r="346" spans="1:51" s="14" customFormat="1" ht="12">
      <c r="A346" s="14"/>
      <c r="B346" s="269"/>
      <c r="C346" s="270"/>
      <c r="D346" s="260" t="s">
        <v>177</v>
      </c>
      <c r="E346" s="271" t="s">
        <v>1</v>
      </c>
      <c r="F346" s="272" t="s">
        <v>887</v>
      </c>
      <c r="G346" s="270"/>
      <c r="H346" s="273">
        <v>30.81</v>
      </c>
      <c r="I346" s="274"/>
      <c r="J346" s="270"/>
      <c r="K346" s="270"/>
      <c r="L346" s="275"/>
      <c r="M346" s="276"/>
      <c r="N346" s="277"/>
      <c r="O346" s="277"/>
      <c r="P346" s="277"/>
      <c r="Q346" s="277"/>
      <c r="R346" s="277"/>
      <c r="S346" s="277"/>
      <c r="T346" s="278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79" t="s">
        <v>177</v>
      </c>
      <c r="AU346" s="279" t="s">
        <v>92</v>
      </c>
      <c r="AV346" s="14" t="s">
        <v>92</v>
      </c>
      <c r="AW346" s="14" t="s">
        <v>32</v>
      </c>
      <c r="AX346" s="14" t="s">
        <v>76</v>
      </c>
      <c r="AY346" s="279" t="s">
        <v>168</v>
      </c>
    </row>
    <row r="347" spans="1:51" s="14" customFormat="1" ht="12">
      <c r="A347" s="14"/>
      <c r="B347" s="269"/>
      <c r="C347" s="270"/>
      <c r="D347" s="260" t="s">
        <v>177</v>
      </c>
      <c r="E347" s="271" t="s">
        <v>1</v>
      </c>
      <c r="F347" s="272" t="s">
        <v>888</v>
      </c>
      <c r="G347" s="270"/>
      <c r="H347" s="273">
        <v>16.06</v>
      </c>
      <c r="I347" s="274"/>
      <c r="J347" s="270"/>
      <c r="K347" s="270"/>
      <c r="L347" s="275"/>
      <c r="M347" s="276"/>
      <c r="N347" s="277"/>
      <c r="O347" s="277"/>
      <c r="P347" s="277"/>
      <c r="Q347" s="277"/>
      <c r="R347" s="277"/>
      <c r="S347" s="277"/>
      <c r="T347" s="278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79" t="s">
        <v>177</v>
      </c>
      <c r="AU347" s="279" t="s">
        <v>92</v>
      </c>
      <c r="AV347" s="14" t="s">
        <v>92</v>
      </c>
      <c r="AW347" s="14" t="s">
        <v>32</v>
      </c>
      <c r="AX347" s="14" t="s">
        <v>76</v>
      </c>
      <c r="AY347" s="279" t="s">
        <v>168</v>
      </c>
    </row>
    <row r="348" spans="1:51" s="14" customFormat="1" ht="12">
      <c r="A348" s="14"/>
      <c r="B348" s="269"/>
      <c r="C348" s="270"/>
      <c r="D348" s="260" t="s">
        <v>177</v>
      </c>
      <c r="E348" s="271" t="s">
        <v>1</v>
      </c>
      <c r="F348" s="272" t="s">
        <v>889</v>
      </c>
      <c r="G348" s="270"/>
      <c r="H348" s="273">
        <v>3.04</v>
      </c>
      <c r="I348" s="274"/>
      <c r="J348" s="270"/>
      <c r="K348" s="270"/>
      <c r="L348" s="275"/>
      <c r="M348" s="276"/>
      <c r="N348" s="277"/>
      <c r="O348" s="277"/>
      <c r="P348" s="277"/>
      <c r="Q348" s="277"/>
      <c r="R348" s="277"/>
      <c r="S348" s="277"/>
      <c r="T348" s="278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79" t="s">
        <v>177</v>
      </c>
      <c r="AU348" s="279" t="s">
        <v>92</v>
      </c>
      <c r="AV348" s="14" t="s">
        <v>92</v>
      </c>
      <c r="AW348" s="14" t="s">
        <v>32</v>
      </c>
      <c r="AX348" s="14" t="s">
        <v>76</v>
      </c>
      <c r="AY348" s="279" t="s">
        <v>168</v>
      </c>
    </row>
    <row r="349" spans="1:51" s="14" customFormat="1" ht="12">
      <c r="A349" s="14"/>
      <c r="B349" s="269"/>
      <c r="C349" s="270"/>
      <c r="D349" s="260" t="s">
        <v>177</v>
      </c>
      <c r="E349" s="271" t="s">
        <v>1</v>
      </c>
      <c r="F349" s="272" t="s">
        <v>890</v>
      </c>
      <c r="G349" s="270"/>
      <c r="H349" s="273">
        <v>20.73</v>
      </c>
      <c r="I349" s="274"/>
      <c r="J349" s="270"/>
      <c r="K349" s="270"/>
      <c r="L349" s="275"/>
      <c r="M349" s="276"/>
      <c r="N349" s="277"/>
      <c r="O349" s="277"/>
      <c r="P349" s="277"/>
      <c r="Q349" s="277"/>
      <c r="R349" s="277"/>
      <c r="S349" s="277"/>
      <c r="T349" s="278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79" t="s">
        <v>177</v>
      </c>
      <c r="AU349" s="279" t="s">
        <v>92</v>
      </c>
      <c r="AV349" s="14" t="s">
        <v>92</v>
      </c>
      <c r="AW349" s="14" t="s">
        <v>32</v>
      </c>
      <c r="AX349" s="14" t="s">
        <v>76</v>
      </c>
      <c r="AY349" s="279" t="s">
        <v>168</v>
      </c>
    </row>
    <row r="350" spans="1:51" s="14" customFormat="1" ht="12">
      <c r="A350" s="14"/>
      <c r="B350" s="269"/>
      <c r="C350" s="270"/>
      <c r="D350" s="260" t="s">
        <v>177</v>
      </c>
      <c r="E350" s="271" t="s">
        <v>1</v>
      </c>
      <c r="F350" s="272" t="s">
        <v>891</v>
      </c>
      <c r="G350" s="270"/>
      <c r="H350" s="273">
        <v>2.76</v>
      </c>
      <c r="I350" s="274"/>
      <c r="J350" s="270"/>
      <c r="K350" s="270"/>
      <c r="L350" s="275"/>
      <c r="M350" s="276"/>
      <c r="N350" s="277"/>
      <c r="O350" s="277"/>
      <c r="P350" s="277"/>
      <c r="Q350" s="277"/>
      <c r="R350" s="277"/>
      <c r="S350" s="277"/>
      <c r="T350" s="278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79" t="s">
        <v>177</v>
      </c>
      <c r="AU350" s="279" t="s">
        <v>92</v>
      </c>
      <c r="AV350" s="14" t="s">
        <v>92</v>
      </c>
      <c r="AW350" s="14" t="s">
        <v>32</v>
      </c>
      <c r="AX350" s="14" t="s">
        <v>76</v>
      </c>
      <c r="AY350" s="279" t="s">
        <v>168</v>
      </c>
    </row>
    <row r="351" spans="1:51" s="14" customFormat="1" ht="12">
      <c r="A351" s="14"/>
      <c r="B351" s="269"/>
      <c r="C351" s="270"/>
      <c r="D351" s="260" t="s">
        <v>177</v>
      </c>
      <c r="E351" s="271" t="s">
        <v>1</v>
      </c>
      <c r="F351" s="272" t="s">
        <v>892</v>
      </c>
      <c r="G351" s="270"/>
      <c r="H351" s="273">
        <v>28.78</v>
      </c>
      <c r="I351" s="274"/>
      <c r="J351" s="270"/>
      <c r="K351" s="270"/>
      <c r="L351" s="275"/>
      <c r="M351" s="276"/>
      <c r="N351" s="277"/>
      <c r="O351" s="277"/>
      <c r="P351" s="277"/>
      <c r="Q351" s="277"/>
      <c r="R351" s="277"/>
      <c r="S351" s="277"/>
      <c r="T351" s="278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79" t="s">
        <v>177</v>
      </c>
      <c r="AU351" s="279" t="s">
        <v>92</v>
      </c>
      <c r="AV351" s="14" t="s">
        <v>92</v>
      </c>
      <c r="AW351" s="14" t="s">
        <v>32</v>
      </c>
      <c r="AX351" s="14" t="s">
        <v>76</v>
      </c>
      <c r="AY351" s="279" t="s">
        <v>168</v>
      </c>
    </row>
    <row r="352" spans="1:51" s="14" customFormat="1" ht="12">
      <c r="A352" s="14"/>
      <c r="B352" s="269"/>
      <c r="C352" s="270"/>
      <c r="D352" s="260" t="s">
        <v>177</v>
      </c>
      <c r="E352" s="271" t="s">
        <v>1</v>
      </c>
      <c r="F352" s="272" t="s">
        <v>893</v>
      </c>
      <c r="G352" s="270"/>
      <c r="H352" s="273">
        <v>17.57</v>
      </c>
      <c r="I352" s="274"/>
      <c r="J352" s="270"/>
      <c r="K352" s="270"/>
      <c r="L352" s="275"/>
      <c r="M352" s="276"/>
      <c r="N352" s="277"/>
      <c r="O352" s="277"/>
      <c r="P352" s="277"/>
      <c r="Q352" s="277"/>
      <c r="R352" s="277"/>
      <c r="S352" s="277"/>
      <c r="T352" s="278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79" t="s">
        <v>177</v>
      </c>
      <c r="AU352" s="279" t="s">
        <v>92</v>
      </c>
      <c r="AV352" s="14" t="s">
        <v>92</v>
      </c>
      <c r="AW352" s="14" t="s">
        <v>32</v>
      </c>
      <c r="AX352" s="14" t="s">
        <v>76</v>
      </c>
      <c r="AY352" s="279" t="s">
        <v>168</v>
      </c>
    </row>
    <row r="353" spans="1:51" s="14" customFormat="1" ht="12">
      <c r="A353" s="14"/>
      <c r="B353" s="269"/>
      <c r="C353" s="270"/>
      <c r="D353" s="260" t="s">
        <v>177</v>
      </c>
      <c r="E353" s="271" t="s">
        <v>1</v>
      </c>
      <c r="F353" s="272" t="s">
        <v>894</v>
      </c>
      <c r="G353" s="270"/>
      <c r="H353" s="273">
        <v>4.08</v>
      </c>
      <c r="I353" s="274"/>
      <c r="J353" s="270"/>
      <c r="K353" s="270"/>
      <c r="L353" s="275"/>
      <c r="M353" s="276"/>
      <c r="N353" s="277"/>
      <c r="O353" s="277"/>
      <c r="P353" s="277"/>
      <c r="Q353" s="277"/>
      <c r="R353" s="277"/>
      <c r="S353" s="277"/>
      <c r="T353" s="278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79" t="s">
        <v>177</v>
      </c>
      <c r="AU353" s="279" t="s">
        <v>92</v>
      </c>
      <c r="AV353" s="14" t="s">
        <v>92</v>
      </c>
      <c r="AW353" s="14" t="s">
        <v>32</v>
      </c>
      <c r="AX353" s="14" t="s">
        <v>76</v>
      </c>
      <c r="AY353" s="279" t="s">
        <v>168</v>
      </c>
    </row>
    <row r="354" spans="1:51" s="14" customFormat="1" ht="12">
      <c r="A354" s="14"/>
      <c r="B354" s="269"/>
      <c r="C354" s="270"/>
      <c r="D354" s="260" t="s">
        <v>177</v>
      </c>
      <c r="E354" s="271" t="s">
        <v>1</v>
      </c>
      <c r="F354" s="272" t="s">
        <v>895</v>
      </c>
      <c r="G354" s="270"/>
      <c r="H354" s="273">
        <v>24.07</v>
      </c>
      <c r="I354" s="274"/>
      <c r="J354" s="270"/>
      <c r="K354" s="270"/>
      <c r="L354" s="275"/>
      <c r="M354" s="276"/>
      <c r="N354" s="277"/>
      <c r="O354" s="277"/>
      <c r="P354" s="277"/>
      <c r="Q354" s="277"/>
      <c r="R354" s="277"/>
      <c r="S354" s="277"/>
      <c r="T354" s="278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79" t="s">
        <v>177</v>
      </c>
      <c r="AU354" s="279" t="s">
        <v>92</v>
      </c>
      <c r="AV354" s="14" t="s">
        <v>92</v>
      </c>
      <c r="AW354" s="14" t="s">
        <v>32</v>
      </c>
      <c r="AX354" s="14" t="s">
        <v>76</v>
      </c>
      <c r="AY354" s="279" t="s">
        <v>168</v>
      </c>
    </row>
    <row r="355" spans="1:51" s="14" customFormat="1" ht="12">
      <c r="A355" s="14"/>
      <c r="B355" s="269"/>
      <c r="C355" s="270"/>
      <c r="D355" s="260" t="s">
        <v>177</v>
      </c>
      <c r="E355" s="271" t="s">
        <v>1</v>
      </c>
      <c r="F355" s="272" t="s">
        <v>896</v>
      </c>
      <c r="G355" s="270"/>
      <c r="H355" s="273">
        <v>2.89</v>
      </c>
      <c r="I355" s="274"/>
      <c r="J355" s="270"/>
      <c r="K355" s="270"/>
      <c r="L355" s="275"/>
      <c r="M355" s="276"/>
      <c r="N355" s="277"/>
      <c r="O355" s="277"/>
      <c r="P355" s="277"/>
      <c r="Q355" s="277"/>
      <c r="R355" s="277"/>
      <c r="S355" s="277"/>
      <c r="T355" s="278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79" t="s">
        <v>177</v>
      </c>
      <c r="AU355" s="279" t="s">
        <v>92</v>
      </c>
      <c r="AV355" s="14" t="s">
        <v>92</v>
      </c>
      <c r="AW355" s="14" t="s">
        <v>32</v>
      </c>
      <c r="AX355" s="14" t="s">
        <v>76</v>
      </c>
      <c r="AY355" s="279" t="s">
        <v>168</v>
      </c>
    </row>
    <row r="356" spans="1:51" s="14" customFormat="1" ht="12">
      <c r="A356" s="14"/>
      <c r="B356" s="269"/>
      <c r="C356" s="270"/>
      <c r="D356" s="260" t="s">
        <v>177</v>
      </c>
      <c r="E356" s="271" t="s">
        <v>1</v>
      </c>
      <c r="F356" s="272" t="s">
        <v>897</v>
      </c>
      <c r="G356" s="270"/>
      <c r="H356" s="273">
        <v>31.63</v>
      </c>
      <c r="I356" s="274"/>
      <c r="J356" s="270"/>
      <c r="K356" s="270"/>
      <c r="L356" s="275"/>
      <c r="M356" s="276"/>
      <c r="N356" s="277"/>
      <c r="O356" s="277"/>
      <c r="P356" s="277"/>
      <c r="Q356" s="277"/>
      <c r="R356" s="277"/>
      <c r="S356" s="277"/>
      <c r="T356" s="278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79" t="s">
        <v>177</v>
      </c>
      <c r="AU356" s="279" t="s">
        <v>92</v>
      </c>
      <c r="AV356" s="14" t="s">
        <v>92</v>
      </c>
      <c r="AW356" s="14" t="s">
        <v>32</v>
      </c>
      <c r="AX356" s="14" t="s">
        <v>76</v>
      </c>
      <c r="AY356" s="279" t="s">
        <v>168</v>
      </c>
    </row>
    <row r="357" spans="1:51" s="14" customFormat="1" ht="12">
      <c r="A357" s="14"/>
      <c r="B357" s="269"/>
      <c r="C357" s="270"/>
      <c r="D357" s="260" t="s">
        <v>177</v>
      </c>
      <c r="E357" s="271" t="s">
        <v>1</v>
      </c>
      <c r="F357" s="272" t="s">
        <v>898</v>
      </c>
      <c r="G357" s="270"/>
      <c r="H357" s="273">
        <v>45.42</v>
      </c>
      <c r="I357" s="274"/>
      <c r="J357" s="270"/>
      <c r="K357" s="270"/>
      <c r="L357" s="275"/>
      <c r="M357" s="276"/>
      <c r="N357" s="277"/>
      <c r="O357" s="277"/>
      <c r="P357" s="277"/>
      <c r="Q357" s="277"/>
      <c r="R357" s="277"/>
      <c r="S357" s="277"/>
      <c r="T357" s="278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79" t="s">
        <v>177</v>
      </c>
      <c r="AU357" s="279" t="s">
        <v>92</v>
      </c>
      <c r="AV357" s="14" t="s">
        <v>92</v>
      </c>
      <c r="AW357" s="14" t="s">
        <v>32</v>
      </c>
      <c r="AX357" s="14" t="s">
        <v>76</v>
      </c>
      <c r="AY357" s="279" t="s">
        <v>168</v>
      </c>
    </row>
    <row r="358" spans="1:51" s="16" customFormat="1" ht="12">
      <c r="A358" s="16"/>
      <c r="B358" s="301"/>
      <c r="C358" s="302"/>
      <c r="D358" s="260" t="s">
        <v>177</v>
      </c>
      <c r="E358" s="303" t="s">
        <v>1</v>
      </c>
      <c r="F358" s="304" t="s">
        <v>330</v>
      </c>
      <c r="G358" s="302"/>
      <c r="H358" s="305">
        <v>250.07</v>
      </c>
      <c r="I358" s="306"/>
      <c r="J358" s="302"/>
      <c r="K358" s="302"/>
      <c r="L358" s="307"/>
      <c r="M358" s="308"/>
      <c r="N358" s="309"/>
      <c r="O358" s="309"/>
      <c r="P358" s="309"/>
      <c r="Q358" s="309"/>
      <c r="R358" s="309"/>
      <c r="S358" s="309"/>
      <c r="T358" s="310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T358" s="311" t="s">
        <v>177</v>
      </c>
      <c r="AU358" s="311" t="s">
        <v>92</v>
      </c>
      <c r="AV358" s="16" t="s">
        <v>186</v>
      </c>
      <c r="AW358" s="16" t="s">
        <v>32</v>
      </c>
      <c r="AX358" s="16" t="s">
        <v>76</v>
      </c>
      <c r="AY358" s="311" t="s">
        <v>168</v>
      </c>
    </row>
    <row r="359" spans="1:51" s="15" customFormat="1" ht="12">
      <c r="A359" s="15"/>
      <c r="B359" s="280"/>
      <c r="C359" s="281"/>
      <c r="D359" s="260" t="s">
        <v>177</v>
      </c>
      <c r="E359" s="282" t="s">
        <v>1</v>
      </c>
      <c r="F359" s="283" t="s">
        <v>210</v>
      </c>
      <c r="G359" s="281"/>
      <c r="H359" s="284">
        <v>640.0400000000001</v>
      </c>
      <c r="I359" s="285"/>
      <c r="J359" s="281"/>
      <c r="K359" s="281"/>
      <c r="L359" s="286"/>
      <c r="M359" s="287"/>
      <c r="N359" s="288"/>
      <c r="O359" s="288"/>
      <c r="P359" s="288"/>
      <c r="Q359" s="288"/>
      <c r="R359" s="288"/>
      <c r="S359" s="288"/>
      <c r="T359" s="289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90" t="s">
        <v>177</v>
      </c>
      <c r="AU359" s="290" t="s">
        <v>92</v>
      </c>
      <c r="AV359" s="15" t="s">
        <v>175</v>
      </c>
      <c r="AW359" s="15" t="s">
        <v>32</v>
      </c>
      <c r="AX359" s="15" t="s">
        <v>84</v>
      </c>
      <c r="AY359" s="290" t="s">
        <v>168</v>
      </c>
    </row>
    <row r="360" spans="1:65" s="2" customFormat="1" ht="21.75" customHeight="1">
      <c r="A360" s="39"/>
      <c r="B360" s="40"/>
      <c r="C360" s="245" t="s">
        <v>211</v>
      </c>
      <c r="D360" s="245" t="s">
        <v>170</v>
      </c>
      <c r="E360" s="246" t="s">
        <v>984</v>
      </c>
      <c r="F360" s="247" t="s">
        <v>985</v>
      </c>
      <c r="G360" s="248" t="s">
        <v>173</v>
      </c>
      <c r="H360" s="249">
        <v>640.04</v>
      </c>
      <c r="I360" s="250"/>
      <c r="J360" s="251">
        <f>ROUND(I360*H360,2)</f>
        <v>0</v>
      </c>
      <c r="K360" s="247" t="s">
        <v>174</v>
      </c>
      <c r="L360" s="45"/>
      <c r="M360" s="252" t="s">
        <v>1</v>
      </c>
      <c r="N360" s="253" t="s">
        <v>42</v>
      </c>
      <c r="O360" s="92"/>
      <c r="P360" s="254">
        <f>O360*H360</f>
        <v>0</v>
      </c>
      <c r="Q360" s="254">
        <v>0</v>
      </c>
      <c r="R360" s="254">
        <f>Q360*H360</f>
        <v>0</v>
      </c>
      <c r="S360" s="254">
        <v>0</v>
      </c>
      <c r="T360" s="255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56" t="s">
        <v>175</v>
      </c>
      <c r="AT360" s="256" t="s">
        <v>170</v>
      </c>
      <c r="AU360" s="256" t="s">
        <v>92</v>
      </c>
      <c r="AY360" s="18" t="s">
        <v>168</v>
      </c>
      <c r="BE360" s="257">
        <f>IF(N360="základní",J360,0)</f>
        <v>0</v>
      </c>
      <c r="BF360" s="257">
        <f>IF(N360="snížená",J360,0)</f>
        <v>0</v>
      </c>
      <c r="BG360" s="257">
        <f>IF(N360="zákl. přenesená",J360,0)</f>
        <v>0</v>
      </c>
      <c r="BH360" s="257">
        <f>IF(N360="sníž. přenesená",J360,0)</f>
        <v>0</v>
      </c>
      <c r="BI360" s="257">
        <f>IF(N360="nulová",J360,0)</f>
        <v>0</v>
      </c>
      <c r="BJ360" s="18" t="s">
        <v>92</v>
      </c>
      <c r="BK360" s="257">
        <f>ROUND(I360*H360,2)</f>
        <v>0</v>
      </c>
      <c r="BL360" s="18" t="s">
        <v>175</v>
      </c>
      <c r="BM360" s="256" t="s">
        <v>986</v>
      </c>
    </row>
    <row r="361" spans="1:63" s="12" customFormat="1" ht="22.8" customHeight="1">
      <c r="A361" s="12"/>
      <c r="B361" s="229"/>
      <c r="C361" s="230"/>
      <c r="D361" s="231" t="s">
        <v>75</v>
      </c>
      <c r="E361" s="243" t="s">
        <v>217</v>
      </c>
      <c r="F361" s="243" t="s">
        <v>459</v>
      </c>
      <c r="G361" s="230"/>
      <c r="H361" s="230"/>
      <c r="I361" s="233"/>
      <c r="J361" s="244">
        <f>BK361</f>
        <v>0</v>
      </c>
      <c r="K361" s="230"/>
      <c r="L361" s="235"/>
      <c r="M361" s="236"/>
      <c r="N361" s="237"/>
      <c r="O361" s="237"/>
      <c r="P361" s="238">
        <f>SUM(P362:P393)</f>
        <v>0</v>
      </c>
      <c r="Q361" s="237"/>
      <c r="R361" s="238">
        <f>SUM(R362:R393)</f>
        <v>0.04729780000000001</v>
      </c>
      <c r="S361" s="237"/>
      <c r="T361" s="239">
        <f>SUM(T362:T393)</f>
        <v>0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240" t="s">
        <v>84</v>
      </c>
      <c r="AT361" s="241" t="s">
        <v>75</v>
      </c>
      <c r="AU361" s="241" t="s">
        <v>84</v>
      </c>
      <c r="AY361" s="240" t="s">
        <v>168</v>
      </c>
      <c r="BK361" s="242">
        <f>SUM(BK362:BK393)</f>
        <v>0</v>
      </c>
    </row>
    <row r="362" spans="1:65" s="2" customFormat="1" ht="21.75" customHeight="1">
      <c r="A362" s="39"/>
      <c r="B362" s="40"/>
      <c r="C362" s="245" t="s">
        <v>217</v>
      </c>
      <c r="D362" s="245" t="s">
        <v>170</v>
      </c>
      <c r="E362" s="246" t="s">
        <v>987</v>
      </c>
      <c r="F362" s="247" t="s">
        <v>988</v>
      </c>
      <c r="G362" s="248" t="s">
        <v>173</v>
      </c>
      <c r="H362" s="249">
        <v>57.42</v>
      </c>
      <c r="I362" s="250"/>
      <c r="J362" s="251">
        <f>ROUND(I362*H362,2)</f>
        <v>0</v>
      </c>
      <c r="K362" s="247" t="s">
        <v>174</v>
      </c>
      <c r="L362" s="45"/>
      <c r="M362" s="252" t="s">
        <v>1</v>
      </c>
      <c r="N362" s="253" t="s">
        <v>42</v>
      </c>
      <c r="O362" s="92"/>
      <c r="P362" s="254">
        <f>O362*H362</f>
        <v>0</v>
      </c>
      <c r="Q362" s="254">
        <v>0.00013</v>
      </c>
      <c r="R362" s="254">
        <f>Q362*H362</f>
        <v>0.007464599999999999</v>
      </c>
      <c r="S362" s="254">
        <v>0</v>
      </c>
      <c r="T362" s="255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56" t="s">
        <v>175</v>
      </c>
      <c r="AT362" s="256" t="s">
        <v>170</v>
      </c>
      <c r="AU362" s="256" t="s">
        <v>92</v>
      </c>
      <c r="AY362" s="18" t="s">
        <v>168</v>
      </c>
      <c r="BE362" s="257">
        <f>IF(N362="základní",J362,0)</f>
        <v>0</v>
      </c>
      <c r="BF362" s="257">
        <f>IF(N362="snížená",J362,0)</f>
        <v>0</v>
      </c>
      <c r="BG362" s="257">
        <f>IF(N362="zákl. přenesená",J362,0)</f>
        <v>0</v>
      </c>
      <c r="BH362" s="257">
        <f>IF(N362="sníž. přenesená",J362,0)</f>
        <v>0</v>
      </c>
      <c r="BI362" s="257">
        <f>IF(N362="nulová",J362,0)</f>
        <v>0</v>
      </c>
      <c r="BJ362" s="18" t="s">
        <v>92</v>
      </c>
      <c r="BK362" s="257">
        <f>ROUND(I362*H362,2)</f>
        <v>0</v>
      </c>
      <c r="BL362" s="18" t="s">
        <v>175</v>
      </c>
      <c r="BM362" s="256" t="s">
        <v>989</v>
      </c>
    </row>
    <row r="363" spans="1:51" s="14" customFormat="1" ht="12">
      <c r="A363" s="14"/>
      <c r="B363" s="269"/>
      <c r="C363" s="270"/>
      <c r="D363" s="260" t="s">
        <v>177</v>
      </c>
      <c r="E363" s="271" t="s">
        <v>1</v>
      </c>
      <c r="F363" s="272" t="s">
        <v>970</v>
      </c>
      <c r="G363" s="270"/>
      <c r="H363" s="273">
        <v>4.61</v>
      </c>
      <c r="I363" s="274"/>
      <c r="J363" s="270"/>
      <c r="K363" s="270"/>
      <c r="L363" s="275"/>
      <c r="M363" s="276"/>
      <c r="N363" s="277"/>
      <c r="O363" s="277"/>
      <c r="P363" s="277"/>
      <c r="Q363" s="277"/>
      <c r="R363" s="277"/>
      <c r="S363" s="277"/>
      <c r="T363" s="278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79" t="s">
        <v>177</v>
      </c>
      <c r="AU363" s="279" t="s">
        <v>92</v>
      </c>
      <c r="AV363" s="14" t="s">
        <v>92</v>
      </c>
      <c r="AW363" s="14" t="s">
        <v>32</v>
      </c>
      <c r="AX363" s="14" t="s">
        <v>76</v>
      </c>
      <c r="AY363" s="279" t="s">
        <v>168</v>
      </c>
    </row>
    <row r="364" spans="1:51" s="14" customFormat="1" ht="12">
      <c r="A364" s="14"/>
      <c r="B364" s="269"/>
      <c r="C364" s="270"/>
      <c r="D364" s="260" t="s">
        <v>177</v>
      </c>
      <c r="E364" s="271" t="s">
        <v>1</v>
      </c>
      <c r="F364" s="272" t="s">
        <v>971</v>
      </c>
      <c r="G364" s="270"/>
      <c r="H364" s="273">
        <v>4.39</v>
      </c>
      <c r="I364" s="274"/>
      <c r="J364" s="270"/>
      <c r="K364" s="270"/>
      <c r="L364" s="275"/>
      <c r="M364" s="276"/>
      <c r="N364" s="277"/>
      <c r="O364" s="277"/>
      <c r="P364" s="277"/>
      <c r="Q364" s="277"/>
      <c r="R364" s="277"/>
      <c r="S364" s="277"/>
      <c r="T364" s="278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79" t="s">
        <v>177</v>
      </c>
      <c r="AU364" s="279" t="s">
        <v>92</v>
      </c>
      <c r="AV364" s="14" t="s">
        <v>92</v>
      </c>
      <c r="AW364" s="14" t="s">
        <v>32</v>
      </c>
      <c r="AX364" s="14" t="s">
        <v>76</v>
      </c>
      <c r="AY364" s="279" t="s">
        <v>168</v>
      </c>
    </row>
    <row r="365" spans="1:51" s="14" customFormat="1" ht="12">
      <c r="A365" s="14"/>
      <c r="B365" s="269"/>
      <c r="C365" s="270"/>
      <c r="D365" s="260" t="s">
        <v>177</v>
      </c>
      <c r="E365" s="271" t="s">
        <v>1</v>
      </c>
      <c r="F365" s="272" t="s">
        <v>972</v>
      </c>
      <c r="G365" s="270"/>
      <c r="H365" s="273">
        <v>4.5</v>
      </c>
      <c r="I365" s="274"/>
      <c r="J365" s="270"/>
      <c r="K365" s="270"/>
      <c r="L365" s="275"/>
      <c r="M365" s="276"/>
      <c r="N365" s="277"/>
      <c r="O365" s="277"/>
      <c r="P365" s="277"/>
      <c r="Q365" s="277"/>
      <c r="R365" s="277"/>
      <c r="S365" s="277"/>
      <c r="T365" s="278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79" t="s">
        <v>177</v>
      </c>
      <c r="AU365" s="279" t="s">
        <v>92</v>
      </c>
      <c r="AV365" s="14" t="s">
        <v>92</v>
      </c>
      <c r="AW365" s="14" t="s">
        <v>32</v>
      </c>
      <c r="AX365" s="14" t="s">
        <v>76</v>
      </c>
      <c r="AY365" s="279" t="s">
        <v>168</v>
      </c>
    </row>
    <row r="366" spans="1:51" s="14" customFormat="1" ht="12">
      <c r="A366" s="14"/>
      <c r="B366" s="269"/>
      <c r="C366" s="270"/>
      <c r="D366" s="260" t="s">
        <v>177</v>
      </c>
      <c r="E366" s="271" t="s">
        <v>1</v>
      </c>
      <c r="F366" s="272" t="s">
        <v>973</v>
      </c>
      <c r="G366" s="270"/>
      <c r="H366" s="273">
        <v>4.46</v>
      </c>
      <c r="I366" s="274"/>
      <c r="J366" s="270"/>
      <c r="K366" s="270"/>
      <c r="L366" s="275"/>
      <c r="M366" s="276"/>
      <c r="N366" s="277"/>
      <c r="O366" s="277"/>
      <c r="P366" s="277"/>
      <c r="Q366" s="277"/>
      <c r="R366" s="277"/>
      <c r="S366" s="277"/>
      <c r="T366" s="278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79" t="s">
        <v>177</v>
      </c>
      <c r="AU366" s="279" t="s">
        <v>92</v>
      </c>
      <c r="AV366" s="14" t="s">
        <v>92</v>
      </c>
      <c r="AW366" s="14" t="s">
        <v>32</v>
      </c>
      <c r="AX366" s="14" t="s">
        <v>76</v>
      </c>
      <c r="AY366" s="279" t="s">
        <v>168</v>
      </c>
    </row>
    <row r="367" spans="1:51" s="14" customFormat="1" ht="12">
      <c r="A367" s="14"/>
      <c r="B367" s="269"/>
      <c r="C367" s="270"/>
      <c r="D367" s="260" t="s">
        <v>177</v>
      </c>
      <c r="E367" s="271" t="s">
        <v>1</v>
      </c>
      <c r="F367" s="272" t="s">
        <v>974</v>
      </c>
      <c r="G367" s="270"/>
      <c r="H367" s="273">
        <v>5.06</v>
      </c>
      <c r="I367" s="274"/>
      <c r="J367" s="270"/>
      <c r="K367" s="270"/>
      <c r="L367" s="275"/>
      <c r="M367" s="276"/>
      <c r="N367" s="277"/>
      <c r="O367" s="277"/>
      <c r="P367" s="277"/>
      <c r="Q367" s="277"/>
      <c r="R367" s="277"/>
      <c r="S367" s="277"/>
      <c r="T367" s="278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79" t="s">
        <v>177</v>
      </c>
      <c r="AU367" s="279" t="s">
        <v>92</v>
      </c>
      <c r="AV367" s="14" t="s">
        <v>92</v>
      </c>
      <c r="AW367" s="14" t="s">
        <v>32</v>
      </c>
      <c r="AX367" s="14" t="s">
        <v>76</v>
      </c>
      <c r="AY367" s="279" t="s">
        <v>168</v>
      </c>
    </row>
    <row r="368" spans="1:51" s="14" customFormat="1" ht="12">
      <c r="A368" s="14"/>
      <c r="B368" s="269"/>
      <c r="C368" s="270"/>
      <c r="D368" s="260" t="s">
        <v>177</v>
      </c>
      <c r="E368" s="271" t="s">
        <v>1</v>
      </c>
      <c r="F368" s="272" t="s">
        <v>975</v>
      </c>
      <c r="G368" s="270"/>
      <c r="H368" s="273">
        <v>4.84</v>
      </c>
      <c r="I368" s="274"/>
      <c r="J368" s="270"/>
      <c r="K368" s="270"/>
      <c r="L368" s="275"/>
      <c r="M368" s="276"/>
      <c r="N368" s="277"/>
      <c r="O368" s="277"/>
      <c r="P368" s="277"/>
      <c r="Q368" s="277"/>
      <c r="R368" s="277"/>
      <c r="S368" s="277"/>
      <c r="T368" s="278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79" t="s">
        <v>177</v>
      </c>
      <c r="AU368" s="279" t="s">
        <v>92</v>
      </c>
      <c r="AV368" s="14" t="s">
        <v>92</v>
      </c>
      <c r="AW368" s="14" t="s">
        <v>32</v>
      </c>
      <c r="AX368" s="14" t="s">
        <v>76</v>
      </c>
      <c r="AY368" s="279" t="s">
        <v>168</v>
      </c>
    </row>
    <row r="369" spans="1:51" s="14" customFormat="1" ht="12">
      <c r="A369" s="14"/>
      <c r="B369" s="269"/>
      <c r="C369" s="270"/>
      <c r="D369" s="260" t="s">
        <v>177</v>
      </c>
      <c r="E369" s="271" t="s">
        <v>1</v>
      </c>
      <c r="F369" s="272" t="s">
        <v>976</v>
      </c>
      <c r="G369" s="270"/>
      <c r="H369" s="273">
        <v>4.84</v>
      </c>
      <c r="I369" s="274"/>
      <c r="J369" s="270"/>
      <c r="K369" s="270"/>
      <c r="L369" s="275"/>
      <c r="M369" s="276"/>
      <c r="N369" s="277"/>
      <c r="O369" s="277"/>
      <c r="P369" s="277"/>
      <c r="Q369" s="277"/>
      <c r="R369" s="277"/>
      <c r="S369" s="277"/>
      <c r="T369" s="278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79" t="s">
        <v>177</v>
      </c>
      <c r="AU369" s="279" t="s">
        <v>92</v>
      </c>
      <c r="AV369" s="14" t="s">
        <v>92</v>
      </c>
      <c r="AW369" s="14" t="s">
        <v>32</v>
      </c>
      <c r="AX369" s="14" t="s">
        <v>76</v>
      </c>
      <c r="AY369" s="279" t="s">
        <v>168</v>
      </c>
    </row>
    <row r="370" spans="1:51" s="14" customFormat="1" ht="12">
      <c r="A370" s="14"/>
      <c r="B370" s="269"/>
      <c r="C370" s="270"/>
      <c r="D370" s="260" t="s">
        <v>177</v>
      </c>
      <c r="E370" s="271" t="s">
        <v>1</v>
      </c>
      <c r="F370" s="272" t="s">
        <v>977</v>
      </c>
      <c r="G370" s="270"/>
      <c r="H370" s="273">
        <v>4.75</v>
      </c>
      <c r="I370" s="274"/>
      <c r="J370" s="270"/>
      <c r="K370" s="270"/>
      <c r="L370" s="275"/>
      <c r="M370" s="276"/>
      <c r="N370" s="277"/>
      <c r="O370" s="277"/>
      <c r="P370" s="277"/>
      <c r="Q370" s="277"/>
      <c r="R370" s="277"/>
      <c r="S370" s="277"/>
      <c r="T370" s="278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79" t="s">
        <v>177</v>
      </c>
      <c r="AU370" s="279" t="s">
        <v>92</v>
      </c>
      <c r="AV370" s="14" t="s">
        <v>92</v>
      </c>
      <c r="AW370" s="14" t="s">
        <v>32</v>
      </c>
      <c r="AX370" s="14" t="s">
        <v>76</v>
      </c>
      <c r="AY370" s="279" t="s">
        <v>168</v>
      </c>
    </row>
    <row r="371" spans="1:51" s="14" customFormat="1" ht="12">
      <c r="A371" s="14"/>
      <c r="B371" s="269"/>
      <c r="C371" s="270"/>
      <c r="D371" s="260" t="s">
        <v>177</v>
      </c>
      <c r="E371" s="271" t="s">
        <v>1</v>
      </c>
      <c r="F371" s="272" t="s">
        <v>978</v>
      </c>
      <c r="G371" s="270"/>
      <c r="H371" s="273">
        <v>5.27</v>
      </c>
      <c r="I371" s="274"/>
      <c r="J371" s="270"/>
      <c r="K371" s="270"/>
      <c r="L371" s="275"/>
      <c r="M371" s="276"/>
      <c r="N371" s="277"/>
      <c r="O371" s="277"/>
      <c r="P371" s="277"/>
      <c r="Q371" s="277"/>
      <c r="R371" s="277"/>
      <c r="S371" s="277"/>
      <c r="T371" s="278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79" t="s">
        <v>177</v>
      </c>
      <c r="AU371" s="279" t="s">
        <v>92</v>
      </c>
      <c r="AV371" s="14" t="s">
        <v>92</v>
      </c>
      <c r="AW371" s="14" t="s">
        <v>32</v>
      </c>
      <c r="AX371" s="14" t="s">
        <v>76</v>
      </c>
      <c r="AY371" s="279" t="s">
        <v>168</v>
      </c>
    </row>
    <row r="372" spans="1:51" s="14" customFormat="1" ht="12">
      <c r="A372" s="14"/>
      <c r="B372" s="269"/>
      <c r="C372" s="270"/>
      <c r="D372" s="260" t="s">
        <v>177</v>
      </c>
      <c r="E372" s="271" t="s">
        <v>1</v>
      </c>
      <c r="F372" s="272" t="s">
        <v>979</v>
      </c>
      <c r="G372" s="270"/>
      <c r="H372" s="273">
        <v>4.8</v>
      </c>
      <c r="I372" s="274"/>
      <c r="J372" s="270"/>
      <c r="K372" s="270"/>
      <c r="L372" s="275"/>
      <c r="M372" s="276"/>
      <c r="N372" s="277"/>
      <c r="O372" s="277"/>
      <c r="P372" s="277"/>
      <c r="Q372" s="277"/>
      <c r="R372" s="277"/>
      <c r="S372" s="277"/>
      <c r="T372" s="278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79" t="s">
        <v>177</v>
      </c>
      <c r="AU372" s="279" t="s">
        <v>92</v>
      </c>
      <c r="AV372" s="14" t="s">
        <v>92</v>
      </c>
      <c r="AW372" s="14" t="s">
        <v>32</v>
      </c>
      <c r="AX372" s="14" t="s">
        <v>76</v>
      </c>
      <c r="AY372" s="279" t="s">
        <v>168</v>
      </c>
    </row>
    <row r="373" spans="1:51" s="14" customFormat="1" ht="12">
      <c r="A373" s="14"/>
      <c r="B373" s="269"/>
      <c r="C373" s="270"/>
      <c r="D373" s="260" t="s">
        <v>177</v>
      </c>
      <c r="E373" s="271" t="s">
        <v>1</v>
      </c>
      <c r="F373" s="272" t="s">
        <v>980</v>
      </c>
      <c r="G373" s="270"/>
      <c r="H373" s="273">
        <v>4.95</v>
      </c>
      <c r="I373" s="274"/>
      <c r="J373" s="270"/>
      <c r="K373" s="270"/>
      <c r="L373" s="275"/>
      <c r="M373" s="276"/>
      <c r="N373" s="277"/>
      <c r="O373" s="277"/>
      <c r="P373" s="277"/>
      <c r="Q373" s="277"/>
      <c r="R373" s="277"/>
      <c r="S373" s="277"/>
      <c r="T373" s="278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79" t="s">
        <v>177</v>
      </c>
      <c r="AU373" s="279" t="s">
        <v>92</v>
      </c>
      <c r="AV373" s="14" t="s">
        <v>92</v>
      </c>
      <c r="AW373" s="14" t="s">
        <v>32</v>
      </c>
      <c r="AX373" s="14" t="s">
        <v>76</v>
      </c>
      <c r="AY373" s="279" t="s">
        <v>168</v>
      </c>
    </row>
    <row r="374" spans="1:51" s="14" customFormat="1" ht="12">
      <c r="A374" s="14"/>
      <c r="B374" s="269"/>
      <c r="C374" s="270"/>
      <c r="D374" s="260" t="s">
        <v>177</v>
      </c>
      <c r="E374" s="271" t="s">
        <v>1</v>
      </c>
      <c r="F374" s="272" t="s">
        <v>981</v>
      </c>
      <c r="G374" s="270"/>
      <c r="H374" s="273">
        <v>4.95</v>
      </c>
      <c r="I374" s="274"/>
      <c r="J374" s="270"/>
      <c r="K374" s="270"/>
      <c r="L374" s="275"/>
      <c r="M374" s="276"/>
      <c r="N374" s="277"/>
      <c r="O374" s="277"/>
      <c r="P374" s="277"/>
      <c r="Q374" s="277"/>
      <c r="R374" s="277"/>
      <c r="S374" s="277"/>
      <c r="T374" s="278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79" t="s">
        <v>177</v>
      </c>
      <c r="AU374" s="279" t="s">
        <v>92</v>
      </c>
      <c r="AV374" s="14" t="s">
        <v>92</v>
      </c>
      <c r="AW374" s="14" t="s">
        <v>32</v>
      </c>
      <c r="AX374" s="14" t="s">
        <v>76</v>
      </c>
      <c r="AY374" s="279" t="s">
        <v>168</v>
      </c>
    </row>
    <row r="375" spans="1:51" s="15" customFormat="1" ht="12">
      <c r="A375" s="15"/>
      <c r="B375" s="280"/>
      <c r="C375" s="281"/>
      <c r="D375" s="260" t="s">
        <v>177</v>
      </c>
      <c r="E375" s="282" t="s">
        <v>1</v>
      </c>
      <c r="F375" s="283" t="s">
        <v>210</v>
      </c>
      <c r="G375" s="281"/>
      <c r="H375" s="284">
        <v>57.42</v>
      </c>
      <c r="I375" s="285"/>
      <c r="J375" s="281"/>
      <c r="K375" s="281"/>
      <c r="L375" s="286"/>
      <c r="M375" s="287"/>
      <c r="N375" s="288"/>
      <c r="O375" s="288"/>
      <c r="P375" s="288"/>
      <c r="Q375" s="288"/>
      <c r="R375" s="288"/>
      <c r="S375" s="288"/>
      <c r="T375" s="289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90" t="s">
        <v>177</v>
      </c>
      <c r="AU375" s="290" t="s">
        <v>92</v>
      </c>
      <c r="AV375" s="15" t="s">
        <v>175</v>
      </c>
      <c r="AW375" s="15" t="s">
        <v>32</v>
      </c>
      <c r="AX375" s="15" t="s">
        <v>84</v>
      </c>
      <c r="AY375" s="290" t="s">
        <v>168</v>
      </c>
    </row>
    <row r="376" spans="1:65" s="2" customFormat="1" ht="21.75" customHeight="1">
      <c r="A376" s="39"/>
      <c r="B376" s="40"/>
      <c r="C376" s="245" t="s">
        <v>222</v>
      </c>
      <c r="D376" s="245" t="s">
        <v>170</v>
      </c>
      <c r="E376" s="246" t="s">
        <v>990</v>
      </c>
      <c r="F376" s="247" t="s">
        <v>991</v>
      </c>
      <c r="G376" s="248" t="s">
        <v>173</v>
      </c>
      <c r="H376" s="249">
        <v>995.83</v>
      </c>
      <c r="I376" s="250"/>
      <c r="J376" s="251">
        <f>ROUND(I376*H376,2)</f>
        <v>0</v>
      </c>
      <c r="K376" s="247" t="s">
        <v>174</v>
      </c>
      <c r="L376" s="45"/>
      <c r="M376" s="252" t="s">
        <v>1</v>
      </c>
      <c r="N376" s="253" t="s">
        <v>42</v>
      </c>
      <c r="O376" s="92"/>
      <c r="P376" s="254">
        <f>O376*H376</f>
        <v>0</v>
      </c>
      <c r="Q376" s="254">
        <v>4E-05</v>
      </c>
      <c r="R376" s="254">
        <f>Q376*H376</f>
        <v>0.039833200000000006</v>
      </c>
      <c r="S376" s="254">
        <v>0</v>
      </c>
      <c r="T376" s="255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56" t="s">
        <v>175</v>
      </c>
      <c r="AT376" s="256" t="s">
        <v>170</v>
      </c>
      <c r="AU376" s="256" t="s">
        <v>92</v>
      </c>
      <c r="AY376" s="18" t="s">
        <v>168</v>
      </c>
      <c r="BE376" s="257">
        <f>IF(N376="základní",J376,0)</f>
        <v>0</v>
      </c>
      <c r="BF376" s="257">
        <f>IF(N376="snížená",J376,0)</f>
        <v>0</v>
      </c>
      <c r="BG376" s="257">
        <f>IF(N376="zákl. přenesená",J376,0)</f>
        <v>0</v>
      </c>
      <c r="BH376" s="257">
        <f>IF(N376="sníž. přenesená",J376,0)</f>
        <v>0</v>
      </c>
      <c r="BI376" s="257">
        <f>IF(N376="nulová",J376,0)</f>
        <v>0</v>
      </c>
      <c r="BJ376" s="18" t="s">
        <v>92</v>
      </c>
      <c r="BK376" s="257">
        <f>ROUND(I376*H376,2)</f>
        <v>0</v>
      </c>
      <c r="BL376" s="18" t="s">
        <v>175</v>
      </c>
      <c r="BM376" s="256" t="s">
        <v>992</v>
      </c>
    </row>
    <row r="377" spans="1:51" s="14" customFormat="1" ht="12">
      <c r="A377" s="14"/>
      <c r="B377" s="269"/>
      <c r="C377" s="270"/>
      <c r="D377" s="260" t="s">
        <v>177</v>
      </c>
      <c r="E377" s="271" t="s">
        <v>1</v>
      </c>
      <c r="F377" s="272" t="s">
        <v>993</v>
      </c>
      <c r="G377" s="270"/>
      <c r="H377" s="273">
        <v>74.45</v>
      </c>
      <c r="I377" s="274"/>
      <c r="J377" s="270"/>
      <c r="K377" s="270"/>
      <c r="L377" s="275"/>
      <c r="M377" s="276"/>
      <c r="N377" s="277"/>
      <c r="O377" s="277"/>
      <c r="P377" s="277"/>
      <c r="Q377" s="277"/>
      <c r="R377" s="277"/>
      <c r="S377" s="277"/>
      <c r="T377" s="278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79" t="s">
        <v>177</v>
      </c>
      <c r="AU377" s="279" t="s">
        <v>92</v>
      </c>
      <c r="AV377" s="14" t="s">
        <v>92</v>
      </c>
      <c r="AW377" s="14" t="s">
        <v>32</v>
      </c>
      <c r="AX377" s="14" t="s">
        <v>76</v>
      </c>
      <c r="AY377" s="279" t="s">
        <v>168</v>
      </c>
    </row>
    <row r="378" spans="1:51" s="14" customFormat="1" ht="12">
      <c r="A378" s="14"/>
      <c r="B378" s="269"/>
      <c r="C378" s="270"/>
      <c r="D378" s="260" t="s">
        <v>177</v>
      </c>
      <c r="E378" s="271" t="s">
        <v>1</v>
      </c>
      <c r="F378" s="272" t="s">
        <v>994</v>
      </c>
      <c r="G378" s="270"/>
      <c r="H378" s="273">
        <v>27.12</v>
      </c>
      <c r="I378" s="274"/>
      <c r="J378" s="270"/>
      <c r="K378" s="270"/>
      <c r="L378" s="275"/>
      <c r="M378" s="276"/>
      <c r="N378" s="277"/>
      <c r="O378" s="277"/>
      <c r="P378" s="277"/>
      <c r="Q378" s="277"/>
      <c r="R378" s="277"/>
      <c r="S378" s="277"/>
      <c r="T378" s="278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79" t="s">
        <v>177</v>
      </c>
      <c r="AU378" s="279" t="s">
        <v>92</v>
      </c>
      <c r="AV378" s="14" t="s">
        <v>92</v>
      </c>
      <c r="AW378" s="14" t="s">
        <v>32</v>
      </c>
      <c r="AX378" s="14" t="s">
        <v>76</v>
      </c>
      <c r="AY378" s="279" t="s">
        <v>168</v>
      </c>
    </row>
    <row r="379" spans="1:51" s="14" customFormat="1" ht="12">
      <c r="A379" s="14"/>
      <c r="B379" s="269"/>
      <c r="C379" s="270"/>
      <c r="D379" s="260" t="s">
        <v>177</v>
      </c>
      <c r="E379" s="271" t="s">
        <v>1</v>
      </c>
      <c r="F379" s="272" t="s">
        <v>995</v>
      </c>
      <c r="G379" s="270"/>
      <c r="H379" s="273">
        <v>52.85</v>
      </c>
      <c r="I379" s="274"/>
      <c r="J379" s="270"/>
      <c r="K379" s="270"/>
      <c r="L379" s="275"/>
      <c r="M379" s="276"/>
      <c r="N379" s="277"/>
      <c r="O379" s="277"/>
      <c r="P379" s="277"/>
      <c r="Q379" s="277"/>
      <c r="R379" s="277"/>
      <c r="S379" s="277"/>
      <c r="T379" s="278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79" t="s">
        <v>177</v>
      </c>
      <c r="AU379" s="279" t="s">
        <v>92</v>
      </c>
      <c r="AV379" s="14" t="s">
        <v>92</v>
      </c>
      <c r="AW379" s="14" t="s">
        <v>32</v>
      </c>
      <c r="AX379" s="14" t="s">
        <v>76</v>
      </c>
      <c r="AY379" s="279" t="s">
        <v>168</v>
      </c>
    </row>
    <row r="380" spans="1:51" s="14" customFormat="1" ht="12">
      <c r="A380" s="14"/>
      <c r="B380" s="269"/>
      <c r="C380" s="270"/>
      <c r="D380" s="260" t="s">
        <v>177</v>
      </c>
      <c r="E380" s="271" t="s">
        <v>1</v>
      </c>
      <c r="F380" s="272" t="s">
        <v>996</v>
      </c>
      <c r="G380" s="270"/>
      <c r="H380" s="273">
        <v>32.21</v>
      </c>
      <c r="I380" s="274"/>
      <c r="J380" s="270"/>
      <c r="K380" s="270"/>
      <c r="L380" s="275"/>
      <c r="M380" s="276"/>
      <c r="N380" s="277"/>
      <c r="O380" s="277"/>
      <c r="P380" s="277"/>
      <c r="Q380" s="277"/>
      <c r="R380" s="277"/>
      <c r="S380" s="277"/>
      <c r="T380" s="278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79" t="s">
        <v>177</v>
      </c>
      <c r="AU380" s="279" t="s">
        <v>92</v>
      </c>
      <c r="AV380" s="14" t="s">
        <v>92</v>
      </c>
      <c r="AW380" s="14" t="s">
        <v>32</v>
      </c>
      <c r="AX380" s="14" t="s">
        <v>76</v>
      </c>
      <c r="AY380" s="279" t="s">
        <v>168</v>
      </c>
    </row>
    <row r="381" spans="1:51" s="14" customFormat="1" ht="12">
      <c r="A381" s="14"/>
      <c r="B381" s="269"/>
      <c r="C381" s="270"/>
      <c r="D381" s="260" t="s">
        <v>177</v>
      </c>
      <c r="E381" s="271" t="s">
        <v>1</v>
      </c>
      <c r="F381" s="272" t="s">
        <v>997</v>
      </c>
      <c r="G381" s="270"/>
      <c r="H381" s="273">
        <v>93.34</v>
      </c>
      <c r="I381" s="274"/>
      <c r="J381" s="270"/>
      <c r="K381" s="270"/>
      <c r="L381" s="275"/>
      <c r="M381" s="276"/>
      <c r="N381" s="277"/>
      <c r="O381" s="277"/>
      <c r="P381" s="277"/>
      <c r="Q381" s="277"/>
      <c r="R381" s="277"/>
      <c r="S381" s="277"/>
      <c r="T381" s="278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79" t="s">
        <v>177</v>
      </c>
      <c r="AU381" s="279" t="s">
        <v>92</v>
      </c>
      <c r="AV381" s="14" t="s">
        <v>92</v>
      </c>
      <c r="AW381" s="14" t="s">
        <v>32</v>
      </c>
      <c r="AX381" s="14" t="s">
        <v>76</v>
      </c>
      <c r="AY381" s="279" t="s">
        <v>168</v>
      </c>
    </row>
    <row r="382" spans="1:51" s="14" customFormat="1" ht="12">
      <c r="A382" s="14"/>
      <c r="B382" s="269"/>
      <c r="C382" s="270"/>
      <c r="D382" s="260" t="s">
        <v>177</v>
      </c>
      <c r="E382" s="271" t="s">
        <v>1</v>
      </c>
      <c r="F382" s="272" t="s">
        <v>998</v>
      </c>
      <c r="G382" s="270"/>
      <c r="H382" s="273">
        <v>77.2</v>
      </c>
      <c r="I382" s="274"/>
      <c r="J382" s="270"/>
      <c r="K382" s="270"/>
      <c r="L382" s="275"/>
      <c r="M382" s="276"/>
      <c r="N382" s="277"/>
      <c r="O382" s="277"/>
      <c r="P382" s="277"/>
      <c r="Q382" s="277"/>
      <c r="R382" s="277"/>
      <c r="S382" s="277"/>
      <c r="T382" s="278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79" t="s">
        <v>177</v>
      </c>
      <c r="AU382" s="279" t="s">
        <v>92</v>
      </c>
      <c r="AV382" s="14" t="s">
        <v>92</v>
      </c>
      <c r="AW382" s="14" t="s">
        <v>32</v>
      </c>
      <c r="AX382" s="14" t="s">
        <v>76</v>
      </c>
      <c r="AY382" s="279" t="s">
        <v>168</v>
      </c>
    </row>
    <row r="383" spans="1:51" s="14" customFormat="1" ht="12">
      <c r="A383" s="14"/>
      <c r="B383" s="269"/>
      <c r="C383" s="270"/>
      <c r="D383" s="260" t="s">
        <v>177</v>
      </c>
      <c r="E383" s="271" t="s">
        <v>1</v>
      </c>
      <c r="F383" s="272" t="s">
        <v>999</v>
      </c>
      <c r="G383" s="270"/>
      <c r="H383" s="273">
        <v>28.33</v>
      </c>
      <c r="I383" s="274"/>
      <c r="J383" s="270"/>
      <c r="K383" s="270"/>
      <c r="L383" s="275"/>
      <c r="M383" s="276"/>
      <c r="N383" s="277"/>
      <c r="O383" s="277"/>
      <c r="P383" s="277"/>
      <c r="Q383" s="277"/>
      <c r="R383" s="277"/>
      <c r="S383" s="277"/>
      <c r="T383" s="278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79" t="s">
        <v>177</v>
      </c>
      <c r="AU383" s="279" t="s">
        <v>92</v>
      </c>
      <c r="AV383" s="14" t="s">
        <v>92</v>
      </c>
      <c r="AW383" s="14" t="s">
        <v>32</v>
      </c>
      <c r="AX383" s="14" t="s">
        <v>76</v>
      </c>
      <c r="AY383" s="279" t="s">
        <v>168</v>
      </c>
    </row>
    <row r="384" spans="1:51" s="14" customFormat="1" ht="12">
      <c r="A384" s="14"/>
      <c r="B384" s="269"/>
      <c r="C384" s="270"/>
      <c r="D384" s="260" t="s">
        <v>177</v>
      </c>
      <c r="E384" s="271" t="s">
        <v>1</v>
      </c>
      <c r="F384" s="272" t="s">
        <v>1000</v>
      </c>
      <c r="G384" s="270"/>
      <c r="H384" s="273">
        <v>55.27</v>
      </c>
      <c r="I384" s="274"/>
      <c r="J384" s="270"/>
      <c r="K384" s="270"/>
      <c r="L384" s="275"/>
      <c r="M384" s="276"/>
      <c r="N384" s="277"/>
      <c r="O384" s="277"/>
      <c r="P384" s="277"/>
      <c r="Q384" s="277"/>
      <c r="R384" s="277"/>
      <c r="S384" s="277"/>
      <c r="T384" s="278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79" t="s">
        <v>177</v>
      </c>
      <c r="AU384" s="279" t="s">
        <v>92</v>
      </c>
      <c r="AV384" s="14" t="s">
        <v>92</v>
      </c>
      <c r="AW384" s="14" t="s">
        <v>32</v>
      </c>
      <c r="AX384" s="14" t="s">
        <v>76</v>
      </c>
      <c r="AY384" s="279" t="s">
        <v>168</v>
      </c>
    </row>
    <row r="385" spans="1:51" s="14" customFormat="1" ht="12">
      <c r="A385" s="14"/>
      <c r="B385" s="269"/>
      <c r="C385" s="270"/>
      <c r="D385" s="260" t="s">
        <v>177</v>
      </c>
      <c r="E385" s="271" t="s">
        <v>1</v>
      </c>
      <c r="F385" s="272" t="s">
        <v>1001</v>
      </c>
      <c r="G385" s="270"/>
      <c r="H385" s="273">
        <v>108.75</v>
      </c>
      <c r="I385" s="274"/>
      <c r="J385" s="270"/>
      <c r="K385" s="270"/>
      <c r="L385" s="275"/>
      <c r="M385" s="276"/>
      <c r="N385" s="277"/>
      <c r="O385" s="277"/>
      <c r="P385" s="277"/>
      <c r="Q385" s="277"/>
      <c r="R385" s="277"/>
      <c r="S385" s="277"/>
      <c r="T385" s="278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79" t="s">
        <v>177</v>
      </c>
      <c r="AU385" s="279" t="s">
        <v>92</v>
      </c>
      <c r="AV385" s="14" t="s">
        <v>92</v>
      </c>
      <c r="AW385" s="14" t="s">
        <v>32</v>
      </c>
      <c r="AX385" s="14" t="s">
        <v>76</v>
      </c>
      <c r="AY385" s="279" t="s">
        <v>168</v>
      </c>
    </row>
    <row r="386" spans="1:51" s="14" customFormat="1" ht="12">
      <c r="A386" s="14"/>
      <c r="B386" s="269"/>
      <c r="C386" s="270"/>
      <c r="D386" s="260" t="s">
        <v>177</v>
      </c>
      <c r="E386" s="271" t="s">
        <v>1</v>
      </c>
      <c r="F386" s="272" t="s">
        <v>1002</v>
      </c>
      <c r="G386" s="270"/>
      <c r="H386" s="273">
        <v>30.98</v>
      </c>
      <c r="I386" s="274"/>
      <c r="J386" s="270"/>
      <c r="K386" s="270"/>
      <c r="L386" s="275"/>
      <c r="M386" s="276"/>
      <c r="N386" s="277"/>
      <c r="O386" s="277"/>
      <c r="P386" s="277"/>
      <c r="Q386" s="277"/>
      <c r="R386" s="277"/>
      <c r="S386" s="277"/>
      <c r="T386" s="278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79" t="s">
        <v>177</v>
      </c>
      <c r="AU386" s="279" t="s">
        <v>92</v>
      </c>
      <c r="AV386" s="14" t="s">
        <v>92</v>
      </c>
      <c r="AW386" s="14" t="s">
        <v>32</v>
      </c>
      <c r="AX386" s="14" t="s">
        <v>76</v>
      </c>
      <c r="AY386" s="279" t="s">
        <v>168</v>
      </c>
    </row>
    <row r="387" spans="1:51" s="14" customFormat="1" ht="12">
      <c r="A387" s="14"/>
      <c r="B387" s="269"/>
      <c r="C387" s="270"/>
      <c r="D387" s="260" t="s">
        <v>177</v>
      </c>
      <c r="E387" s="271" t="s">
        <v>1</v>
      </c>
      <c r="F387" s="272" t="s">
        <v>1003</v>
      </c>
      <c r="G387" s="270"/>
      <c r="H387" s="273">
        <v>55.77</v>
      </c>
      <c r="I387" s="274"/>
      <c r="J387" s="270"/>
      <c r="K387" s="270"/>
      <c r="L387" s="275"/>
      <c r="M387" s="276"/>
      <c r="N387" s="277"/>
      <c r="O387" s="277"/>
      <c r="P387" s="277"/>
      <c r="Q387" s="277"/>
      <c r="R387" s="277"/>
      <c r="S387" s="277"/>
      <c r="T387" s="278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79" t="s">
        <v>177</v>
      </c>
      <c r="AU387" s="279" t="s">
        <v>92</v>
      </c>
      <c r="AV387" s="14" t="s">
        <v>92</v>
      </c>
      <c r="AW387" s="14" t="s">
        <v>32</v>
      </c>
      <c r="AX387" s="14" t="s">
        <v>76</v>
      </c>
      <c r="AY387" s="279" t="s">
        <v>168</v>
      </c>
    </row>
    <row r="388" spans="1:51" s="14" customFormat="1" ht="12">
      <c r="A388" s="14"/>
      <c r="B388" s="269"/>
      <c r="C388" s="270"/>
      <c r="D388" s="260" t="s">
        <v>177</v>
      </c>
      <c r="E388" s="271" t="s">
        <v>1</v>
      </c>
      <c r="F388" s="272" t="s">
        <v>1004</v>
      </c>
      <c r="G388" s="270"/>
      <c r="H388" s="273">
        <v>42.25</v>
      </c>
      <c r="I388" s="274"/>
      <c r="J388" s="270"/>
      <c r="K388" s="270"/>
      <c r="L388" s="275"/>
      <c r="M388" s="276"/>
      <c r="N388" s="277"/>
      <c r="O388" s="277"/>
      <c r="P388" s="277"/>
      <c r="Q388" s="277"/>
      <c r="R388" s="277"/>
      <c r="S388" s="277"/>
      <c r="T388" s="278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79" t="s">
        <v>177</v>
      </c>
      <c r="AU388" s="279" t="s">
        <v>92</v>
      </c>
      <c r="AV388" s="14" t="s">
        <v>92</v>
      </c>
      <c r="AW388" s="14" t="s">
        <v>32</v>
      </c>
      <c r="AX388" s="14" t="s">
        <v>76</v>
      </c>
      <c r="AY388" s="279" t="s">
        <v>168</v>
      </c>
    </row>
    <row r="389" spans="1:51" s="14" customFormat="1" ht="12">
      <c r="A389" s="14"/>
      <c r="B389" s="269"/>
      <c r="C389" s="270"/>
      <c r="D389" s="260" t="s">
        <v>177</v>
      </c>
      <c r="E389" s="271" t="s">
        <v>1</v>
      </c>
      <c r="F389" s="272" t="s">
        <v>1005</v>
      </c>
      <c r="G389" s="270"/>
      <c r="H389" s="273">
        <v>39.61</v>
      </c>
      <c r="I389" s="274"/>
      <c r="J389" s="270"/>
      <c r="K389" s="270"/>
      <c r="L389" s="275"/>
      <c r="M389" s="276"/>
      <c r="N389" s="277"/>
      <c r="O389" s="277"/>
      <c r="P389" s="277"/>
      <c r="Q389" s="277"/>
      <c r="R389" s="277"/>
      <c r="S389" s="277"/>
      <c r="T389" s="278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79" t="s">
        <v>177</v>
      </c>
      <c r="AU389" s="279" t="s">
        <v>92</v>
      </c>
      <c r="AV389" s="14" t="s">
        <v>92</v>
      </c>
      <c r="AW389" s="14" t="s">
        <v>32</v>
      </c>
      <c r="AX389" s="14" t="s">
        <v>76</v>
      </c>
      <c r="AY389" s="279" t="s">
        <v>168</v>
      </c>
    </row>
    <row r="390" spans="1:51" s="14" customFormat="1" ht="12">
      <c r="A390" s="14"/>
      <c r="B390" s="269"/>
      <c r="C390" s="270"/>
      <c r="D390" s="260" t="s">
        <v>177</v>
      </c>
      <c r="E390" s="271" t="s">
        <v>1</v>
      </c>
      <c r="F390" s="272" t="s">
        <v>1006</v>
      </c>
      <c r="G390" s="270"/>
      <c r="H390" s="273">
        <v>46.25</v>
      </c>
      <c r="I390" s="274"/>
      <c r="J390" s="270"/>
      <c r="K390" s="270"/>
      <c r="L390" s="275"/>
      <c r="M390" s="276"/>
      <c r="N390" s="277"/>
      <c r="O390" s="277"/>
      <c r="P390" s="277"/>
      <c r="Q390" s="277"/>
      <c r="R390" s="277"/>
      <c r="S390" s="277"/>
      <c r="T390" s="278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79" t="s">
        <v>177</v>
      </c>
      <c r="AU390" s="279" t="s">
        <v>92</v>
      </c>
      <c r="AV390" s="14" t="s">
        <v>92</v>
      </c>
      <c r="AW390" s="14" t="s">
        <v>32</v>
      </c>
      <c r="AX390" s="14" t="s">
        <v>76</v>
      </c>
      <c r="AY390" s="279" t="s">
        <v>168</v>
      </c>
    </row>
    <row r="391" spans="1:51" s="14" customFormat="1" ht="12">
      <c r="A391" s="14"/>
      <c r="B391" s="269"/>
      <c r="C391" s="270"/>
      <c r="D391" s="260" t="s">
        <v>177</v>
      </c>
      <c r="E391" s="271" t="s">
        <v>1</v>
      </c>
      <c r="F391" s="272" t="s">
        <v>1007</v>
      </c>
      <c r="G391" s="270"/>
      <c r="H391" s="273">
        <v>16.01</v>
      </c>
      <c r="I391" s="274"/>
      <c r="J391" s="270"/>
      <c r="K391" s="270"/>
      <c r="L391" s="275"/>
      <c r="M391" s="276"/>
      <c r="N391" s="277"/>
      <c r="O391" s="277"/>
      <c r="P391" s="277"/>
      <c r="Q391" s="277"/>
      <c r="R391" s="277"/>
      <c r="S391" s="277"/>
      <c r="T391" s="278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79" t="s">
        <v>177</v>
      </c>
      <c r="AU391" s="279" t="s">
        <v>92</v>
      </c>
      <c r="AV391" s="14" t="s">
        <v>92</v>
      </c>
      <c r="AW391" s="14" t="s">
        <v>32</v>
      </c>
      <c r="AX391" s="14" t="s">
        <v>76</v>
      </c>
      <c r="AY391" s="279" t="s">
        <v>168</v>
      </c>
    </row>
    <row r="392" spans="1:51" s="14" customFormat="1" ht="12">
      <c r="A392" s="14"/>
      <c r="B392" s="269"/>
      <c r="C392" s="270"/>
      <c r="D392" s="260" t="s">
        <v>177</v>
      </c>
      <c r="E392" s="271" t="s">
        <v>1</v>
      </c>
      <c r="F392" s="272" t="s">
        <v>1008</v>
      </c>
      <c r="G392" s="270"/>
      <c r="H392" s="273">
        <v>215.44</v>
      </c>
      <c r="I392" s="274"/>
      <c r="J392" s="270"/>
      <c r="K392" s="270"/>
      <c r="L392" s="275"/>
      <c r="M392" s="276"/>
      <c r="N392" s="277"/>
      <c r="O392" s="277"/>
      <c r="P392" s="277"/>
      <c r="Q392" s="277"/>
      <c r="R392" s="277"/>
      <c r="S392" s="277"/>
      <c r="T392" s="278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79" t="s">
        <v>177</v>
      </c>
      <c r="AU392" s="279" t="s">
        <v>92</v>
      </c>
      <c r="AV392" s="14" t="s">
        <v>92</v>
      </c>
      <c r="AW392" s="14" t="s">
        <v>32</v>
      </c>
      <c r="AX392" s="14" t="s">
        <v>76</v>
      </c>
      <c r="AY392" s="279" t="s">
        <v>168</v>
      </c>
    </row>
    <row r="393" spans="1:51" s="15" customFormat="1" ht="12">
      <c r="A393" s="15"/>
      <c r="B393" s="280"/>
      <c r="C393" s="281"/>
      <c r="D393" s="260" t="s">
        <v>177</v>
      </c>
      <c r="E393" s="282" t="s">
        <v>1</v>
      </c>
      <c r="F393" s="283" t="s">
        <v>210</v>
      </c>
      <c r="G393" s="281"/>
      <c r="H393" s="284">
        <v>995.83</v>
      </c>
      <c r="I393" s="285"/>
      <c r="J393" s="281"/>
      <c r="K393" s="281"/>
      <c r="L393" s="286"/>
      <c r="M393" s="287"/>
      <c r="N393" s="288"/>
      <c r="O393" s="288"/>
      <c r="P393" s="288"/>
      <c r="Q393" s="288"/>
      <c r="R393" s="288"/>
      <c r="S393" s="288"/>
      <c r="T393" s="289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90" t="s">
        <v>177</v>
      </c>
      <c r="AU393" s="290" t="s">
        <v>92</v>
      </c>
      <c r="AV393" s="15" t="s">
        <v>175</v>
      </c>
      <c r="AW393" s="15" t="s">
        <v>32</v>
      </c>
      <c r="AX393" s="15" t="s">
        <v>84</v>
      </c>
      <c r="AY393" s="290" t="s">
        <v>168</v>
      </c>
    </row>
    <row r="394" spans="1:63" s="12" customFormat="1" ht="22.8" customHeight="1">
      <c r="A394" s="12"/>
      <c r="B394" s="229"/>
      <c r="C394" s="230"/>
      <c r="D394" s="231" t="s">
        <v>75</v>
      </c>
      <c r="E394" s="243" t="s">
        <v>527</v>
      </c>
      <c r="F394" s="243" t="s">
        <v>528</v>
      </c>
      <c r="G394" s="230"/>
      <c r="H394" s="230"/>
      <c r="I394" s="233"/>
      <c r="J394" s="244">
        <f>BK394</f>
        <v>0</v>
      </c>
      <c r="K394" s="230"/>
      <c r="L394" s="235"/>
      <c r="M394" s="236"/>
      <c r="N394" s="237"/>
      <c r="O394" s="237"/>
      <c r="P394" s="238">
        <f>SUM(P395:P399)</f>
        <v>0</v>
      </c>
      <c r="Q394" s="237"/>
      <c r="R394" s="238">
        <f>SUM(R395:R399)</f>
        <v>0</v>
      </c>
      <c r="S394" s="237"/>
      <c r="T394" s="239">
        <f>SUM(T395:T399)</f>
        <v>0</v>
      </c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R394" s="240" t="s">
        <v>84</v>
      </c>
      <c r="AT394" s="241" t="s">
        <v>75</v>
      </c>
      <c r="AU394" s="241" t="s">
        <v>84</v>
      </c>
      <c r="AY394" s="240" t="s">
        <v>168</v>
      </c>
      <c r="BK394" s="242">
        <f>SUM(BK395:BK399)</f>
        <v>0</v>
      </c>
    </row>
    <row r="395" spans="1:65" s="2" customFormat="1" ht="21.75" customHeight="1">
      <c r="A395" s="39"/>
      <c r="B395" s="40"/>
      <c r="C395" s="245" t="s">
        <v>227</v>
      </c>
      <c r="D395" s="245" t="s">
        <v>170</v>
      </c>
      <c r="E395" s="246" t="s">
        <v>1009</v>
      </c>
      <c r="F395" s="247" t="s">
        <v>1010</v>
      </c>
      <c r="G395" s="248" t="s">
        <v>201</v>
      </c>
      <c r="H395" s="249">
        <v>8.137</v>
      </c>
      <c r="I395" s="250"/>
      <c r="J395" s="251">
        <f>ROUND(I395*H395,2)</f>
        <v>0</v>
      </c>
      <c r="K395" s="247" t="s">
        <v>174</v>
      </c>
      <c r="L395" s="45"/>
      <c r="M395" s="252" t="s">
        <v>1</v>
      </c>
      <c r="N395" s="253" t="s">
        <v>42</v>
      </c>
      <c r="O395" s="92"/>
      <c r="P395" s="254">
        <f>O395*H395</f>
        <v>0</v>
      </c>
      <c r="Q395" s="254">
        <v>0</v>
      </c>
      <c r="R395" s="254">
        <f>Q395*H395</f>
        <v>0</v>
      </c>
      <c r="S395" s="254">
        <v>0</v>
      </c>
      <c r="T395" s="255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56" t="s">
        <v>175</v>
      </c>
      <c r="AT395" s="256" t="s">
        <v>170</v>
      </c>
      <c r="AU395" s="256" t="s">
        <v>92</v>
      </c>
      <c r="AY395" s="18" t="s">
        <v>168</v>
      </c>
      <c r="BE395" s="257">
        <f>IF(N395="základní",J395,0)</f>
        <v>0</v>
      </c>
      <c r="BF395" s="257">
        <f>IF(N395="snížená",J395,0)</f>
        <v>0</v>
      </c>
      <c r="BG395" s="257">
        <f>IF(N395="zákl. přenesená",J395,0)</f>
        <v>0</v>
      </c>
      <c r="BH395" s="257">
        <f>IF(N395="sníž. přenesená",J395,0)</f>
        <v>0</v>
      </c>
      <c r="BI395" s="257">
        <f>IF(N395="nulová",J395,0)</f>
        <v>0</v>
      </c>
      <c r="BJ395" s="18" t="s">
        <v>92</v>
      </c>
      <c r="BK395" s="257">
        <f>ROUND(I395*H395,2)</f>
        <v>0</v>
      </c>
      <c r="BL395" s="18" t="s">
        <v>175</v>
      </c>
      <c r="BM395" s="256" t="s">
        <v>1011</v>
      </c>
    </row>
    <row r="396" spans="1:65" s="2" customFormat="1" ht="21.75" customHeight="1">
      <c r="A396" s="39"/>
      <c r="B396" s="40"/>
      <c r="C396" s="245" t="s">
        <v>231</v>
      </c>
      <c r="D396" s="245" t="s">
        <v>170</v>
      </c>
      <c r="E396" s="246" t="s">
        <v>530</v>
      </c>
      <c r="F396" s="247" t="s">
        <v>531</v>
      </c>
      <c r="G396" s="248" t="s">
        <v>201</v>
      </c>
      <c r="H396" s="249">
        <v>8.137</v>
      </c>
      <c r="I396" s="250"/>
      <c r="J396" s="251">
        <f>ROUND(I396*H396,2)</f>
        <v>0</v>
      </c>
      <c r="K396" s="247" t="s">
        <v>174</v>
      </c>
      <c r="L396" s="45"/>
      <c r="M396" s="252" t="s">
        <v>1</v>
      </c>
      <c r="N396" s="253" t="s">
        <v>42</v>
      </c>
      <c r="O396" s="92"/>
      <c r="P396" s="254">
        <f>O396*H396</f>
        <v>0</v>
      </c>
      <c r="Q396" s="254">
        <v>0</v>
      </c>
      <c r="R396" s="254">
        <f>Q396*H396</f>
        <v>0</v>
      </c>
      <c r="S396" s="254">
        <v>0</v>
      </c>
      <c r="T396" s="255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56" t="s">
        <v>175</v>
      </c>
      <c r="AT396" s="256" t="s">
        <v>170</v>
      </c>
      <c r="AU396" s="256" t="s">
        <v>92</v>
      </c>
      <c r="AY396" s="18" t="s">
        <v>168</v>
      </c>
      <c r="BE396" s="257">
        <f>IF(N396="základní",J396,0)</f>
        <v>0</v>
      </c>
      <c r="BF396" s="257">
        <f>IF(N396="snížená",J396,0)</f>
        <v>0</v>
      </c>
      <c r="BG396" s="257">
        <f>IF(N396="zákl. přenesená",J396,0)</f>
        <v>0</v>
      </c>
      <c r="BH396" s="257">
        <f>IF(N396="sníž. přenesená",J396,0)</f>
        <v>0</v>
      </c>
      <c r="BI396" s="257">
        <f>IF(N396="nulová",J396,0)</f>
        <v>0</v>
      </c>
      <c r="BJ396" s="18" t="s">
        <v>92</v>
      </c>
      <c r="BK396" s="257">
        <f>ROUND(I396*H396,2)</f>
        <v>0</v>
      </c>
      <c r="BL396" s="18" t="s">
        <v>175</v>
      </c>
      <c r="BM396" s="256" t="s">
        <v>1012</v>
      </c>
    </row>
    <row r="397" spans="1:65" s="2" customFormat="1" ht="21.75" customHeight="1">
      <c r="A397" s="39"/>
      <c r="B397" s="40"/>
      <c r="C397" s="245" t="s">
        <v>238</v>
      </c>
      <c r="D397" s="245" t="s">
        <v>170</v>
      </c>
      <c r="E397" s="246" t="s">
        <v>534</v>
      </c>
      <c r="F397" s="247" t="s">
        <v>535</v>
      </c>
      <c r="G397" s="248" t="s">
        <v>201</v>
      </c>
      <c r="H397" s="249">
        <v>113.918</v>
      </c>
      <c r="I397" s="250"/>
      <c r="J397" s="251">
        <f>ROUND(I397*H397,2)</f>
        <v>0</v>
      </c>
      <c r="K397" s="247" t="s">
        <v>174</v>
      </c>
      <c r="L397" s="45"/>
      <c r="M397" s="252" t="s">
        <v>1</v>
      </c>
      <c r="N397" s="253" t="s">
        <v>42</v>
      </c>
      <c r="O397" s="92"/>
      <c r="P397" s="254">
        <f>O397*H397</f>
        <v>0</v>
      </c>
      <c r="Q397" s="254">
        <v>0</v>
      </c>
      <c r="R397" s="254">
        <f>Q397*H397</f>
        <v>0</v>
      </c>
      <c r="S397" s="254">
        <v>0</v>
      </c>
      <c r="T397" s="255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56" t="s">
        <v>175</v>
      </c>
      <c r="AT397" s="256" t="s">
        <v>170</v>
      </c>
      <c r="AU397" s="256" t="s">
        <v>92</v>
      </c>
      <c r="AY397" s="18" t="s">
        <v>168</v>
      </c>
      <c r="BE397" s="257">
        <f>IF(N397="základní",J397,0)</f>
        <v>0</v>
      </c>
      <c r="BF397" s="257">
        <f>IF(N397="snížená",J397,0)</f>
        <v>0</v>
      </c>
      <c r="BG397" s="257">
        <f>IF(N397="zákl. přenesená",J397,0)</f>
        <v>0</v>
      </c>
      <c r="BH397" s="257">
        <f>IF(N397="sníž. přenesená",J397,0)</f>
        <v>0</v>
      </c>
      <c r="BI397" s="257">
        <f>IF(N397="nulová",J397,0)</f>
        <v>0</v>
      </c>
      <c r="BJ397" s="18" t="s">
        <v>92</v>
      </c>
      <c r="BK397" s="257">
        <f>ROUND(I397*H397,2)</f>
        <v>0</v>
      </c>
      <c r="BL397" s="18" t="s">
        <v>175</v>
      </c>
      <c r="BM397" s="256" t="s">
        <v>1013</v>
      </c>
    </row>
    <row r="398" spans="1:51" s="14" customFormat="1" ht="12">
      <c r="A398" s="14"/>
      <c r="B398" s="269"/>
      <c r="C398" s="270"/>
      <c r="D398" s="260" t="s">
        <v>177</v>
      </c>
      <c r="E398" s="270"/>
      <c r="F398" s="272" t="s">
        <v>1014</v>
      </c>
      <c r="G398" s="270"/>
      <c r="H398" s="273">
        <v>113.918</v>
      </c>
      <c r="I398" s="274"/>
      <c r="J398" s="270"/>
      <c r="K398" s="270"/>
      <c r="L398" s="275"/>
      <c r="M398" s="276"/>
      <c r="N398" s="277"/>
      <c r="O398" s="277"/>
      <c r="P398" s="277"/>
      <c r="Q398" s="277"/>
      <c r="R398" s="277"/>
      <c r="S398" s="277"/>
      <c r="T398" s="278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79" t="s">
        <v>177</v>
      </c>
      <c r="AU398" s="279" t="s">
        <v>92</v>
      </c>
      <c r="AV398" s="14" t="s">
        <v>92</v>
      </c>
      <c r="AW398" s="14" t="s">
        <v>4</v>
      </c>
      <c r="AX398" s="14" t="s">
        <v>84</v>
      </c>
      <c r="AY398" s="279" t="s">
        <v>168</v>
      </c>
    </row>
    <row r="399" spans="1:65" s="2" customFormat="1" ht="21.75" customHeight="1">
      <c r="A399" s="39"/>
      <c r="B399" s="40"/>
      <c r="C399" s="245" t="s">
        <v>243</v>
      </c>
      <c r="D399" s="245" t="s">
        <v>170</v>
      </c>
      <c r="E399" s="246" t="s">
        <v>539</v>
      </c>
      <c r="F399" s="247" t="s">
        <v>540</v>
      </c>
      <c r="G399" s="248" t="s">
        <v>201</v>
      </c>
      <c r="H399" s="249">
        <v>8.137</v>
      </c>
      <c r="I399" s="250"/>
      <c r="J399" s="251">
        <f>ROUND(I399*H399,2)</f>
        <v>0</v>
      </c>
      <c r="K399" s="247" t="s">
        <v>174</v>
      </c>
      <c r="L399" s="45"/>
      <c r="M399" s="252" t="s">
        <v>1</v>
      </c>
      <c r="N399" s="253" t="s">
        <v>42</v>
      </c>
      <c r="O399" s="92"/>
      <c r="P399" s="254">
        <f>O399*H399</f>
        <v>0</v>
      </c>
      <c r="Q399" s="254">
        <v>0</v>
      </c>
      <c r="R399" s="254">
        <f>Q399*H399</f>
        <v>0</v>
      </c>
      <c r="S399" s="254">
        <v>0</v>
      </c>
      <c r="T399" s="255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56" t="s">
        <v>175</v>
      </c>
      <c r="AT399" s="256" t="s">
        <v>170</v>
      </c>
      <c r="AU399" s="256" t="s">
        <v>92</v>
      </c>
      <c r="AY399" s="18" t="s">
        <v>168</v>
      </c>
      <c r="BE399" s="257">
        <f>IF(N399="základní",J399,0)</f>
        <v>0</v>
      </c>
      <c r="BF399" s="257">
        <f>IF(N399="snížená",J399,0)</f>
        <v>0</v>
      </c>
      <c r="BG399" s="257">
        <f>IF(N399="zákl. přenesená",J399,0)</f>
        <v>0</v>
      </c>
      <c r="BH399" s="257">
        <f>IF(N399="sníž. přenesená",J399,0)</f>
        <v>0</v>
      </c>
      <c r="BI399" s="257">
        <f>IF(N399="nulová",J399,0)</f>
        <v>0</v>
      </c>
      <c r="BJ399" s="18" t="s">
        <v>92</v>
      </c>
      <c r="BK399" s="257">
        <f>ROUND(I399*H399,2)</f>
        <v>0</v>
      </c>
      <c r="BL399" s="18" t="s">
        <v>175</v>
      </c>
      <c r="BM399" s="256" t="s">
        <v>1015</v>
      </c>
    </row>
    <row r="400" spans="1:63" s="12" customFormat="1" ht="22.8" customHeight="1">
      <c r="A400" s="12"/>
      <c r="B400" s="229"/>
      <c r="C400" s="230"/>
      <c r="D400" s="231" t="s">
        <v>75</v>
      </c>
      <c r="E400" s="243" t="s">
        <v>542</v>
      </c>
      <c r="F400" s="243" t="s">
        <v>543</v>
      </c>
      <c r="G400" s="230"/>
      <c r="H400" s="230"/>
      <c r="I400" s="233"/>
      <c r="J400" s="244">
        <f>BK400</f>
        <v>0</v>
      </c>
      <c r="K400" s="230"/>
      <c r="L400" s="235"/>
      <c r="M400" s="236"/>
      <c r="N400" s="237"/>
      <c r="O400" s="237"/>
      <c r="P400" s="238">
        <f>P401</f>
        <v>0</v>
      </c>
      <c r="Q400" s="237"/>
      <c r="R400" s="238">
        <f>R401</f>
        <v>0</v>
      </c>
      <c r="S400" s="237"/>
      <c r="T400" s="239">
        <f>T401</f>
        <v>0</v>
      </c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R400" s="240" t="s">
        <v>84</v>
      </c>
      <c r="AT400" s="241" t="s">
        <v>75</v>
      </c>
      <c r="AU400" s="241" t="s">
        <v>84</v>
      </c>
      <c r="AY400" s="240" t="s">
        <v>168</v>
      </c>
      <c r="BK400" s="242">
        <f>BK401</f>
        <v>0</v>
      </c>
    </row>
    <row r="401" spans="1:65" s="2" customFormat="1" ht="16.5" customHeight="1">
      <c r="A401" s="39"/>
      <c r="B401" s="40"/>
      <c r="C401" s="245" t="s">
        <v>8</v>
      </c>
      <c r="D401" s="245" t="s">
        <v>170</v>
      </c>
      <c r="E401" s="246" t="s">
        <v>545</v>
      </c>
      <c r="F401" s="247" t="s">
        <v>546</v>
      </c>
      <c r="G401" s="248" t="s">
        <v>201</v>
      </c>
      <c r="H401" s="249">
        <v>105.608</v>
      </c>
      <c r="I401" s="250"/>
      <c r="J401" s="251">
        <f>ROUND(I401*H401,2)</f>
        <v>0</v>
      </c>
      <c r="K401" s="247" t="s">
        <v>174</v>
      </c>
      <c r="L401" s="45"/>
      <c r="M401" s="252" t="s">
        <v>1</v>
      </c>
      <c r="N401" s="253" t="s">
        <v>42</v>
      </c>
      <c r="O401" s="92"/>
      <c r="P401" s="254">
        <f>O401*H401</f>
        <v>0</v>
      </c>
      <c r="Q401" s="254">
        <v>0</v>
      </c>
      <c r="R401" s="254">
        <f>Q401*H401</f>
        <v>0</v>
      </c>
      <c r="S401" s="254">
        <v>0</v>
      </c>
      <c r="T401" s="255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56" t="s">
        <v>175</v>
      </c>
      <c r="AT401" s="256" t="s">
        <v>170</v>
      </c>
      <c r="AU401" s="256" t="s">
        <v>92</v>
      </c>
      <c r="AY401" s="18" t="s">
        <v>168</v>
      </c>
      <c r="BE401" s="257">
        <f>IF(N401="základní",J401,0)</f>
        <v>0</v>
      </c>
      <c r="BF401" s="257">
        <f>IF(N401="snížená",J401,0)</f>
        <v>0</v>
      </c>
      <c r="BG401" s="257">
        <f>IF(N401="zákl. přenesená",J401,0)</f>
        <v>0</v>
      </c>
      <c r="BH401" s="257">
        <f>IF(N401="sníž. přenesená",J401,0)</f>
        <v>0</v>
      </c>
      <c r="BI401" s="257">
        <f>IF(N401="nulová",J401,0)</f>
        <v>0</v>
      </c>
      <c r="BJ401" s="18" t="s">
        <v>92</v>
      </c>
      <c r="BK401" s="257">
        <f>ROUND(I401*H401,2)</f>
        <v>0</v>
      </c>
      <c r="BL401" s="18" t="s">
        <v>175</v>
      </c>
      <c r="BM401" s="256" t="s">
        <v>1016</v>
      </c>
    </row>
    <row r="402" spans="1:63" s="12" customFormat="1" ht="25.9" customHeight="1">
      <c r="A402" s="12"/>
      <c r="B402" s="229"/>
      <c r="C402" s="230"/>
      <c r="D402" s="231" t="s">
        <v>75</v>
      </c>
      <c r="E402" s="232" t="s">
        <v>548</v>
      </c>
      <c r="F402" s="232" t="s">
        <v>549</v>
      </c>
      <c r="G402" s="230"/>
      <c r="H402" s="230"/>
      <c r="I402" s="233"/>
      <c r="J402" s="234">
        <f>BK402</f>
        <v>0</v>
      </c>
      <c r="K402" s="230"/>
      <c r="L402" s="235"/>
      <c r="M402" s="236"/>
      <c r="N402" s="237"/>
      <c r="O402" s="237"/>
      <c r="P402" s="238">
        <f>P403+P484+P487+P491+P510+P513+P516+P531+P548+P633+P672+P785+P828+P860</f>
        <v>0</v>
      </c>
      <c r="Q402" s="237"/>
      <c r="R402" s="238">
        <f>R403+R484+R487+R491+R510+R513+R516+R531+R548+R633+R672+R785+R828+R860</f>
        <v>21.21470184</v>
      </c>
      <c r="S402" s="237"/>
      <c r="T402" s="239">
        <f>T403+T484+T487+T491+T510+T513+T516+T531+T548+T633+T672+T785+T828+T860</f>
        <v>8.13657114</v>
      </c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R402" s="240" t="s">
        <v>92</v>
      </c>
      <c r="AT402" s="241" t="s">
        <v>75</v>
      </c>
      <c r="AU402" s="241" t="s">
        <v>76</v>
      </c>
      <c r="AY402" s="240" t="s">
        <v>168</v>
      </c>
      <c r="BK402" s="242">
        <f>BK403+BK484+BK487+BK491+BK510+BK513+BK516+BK531+BK548+BK633+BK672+BK785+BK828+BK860</f>
        <v>0</v>
      </c>
    </row>
    <row r="403" spans="1:63" s="12" customFormat="1" ht="22.8" customHeight="1">
      <c r="A403" s="12"/>
      <c r="B403" s="229"/>
      <c r="C403" s="230"/>
      <c r="D403" s="231" t="s">
        <v>75</v>
      </c>
      <c r="E403" s="243" t="s">
        <v>550</v>
      </c>
      <c r="F403" s="243" t="s">
        <v>551</v>
      </c>
      <c r="G403" s="230"/>
      <c r="H403" s="230"/>
      <c r="I403" s="233"/>
      <c r="J403" s="244">
        <f>BK403</f>
        <v>0</v>
      </c>
      <c r="K403" s="230"/>
      <c r="L403" s="235"/>
      <c r="M403" s="236"/>
      <c r="N403" s="237"/>
      <c r="O403" s="237"/>
      <c r="P403" s="238">
        <f>SUM(P404:P483)</f>
        <v>0</v>
      </c>
      <c r="Q403" s="237"/>
      <c r="R403" s="238">
        <f>SUM(R404:R483)</f>
        <v>3.1072515000000003</v>
      </c>
      <c r="S403" s="237"/>
      <c r="T403" s="239">
        <f>SUM(T404:T483)</f>
        <v>0</v>
      </c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R403" s="240" t="s">
        <v>92</v>
      </c>
      <c r="AT403" s="241" t="s">
        <v>75</v>
      </c>
      <c r="AU403" s="241" t="s">
        <v>84</v>
      </c>
      <c r="AY403" s="240" t="s">
        <v>168</v>
      </c>
      <c r="BK403" s="242">
        <f>SUM(BK404:BK483)</f>
        <v>0</v>
      </c>
    </row>
    <row r="404" spans="1:65" s="2" customFormat="1" ht="21.75" customHeight="1">
      <c r="A404" s="39"/>
      <c r="B404" s="40"/>
      <c r="C404" s="245" t="s">
        <v>266</v>
      </c>
      <c r="D404" s="245" t="s">
        <v>170</v>
      </c>
      <c r="E404" s="246" t="s">
        <v>1017</v>
      </c>
      <c r="F404" s="247" t="s">
        <v>1018</v>
      </c>
      <c r="G404" s="248" t="s">
        <v>173</v>
      </c>
      <c r="H404" s="249">
        <v>428.967</v>
      </c>
      <c r="I404" s="250"/>
      <c r="J404" s="251">
        <f>ROUND(I404*H404,2)</f>
        <v>0</v>
      </c>
      <c r="K404" s="247" t="s">
        <v>174</v>
      </c>
      <c r="L404" s="45"/>
      <c r="M404" s="252" t="s">
        <v>1</v>
      </c>
      <c r="N404" s="253" t="s">
        <v>42</v>
      </c>
      <c r="O404" s="92"/>
      <c r="P404" s="254">
        <f>O404*H404</f>
        <v>0</v>
      </c>
      <c r="Q404" s="254">
        <v>0.006</v>
      </c>
      <c r="R404" s="254">
        <f>Q404*H404</f>
        <v>2.573802</v>
      </c>
      <c r="S404" s="254">
        <v>0</v>
      </c>
      <c r="T404" s="255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56" t="s">
        <v>266</v>
      </c>
      <c r="AT404" s="256" t="s">
        <v>170</v>
      </c>
      <c r="AU404" s="256" t="s">
        <v>92</v>
      </c>
      <c r="AY404" s="18" t="s">
        <v>168</v>
      </c>
      <c r="BE404" s="257">
        <f>IF(N404="základní",J404,0)</f>
        <v>0</v>
      </c>
      <c r="BF404" s="257">
        <f>IF(N404="snížená",J404,0)</f>
        <v>0</v>
      </c>
      <c r="BG404" s="257">
        <f>IF(N404="zákl. přenesená",J404,0)</f>
        <v>0</v>
      </c>
      <c r="BH404" s="257">
        <f>IF(N404="sníž. přenesená",J404,0)</f>
        <v>0</v>
      </c>
      <c r="BI404" s="257">
        <f>IF(N404="nulová",J404,0)</f>
        <v>0</v>
      </c>
      <c r="BJ404" s="18" t="s">
        <v>92</v>
      </c>
      <c r="BK404" s="257">
        <f>ROUND(I404*H404,2)</f>
        <v>0</v>
      </c>
      <c r="BL404" s="18" t="s">
        <v>266</v>
      </c>
      <c r="BM404" s="256" t="s">
        <v>1019</v>
      </c>
    </row>
    <row r="405" spans="1:51" s="13" customFormat="1" ht="12">
      <c r="A405" s="13"/>
      <c r="B405" s="258"/>
      <c r="C405" s="259"/>
      <c r="D405" s="260" t="s">
        <v>177</v>
      </c>
      <c r="E405" s="261" t="s">
        <v>1</v>
      </c>
      <c r="F405" s="262" t="s">
        <v>969</v>
      </c>
      <c r="G405" s="259"/>
      <c r="H405" s="261" t="s">
        <v>1</v>
      </c>
      <c r="I405" s="263"/>
      <c r="J405" s="259"/>
      <c r="K405" s="259"/>
      <c r="L405" s="264"/>
      <c r="M405" s="265"/>
      <c r="N405" s="266"/>
      <c r="O405" s="266"/>
      <c r="P405" s="266"/>
      <c r="Q405" s="266"/>
      <c r="R405" s="266"/>
      <c r="S405" s="266"/>
      <c r="T405" s="267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68" t="s">
        <v>177</v>
      </c>
      <c r="AU405" s="268" t="s">
        <v>92</v>
      </c>
      <c r="AV405" s="13" t="s">
        <v>84</v>
      </c>
      <c r="AW405" s="13" t="s">
        <v>32</v>
      </c>
      <c r="AX405" s="13" t="s">
        <v>76</v>
      </c>
      <c r="AY405" s="268" t="s">
        <v>168</v>
      </c>
    </row>
    <row r="406" spans="1:51" s="14" customFormat="1" ht="12">
      <c r="A406" s="14"/>
      <c r="B406" s="269"/>
      <c r="C406" s="270"/>
      <c r="D406" s="260" t="s">
        <v>177</v>
      </c>
      <c r="E406" s="271" t="s">
        <v>1</v>
      </c>
      <c r="F406" s="272" t="s">
        <v>970</v>
      </c>
      <c r="G406" s="270"/>
      <c r="H406" s="273">
        <v>4.61</v>
      </c>
      <c r="I406" s="274"/>
      <c r="J406" s="270"/>
      <c r="K406" s="270"/>
      <c r="L406" s="275"/>
      <c r="M406" s="276"/>
      <c r="N406" s="277"/>
      <c r="O406" s="277"/>
      <c r="P406" s="277"/>
      <c r="Q406" s="277"/>
      <c r="R406" s="277"/>
      <c r="S406" s="277"/>
      <c r="T406" s="278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79" t="s">
        <v>177</v>
      </c>
      <c r="AU406" s="279" t="s">
        <v>92</v>
      </c>
      <c r="AV406" s="14" t="s">
        <v>92</v>
      </c>
      <c r="AW406" s="14" t="s">
        <v>32</v>
      </c>
      <c r="AX406" s="14" t="s">
        <v>76</v>
      </c>
      <c r="AY406" s="279" t="s">
        <v>168</v>
      </c>
    </row>
    <row r="407" spans="1:51" s="14" customFormat="1" ht="12">
      <c r="A407" s="14"/>
      <c r="B407" s="269"/>
      <c r="C407" s="270"/>
      <c r="D407" s="260" t="s">
        <v>177</v>
      </c>
      <c r="E407" s="271" t="s">
        <v>1</v>
      </c>
      <c r="F407" s="272" t="s">
        <v>971</v>
      </c>
      <c r="G407" s="270"/>
      <c r="H407" s="273">
        <v>4.39</v>
      </c>
      <c r="I407" s="274"/>
      <c r="J407" s="270"/>
      <c r="K407" s="270"/>
      <c r="L407" s="275"/>
      <c r="M407" s="276"/>
      <c r="N407" s="277"/>
      <c r="O407" s="277"/>
      <c r="P407" s="277"/>
      <c r="Q407" s="277"/>
      <c r="R407" s="277"/>
      <c r="S407" s="277"/>
      <c r="T407" s="278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79" t="s">
        <v>177</v>
      </c>
      <c r="AU407" s="279" t="s">
        <v>92</v>
      </c>
      <c r="AV407" s="14" t="s">
        <v>92</v>
      </c>
      <c r="AW407" s="14" t="s">
        <v>32</v>
      </c>
      <c r="AX407" s="14" t="s">
        <v>76</v>
      </c>
      <c r="AY407" s="279" t="s">
        <v>168</v>
      </c>
    </row>
    <row r="408" spans="1:51" s="14" customFormat="1" ht="12">
      <c r="A408" s="14"/>
      <c r="B408" s="269"/>
      <c r="C408" s="270"/>
      <c r="D408" s="260" t="s">
        <v>177</v>
      </c>
      <c r="E408" s="271" t="s">
        <v>1</v>
      </c>
      <c r="F408" s="272" t="s">
        <v>972</v>
      </c>
      <c r="G408" s="270"/>
      <c r="H408" s="273">
        <v>4.5</v>
      </c>
      <c r="I408" s="274"/>
      <c r="J408" s="270"/>
      <c r="K408" s="270"/>
      <c r="L408" s="275"/>
      <c r="M408" s="276"/>
      <c r="N408" s="277"/>
      <c r="O408" s="277"/>
      <c r="P408" s="277"/>
      <c r="Q408" s="277"/>
      <c r="R408" s="277"/>
      <c r="S408" s="277"/>
      <c r="T408" s="278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79" t="s">
        <v>177</v>
      </c>
      <c r="AU408" s="279" t="s">
        <v>92</v>
      </c>
      <c r="AV408" s="14" t="s">
        <v>92</v>
      </c>
      <c r="AW408" s="14" t="s">
        <v>32</v>
      </c>
      <c r="AX408" s="14" t="s">
        <v>76</v>
      </c>
      <c r="AY408" s="279" t="s">
        <v>168</v>
      </c>
    </row>
    <row r="409" spans="1:51" s="14" customFormat="1" ht="12">
      <c r="A409" s="14"/>
      <c r="B409" s="269"/>
      <c r="C409" s="270"/>
      <c r="D409" s="260" t="s">
        <v>177</v>
      </c>
      <c r="E409" s="271" t="s">
        <v>1</v>
      </c>
      <c r="F409" s="272" t="s">
        <v>973</v>
      </c>
      <c r="G409" s="270"/>
      <c r="H409" s="273">
        <v>4.46</v>
      </c>
      <c r="I409" s="274"/>
      <c r="J409" s="270"/>
      <c r="K409" s="270"/>
      <c r="L409" s="275"/>
      <c r="M409" s="276"/>
      <c r="N409" s="277"/>
      <c r="O409" s="277"/>
      <c r="P409" s="277"/>
      <c r="Q409" s="277"/>
      <c r="R409" s="277"/>
      <c r="S409" s="277"/>
      <c r="T409" s="278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79" t="s">
        <v>177</v>
      </c>
      <c r="AU409" s="279" t="s">
        <v>92</v>
      </c>
      <c r="AV409" s="14" t="s">
        <v>92</v>
      </c>
      <c r="AW409" s="14" t="s">
        <v>32</v>
      </c>
      <c r="AX409" s="14" t="s">
        <v>76</v>
      </c>
      <c r="AY409" s="279" t="s">
        <v>168</v>
      </c>
    </row>
    <row r="410" spans="1:51" s="14" customFormat="1" ht="12">
      <c r="A410" s="14"/>
      <c r="B410" s="269"/>
      <c r="C410" s="270"/>
      <c r="D410" s="260" t="s">
        <v>177</v>
      </c>
      <c r="E410" s="271" t="s">
        <v>1</v>
      </c>
      <c r="F410" s="272" t="s">
        <v>974</v>
      </c>
      <c r="G410" s="270"/>
      <c r="H410" s="273">
        <v>5.06</v>
      </c>
      <c r="I410" s="274"/>
      <c r="J410" s="270"/>
      <c r="K410" s="270"/>
      <c r="L410" s="275"/>
      <c r="M410" s="276"/>
      <c r="N410" s="277"/>
      <c r="O410" s="277"/>
      <c r="P410" s="277"/>
      <c r="Q410" s="277"/>
      <c r="R410" s="277"/>
      <c r="S410" s="277"/>
      <c r="T410" s="278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79" t="s">
        <v>177</v>
      </c>
      <c r="AU410" s="279" t="s">
        <v>92</v>
      </c>
      <c r="AV410" s="14" t="s">
        <v>92</v>
      </c>
      <c r="AW410" s="14" t="s">
        <v>32</v>
      </c>
      <c r="AX410" s="14" t="s">
        <v>76</v>
      </c>
      <c r="AY410" s="279" t="s">
        <v>168</v>
      </c>
    </row>
    <row r="411" spans="1:51" s="14" customFormat="1" ht="12">
      <c r="A411" s="14"/>
      <c r="B411" s="269"/>
      <c r="C411" s="270"/>
      <c r="D411" s="260" t="s">
        <v>177</v>
      </c>
      <c r="E411" s="271" t="s">
        <v>1</v>
      </c>
      <c r="F411" s="272" t="s">
        <v>975</v>
      </c>
      <c r="G411" s="270"/>
      <c r="H411" s="273">
        <v>4.84</v>
      </c>
      <c r="I411" s="274"/>
      <c r="J411" s="270"/>
      <c r="K411" s="270"/>
      <c r="L411" s="275"/>
      <c r="M411" s="276"/>
      <c r="N411" s="277"/>
      <c r="O411" s="277"/>
      <c r="P411" s="277"/>
      <c r="Q411" s="277"/>
      <c r="R411" s="277"/>
      <c r="S411" s="277"/>
      <c r="T411" s="278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79" t="s">
        <v>177</v>
      </c>
      <c r="AU411" s="279" t="s">
        <v>92</v>
      </c>
      <c r="AV411" s="14" t="s">
        <v>92</v>
      </c>
      <c r="AW411" s="14" t="s">
        <v>32</v>
      </c>
      <c r="AX411" s="14" t="s">
        <v>76</v>
      </c>
      <c r="AY411" s="279" t="s">
        <v>168</v>
      </c>
    </row>
    <row r="412" spans="1:51" s="14" customFormat="1" ht="12">
      <c r="A412" s="14"/>
      <c r="B412" s="269"/>
      <c r="C412" s="270"/>
      <c r="D412" s="260" t="s">
        <v>177</v>
      </c>
      <c r="E412" s="271" t="s">
        <v>1</v>
      </c>
      <c r="F412" s="272" t="s">
        <v>976</v>
      </c>
      <c r="G412" s="270"/>
      <c r="H412" s="273">
        <v>4.84</v>
      </c>
      <c r="I412" s="274"/>
      <c r="J412" s="270"/>
      <c r="K412" s="270"/>
      <c r="L412" s="275"/>
      <c r="M412" s="276"/>
      <c r="N412" s="277"/>
      <c r="O412" s="277"/>
      <c r="P412" s="277"/>
      <c r="Q412" s="277"/>
      <c r="R412" s="277"/>
      <c r="S412" s="277"/>
      <c r="T412" s="278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79" t="s">
        <v>177</v>
      </c>
      <c r="AU412" s="279" t="s">
        <v>92</v>
      </c>
      <c r="AV412" s="14" t="s">
        <v>92</v>
      </c>
      <c r="AW412" s="14" t="s">
        <v>32</v>
      </c>
      <c r="AX412" s="14" t="s">
        <v>76</v>
      </c>
      <c r="AY412" s="279" t="s">
        <v>168</v>
      </c>
    </row>
    <row r="413" spans="1:51" s="14" customFormat="1" ht="12">
      <c r="A413" s="14"/>
      <c r="B413" s="269"/>
      <c r="C413" s="270"/>
      <c r="D413" s="260" t="s">
        <v>177</v>
      </c>
      <c r="E413" s="271" t="s">
        <v>1</v>
      </c>
      <c r="F413" s="272" t="s">
        <v>977</v>
      </c>
      <c r="G413" s="270"/>
      <c r="H413" s="273">
        <v>4.75</v>
      </c>
      <c r="I413" s="274"/>
      <c r="J413" s="270"/>
      <c r="K413" s="270"/>
      <c r="L413" s="275"/>
      <c r="M413" s="276"/>
      <c r="N413" s="277"/>
      <c r="O413" s="277"/>
      <c r="P413" s="277"/>
      <c r="Q413" s="277"/>
      <c r="R413" s="277"/>
      <c r="S413" s="277"/>
      <c r="T413" s="278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79" t="s">
        <v>177</v>
      </c>
      <c r="AU413" s="279" t="s">
        <v>92</v>
      </c>
      <c r="AV413" s="14" t="s">
        <v>92</v>
      </c>
      <c r="AW413" s="14" t="s">
        <v>32</v>
      </c>
      <c r="AX413" s="14" t="s">
        <v>76</v>
      </c>
      <c r="AY413" s="279" t="s">
        <v>168</v>
      </c>
    </row>
    <row r="414" spans="1:51" s="14" customFormat="1" ht="12">
      <c r="A414" s="14"/>
      <c r="B414" s="269"/>
      <c r="C414" s="270"/>
      <c r="D414" s="260" t="s">
        <v>177</v>
      </c>
      <c r="E414" s="271" t="s">
        <v>1</v>
      </c>
      <c r="F414" s="272" t="s">
        <v>978</v>
      </c>
      <c r="G414" s="270"/>
      <c r="H414" s="273">
        <v>5.27</v>
      </c>
      <c r="I414" s="274"/>
      <c r="J414" s="270"/>
      <c r="K414" s="270"/>
      <c r="L414" s="275"/>
      <c r="M414" s="276"/>
      <c r="N414" s="277"/>
      <c r="O414" s="277"/>
      <c r="P414" s="277"/>
      <c r="Q414" s="277"/>
      <c r="R414" s="277"/>
      <c r="S414" s="277"/>
      <c r="T414" s="278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79" t="s">
        <v>177</v>
      </c>
      <c r="AU414" s="279" t="s">
        <v>92</v>
      </c>
      <c r="AV414" s="14" t="s">
        <v>92</v>
      </c>
      <c r="AW414" s="14" t="s">
        <v>32</v>
      </c>
      <c r="AX414" s="14" t="s">
        <v>76</v>
      </c>
      <c r="AY414" s="279" t="s">
        <v>168</v>
      </c>
    </row>
    <row r="415" spans="1:51" s="14" customFormat="1" ht="12">
      <c r="A415" s="14"/>
      <c r="B415" s="269"/>
      <c r="C415" s="270"/>
      <c r="D415" s="260" t="s">
        <v>177</v>
      </c>
      <c r="E415" s="271" t="s">
        <v>1</v>
      </c>
      <c r="F415" s="272" t="s">
        <v>979</v>
      </c>
      <c r="G415" s="270"/>
      <c r="H415" s="273">
        <v>4.8</v>
      </c>
      <c r="I415" s="274"/>
      <c r="J415" s="270"/>
      <c r="K415" s="270"/>
      <c r="L415" s="275"/>
      <c r="M415" s="276"/>
      <c r="N415" s="277"/>
      <c r="O415" s="277"/>
      <c r="P415" s="277"/>
      <c r="Q415" s="277"/>
      <c r="R415" s="277"/>
      <c r="S415" s="277"/>
      <c r="T415" s="278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79" t="s">
        <v>177</v>
      </c>
      <c r="AU415" s="279" t="s">
        <v>92</v>
      </c>
      <c r="AV415" s="14" t="s">
        <v>92</v>
      </c>
      <c r="AW415" s="14" t="s">
        <v>32</v>
      </c>
      <c r="AX415" s="14" t="s">
        <v>76</v>
      </c>
      <c r="AY415" s="279" t="s">
        <v>168</v>
      </c>
    </row>
    <row r="416" spans="1:51" s="14" customFormat="1" ht="12">
      <c r="A416" s="14"/>
      <c r="B416" s="269"/>
      <c r="C416" s="270"/>
      <c r="D416" s="260" t="s">
        <v>177</v>
      </c>
      <c r="E416" s="271" t="s">
        <v>1</v>
      </c>
      <c r="F416" s="272" t="s">
        <v>980</v>
      </c>
      <c r="G416" s="270"/>
      <c r="H416" s="273">
        <v>4.95</v>
      </c>
      <c r="I416" s="274"/>
      <c r="J416" s="270"/>
      <c r="K416" s="270"/>
      <c r="L416" s="275"/>
      <c r="M416" s="276"/>
      <c r="N416" s="277"/>
      <c r="O416" s="277"/>
      <c r="P416" s="277"/>
      <c r="Q416" s="277"/>
      <c r="R416" s="277"/>
      <c r="S416" s="277"/>
      <c r="T416" s="278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79" t="s">
        <v>177</v>
      </c>
      <c r="AU416" s="279" t="s">
        <v>92</v>
      </c>
      <c r="AV416" s="14" t="s">
        <v>92</v>
      </c>
      <c r="AW416" s="14" t="s">
        <v>32</v>
      </c>
      <c r="AX416" s="14" t="s">
        <v>76</v>
      </c>
      <c r="AY416" s="279" t="s">
        <v>168</v>
      </c>
    </row>
    <row r="417" spans="1:51" s="14" customFormat="1" ht="12">
      <c r="A417" s="14"/>
      <c r="B417" s="269"/>
      <c r="C417" s="270"/>
      <c r="D417" s="260" t="s">
        <v>177</v>
      </c>
      <c r="E417" s="271" t="s">
        <v>1</v>
      </c>
      <c r="F417" s="272" t="s">
        <v>981</v>
      </c>
      <c r="G417" s="270"/>
      <c r="H417" s="273">
        <v>4.95</v>
      </c>
      <c r="I417" s="274"/>
      <c r="J417" s="270"/>
      <c r="K417" s="270"/>
      <c r="L417" s="275"/>
      <c r="M417" s="276"/>
      <c r="N417" s="277"/>
      <c r="O417" s="277"/>
      <c r="P417" s="277"/>
      <c r="Q417" s="277"/>
      <c r="R417" s="277"/>
      <c r="S417" s="277"/>
      <c r="T417" s="278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79" t="s">
        <v>177</v>
      </c>
      <c r="AU417" s="279" t="s">
        <v>92</v>
      </c>
      <c r="AV417" s="14" t="s">
        <v>92</v>
      </c>
      <c r="AW417" s="14" t="s">
        <v>32</v>
      </c>
      <c r="AX417" s="14" t="s">
        <v>76</v>
      </c>
      <c r="AY417" s="279" t="s">
        <v>168</v>
      </c>
    </row>
    <row r="418" spans="1:51" s="16" customFormat="1" ht="12">
      <c r="A418" s="16"/>
      <c r="B418" s="301"/>
      <c r="C418" s="302"/>
      <c r="D418" s="260" t="s">
        <v>177</v>
      </c>
      <c r="E418" s="303" t="s">
        <v>1</v>
      </c>
      <c r="F418" s="304" t="s">
        <v>330</v>
      </c>
      <c r="G418" s="302"/>
      <c r="H418" s="305">
        <v>57.42</v>
      </c>
      <c r="I418" s="306"/>
      <c r="J418" s="302"/>
      <c r="K418" s="302"/>
      <c r="L418" s="307"/>
      <c r="M418" s="308"/>
      <c r="N418" s="309"/>
      <c r="O418" s="309"/>
      <c r="P418" s="309"/>
      <c r="Q418" s="309"/>
      <c r="R418" s="309"/>
      <c r="S418" s="309"/>
      <c r="T418" s="310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T418" s="311" t="s">
        <v>177</v>
      </c>
      <c r="AU418" s="311" t="s">
        <v>92</v>
      </c>
      <c r="AV418" s="16" t="s">
        <v>186</v>
      </c>
      <c r="AW418" s="16" t="s">
        <v>32</v>
      </c>
      <c r="AX418" s="16" t="s">
        <v>76</v>
      </c>
      <c r="AY418" s="311" t="s">
        <v>168</v>
      </c>
    </row>
    <row r="419" spans="1:51" s="13" customFormat="1" ht="12">
      <c r="A419" s="13"/>
      <c r="B419" s="258"/>
      <c r="C419" s="259"/>
      <c r="D419" s="260" t="s">
        <v>177</v>
      </c>
      <c r="E419" s="261" t="s">
        <v>1</v>
      </c>
      <c r="F419" s="262" t="s">
        <v>982</v>
      </c>
      <c r="G419" s="259"/>
      <c r="H419" s="261" t="s">
        <v>1</v>
      </c>
      <c r="I419" s="263"/>
      <c r="J419" s="259"/>
      <c r="K419" s="259"/>
      <c r="L419" s="264"/>
      <c r="M419" s="265"/>
      <c r="N419" s="266"/>
      <c r="O419" s="266"/>
      <c r="P419" s="266"/>
      <c r="Q419" s="266"/>
      <c r="R419" s="266"/>
      <c r="S419" s="266"/>
      <c r="T419" s="267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68" t="s">
        <v>177</v>
      </c>
      <c r="AU419" s="268" t="s">
        <v>92</v>
      </c>
      <c r="AV419" s="13" t="s">
        <v>84</v>
      </c>
      <c r="AW419" s="13" t="s">
        <v>32</v>
      </c>
      <c r="AX419" s="13" t="s">
        <v>76</v>
      </c>
      <c r="AY419" s="268" t="s">
        <v>168</v>
      </c>
    </row>
    <row r="420" spans="1:51" s="14" customFormat="1" ht="12">
      <c r="A420" s="14"/>
      <c r="B420" s="269"/>
      <c r="C420" s="270"/>
      <c r="D420" s="260" t="s">
        <v>177</v>
      </c>
      <c r="E420" s="271" t="s">
        <v>1</v>
      </c>
      <c r="F420" s="272" t="s">
        <v>874</v>
      </c>
      <c r="G420" s="270"/>
      <c r="H420" s="273">
        <v>21.37</v>
      </c>
      <c r="I420" s="274"/>
      <c r="J420" s="270"/>
      <c r="K420" s="270"/>
      <c r="L420" s="275"/>
      <c r="M420" s="276"/>
      <c r="N420" s="277"/>
      <c r="O420" s="277"/>
      <c r="P420" s="277"/>
      <c r="Q420" s="277"/>
      <c r="R420" s="277"/>
      <c r="S420" s="277"/>
      <c r="T420" s="278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79" t="s">
        <v>177</v>
      </c>
      <c r="AU420" s="279" t="s">
        <v>92</v>
      </c>
      <c r="AV420" s="14" t="s">
        <v>92</v>
      </c>
      <c r="AW420" s="14" t="s">
        <v>32</v>
      </c>
      <c r="AX420" s="14" t="s">
        <v>76</v>
      </c>
      <c r="AY420" s="279" t="s">
        <v>168</v>
      </c>
    </row>
    <row r="421" spans="1:51" s="14" customFormat="1" ht="12">
      <c r="A421" s="14"/>
      <c r="B421" s="269"/>
      <c r="C421" s="270"/>
      <c r="D421" s="260" t="s">
        <v>177</v>
      </c>
      <c r="E421" s="271" t="s">
        <v>1</v>
      </c>
      <c r="F421" s="272" t="s">
        <v>875</v>
      </c>
      <c r="G421" s="270"/>
      <c r="H421" s="273">
        <v>28.5</v>
      </c>
      <c r="I421" s="274"/>
      <c r="J421" s="270"/>
      <c r="K421" s="270"/>
      <c r="L421" s="275"/>
      <c r="M421" s="276"/>
      <c r="N421" s="277"/>
      <c r="O421" s="277"/>
      <c r="P421" s="277"/>
      <c r="Q421" s="277"/>
      <c r="R421" s="277"/>
      <c r="S421" s="277"/>
      <c r="T421" s="278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79" t="s">
        <v>177</v>
      </c>
      <c r="AU421" s="279" t="s">
        <v>92</v>
      </c>
      <c r="AV421" s="14" t="s">
        <v>92</v>
      </c>
      <c r="AW421" s="14" t="s">
        <v>32</v>
      </c>
      <c r="AX421" s="14" t="s">
        <v>76</v>
      </c>
      <c r="AY421" s="279" t="s">
        <v>168</v>
      </c>
    </row>
    <row r="422" spans="1:51" s="14" customFormat="1" ht="12">
      <c r="A422" s="14"/>
      <c r="B422" s="269"/>
      <c r="C422" s="270"/>
      <c r="D422" s="260" t="s">
        <v>177</v>
      </c>
      <c r="E422" s="271" t="s">
        <v>1</v>
      </c>
      <c r="F422" s="272" t="s">
        <v>876</v>
      </c>
      <c r="G422" s="270"/>
      <c r="H422" s="273">
        <v>17.2</v>
      </c>
      <c r="I422" s="274"/>
      <c r="J422" s="270"/>
      <c r="K422" s="270"/>
      <c r="L422" s="275"/>
      <c r="M422" s="276"/>
      <c r="N422" s="277"/>
      <c r="O422" s="277"/>
      <c r="P422" s="277"/>
      <c r="Q422" s="277"/>
      <c r="R422" s="277"/>
      <c r="S422" s="277"/>
      <c r="T422" s="278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79" t="s">
        <v>177</v>
      </c>
      <c r="AU422" s="279" t="s">
        <v>92</v>
      </c>
      <c r="AV422" s="14" t="s">
        <v>92</v>
      </c>
      <c r="AW422" s="14" t="s">
        <v>32</v>
      </c>
      <c r="AX422" s="14" t="s">
        <v>76</v>
      </c>
      <c r="AY422" s="279" t="s">
        <v>168</v>
      </c>
    </row>
    <row r="423" spans="1:51" s="14" customFormat="1" ht="12">
      <c r="A423" s="14"/>
      <c r="B423" s="269"/>
      <c r="C423" s="270"/>
      <c r="D423" s="260" t="s">
        <v>177</v>
      </c>
      <c r="E423" s="271" t="s">
        <v>1</v>
      </c>
      <c r="F423" s="272" t="s">
        <v>877</v>
      </c>
      <c r="G423" s="270"/>
      <c r="H423" s="273">
        <v>2.77</v>
      </c>
      <c r="I423" s="274"/>
      <c r="J423" s="270"/>
      <c r="K423" s="270"/>
      <c r="L423" s="275"/>
      <c r="M423" s="276"/>
      <c r="N423" s="277"/>
      <c r="O423" s="277"/>
      <c r="P423" s="277"/>
      <c r="Q423" s="277"/>
      <c r="R423" s="277"/>
      <c r="S423" s="277"/>
      <c r="T423" s="278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79" t="s">
        <v>177</v>
      </c>
      <c r="AU423" s="279" t="s">
        <v>92</v>
      </c>
      <c r="AV423" s="14" t="s">
        <v>92</v>
      </c>
      <c r="AW423" s="14" t="s">
        <v>32</v>
      </c>
      <c r="AX423" s="14" t="s">
        <v>76</v>
      </c>
      <c r="AY423" s="279" t="s">
        <v>168</v>
      </c>
    </row>
    <row r="424" spans="1:51" s="14" customFormat="1" ht="12">
      <c r="A424" s="14"/>
      <c r="B424" s="269"/>
      <c r="C424" s="270"/>
      <c r="D424" s="260" t="s">
        <v>177</v>
      </c>
      <c r="E424" s="271" t="s">
        <v>1</v>
      </c>
      <c r="F424" s="272" t="s">
        <v>878</v>
      </c>
      <c r="G424" s="270"/>
      <c r="H424" s="273">
        <v>19.73</v>
      </c>
      <c r="I424" s="274"/>
      <c r="J424" s="270"/>
      <c r="K424" s="270"/>
      <c r="L424" s="275"/>
      <c r="M424" s="276"/>
      <c r="N424" s="277"/>
      <c r="O424" s="277"/>
      <c r="P424" s="277"/>
      <c r="Q424" s="277"/>
      <c r="R424" s="277"/>
      <c r="S424" s="277"/>
      <c r="T424" s="278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79" t="s">
        <v>177</v>
      </c>
      <c r="AU424" s="279" t="s">
        <v>92</v>
      </c>
      <c r="AV424" s="14" t="s">
        <v>92</v>
      </c>
      <c r="AW424" s="14" t="s">
        <v>32</v>
      </c>
      <c r="AX424" s="14" t="s">
        <v>76</v>
      </c>
      <c r="AY424" s="279" t="s">
        <v>168</v>
      </c>
    </row>
    <row r="425" spans="1:51" s="14" customFormat="1" ht="12">
      <c r="A425" s="14"/>
      <c r="B425" s="269"/>
      <c r="C425" s="270"/>
      <c r="D425" s="260" t="s">
        <v>177</v>
      </c>
      <c r="E425" s="271" t="s">
        <v>1</v>
      </c>
      <c r="F425" s="272" t="s">
        <v>879</v>
      </c>
      <c r="G425" s="270"/>
      <c r="H425" s="273">
        <v>3</v>
      </c>
      <c r="I425" s="274"/>
      <c r="J425" s="270"/>
      <c r="K425" s="270"/>
      <c r="L425" s="275"/>
      <c r="M425" s="276"/>
      <c r="N425" s="277"/>
      <c r="O425" s="277"/>
      <c r="P425" s="277"/>
      <c r="Q425" s="277"/>
      <c r="R425" s="277"/>
      <c r="S425" s="277"/>
      <c r="T425" s="278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79" t="s">
        <v>177</v>
      </c>
      <c r="AU425" s="279" t="s">
        <v>92</v>
      </c>
      <c r="AV425" s="14" t="s">
        <v>92</v>
      </c>
      <c r="AW425" s="14" t="s">
        <v>32</v>
      </c>
      <c r="AX425" s="14" t="s">
        <v>76</v>
      </c>
      <c r="AY425" s="279" t="s">
        <v>168</v>
      </c>
    </row>
    <row r="426" spans="1:51" s="14" customFormat="1" ht="12">
      <c r="A426" s="14"/>
      <c r="B426" s="269"/>
      <c r="C426" s="270"/>
      <c r="D426" s="260" t="s">
        <v>177</v>
      </c>
      <c r="E426" s="271" t="s">
        <v>1</v>
      </c>
      <c r="F426" s="272" t="s">
        <v>880</v>
      </c>
      <c r="G426" s="270"/>
      <c r="H426" s="273">
        <v>27.17</v>
      </c>
      <c r="I426" s="274"/>
      <c r="J426" s="270"/>
      <c r="K426" s="270"/>
      <c r="L426" s="275"/>
      <c r="M426" s="276"/>
      <c r="N426" s="277"/>
      <c r="O426" s="277"/>
      <c r="P426" s="277"/>
      <c r="Q426" s="277"/>
      <c r="R426" s="277"/>
      <c r="S426" s="277"/>
      <c r="T426" s="278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79" t="s">
        <v>177</v>
      </c>
      <c r="AU426" s="279" t="s">
        <v>92</v>
      </c>
      <c r="AV426" s="14" t="s">
        <v>92</v>
      </c>
      <c r="AW426" s="14" t="s">
        <v>32</v>
      </c>
      <c r="AX426" s="14" t="s">
        <v>76</v>
      </c>
      <c r="AY426" s="279" t="s">
        <v>168</v>
      </c>
    </row>
    <row r="427" spans="1:51" s="14" customFormat="1" ht="12">
      <c r="A427" s="14"/>
      <c r="B427" s="269"/>
      <c r="C427" s="270"/>
      <c r="D427" s="260" t="s">
        <v>177</v>
      </c>
      <c r="E427" s="271" t="s">
        <v>1</v>
      </c>
      <c r="F427" s="272" t="s">
        <v>881</v>
      </c>
      <c r="G427" s="270"/>
      <c r="H427" s="273">
        <v>17.38</v>
      </c>
      <c r="I427" s="274"/>
      <c r="J427" s="270"/>
      <c r="K427" s="270"/>
      <c r="L427" s="275"/>
      <c r="M427" s="276"/>
      <c r="N427" s="277"/>
      <c r="O427" s="277"/>
      <c r="P427" s="277"/>
      <c r="Q427" s="277"/>
      <c r="R427" s="277"/>
      <c r="S427" s="277"/>
      <c r="T427" s="278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79" t="s">
        <v>177</v>
      </c>
      <c r="AU427" s="279" t="s">
        <v>92</v>
      </c>
      <c r="AV427" s="14" t="s">
        <v>92</v>
      </c>
      <c r="AW427" s="14" t="s">
        <v>32</v>
      </c>
      <c r="AX427" s="14" t="s">
        <v>76</v>
      </c>
      <c r="AY427" s="279" t="s">
        <v>168</v>
      </c>
    </row>
    <row r="428" spans="1:51" s="14" customFormat="1" ht="12">
      <c r="A428" s="14"/>
      <c r="B428" s="269"/>
      <c r="C428" s="270"/>
      <c r="D428" s="260" t="s">
        <v>177</v>
      </c>
      <c r="E428" s="271" t="s">
        <v>1</v>
      </c>
      <c r="F428" s="272" t="s">
        <v>882</v>
      </c>
      <c r="G428" s="270"/>
      <c r="H428" s="273">
        <v>3.8</v>
      </c>
      <c r="I428" s="274"/>
      <c r="J428" s="270"/>
      <c r="K428" s="270"/>
      <c r="L428" s="275"/>
      <c r="M428" s="276"/>
      <c r="N428" s="277"/>
      <c r="O428" s="277"/>
      <c r="P428" s="277"/>
      <c r="Q428" s="277"/>
      <c r="R428" s="277"/>
      <c r="S428" s="277"/>
      <c r="T428" s="278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79" t="s">
        <v>177</v>
      </c>
      <c r="AU428" s="279" t="s">
        <v>92</v>
      </c>
      <c r="AV428" s="14" t="s">
        <v>92</v>
      </c>
      <c r="AW428" s="14" t="s">
        <v>32</v>
      </c>
      <c r="AX428" s="14" t="s">
        <v>76</v>
      </c>
      <c r="AY428" s="279" t="s">
        <v>168</v>
      </c>
    </row>
    <row r="429" spans="1:51" s="14" customFormat="1" ht="12">
      <c r="A429" s="14"/>
      <c r="B429" s="269"/>
      <c r="C429" s="270"/>
      <c r="D429" s="260" t="s">
        <v>177</v>
      </c>
      <c r="E429" s="271" t="s">
        <v>1</v>
      </c>
      <c r="F429" s="272" t="s">
        <v>883</v>
      </c>
      <c r="G429" s="270"/>
      <c r="H429" s="273">
        <v>24.89</v>
      </c>
      <c r="I429" s="274"/>
      <c r="J429" s="270"/>
      <c r="K429" s="270"/>
      <c r="L429" s="275"/>
      <c r="M429" s="276"/>
      <c r="N429" s="277"/>
      <c r="O429" s="277"/>
      <c r="P429" s="277"/>
      <c r="Q429" s="277"/>
      <c r="R429" s="277"/>
      <c r="S429" s="277"/>
      <c r="T429" s="278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79" t="s">
        <v>177</v>
      </c>
      <c r="AU429" s="279" t="s">
        <v>92</v>
      </c>
      <c r="AV429" s="14" t="s">
        <v>92</v>
      </c>
      <c r="AW429" s="14" t="s">
        <v>32</v>
      </c>
      <c r="AX429" s="14" t="s">
        <v>76</v>
      </c>
      <c r="AY429" s="279" t="s">
        <v>168</v>
      </c>
    </row>
    <row r="430" spans="1:51" s="14" customFormat="1" ht="12">
      <c r="A430" s="14"/>
      <c r="B430" s="269"/>
      <c r="C430" s="270"/>
      <c r="D430" s="260" t="s">
        <v>177</v>
      </c>
      <c r="E430" s="271" t="s">
        <v>1</v>
      </c>
      <c r="F430" s="272" t="s">
        <v>884</v>
      </c>
      <c r="G430" s="270"/>
      <c r="H430" s="273">
        <v>2.85</v>
      </c>
      <c r="I430" s="274"/>
      <c r="J430" s="270"/>
      <c r="K430" s="270"/>
      <c r="L430" s="275"/>
      <c r="M430" s="276"/>
      <c r="N430" s="277"/>
      <c r="O430" s="277"/>
      <c r="P430" s="277"/>
      <c r="Q430" s="277"/>
      <c r="R430" s="277"/>
      <c r="S430" s="277"/>
      <c r="T430" s="278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79" t="s">
        <v>177</v>
      </c>
      <c r="AU430" s="279" t="s">
        <v>92</v>
      </c>
      <c r="AV430" s="14" t="s">
        <v>92</v>
      </c>
      <c r="AW430" s="14" t="s">
        <v>32</v>
      </c>
      <c r="AX430" s="14" t="s">
        <v>76</v>
      </c>
      <c r="AY430" s="279" t="s">
        <v>168</v>
      </c>
    </row>
    <row r="431" spans="1:51" s="14" customFormat="1" ht="12">
      <c r="A431" s="14"/>
      <c r="B431" s="269"/>
      <c r="C431" s="270"/>
      <c r="D431" s="260" t="s">
        <v>177</v>
      </c>
      <c r="E431" s="271" t="s">
        <v>1</v>
      </c>
      <c r="F431" s="272" t="s">
        <v>900</v>
      </c>
      <c r="G431" s="270"/>
      <c r="H431" s="273">
        <v>16.32</v>
      </c>
      <c r="I431" s="274"/>
      <c r="J431" s="270"/>
      <c r="K431" s="270"/>
      <c r="L431" s="275"/>
      <c r="M431" s="276"/>
      <c r="N431" s="277"/>
      <c r="O431" s="277"/>
      <c r="P431" s="277"/>
      <c r="Q431" s="277"/>
      <c r="R431" s="277"/>
      <c r="S431" s="277"/>
      <c r="T431" s="278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79" t="s">
        <v>177</v>
      </c>
      <c r="AU431" s="279" t="s">
        <v>92</v>
      </c>
      <c r="AV431" s="14" t="s">
        <v>92</v>
      </c>
      <c r="AW431" s="14" t="s">
        <v>32</v>
      </c>
      <c r="AX431" s="14" t="s">
        <v>76</v>
      </c>
      <c r="AY431" s="279" t="s">
        <v>168</v>
      </c>
    </row>
    <row r="432" spans="1:51" s="14" customFormat="1" ht="12">
      <c r="A432" s="14"/>
      <c r="B432" s="269"/>
      <c r="C432" s="270"/>
      <c r="D432" s="260" t="s">
        <v>177</v>
      </c>
      <c r="E432" s="271" t="s">
        <v>1</v>
      </c>
      <c r="F432" s="272" t="s">
        <v>901</v>
      </c>
      <c r="G432" s="270"/>
      <c r="H432" s="273">
        <v>31.79</v>
      </c>
      <c r="I432" s="274"/>
      <c r="J432" s="270"/>
      <c r="K432" s="270"/>
      <c r="L432" s="275"/>
      <c r="M432" s="276"/>
      <c r="N432" s="277"/>
      <c r="O432" s="277"/>
      <c r="P432" s="277"/>
      <c r="Q432" s="277"/>
      <c r="R432" s="277"/>
      <c r="S432" s="277"/>
      <c r="T432" s="278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79" t="s">
        <v>177</v>
      </c>
      <c r="AU432" s="279" t="s">
        <v>92</v>
      </c>
      <c r="AV432" s="14" t="s">
        <v>92</v>
      </c>
      <c r="AW432" s="14" t="s">
        <v>32</v>
      </c>
      <c r="AX432" s="14" t="s">
        <v>76</v>
      </c>
      <c r="AY432" s="279" t="s">
        <v>168</v>
      </c>
    </row>
    <row r="433" spans="1:51" s="14" customFormat="1" ht="12">
      <c r="A433" s="14"/>
      <c r="B433" s="269"/>
      <c r="C433" s="270"/>
      <c r="D433" s="260" t="s">
        <v>177</v>
      </c>
      <c r="E433" s="271" t="s">
        <v>1</v>
      </c>
      <c r="F433" s="272" t="s">
        <v>902</v>
      </c>
      <c r="G433" s="270"/>
      <c r="H433" s="273">
        <v>2.38</v>
      </c>
      <c r="I433" s="274"/>
      <c r="J433" s="270"/>
      <c r="K433" s="270"/>
      <c r="L433" s="275"/>
      <c r="M433" s="276"/>
      <c r="N433" s="277"/>
      <c r="O433" s="277"/>
      <c r="P433" s="277"/>
      <c r="Q433" s="277"/>
      <c r="R433" s="277"/>
      <c r="S433" s="277"/>
      <c r="T433" s="278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79" t="s">
        <v>177</v>
      </c>
      <c r="AU433" s="279" t="s">
        <v>92</v>
      </c>
      <c r="AV433" s="14" t="s">
        <v>92</v>
      </c>
      <c r="AW433" s="14" t="s">
        <v>32</v>
      </c>
      <c r="AX433" s="14" t="s">
        <v>76</v>
      </c>
      <c r="AY433" s="279" t="s">
        <v>168</v>
      </c>
    </row>
    <row r="434" spans="1:51" s="14" customFormat="1" ht="12">
      <c r="A434" s="14"/>
      <c r="B434" s="269"/>
      <c r="C434" s="270"/>
      <c r="D434" s="260" t="s">
        <v>177</v>
      </c>
      <c r="E434" s="271" t="s">
        <v>1</v>
      </c>
      <c r="F434" s="272" t="s">
        <v>903</v>
      </c>
      <c r="G434" s="270"/>
      <c r="H434" s="273">
        <v>33.97</v>
      </c>
      <c r="I434" s="274"/>
      <c r="J434" s="270"/>
      <c r="K434" s="270"/>
      <c r="L434" s="275"/>
      <c r="M434" s="276"/>
      <c r="N434" s="277"/>
      <c r="O434" s="277"/>
      <c r="P434" s="277"/>
      <c r="Q434" s="277"/>
      <c r="R434" s="277"/>
      <c r="S434" s="277"/>
      <c r="T434" s="278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79" t="s">
        <v>177</v>
      </c>
      <c r="AU434" s="279" t="s">
        <v>92</v>
      </c>
      <c r="AV434" s="14" t="s">
        <v>92</v>
      </c>
      <c r="AW434" s="14" t="s">
        <v>32</v>
      </c>
      <c r="AX434" s="14" t="s">
        <v>76</v>
      </c>
      <c r="AY434" s="279" t="s">
        <v>168</v>
      </c>
    </row>
    <row r="435" spans="1:51" s="14" customFormat="1" ht="12">
      <c r="A435" s="14"/>
      <c r="B435" s="269"/>
      <c r="C435" s="270"/>
      <c r="D435" s="260" t="s">
        <v>177</v>
      </c>
      <c r="E435" s="271" t="s">
        <v>1</v>
      </c>
      <c r="F435" s="272" t="s">
        <v>904</v>
      </c>
      <c r="G435" s="270"/>
      <c r="H435" s="273">
        <v>3.48</v>
      </c>
      <c r="I435" s="274"/>
      <c r="J435" s="270"/>
      <c r="K435" s="270"/>
      <c r="L435" s="275"/>
      <c r="M435" s="276"/>
      <c r="N435" s="277"/>
      <c r="O435" s="277"/>
      <c r="P435" s="277"/>
      <c r="Q435" s="277"/>
      <c r="R435" s="277"/>
      <c r="S435" s="277"/>
      <c r="T435" s="278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79" t="s">
        <v>177</v>
      </c>
      <c r="AU435" s="279" t="s">
        <v>92</v>
      </c>
      <c r="AV435" s="14" t="s">
        <v>92</v>
      </c>
      <c r="AW435" s="14" t="s">
        <v>32</v>
      </c>
      <c r="AX435" s="14" t="s">
        <v>76</v>
      </c>
      <c r="AY435" s="279" t="s">
        <v>168</v>
      </c>
    </row>
    <row r="436" spans="1:51" s="14" customFormat="1" ht="12">
      <c r="A436" s="14"/>
      <c r="B436" s="269"/>
      <c r="C436" s="270"/>
      <c r="D436" s="260" t="s">
        <v>177</v>
      </c>
      <c r="E436" s="271" t="s">
        <v>1</v>
      </c>
      <c r="F436" s="272" t="s">
        <v>905</v>
      </c>
      <c r="G436" s="270"/>
      <c r="H436" s="273">
        <v>31.84</v>
      </c>
      <c r="I436" s="274"/>
      <c r="J436" s="270"/>
      <c r="K436" s="270"/>
      <c r="L436" s="275"/>
      <c r="M436" s="276"/>
      <c r="N436" s="277"/>
      <c r="O436" s="277"/>
      <c r="P436" s="277"/>
      <c r="Q436" s="277"/>
      <c r="R436" s="277"/>
      <c r="S436" s="277"/>
      <c r="T436" s="278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79" t="s">
        <v>177</v>
      </c>
      <c r="AU436" s="279" t="s">
        <v>92</v>
      </c>
      <c r="AV436" s="14" t="s">
        <v>92</v>
      </c>
      <c r="AW436" s="14" t="s">
        <v>32</v>
      </c>
      <c r="AX436" s="14" t="s">
        <v>76</v>
      </c>
      <c r="AY436" s="279" t="s">
        <v>168</v>
      </c>
    </row>
    <row r="437" spans="1:51" s="14" customFormat="1" ht="12">
      <c r="A437" s="14"/>
      <c r="B437" s="269"/>
      <c r="C437" s="270"/>
      <c r="D437" s="260" t="s">
        <v>177</v>
      </c>
      <c r="E437" s="271" t="s">
        <v>1</v>
      </c>
      <c r="F437" s="272" t="s">
        <v>906</v>
      </c>
      <c r="G437" s="270"/>
      <c r="H437" s="273">
        <v>2.81</v>
      </c>
      <c r="I437" s="274"/>
      <c r="J437" s="270"/>
      <c r="K437" s="270"/>
      <c r="L437" s="275"/>
      <c r="M437" s="276"/>
      <c r="N437" s="277"/>
      <c r="O437" s="277"/>
      <c r="P437" s="277"/>
      <c r="Q437" s="277"/>
      <c r="R437" s="277"/>
      <c r="S437" s="277"/>
      <c r="T437" s="278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79" t="s">
        <v>177</v>
      </c>
      <c r="AU437" s="279" t="s">
        <v>92</v>
      </c>
      <c r="AV437" s="14" t="s">
        <v>92</v>
      </c>
      <c r="AW437" s="14" t="s">
        <v>32</v>
      </c>
      <c r="AX437" s="14" t="s">
        <v>76</v>
      </c>
      <c r="AY437" s="279" t="s">
        <v>168</v>
      </c>
    </row>
    <row r="438" spans="1:51" s="14" customFormat="1" ht="12">
      <c r="A438" s="14"/>
      <c r="B438" s="269"/>
      <c r="C438" s="270"/>
      <c r="D438" s="260" t="s">
        <v>177</v>
      </c>
      <c r="E438" s="271" t="s">
        <v>1</v>
      </c>
      <c r="F438" s="272" t="s">
        <v>907</v>
      </c>
      <c r="G438" s="270"/>
      <c r="H438" s="273">
        <v>38.49</v>
      </c>
      <c r="I438" s="274"/>
      <c r="J438" s="270"/>
      <c r="K438" s="270"/>
      <c r="L438" s="275"/>
      <c r="M438" s="276"/>
      <c r="N438" s="277"/>
      <c r="O438" s="277"/>
      <c r="P438" s="277"/>
      <c r="Q438" s="277"/>
      <c r="R438" s="277"/>
      <c r="S438" s="277"/>
      <c r="T438" s="278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79" t="s">
        <v>177</v>
      </c>
      <c r="AU438" s="279" t="s">
        <v>92</v>
      </c>
      <c r="AV438" s="14" t="s">
        <v>92</v>
      </c>
      <c r="AW438" s="14" t="s">
        <v>32</v>
      </c>
      <c r="AX438" s="14" t="s">
        <v>76</v>
      </c>
      <c r="AY438" s="279" t="s">
        <v>168</v>
      </c>
    </row>
    <row r="439" spans="1:51" s="14" customFormat="1" ht="12">
      <c r="A439" s="14"/>
      <c r="B439" s="269"/>
      <c r="C439" s="270"/>
      <c r="D439" s="260" t="s">
        <v>177</v>
      </c>
      <c r="E439" s="271" t="s">
        <v>1</v>
      </c>
      <c r="F439" s="272" t="s">
        <v>908</v>
      </c>
      <c r="G439" s="270"/>
      <c r="H439" s="273">
        <v>2.81</v>
      </c>
      <c r="I439" s="274"/>
      <c r="J439" s="270"/>
      <c r="K439" s="270"/>
      <c r="L439" s="275"/>
      <c r="M439" s="276"/>
      <c r="N439" s="277"/>
      <c r="O439" s="277"/>
      <c r="P439" s="277"/>
      <c r="Q439" s="277"/>
      <c r="R439" s="277"/>
      <c r="S439" s="277"/>
      <c r="T439" s="278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79" t="s">
        <v>177</v>
      </c>
      <c r="AU439" s="279" t="s">
        <v>92</v>
      </c>
      <c r="AV439" s="14" t="s">
        <v>92</v>
      </c>
      <c r="AW439" s="14" t="s">
        <v>32</v>
      </c>
      <c r="AX439" s="14" t="s">
        <v>76</v>
      </c>
      <c r="AY439" s="279" t="s">
        <v>168</v>
      </c>
    </row>
    <row r="440" spans="1:51" s="16" customFormat="1" ht="12">
      <c r="A440" s="16"/>
      <c r="B440" s="301"/>
      <c r="C440" s="302"/>
      <c r="D440" s="260" t="s">
        <v>177</v>
      </c>
      <c r="E440" s="303" t="s">
        <v>1</v>
      </c>
      <c r="F440" s="304" t="s">
        <v>330</v>
      </c>
      <c r="G440" s="302"/>
      <c r="H440" s="305">
        <v>332.54999999999995</v>
      </c>
      <c r="I440" s="306"/>
      <c r="J440" s="302"/>
      <c r="K440" s="302"/>
      <c r="L440" s="307"/>
      <c r="M440" s="308"/>
      <c r="N440" s="309"/>
      <c r="O440" s="309"/>
      <c r="P440" s="309"/>
      <c r="Q440" s="309"/>
      <c r="R440" s="309"/>
      <c r="S440" s="309"/>
      <c r="T440" s="310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T440" s="311" t="s">
        <v>177</v>
      </c>
      <c r="AU440" s="311" t="s">
        <v>92</v>
      </c>
      <c r="AV440" s="16" t="s">
        <v>186</v>
      </c>
      <c r="AW440" s="16" t="s">
        <v>32</v>
      </c>
      <c r="AX440" s="16" t="s">
        <v>76</v>
      </c>
      <c r="AY440" s="311" t="s">
        <v>168</v>
      </c>
    </row>
    <row r="441" spans="1:51" s="15" customFormat="1" ht="12">
      <c r="A441" s="15"/>
      <c r="B441" s="280"/>
      <c r="C441" s="281"/>
      <c r="D441" s="260" t="s">
        <v>177</v>
      </c>
      <c r="E441" s="282" t="s">
        <v>1</v>
      </c>
      <c r="F441" s="283" t="s">
        <v>210</v>
      </c>
      <c r="G441" s="281"/>
      <c r="H441" s="284">
        <v>389.96999999999997</v>
      </c>
      <c r="I441" s="285"/>
      <c r="J441" s="281"/>
      <c r="K441" s="281"/>
      <c r="L441" s="286"/>
      <c r="M441" s="287"/>
      <c r="N441" s="288"/>
      <c r="O441" s="288"/>
      <c r="P441" s="288"/>
      <c r="Q441" s="288"/>
      <c r="R441" s="288"/>
      <c r="S441" s="288"/>
      <c r="T441" s="289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90" t="s">
        <v>177</v>
      </c>
      <c r="AU441" s="290" t="s">
        <v>92</v>
      </c>
      <c r="AV441" s="15" t="s">
        <v>175</v>
      </c>
      <c r="AW441" s="15" t="s">
        <v>32</v>
      </c>
      <c r="AX441" s="15" t="s">
        <v>84</v>
      </c>
      <c r="AY441" s="290" t="s">
        <v>168</v>
      </c>
    </row>
    <row r="442" spans="1:51" s="14" customFormat="1" ht="12">
      <c r="A442" s="14"/>
      <c r="B442" s="269"/>
      <c r="C442" s="270"/>
      <c r="D442" s="260" t="s">
        <v>177</v>
      </c>
      <c r="E442" s="270"/>
      <c r="F442" s="272" t="s">
        <v>1020</v>
      </c>
      <c r="G442" s="270"/>
      <c r="H442" s="273">
        <v>428.967</v>
      </c>
      <c r="I442" s="274"/>
      <c r="J442" s="270"/>
      <c r="K442" s="270"/>
      <c r="L442" s="275"/>
      <c r="M442" s="276"/>
      <c r="N442" s="277"/>
      <c r="O442" s="277"/>
      <c r="P442" s="277"/>
      <c r="Q442" s="277"/>
      <c r="R442" s="277"/>
      <c r="S442" s="277"/>
      <c r="T442" s="278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79" t="s">
        <v>177</v>
      </c>
      <c r="AU442" s="279" t="s">
        <v>92</v>
      </c>
      <c r="AV442" s="14" t="s">
        <v>92</v>
      </c>
      <c r="AW442" s="14" t="s">
        <v>4</v>
      </c>
      <c r="AX442" s="14" t="s">
        <v>84</v>
      </c>
      <c r="AY442" s="279" t="s">
        <v>168</v>
      </c>
    </row>
    <row r="443" spans="1:65" s="2" customFormat="1" ht="21.75" customHeight="1">
      <c r="A443" s="39"/>
      <c r="B443" s="40"/>
      <c r="C443" s="245" t="s">
        <v>280</v>
      </c>
      <c r="D443" s="245" t="s">
        <v>170</v>
      </c>
      <c r="E443" s="246" t="s">
        <v>1021</v>
      </c>
      <c r="F443" s="247" t="s">
        <v>1022</v>
      </c>
      <c r="G443" s="248" t="s">
        <v>234</v>
      </c>
      <c r="H443" s="249">
        <v>399.14</v>
      </c>
      <c r="I443" s="250"/>
      <c r="J443" s="251">
        <f>ROUND(I443*H443,2)</f>
        <v>0</v>
      </c>
      <c r="K443" s="247" t="s">
        <v>174</v>
      </c>
      <c r="L443" s="45"/>
      <c r="M443" s="252" t="s">
        <v>1</v>
      </c>
      <c r="N443" s="253" t="s">
        <v>42</v>
      </c>
      <c r="O443" s="92"/>
      <c r="P443" s="254">
        <f>O443*H443</f>
        <v>0</v>
      </c>
      <c r="Q443" s="254">
        <v>6E-05</v>
      </c>
      <c r="R443" s="254">
        <f>Q443*H443</f>
        <v>0.023948399999999998</v>
      </c>
      <c r="S443" s="254">
        <v>0</v>
      </c>
      <c r="T443" s="255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56" t="s">
        <v>266</v>
      </c>
      <c r="AT443" s="256" t="s">
        <v>170</v>
      </c>
      <c r="AU443" s="256" t="s">
        <v>92</v>
      </c>
      <c r="AY443" s="18" t="s">
        <v>168</v>
      </c>
      <c r="BE443" s="257">
        <f>IF(N443="základní",J443,0)</f>
        <v>0</v>
      </c>
      <c r="BF443" s="257">
        <f>IF(N443="snížená",J443,0)</f>
        <v>0</v>
      </c>
      <c r="BG443" s="257">
        <f>IF(N443="zákl. přenesená",J443,0)</f>
        <v>0</v>
      </c>
      <c r="BH443" s="257">
        <f>IF(N443="sníž. přenesená",J443,0)</f>
        <v>0</v>
      </c>
      <c r="BI443" s="257">
        <f>IF(N443="nulová",J443,0)</f>
        <v>0</v>
      </c>
      <c r="BJ443" s="18" t="s">
        <v>92</v>
      </c>
      <c r="BK443" s="257">
        <f>ROUND(I443*H443,2)</f>
        <v>0</v>
      </c>
      <c r="BL443" s="18" t="s">
        <v>266</v>
      </c>
      <c r="BM443" s="256" t="s">
        <v>1023</v>
      </c>
    </row>
    <row r="444" spans="1:51" s="13" customFormat="1" ht="12">
      <c r="A444" s="13"/>
      <c r="B444" s="258"/>
      <c r="C444" s="259"/>
      <c r="D444" s="260" t="s">
        <v>177</v>
      </c>
      <c r="E444" s="261" t="s">
        <v>1</v>
      </c>
      <c r="F444" s="262" t="s">
        <v>1024</v>
      </c>
      <c r="G444" s="259"/>
      <c r="H444" s="261" t="s">
        <v>1</v>
      </c>
      <c r="I444" s="263"/>
      <c r="J444" s="259"/>
      <c r="K444" s="259"/>
      <c r="L444" s="264"/>
      <c r="M444" s="265"/>
      <c r="N444" s="266"/>
      <c r="O444" s="266"/>
      <c r="P444" s="266"/>
      <c r="Q444" s="266"/>
      <c r="R444" s="266"/>
      <c r="S444" s="266"/>
      <c r="T444" s="267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68" t="s">
        <v>177</v>
      </c>
      <c r="AU444" s="268" t="s">
        <v>92</v>
      </c>
      <c r="AV444" s="13" t="s">
        <v>84</v>
      </c>
      <c r="AW444" s="13" t="s">
        <v>32</v>
      </c>
      <c r="AX444" s="13" t="s">
        <v>76</v>
      </c>
      <c r="AY444" s="268" t="s">
        <v>168</v>
      </c>
    </row>
    <row r="445" spans="1:51" s="14" customFormat="1" ht="12">
      <c r="A445" s="14"/>
      <c r="B445" s="269"/>
      <c r="C445" s="270"/>
      <c r="D445" s="260" t="s">
        <v>177</v>
      </c>
      <c r="E445" s="271" t="s">
        <v>1</v>
      </c>
      <c r="F445" s="272" t="s">
        <v>1025</v>
      </c>
      <c r="G445" s="270"/>
      <c r="H445" s="273">
        <v>18.54</v>
      </c>
      <c r="I445" s="274"/>
      <c r="J445" s="270"/>
      <c r="K445" s="270"/>
      <c r="L445" s="275"/>
      <c r="M445" s="276"/>
      <c r="N445" s="277"/>
      <c r="O445" s="277"/>
      <c r="P445" s="277"/>
      <c r="Q445" s="277"/>
      <c r="R445" s="277"/>
      <c r="S445" s="277"/>
      <c r="T445" s="278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79" t="s">
        <v>177</v>
      </c>
      <c r="AU445" s="279" t="s">
        <v>92</v>
      </c>
      <c r="AV445" s="14" t="s">
        <v>92</v>
      </c>
      <c r="AW445" s="14" t="s">
        <v>32</v>
      </c>
      <c r="AX445" s="14" t="s">
        <v>76</v>
      </c>
      <c r="AY445" s="279" t="s">
        <v>168</v>
      </c>
    </row>
    <row r="446" spans="1:51" s="14" customFormat="1" ht="12">
      <c r="A446" s="14"/>
      <c r="B446" s="269"/>
      <c r="C446" s="270"/>
      <c r="D446" s="260" t="s">
        <v>177</v>
      </c>
      <c r="E446" s="271" t="s">
        <v>1</v>
      </c>
      <c r="F446" s="272" t="s">
        <v>1026</v>
      </c>
      <c r="G446" s="270"/>
      <c r="H446" s="273">
        <v>20.02</v>
      </c>
      <c r="I446" s="274"/>
      <c r="J446" s="270"/>
      <c r="K446" s="270"/>
      <c r="L446" s="275"/>
      <c r="M446" s="276"/>
      <c r="N446" s="277"/>
      <c r="O446" s="277"/>
      <c r="P446" s="277"/>
      <c r="Q446" s="277"/>
      <c r="R446" s="277"/>
      <c r="S446" s="277"/>
      <c r="T446" s="278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79" t="s">
        <v>177</v>
      </c>
      <c r="AU446" s="279" t="s">
        <v>92</v>
      </c>
      <c r="AV446" s="14" t="s">
        <v>92</v>
      </c>
      <c r="AW446" s="14" t="s">
        <v>32</v>
      </c>
      <c r="AX446" s="14" t="s">
        <v>76</v>
      </c>
      <c r="AY446" s="279" t="s">
        <v>168</v>
      </c>
    </row>
    <row r="447" spans="1:51" s="14" customFormat="1" ht="12">
      <c r="A447" s="14"/>
      <c r="B447" s="269"/>
      <c r="C447" s="270"/>
      <c r="D447" s="260" t="s">
        <v>177</v>
      </c>
      <c r="E447" s="271" t="s">
        <v>1</v>
      </c>
      <c r="F447" s="272" t="s">
        <v>1027</v>
      </c>
      <c r="G447" s="270"/>
      <c r="H447" s="273">
        <v>14.4</v>
      </c>
      <c r="I447" s="274"/>
      <c r="J447" s="270"/>
      <c r="K447" s="270"/>
      <c r="L447" s="275"/>
      <c r="M447" s="276"/>
      <c r="N447" s="277"/>
      <c r="O447" s="277"/>
      <c r="P447" s="277"/>
      <c r="Q447" s="277"/>
      <c r="R447" s="277"/>
      <c r="S447" s="277"/>
      <c r="T447" s="278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79" t="s">
        <v>177</v>
      </c>
      <c r="AU447" s="279" t="s">
        <v>92</v>
      </c>
      <c r="AV447" s="14" t="s">
        <v>92</v>
      </c>
      <c r="AW447" s="14" t="s">
        <v>32</v>
      </c>
      <c r="AX447" s="14" t="s">
        <v>76</v>
      </c>
      <c r="AY447" s="279" t="s">
        <v>168</v>
      </c>
    </row>
    <row r="448" spans="1:51" s="14" customFormat="1" ht="12">
      <c r="A448" s="14"/>
      <c r="B448" s="269"/>
      <c r="C448" s="270"/>
      <c r="D448" s="260" t="s">
        <v>177</v>
      </c>
      <c r="E448" s="271" t="s">
        <v>1</v>
      </c>
      <c r="F448" s="272" t="s">
        <v>1028</v>
      </c>
      <c r="G448" s="270"/>
      <c r="H448" s="273">
        <v>5.6</v>
      </c>
      <c r="I448" s="274"/>
      <c r="J448" s="270"/>
      <c r="K448" s="270"/>
      <c r="L448" s="275"/>
      <c r="M448" s="276"/>
      <c r="N448" s="277"/>
      <c r="O448" s="277"/>
      <c r="P448" s="277"/>
      <c r="Q448" s="277"/>
      <c r="R448" s="277"/>
      <c r="S448" s="277"/>
      <c r="T448" s="278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79" t="s">
        <v>177</v>
      </c>
      <c r="AU448" s="279" t="s">
        <v>92</v>
      </c>
      <c r="AV448" s="14" t="s">
        <v>92</v>
      </c>
      <c r="AW448" s="14" t="s">
        <v>32</v>
      </c>
      <c r="AX448" s="14" t="s">
        <v>76</v>
      </c>
      <c r="AY448" s="279" t="s">
        <v>168</v>
      </c>
    </row>
    <row r="449" spans="1:51" s="14" customFormat="1" ht="12">
      <c r="A449" s="14"/>
      <c r="B449" s="269"/>
      <c r="C449" s="270"/>
      <c r="D449" s="260" t="s">
        <v>177</v>
      </c>
      <c r="E449" s="271" t="s">
        <v>1</v>
      </c>
      <c r="F449" s="272" t="s">
        <v>1029</v>
      </c>
      <c r="G449" s="270"/>
      <c r="H449" s="273">
        <v>20.1</v>
      </c>
      <c r="I449" s="274"/>
      <c r="J449" s="270"/>
      <c r="K449" s="270"/>
      <c r="L449" s="275"/>
      <c r="M449" s="276"/>
      <c r="N449" s="277"/>
      <c r="O449" s="277"/>
      <c r="P449" s="277"/>
      <c r="Q449" s="277"/>
      <c r="R449" s="277"/>
      <c r="S449" s="277"/>
      <c r="T449" s="278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79" t="s">
        <v>177</v>
      </c>
      <c r="AU449" s="279" t="s">
        <v>92</v>
      </c>
      <c r="AV449" s="14" t="s">
        <v>92</v>
      </c>
      <c r="AW449" s="14" t="s">
        <v>32</v>
      </c>
      <c r="AX449" s="14" t="s">
        <v>76</v>
      </c>
      <c r="AY449" s="279" t="s">
        <v>168</v>
      </c>
    </row>
    <row r="450" spans="1:51" s="14" customFormat="1" ht="12">
      <c r="A450" s="14"/>
      <c r="B450" s="269"/>
      <c r="C450" s="270"/>
      <c r="D450" s="260" t="s">
        <v>177</v>
      </c>
      <c r="E450" s="271" t="s">
        <v>1</v>
      </c>
      <c r="F450" s="272" t="s">
        <v>1030</v>
      </c>
      <c r="G450" s="270"/>
      <c r="H450" s="273">
        <v>6.1</v>
      </c>
      <c r="I450" s="274"/>
      <c r="J450" s="270"/>
      <c r="K450" s="270"/>
      <c r="L450" s="275"/>
      <c r="M450" s="276"/>
      <c r="N450" s="277"/>
      <c r="O450" s="277"/>
      <c r="P450" s="277"/>
      <c r="Q450" s="277"/>
      <c r="R450" s="277"/>
      <c r="S450" s="277"/>
      <c r="T450" s="278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79" t="s">
        <v>177</v>
      </c>
      <c r="AU450" s="279" t="s">
        <v>92</v>
      </c>
      <c r="AV450" s="14" t="s">
        <v>92</v>
      </c>
      <c r="AW450" s="14" t="s">
        <v>32</v>
      </c>
      <c r="AX450" s="14" t="s">
        <v>76</v>
      </c>
      <c r="AY450" s="279" t="s">
        <v>168</v>
      </c>
    </row>
    <row r="451" spans="1:51" s="14" customFormat="1" ht="12">
      <c r="A451" s="14"/>
      <c r="B451" s="269"/>
      <c r="C451" s="270"/>
      <c r="D451" s="260" t="s">
        <v>177</v>
      </c>
      <c r="E451" s="271" t="s">
        <v>1</v>
      </c>
      <c r="F451" s="272" t="s">
        <v>1031</v>
      </c>
      <c r="G451" s="270"/>
      <c r="H451" s="273">
        <v>21.3</v>
      </c>
      <c r="I451" s="274"/>
      <c r="J451" s="270"/>
      <c r="K451" s="270"/>
      <c r="L451" s="275"/>
      <c r="M451" s="276"/>
      <c r="N451" s="277"/>
      <c r="O451" s="277"/>
      <c r="P451" s="277"/>
      <c r="Q451" s="277"/>
      <c r="R451" s="277"/>
      <c r="S451" s="277"/>
      <c r="T451" s="278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79" t="s">
        <v>177</v>
      </c>
      <c r="AU451" s="279" t="s">
        <v>92</v>
      </c>
      <c r="AV451" s="14" t="s">
        <v>92</v>
      </c>
      <c r="AW451" s="14" t="s">
        <v>32</v>
      </c>
      <c r="AX451" s="14" t="s">
        <v>76</v>
      </c>
      <c r="AY451" s="279" t="s">
        <v>168</v>
      </c>
    </row>
    <row r="452" spans="1:51" s="14" customFormat="1" ht="12">
      <c r="A452" s="14"/>
      <c r="B452" s="269"/>
      <c r="C452" s="270"/>
      <c r="D452" s="260" t="s">
        <v>177</v>
      </c>
      <c r="E452" s="271" t="s">
        <v>1</v>
      </c>
      <c r="F452" s="272" t="s">
        <v>1032</v>
      </c>
      <c r="G452" s="270"/>
      <c r="H452" s="273">
        <v>15.7</v>
      </c>
      <c r="I452" s="274"/>
      <c r="J452" s="270"/>
      <c r="K452" s="270"/>
      <c r="L452" s="275"/>
      <c r="M452" s="276"/>
      <c r="N452" s="277"/>
      <c r="O452" s="277"/>
      <c r="P452" s="277"/>
      <c r="Q452" s="277"/>
      <c r="R452" s="277"/>
      <c r="S452" s="277"/>
      <c r="T452" s="278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79" t="s">
        <v>177</v>
      </c>
      <c r="AU452" s="279" t="s">
        <v>92</v>
      </c>
      <c r="AV452" s="14" t="s">
        <v>92</v>
      </c>
      <c r="AW452" s="14" t="s">
        <v>32</v>
      </c>
      <c r="AX452" s="14" t="s">
        <v>76</v>
      </c>
      <c r="AY452" s="279" t="s">
        <v>168</v>
      </c>
    </row>
    <row r="453" spans="1:51" s="14" customFormat="1" ht="12">
      <c r="A453" s="14"/>
      <c r="B453" s="269"/>
      <c r="C453" s="270"/>
      <c r="D453" s="260" t="s">
        <v>177</v>
      </c>
      <c r="E453" s="271" t="s">
        <v>1</v>
      </c>
      <c r="F453" s="272" t="s">
        <v>1033</v>
      </c>
      <c r="G453" s="270"/>
      <c r="H453" s="273">
        <v>7.2</v>
      </c>
      <c r="I453" s="274"/>
      <c r="J453" s="270"/>
      <c r="K453" s="270"/>
      <c r="L453" s="275"/>
      <c r="M453" s="276"/>
      <c r="N453" s="277"/>
      <c r="O453" s="277"/>
      <c r="P453" s="277"/>
      <c r="Q453" s="277"/>
      <c r="R453" s="277"/>
      <c r="S453" s="277"/>
      <c r="T453" s="278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79" t="s">
        <v>177</v>
      </c>
      <c r="AU453" s="279" t="s">
        <v>92</v>
      </c>
      <c r="AV453" s="14" t="s">
        <v>92</v>
      </c>
      <c r="AW453" s="14" t="s">
        <v>32</v>
      </c>
      <c r="AX453" s="14" t="s">
        <v>76</v>
      </c>
      <c r="AY453" s="279" t="s">
        <v>168</v>
      </c>
    </row>
    <row r="454" spans="1:51" s="14" customFormat="1" ht="12">
      <c r="A454" s="14"/>
      <c r="B454" s="269"/>
      <c r="C454" s="270"/>
      <c r="D454" s="260" t="s">
        <v>177</v>
      </c>
      <c r="E454" s="271" t="s">
        <v>1</v>
      </c>
      <c r="F454" s="272" t="s">
        <v>1034</v>
      </c>
      <c r="G454" s="270"/>
      <c r="H454" s="273">
        <v>21.9</v>
      </c>
      <c r="I454" s="274"/>
      <c r="J454" s="270"/>
      <c r="K454" s="270"/>
      <c r="L454" s="275"/>
      <c r="M454" s="276"/>
      <c r="N454" s="277"/>
      <c r="O454" s="277"/>
      <c r="P454" s="277"/>
      <c r="Q454" s="277"/>
      <c r="R454" s="277"/>
      <c r="S454" s="277"/>
      <c r="T454" s="278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79" t="s">
        <v>177</v>
      </c>
      <c r="AU454" s="279" t="s">
        <v>92</v>
      </c>
      <c r="AV454" s="14" t="s">
        <v>92</v>
      </c>
      <c r="AW454" s="14" t="s">
        <v>32</v>
      </c>
      <c r="AX454" s="14" t="s">
        <v>76</v>
      </c>
      <c r="AY454" s="279" t="s">
        <v>168</v>
      </c>
    </row>
    <row r="455" spans="1:51" s="14" customFormat="1" ht="12">
      <c r="A455" s="14"/>
      <c r="B455" s="269"/>
      <c r="C455" s="270"/>
      <c r="D455" s="260" t="s">
        <v>177</v>
      </c>
      <c r="E455" s="271" t="s">
        <v>1</v>
      </c>
      <c r="F455" s="272" t="s">
        <v>1035</v>
      </c>
      <c r="G455" s="270"/>
      <c r="H455" s="273">
        <v>5.6</v>
      </c>
      <c r="I455" s="274"/>
      <c r="J455" s="270"/>
      <c r="K455" s="270"/>
      <c r="L455" s="275"/>
      <c r="M455" s="276"/>
      <c r="N455" s="277"/>
      <c r="O455" s="277"/>
      <c r="P455" s="277"/>
      <c r="Q455" s="277"/>
      <c r="R455" s="277"/>
      <c r="S455" s="277"/>
      <c r="T455" s="278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79" t="s">
        <v>177</v>
      </c>
      <c r="AU455" s="279" t="s">
        <v>92</v>
      </c>
      <c r="AV455" s="14" t="s">
        <v>92</v>
      </c>
      <c r="AW455" s="14" t="s">
        <v>32</v>
      </c>
      <c r="AX455" s="14" t="s">
        <v>76</v>
      </c>
      <c r="AY455" s="279" t="s">
        <v>168</v>
      </c>
    </row>
    <row r="456" spans="1:51" s="14" customFormat="1" ht="12">
      <c r="A456" s="14"/>
      <c r="B456" s="269"/>
      <c r="C456" s="270"/>
      <c r="D456" s="260" t="s">
        <v>177</v>
      </c>
      <c r="E456" s="271" t="s">
        <v>1</v>
      </c>
      <c r="F456" s="272" t="s">
        <v>1036</v>
      </c>
      <c r="G456" s="270"/>
      <c r="H456" s="273">
        <v>16.38</v>
      </c>
      <c r="I456" s="274"/>
      <c r="J456" s="270"/>
      <c r="K456" s="270"/>
      <c r="L456" s="275"/>
      <c r="M456" s="276"/>
      <c r="N456" s="277"/>
      <c r="O456" s="277"/>
      <c r="P456" s="277"/>
      <c r="Q456" s="277"/>
      <c r="R456" s="277"/>
      <c r="S456" s="277"/>
      <c r="T456" s="278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79" t="s">
        <v>177</v>
      </c>
      <c r="AU456" s="279" t="s">
        <v>92</v>
      </c>
      <c r="AV456" s="14" t="s">
        <v>92</v>
      </c>
      <c r="AW456" s="14" t="s">
        <v>32</v>
      </c>
      <c r="AX456" s="14" t="s">
        <v>76</v>
      </c>
      <c r="AY456" s="279" t="s">
        <v>168</v>
      </c>
    </row>
    <row r="457" spans="1:51" s="14" customFormat="1" ht="12">
      <c r="A457" s="14"/>
      <c r="B457" s="269"/>
      <c r="C457" s="270"/>
      <c r="D457" s="260" t="s">
        <v>177</v>
      </c>
      <c r="E457" s="271" t="s">
        <v>1</v>
      </c>
      <c r="F457" s="272" t="s">
        <v>1037</v>
      </c>
      <c r="G457" s="270"/>
      <c r="H457" s="273">
        <v>25.9</v>
      </c>
      <c r="I457" s="274"/>
      <c r="J457" s="270"/>
      <c r="K457" s="270"/>
      <c r="L457" s="275"/>
      <c r="M457" s="276"/>
      <c r="N457" s="277"/>
      <c r="O457" s="277"/>
      <c r="P457" s="277"/>
      <c r="Q457" s="277"/>
      <c r="R457" s="277"/>
      <c r="S457" s="277"/>
      <c r="T457" s="278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79" t="s">
        <v>177</v>
      </c>
      <c r="AU457" s="279" t="s">
        <v>92</v>
      </c>
      <c r="AV457" s="14" t="s">
        <v>92</v>
      </c>
      <c r="AW457" s="14" t="s">
        <v>32</v>
      </c>
      <c r="AX457" s="14" t="s">
        <v>76</v>
      </c>
      <c r="AY457" s="279" t="s">
        <v>168</v>
      </c>
    </row>
    <row r="458" spans="1:51" s="14" customFormat="1" ht="12">
      <c r="A458" s="14"/>
      <c r="B458" s="269"/>
      <c r="C458" s="270"/>
      <c r="D458" s="260" t="s">
        <v>177</v>
      </c>
      <c r="E458" s="271" t="s">
        <v>1</v>
      </c>
      <c r="F458" s="272" t="s">
        <v>1038</v>
      </c>
      <c r="G458" s="270"/>
      <c r="H458" s="273">
        <v>5.9</v>
      </c>
      <c r="I458" s="274"/>
      <c r="J458" s="270"/>
      <c r="K458" s="270"/>
      <c r="L458" s="275"/>
      <c r="M458" s="276"/>
      <c r="N458" s="277"/>
      <c r="O458" s="277"/>
      <c r="P458" s="277"/>
      <c r="Q458" s="277"/>
      <c r="R458" s="277"/>
      <c r="S458" s="277"/>
      <c r="T458" s="278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79" t="s">
        <v>177</v>
      </c>
      <c r="AU458" s="279" t="s">
        <v>92</v>
      </c>
      <c r="AV458" s="14" t="s">
        <v>92</v>
      </c>
      <c r="AW458" s="14" t="s">
        <v>32</v>
      </c>
      <c r="AX458" s="14" t="s">
        <v>76</v>
      </c>
      <c r="AY458" s="279" t="s">
        <v>168</v>
      </c>
    </row>
    <row r="459" spans="1:51" s="14" customFormat="1" ht="12">
      <c r="A459" s="14"/>
      <c r="B459" s="269"/>
      <c r="C459" s="270"/>
      <c r="D459" s="260" t="s">
        <v>177</v>
      </c>
      <c r="E459" s="271" t="s">
        <v>1</v>
      </c>
      <c r="F459" s="272" t="s">
        <v>1039</v>
      </c>
      <c r="G459" s="270"/>
      <c r="H459" s="273">
        <v>25.34</v>
      </c>
      <c r="I459" s="274"/>
      <c r="J459" s="270"/>
      <c r="K459" s="270"/>
      <c r="L459" s="275"/>
      <c r="M459" s="276"/>
      <c r="N459" s="277"/>
      <c r="O459" s="277"/>
      <c r="P459" s="277"/>
      <c r="Q459" s="277"/>
      <c r="R459" s="277"/>
      <c r="S459" s="277"/>
      <c r="T459" s="278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79" t="s">
        <v>177</v>
      </c>
      <c r="AU459" s="279" t="s">
        <v>92</v>
      </c>
      <c r="AV459" s="14" t="s">
        <v>92</v>
      </c>
      <c r="AW459" s="14" t="s">
        <v>32</v>
      </c>
      <c r="AX459" s="14" t="s">
        <v>76</v>
      </c>
      <c r="AY459" s="279" t="s">
        <v>168</v>
      </c>
    </row>
    <row r="460" spans="1:51" s="14" customFormat="1" ht="12">
      <c r="A460" s="14"/>
      <c r="B460" s="269"/>
      <c r="C460" s="270"/>
      <c r="D460" s="260" t="s">
        <v>177</v>
      </c>
      <c r="E460" s="271" t="s">
        <v>1</v>
      </c>
      <c r="F460" s="272" t="s">
        <v>1040</v>
      </c>
      <c r="G460" s="270"/>
      <c r="H460" s="273">
        <v>6.5</v>
      </c>
      <c r="I460" s="274"/>
      <c r="J460" s="270"/>
      <c r="K460" s="270"/>
      <c r="L460" s="275"/>
      <c r="M460" s="276"/>
      <c r="N460" s="277"/>
      <c r="O460" s="277"/>
      <c r="P460" s="277"/>
      <c r="Q460" s="277"/>
      <c r="R460" s="277"/>
      <c r="S460" s="277"/>
      <c r="T460" s="278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79" t="s">
        <v>177</v>
      </c>
      <c r="AU460" s="279" t="s">
        <v>92</v>
      </c>
      <c r="AV460" s="14" t="s">
        <v>92</v>
      </c>
      <c r="AW460" s="14" t="s">
        <v>32</v>
      </c>
      <c r="AX460" s="14" t="s">
        <v>76</v>
      </c>
      <c r="AY460" s="279" t="s">
        <v>168</v>
      </c>
    </row>
    <row r="461" spans="1:51" s="14" customFormat="1" ht="12">
      <c r="A461" s="14"/>
      <c r="B461" s="269"/>
      <c r="C461" s="270"/>
      <c r="D461" s="260" t="s">
        <v>177</v>
      </c>
      <c r="E461" s="271" t="s">
        <v>1</v>
      </c>
      <c r="F461" s="272" t="s">
        <v>1041</v>
      </c>
      <c r="G461" s="270"/>
      <c r="H461" s="273">
        <v>25.64</v>
      </c>
      <c r="I461" s="274"/>
      <c r="J461" s="270"/>
      <c r="K461" s="270"/>
      <c r="L461" s="275"/>
      <c r="M461" s="276"/>
      <c r="N461" s="277"/>
      <c r="O461" s="277"/>
      <c r="P461" s="277"/>
      <c r="Q461" s="277"/>
      <c r="R461" s="277"/>
      <c r="S461" s="277"/>
      <c r="T461" s="278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79" t="s">
        <v>177</v>
      </c>
      <c r="AU461" s="279" t="s">
        <v>92</v>
      </c>
      <c r="AV461" s="14" t="s">
        <v>92</v>
      </c>
      <c r="AW461" s="14" t="s">
        <v>32</v>
      </c>
      <c r="AX461" s="14" t="s">
        <v>76</v>
      </c>
      <c r="AY461" s="279" t="s">
        <v>168</v>
      </c>
    </row>
    <row r="462" spans="1:51" s="14" customFormat="1" ht="12">
      <c r="A462" s="14"/>
      <c r="B462" s="269"/>
      <c r="C462" s="270"/>
      <c r="D462" s="260" t="s">
        <v>177</v>
      </c>
      <c r="E462" s="271" t="s">
        <v>1</v>
      </c>
      <c r="F462" s="272" t="s">
        <v>1042</v>
      </c>
      <c r="G462" s="270"/>
      <c r="H462" s="273">
        <v>5.8</v>
      </c>
      <c r="I462" s="274"/>
      <c r="J462" s="270"/>
      <c r="K462" s="270"/>
      <c r="L462" s="275"/>
      <c r="M462" s="276"/>
      <c r="N462" s="277"/>
      <c r="O462" s="277"/>
      <c r="P462" s="277"/>
      <c r="Q462" s="277"/>
      <c r="R462" s="277"/>
      <c r="S462" s="277"/>
      <c r="T462" s="278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79" t="s">
        <v>177</v>
      </c>
      <c r="AU462" s="279" t="s">
        <v>92</v>
      </c>
      <c r="AV462" s="14" t="s">
        <v>92</v>
      </c>
      <c r="AW462" s="14" t="s">
        <v>32</v>
      </c>
      <c r="AX462" s="14" t="s">
        <v>76</v>
      </c>
      <c r="AY462" s="279" t="s">
        <v>168</v>
      </c>
    </row>
    <row r="463" spans="1:51" s="14" customFormat="1" ht="12">
      <c r="A463" s="14"/>
      <c r="B463" s="269"/>
      <c r="C463" s="270"/>
      <c r="D463" s="260" t="s">
        <v>177</v>
      </c>
      <c r="E463" s="271" t="s">
        <v>1</v>
      </c>
      <c r="F463" s="272" t="s">
        <v>1043</v>
      </c>
      <c r="G463" s="270"/>
      <c r="H463" s="273">
        <v>27.34</v>
      </c>
      <c r="I463" s="274"/>
      <c r="J463" s="270"/>
      <c r="K463" s="270"/>
      <c r="L463" s="275"/>
      <c r="M463" s="276"/>
      <c r="N463" s="277"/>
      <c r="O463" s="277"/>
      <c r="P463" s="277"/>
      <c r="Q463" s="277"/>
      <c r="R463" s="277"/>
      <c r="S463" s="277"/>
      <c r="T463" s="278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79" t="s">
        <v>177</v>
      </c>
      <c r="AU463" s="279" t="s">
        <v>92</v>
      </c>
      <c r="AV463" s="14" t="s">
        <v>92</v>
      </c>
      <c r="AW463" s="14" t="s">
        <v>32</v>
      </c>
      <c r="AX463" s="14" t="s">
        <v>76</v>
      </c>
      <c r="AY463" s="279" t="s">
        <v>168</v>
      </c>
    </row>
    <row r="464" spans="1:51" s="14" customFormat="1" ht="12">
      <c r="A464" s="14"/>
      <c r="B464" s="269"/>
      <c r="C464" s="270"/>
      <c r="D464" s="260" t="s">
        <v>177</v>
      </c>
      <c r="E464" s="271" t="s">
        <v>1</v>
      </c>
      <c r="F464" s="272" t="s">
        <v>1044</v>
      </c>
      <c r="G464" s="270"/>
      <c r="H464" s="273">
        <v>5.8</v>
      </c>
      <c r="I464" s="274"/>
      <c r="J464" s="270"/>
      <c r="K464" s="270"/>
      <c r="L464" s="275"/>
      <c r="M464" s="276"/>
      <c r="N464" s="277"/>
      <c r="O464" s="277"/>
      <c r="P464" s="277"/>
      <c r="Q464" s="277"/>
      <c r="R464" s="277"/>
      <c r="S464" s="277"/>
      <c r="T464" s="278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79" t="s">
        <v>177</v>
      </c>
      <c r="AU464" s="279" t="s">
        <v>92</v>
      </c>
      <c r="AV464" s="14" t="s">
        <v>92</v>
      </c>
      <c r="AW464" s="14" t="s">
        <v>32</v>
      </c>
      <c r="AX464" s="14" t="s">
        <v>76</v>
      </c>
      <c r="AY464" s="279" t="s">
        <v>168</v>
      </c>
    </row>
    <row r="465" spans="1:51" s="16" customFormat="1" ht="12">
      <c r="A465" s="16"/>
      <c r="B465" s="301"/>
      <c r="C465" s="302"/>
      <c r="D465" s="260" t="s">
        <v>177</v>
      </c>
      <c r="E465" s="303" t="s">
        <v>1</v>
      </c>
      <c r="F465" s="304" t="s">
        <v>330</v>
      </c>
      <c r="G465" s="302"/>
      <c r="H465" s="305">
        <v>301.06</v>
      </c>
      <c r="I465" s="306"/>
      <c r="J465" s="302"/>
      <c r="K465" s="302"/>
      <c r="L465" s="307"/>
      <c r="M465" s="308"/>
      <c r="N465" s="309"/>
      <c r="O465" s="309"/>
      <c r="P465" s="309"/>
      <c r="Q465" s="309"/>
      <c r="R465" s="309"/>
      <c r="S465" s="309"/>
      <c r="T465" s="310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T465" s="311" t="s">
        <v>177</v>
      </c>
      <c r="AU465" s="311" t="s">
        <v>92</v>
      </c>
      <c r="AV465" s="16" t="s">
        <v>186</v>
      </c>
      <c r="AW465" s="16" t="s">
        <v>32</v>
      </c>
      <c r="AX465" s="16" t="s">
        <v>76</v>
      </c>
      <c r="AY465" s="311" t="s">
        <v>168</v>
      </c>
    </row>
    <row r="466" spans="1:51" s="13" customFormat="1" ht="12">
      <c r="A466" s="13"/>
      <c r="B466" s="258"/>
      <c r="C466" s="259"/>
      <c r="D466" s="260" t="s">
        <v>177</v>
      </c>
      <c r="E466" s="261" t="s">
        <v>1</v>
      </c>
      <c r="F466" s="262" t="s">
        <v>1045</v>
      </c>
      <c r="G466" s="259"/>
      <c r="H466" s="261" t="s">
        <v>1</v>
      </c>
      <c r="I466" s="263"/>
      <c r="J466" s="259"/>
      <c r="K466" s="259"/>
      <c r="L466" s="264"/>
      <c r="M466" s="265"/>
      <c r="N466" s="266"/>
      <c r="O466" s="266"/>
      <c r="P466" s="266"/>
      <c r="Q466" s="266"/>
      <c r="R466" s="266"/>
      <c r="S466" s="266"/>
      <c r="T466" s="267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68" t="s">
        <v>177</v>
      </c>
      <c r="AU466" s="268" t="s">
        <v>92</v>
      </c>
      <c r="AV466" s="13" t="s">
        <v>84</v>
      </c>
      <c r="AW466" s="13" t="s">
        <v>32</v>
      </c>
      <c r="AX466" s="13" t="s">
        <v>76</v>
      </c>
      <c r="AY466" s="268" t="s">
        <v>168</v>
      </c>
    </row>
    <row r="467" spans="1:51" s="14" customFormat="1" ht="12">
      <c r="A467" s="14"/>
      <c r="B467" s="269"/>
      <c r="C467" s="270"/>
      <c r="D467" s="260" t="s">
        <v>177</v>
      </c>
      <c r="E467" s="271" t="s">
        <v>1</v>
      </c>
      <c r="F467" s="272" t="s">
        <v>1046</v>
      </c>
      <c r="G467" s="270"/>
      <c r="H467" s="273">
        <v>8</v>
      </c>
      <c r="I467" s="274"/>
      <c r="J467" s="270"/>
      <c r="K467" s="270"/>
      <c r="L467" s="275"/>
      <c r="M467" s="276"/>
      <c r="N467" s="277"/>
      <c r="O467" s="277"/>
      <c r="P467" s="277"/>
      <c r="Q467" s="277"/>
      <c r="R467" s="277"/>
      <c r="S467" s="277"/>
      <c r="T467" s="278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79" t="s">
        <v>177</v>
      </c>
      <c r="AU467" s="279" t="s">
        <v>92</v>
      </c>
      <c r="AV467" s="14" t="s">
        <v>92</v>
      </c>
      <c r="AW467" s="14" t="s">
        <v>32</v>
      </c>
      <c r="AX467" s="14" t="s">
        <v>76</v>
      </c>
      <c r="AY467" s="279" t="s">
        <v>168</v>
      </c>
    </row>
    <row r="468" spans="1:51" s="14" customFormat="1" ht="12">
      <c r="A468" s="14"/>
      <c r="B468" s="269"/>
      <c r="C468" s="270"/>
      <c r="D468" s="260" t="s">
        <v>177</v>
      </c>
      <c r="E468" s="271" t="s">
        <v>1</v>
      </c>
      <c r="F468" s="272" t="s">
        <v>1047</v>
      </c>
      <c r="G468" s="270"/>
      <c r="H468" s="273">
        <v>7.8</v>
      </c>
      <c r="I468" s="274"/>
      <c r="J468" s="270"/>
      <c r="K468" s="270"/>
      <c r="L468" s="275"/>
      <c r="M468" s="276"/>
      <c r="N468" s="277"/>
      <c r="O468" s="277"/>
      <c r="P468" s="277"/>
      <c r="Q468" s="277"/>
      <c r="R468" s="277"/>
      <c r="S468" s="277"/>
      <c r="T468" s="278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79" t="s">
        <v>177</v>
      </c>
      <c r="AU468" s="279" t="s">
        <v>92</v>
      </c>
      <c r="AV468" s="14" t="s">
        <v>92</v>
      </c>
      <c r="AW468" s="14" t="s">
        <v>32</v>
      </c>
      <c r="AX468" s="14" t="s">
        <v>76</v>
      </c>
      <c r="AY468" s="279" t="s">
        <v>168</v>
      </c>
    </row>
    <row r="469" spans="1:51" s="14" customFormat="1" ht="12">
      <c r="A469" s="14"/>
      <c r="B469" s="269"/>
      <c r="C469" s="270"/>
      <c r="D469" s="260" t="s">
        <v>177</v>
      </c>
      <c r="E469" s="271" t="s">
        <v>1</v>
      </c>
      <c r="F469" s="272" t="s">
        <v>1048</v>
      </c>
      <c r="G469" s="270"/>
      <c r="H469" s="273">
        <v>7.9</v>
      </c>
      <c r="I469" s="274"/>
      <c r="J469" s="270"/>
      <c r="K469" s="270"/>
      <c r="L469" s="275"/>
      <c r="M469" s="276"/>
      <c r="N469" s="277"/>
      <c r="O469" s="277"/>
      <c r="P469" s="277"/>
      <c r="Q469" s="277"/>
      <c r="R469" s="277"/>
      <c r="S469" s="277"/>
      <c r="T469" s="278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79" t="s">
        <v>177</v>
      </c>
      <c r="AU469" s="279" t="s">
        <v>92</v>
      </c>
      <c r="AV469" s="14" t="s">
        <v>92</v>
      </c>
      <c r="AW469" s="14" t="s">
        <v>32</v>
      </c>
      <c r="AX469" s="14" t="s">
        <v>76</v>
      </c>
      <c r="AY469" s="279" t="s">
        <v>168</v>
      </c>
    </row>
    <row r="470" spans="1:51" s="14" customFormat="1" ht="12">
      <c r="A470" s="14"/>
      <c r="B470" s="269"/>
      <c r="C470" s="270"/>
      <c r="D470" s="260" t="s">
        <v>177</v>
      </c>
      <c r="E470" s="271" t="s">
        <v>1</v>
      </c>
      <c r="F470" s="272" t="s">
        <v>1049</v>
      </c>
      <c r="G470" s="270"/>
      <c r="H470" s="273">
        <v>7.9</v>
      </c>
      <c r="I470" s="274"/>
      <c r="J470" s="270"/>
      <c r="K470" s="270"/>
      <c r="L470" s="275"/>
      <c r="M470" s="276"/>
      <c r="N470" s="277"/>
      <c r="O470" s="277"/>
      <c r="P470" s="277"/>
      <c r="Q470" s="277"/>
      <c r="R470" s="277"/>
      <c r="S470" s="277"/>
      <c r="T470" s="278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79" t="s">
        <v>177</v>
      </c>
      <c r="AU470" s="279" t="s">
        <v>92</v>
      </c>
      <c r="AV470" s="14" t="s">
        <v>92</v>
      </c>
      <c r="AW470" s="14" t="s">
        <v>32</v>
      </c>
      <c r="AX470" s="14" t="s">
        <v>76</v>
      </c>
      <c r="AY470" s="279" t="s">
        <v>168</v>
      </c>
    </row>
    <row r="471" spans="1:51" s="14" customFormat="1" ht="12">
      <c r="A471" s="14"/>
      <c r="B471" s="269"/>
      <c r="C471" s="270"/>
      <c r="D471" s="260" t="s">
        <v>177</v>
      </c>
      <c r="E471" s="271" t="s">
        <v>1</v>
      </c>
      <c r="F471" s="272" t="s">
        <v>1050</v>
      </c>
      <c r="G471" s="270"/>
      <c r="H471" s="273">
        <v>8.4</v>
      </c>
      <c r="I471" s="274"/>
      <c r="J471" s="270"/>
      <c r="K471" s="270"/>
      <c r="L471" s="275"/>
      <c r="M471" s="276"/>
      <c r="N471" s="277"/>
      <c r="O471" s="277"/>
      <c r="P471" s="277"/>
      <c r="Q471" s="277"/>
      <c r="R471" s="277"/>
      <c r="S471" s="277"/>
      <c r="T471" s="278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79" t="s">
        <v>177</v>
      </c>
      <c r="AU471" s="279" t="s">
        <v>92</v>
      </c>
      <c r="AV471" s="14" t="s">
        <v>92</v>
      </c>
      <c r="AW471" s="14" t="s">
        <v>32</v>
      </c>
      <c r="AX471" s="14" t="s">
        <v>76</v>
      </c>
      <c r="AY471" s="279" t="s">
        <v>168</v>
      </c>
    </row>
    <row r="472" spans="1:51" s="14" customFormat="1" ht="12">
      <c r="A472" s="14"/>
      <c r="B472" s="269"/>
      <c r="C472" s="270"/>
      <c r="D472" s="260" t="s">
        <v>177</v>
      </c>
      <c r="E472" s="271" t="s">
        <v>1</v>
      </c>
      <c r="F472" s="272" t="s">
        <v>1051</v>
      </c>
      <c r="G472" s="270"/>
      <c r="H472" s="273">
        <v>8.2</v>
      </c>
      <c r="I472" s="274"/>
      <c r="J472" s="270"/>
      <c r="K472" s="270"/>
      <c r="L472" s="275"/>
      <c r="M472" s="276"/>
      <c r="N472" s="277"/>
      <c r="O472" s="277"/>
      <c r="P472" s="277"/>
      <c r="Q472" s="277"/>
      <c r="R472" s="277"/>
      <c r="S472" s="277"/>
      <c r="T472" s="278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79" t="s">
        <v>177</v>
      </c>
      <c r="AU472" s="279" t="s">
        <v>92</v>
      </c>
      <c r="AV472" s="14" t="s">
        <v>92</v>
      </c>
      <c r="AW472" s="14" t="s">
        <v>32</v>
      </c>
      <c r="AX472" s="14" t="s">
        <v>76</v>
      </c>
      <c r="AY472" s="279" t="s">
        <v>168</v>
      </c>
    </row>
    <row r="473" spans="1:51" s="14" customFormat="1" ht="12">
      <c r="A473" s="14"/>
      <c r="B473" s="269"/>
      <c r="C473" s="270"/>
      <c r="D473" s="260" t="s">
        <v>177</v>
      </c>
      <c r="E473" s="271" t="s">
        <v>1</v>
      </c>
      <c r="F473" s="272" t="s">
        <v>1052</v>
      </c>
      <c r="G473" s="270"/>
      <c r="H473" s="273">
        <v>8.2</v>
      </c>
      <c r="I473" s="274"/>
      <c r="J473" s="270"/>
      <c r="K473" s="270"/>
      <c r="L473" s="275"/>
      <c r="M473" s="276"/>
      <c r="N473" s="277"/>
      <c r="O473" s="277"/>
      <c r="P473" s="277"/>
      <c r="Q473" s="277"/>
      <c r="R473" s="277"/>
      <c r="S473" s="277"/>
      <c r="T473" s="278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79" t="s">
        <v>177</v>
      </c>
      <c r="AU473" s="279" t="s">
        <v>92</v>
      </c>
      <c r="AV473" s="14" t="s">
        <v>92</v>
      </c>
      <c r="AW473" s="14" t="s">
        <v>32</v>
      </c>
      <c r="AX473" s="14" t="s">
        <v>76</v>
      </c>
      <c r="AY473" s="279" t="s">
        <v>168</v>
      </c>
    </row>
    <row r="474" spans="1:51" s="14" customFormat="1" ht="12">
      <c r="A474" s="14"/>
      <c r="B474" s="269"/>
      <c r="C474" s="270"/>
      <c r="D474" s="260" t="s">
        <v>177</v>
      </c>
      <c r="E474" s="271" t="s">
        <v>1</v>
      </c>
      <c r="F474" s="272" t="s">
        <v>1053</v>
      </c>
      <c r="G474" s="270"/>
      <c r="H474" s="273">
        <v>8.2</v>
      </c>
      <c r="I474" s="274"/>
      <c r="J474" s="270"/>
      <c r="K474" s="270"/>
      <c r="L474" s="275"/>
      <c r="M474" s="276"/>
      <c r="N474" s="277"/>
      <c r="O474" s="277"/>
      <c r="P474" s="277"/>
      <c r="Q474" s="277"/>
      <c r="R474" s="277"/>
      <c r="S474" s="277"/>
      <c r="T474" s="278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79" t="s">
        <v>177</v>
      </c>
      <c r="AU474" s="279" t="s">
        <v>92</v>
      </c>
      <c r="AV474" s="14" t="s">
        <v>92</v>
      </c>
      <c r="AW474" s="14" t="s">
        <v>32</v>
      </c>
      <c r="AX474" s="14" t="s">
        <v>76</v>
      </c>
      <c r="AY474" s="279" t="s">
        <v>168</v>
      </c>
    </row>
    <row r="475" spans="1:51" s="14" customFormat="1" ht="12">
      <c r="A475" s="14"/>
      <c r="B475" s="269"/>
      <c r="C475" s="270"/>
      <c r="D475" s="260" t="s">
        <v>177</v>
      </c>
      <c r="E475" s="271" t="s">
        <v>1</v>
      </c>
      <c r="F475" s="272" t="s">
        <v>1054</v>
      </c>
      <c r="G475" s="270"/>
      <c r="H475" s="273">
        <v>8.68</v>
      </c>
      <c r="I475" s="274"/>
      <c r="J475" s="270"/>
      <c r="K475" s="270"/>
      <c r="L475" s="275"/>
      <c r="M475" s="276"/>
      <c r="N475" s="277"/>
      <c r="O475" s="277"/>
      <c r="P475" s="277"/>
      <c r="Q475" s="277"/>
      <c r="R475" s="277"/>
      <c r="S475" s="277"/>
      <c r="T475" s="278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79" t="s">
        <v>177</v>
      </c>
      <c r="AU475" s="279" t="s">
        <v>92</v>
      </c>
      <c r="AV475" s="14" t="s">
        <v>92</v>
      </c>
      <c r="AW475" s="14" t="s">
        <v>32</v>
      </c>
      <c r="AX475" s="14" t="s">
        <v>76</v>
      </c>
      <c r="AY475" s="279" t="s">
        <v>168</v>
      </c>
    </row>
    <row r="476" spans="1:51" s="14" customFormat="1" ht="12">
      <c r="A476" s="14"/>
      <c r="B476" s="269"/>
      <c r="C476" s="270"/>
      <c r="D476" s="260" t="s">
        <v>177</v>
      </c>
      <c r="E476" s="271" t="s">
        <v>1</v>
      </c>
      <c r="F476" s="272" t="s">
        <v>1055</v>
      </c>
      <c r="G476" s="270"/>
      <c r="H476" s="273">
        <v>8.2</v>
      </c>
      <c r="I476" s="274"/>
      <c r="J476" s="270"/>
      <c r="K476" s="270"/>
      <c r="L476" s="275"/>
      <c r="M476" s="276"/>
      <c r="N476" s="277"/>
      <c r="O476" s="277"/>
      <c r="P476" s="277"/>
      <c r="Q476" s="277"/>
      <c r="R476" s="277"/>
      <c r="S476" s="277"/>
      <c r="T476" s="278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79" t="s">
        <v>177</v>
      </c>
      <c r="AU476" s="279" t="s">
        <v>92</v>
      </c>
      <c r="AV476" s="14" t="s">
        <v>92</v>
      </c>
      <c r="AW476" s="14" t="s">
        <v>32</v>
      </c>
      <c r="AX476" s="14" t="s">
        <v>76</v>
      </c>
      <c r="AY476" s="279" t="s">
        <v>168</v>
      </c>
    </row>
    <row r="477" spans="1:51" s="14" customFormat="1" ht="12">
      <c r="A477" s="14"/>
      <c r="B477" s="269"/>
      <c r="C477" s="270"/>
      <c r="D477" s="260" t="s">
        <v>177</v>
      </c>
      <c r="E477" s="271" t="s">
        <v>1</v>
      </c>
      <c r="F477" s="272" t="s">
        <v>1056</v>
      </c>
      <c r="G477" s="270"/>
      <c r="H477" s="273">
        <v>8.3</v>
      </c>
      <c r="I477" s="274"/>
      <c r="J477" s="270"/>
      <c r="K477" s="270"/>
      <c r="L477" s="275"/>
      <c r="M477" s="276"/>
      <c r="N477" s="277"/>
      <c r="O477" s="277"/>
      <c r="P477" s="277"/>
      <c r="Q477" s="277"/>
      <c r="R477" s="277"/>
      <c r="S477" s="277"/>
      <c r="T477" s="278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79" t="s">
        <v>177</v>
      </c>
      <c r="AU477" s="279" t="s">
        <v>92</v>
      </c>
      <c r="AV477" s="14" t="s">
        <v>92</v>
      </c>
      <c r="AW477" s="14" t="s">
        <v>32</v>
      </c>
      <c r="AX477" s="14" t="s">
        <v>76</v>
      </c>
      <c r="AY477" s="279" t="s">
        <v>168</v>
      </c>
    </row>
    <row r="478" spans="1:51" s="14" customFormat="1" ht="12">
      <c r="A478" s="14"/>
      <c r="B478" s="269"/>
      <c r="C478" s="270"/>
      <c r="D478" s="260" t="s">
        <v>177</v>
      </c>
      <c r="E478" s="271" t="s">
        <v>1</v>
      </c>
      <c r="F478" s="272" t="s">
        <v>1057</v>
      </c>
      <c r="G478" s="270"/>
      <c r="H478" s="273">
        <v>8.3</v>
      </c>
      <c r="I478" s="274"/>
      <c r="J478" s="270"/>
      <c r="K478" s="270"/>
      <c r="L478" s="275"/>
      <c r="M478" s="276"/>
      <c r="N478" s="277"/>
      <c r="O478" s="277"/>
      <c r="P478" s="277"/>
      <c r="Q478" s="277"/>
      <c r="R478" s="277"/>
      <c r="S478" s="277"/>
      <c r="T478" s="278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79" t="s">
        <v>177</v>
      </c>
      <c r="AU478" s="279" t="s">
        <v>92</v>
      </c>
      <c r="AV478" s="14" t="s">
        <v>92</v>
      </c>
      <c r="AW478" s="14" t="s">
        <v>32</v>
      </c>
      <c r="AX478" s="14" t="s">
        <v>76</v>
      </c>
      <c r="AY478" s="279" t="s">
        <v>168</v>
      </c>
    </row>
    <row r="479" spans="1:51" s="16" customFormat="1" ht="12">
      <c r="A479" s="16"/>
      <c r="B479" s="301"/>
      <c r="C479" s="302"/>
      <c r="D479" s="260" t="s">
        <v>177</v>
      </c>
      <c r="E479" s="303" t="s">
        <v>1</v>
      </c>
      <c r="F479" s="304" t="s">
        <v>330</v>
      </c>
      <c r="G479" s="302"/>
      <c r="H479" s="305">
        <v>98.08</v>
      </c>
      <c r="I479" s="306"/>
      <c r="J479" s="302"/>
      <c r="K479" s="302"/>
      <c r="L479" s="307"/>
      <c r="M479" s="308"/>
      <c r="N479" s="309"/>
      <c r="O479" s="309"/>
      <c r="P479" s="309"/>
      <c r="Q479" s="309"/>
      <c r="R479" s="309"/>
      <c r="S479" s="309"/>
      <c r="T479" s="310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T479" s="311" t="s">
        <v>177</v>
      </c>
      <c r="AU479" s="311" t="s">
        <v>92</v>
      </c>
      <c r="AV479" s="16" t="s">
        <v>186</v>
      </c>
      <c r="AW479" s="16" t="s">
        <v>32</v>
      </c>
      <c r="AX479" s="16" t="s">
        <v>76</v>
      </c>
      <c r="AY479" s="311" t="s">
        <v>168</v>
      </c>
    </row>
    <row r="480" spans="1:51" s="15" customFormat="1" ht="12">
      <c r="A480" s="15"/>
      <c r="B480" s="280"/>
      <c r="C480" s="281"/>
      <c r="D480" s="260" t="s">
        <v>177</v>
      </c>
      <c r="E480" s="282" t="s">
        <v>1</v>
      </c>
      <c r="F480" s="283" t="s">
        <v>210</v>
      </c>
      <c r="G480" s="281"/>
      <c r="H480" s="284">
        <v>399.13999999999993</v>
      </c>
      <c r="I480" s="285"/>
      <c r="J480" s="281"/>
      <c r="K480" s="281"/>
      <c r="L480" s="286"/>
      <c r="M480" s="287"/>
      <c r="N480" s="288"/>
      <c r="O480" s="288"/>
      <c r="P480" s="288"/>
      <c r="Q480" s="288"/>
      <c r="R480" s="288"/>
      <c r="S480" s="288"/>
      <c r="T480" s="289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290" t="s">
        <v>177</v>
      </c>
      <c r="AU480" s="290" t="s">
        <v>92</v>
      </c>
      <c r="AV480" s="15" t="s">
        <v>175</v>
      </c>
      <c r="AW480" s="15" t="s">
        <v>32</v>
      </c>
      <c r="AX480" s="15" t="s">
        <v>84</v>
      </c>
      <c r="AY480" s="290" t="s">
        <v>168</v>
      </c>
    </row>
    <row r="481" spans="1:65" s="2" customFormat="1" ht="16.5" customHeight="1">
      <c r="A481" s="39"/>
      <c r="B481" s="40"/>
      <c r="C481" s="291" t="s">
        <v>288</v>
      </c>
      <c r="D481" s="291" t="s">
        <v>212</v>
      </c>
      <c r="E481" s="292" t="s">
        <v>1058</v>
      </c>
      <c r="F481" s="293" t="s">
        <v>1059</v>
      </c>
      <c r="G481" s="294" t="s">
        <v>173</v>
      </c>
      <c r="H481" s="295">
        <v>137.703</v>
      </c>
      <c r="I481" s="296"/>
      <c r="J481" s="297">
        <f>ROUND(I481*H481,2)</f>
        <v>0</v>
      </c>
      <c r="K481" s="293" t="s">
        <v>174</v>
      </c>
      <c r="L481" s="298"/>
      <c r="M481" s="299" t="s">
        <v>1</v>
      </c>
      <c r="N481" s="300" t="s">
        <v>42</v>
      </c>
      <c r="O481" s="92"/>
      <c r="P481" s="254">
        <f>O481*H481</f>
        <v>0</v>
      </c>
      <c r="Q481" s="254">
        <v>0.0037</v>
      </c>
      <c r="R481" s="254">
        <f>Q481*H481</f>
        <v>0.5095011</v>
      </c>
      <c r="S481" s="254">
        <v>0</v>
      </c>
      <c r="T481" s="255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56" t="s">
        <v>394</v>
      </c>
      <c r="AT481" s="256" t="s">
        <v>212</v>
      </c>
      <c r="AU481" s="256" t="s">
        <v>92</v>
      </c>
      <c r="AY481" s="18" t="s">
        <v>168</v>
      </c>
      <c r="BE481" s="257">
        <f>IF(N481="základní",J481,0)</f>
        <v>0</v>
      </c>
      <c r="BF481" s="257">
        <f>IF(N481="snížená",J481,0)</f>
        <v>0</v>
      </c>
      <c r="BG481" s="257">
        <f>IF(N481="zákl. přenesená",J481,0)</f>
        <v>0</v>
      </c>
      <c r="BH481" s="257">
        <f>IF(N481="sníž. přenesená",J481,0)</f>
        <v>0</v>
      </c>
      <c r="BI481" s="257">
        <f>IF(N481="nulová",J481,0)</f>
        <v>0</v>
      </c>
      <c r="BJ481" s="18" t="s">
        <v>92</v>
      </c>
      <c r="BK481" s="257">
        <f>ROUND(I481*H481,2)</f>
        <v>0</v>
      </c>
      <c r="BL481" s="18" t="s">
        <v>266</v>
      </c>
      <c r="BM481" s="256" t="s">
        <v>1060</v>
      </c>
    </row>
    <row r="482" spans="1:51" s="14" customFormat="1" ht="12">
      <c r="A482" s="14"/>
      <c r="B482" s="269"/>
      <c r="C482" s="270"/>
      <c r="D482" s="260" t="s">
        <v>177</v>
      </c>
      <c r="E482" s="271" t="s">
        <v>1</v>
      </c>
      <c r="F482" s="272" t="s">
        <v>1061</v>
      </c>
      <c r="G482" s="270"/>
      <c r="H482" s="273">
        <v>137.703</v>
      </c>
      <c r="I482" s="274"/>
      <c r="J482" s="270"/>
      <c r="K482" s="270"/>
      <c r="L482" s="275"/>
      <c r="M482" s="276"/>
      <c r="N482" s="277"/>
      <c r="O482" s="277"/>
      <c r="P482" s="277"/>
      <c r="Q482" s="277"/>
      <c r="R482" s="277"/>
      <c r="S482" s="277"/>
      <c r="T482" s="278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79" t="s">
        <v>177</v>
      </c>
      <c r="AU482" s="279" t="s">
        <v>92</v>
      </c>
      <c r="AV482" s="14" t="s">
        <v>92</v>
      </c>
      <c r="AW482" s="14" t="s">
        <v>32</v>
      </c>
      <c r="AX482" s="14" t="s">
        <v>84</v>
      </c>
      <c r="AY482" s="279" t="s">
        <v>168</v>
      </c>
    </row>
    <row r="483" spans="1:65" s="2" customFormat="1" ht="21.75" customHeight="1">
      <c r="A483" s="39"/>
      <c r="B483" s="40"/>
      <c r="C483" s="245" t="s">
        <v>293</v>
      </c>
      <c r="D483" s="245" t="s">
        <v>170</v>
      </c>
      <c r="E483" s="246" t="s">
        <v>583</v>
      </c>
      <c r="F483" s="247" t="s">
        <v>584</v>
      </c>
      <c r="G483" s="248" t="s">
        <v>585</v>
      </c>
      <c r="H483" s="312"/>
      <c r="I483" s="250"/>
      <c r="J483" s="251">
        <f>ROUND(I483*H483,2)</f>
        <v>0</v>
      </c>
      <c r="K483" s="247" t="s">
        <v>174</v>
      </c>
      <c r="L483" s="45"/>
      <c r="M483" s="252" t="s">
        <v>1</v>
      </c>
      <c r="N483" s="253" t="s">
        <v>42</v>
      </c>
      <c r="O483" s="92"/>
      <c r="P483" s="254">
        <f>O483*H483</f>
        <v>0</v>
      </c>
      <c r="Q483" s="254">
        <v>0</v>
      </c>
      <c r="R483" s="254">
        <f>Q483*H483</f>
        <v>0</v>
      </c>
      <c r="S483" s="254">
        <v>0</v>
      </c>
      <c r="T483" s="255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56" t="s">
        <v>266</v>
      </c>
      <c r="AT483" s="256" t="s">
        <v>170</v>
      </c>
      <c r="AU483" s="256" t="s">
        <v>92</v>
      </c>
      <c r="AY483" s="18" t="s">
        <v>168</v>
      </c>
      <c r="BE483" s="257">
        <f>IF(N483="základní",J483,0)</f>
        <v>0</v>
      </c>
      <c r="BF483" s="257">
        <f>IF(N483="snížená",J483,0)</f>
        <v>0</v>
      </c>
      <c r="BG483" s="257">
        <f>IF(N483="zákl. přenesená",J483,0)</f>
        <v>0</v>
      </c>
      <c r="BH483" s="257">
        <f>IF(N483="sníž. přenesená",J483,0)</f>
        <v>0</v>
      </c>
      <c r="BI483" s="257">
        <f>IF(N483="nulová",J483,0)</f>
        <v>0</v>
      </c>
      <c r="BJ483" s="18" t="s">
        <v>92</v>
      </c>
      <c r="BK483" s="257">
        <f>ROUND(I483*H483,2)</f>
        <v>0</v>
      </c>
      <c r="BL483" s="18" t="s">
        <v>266</v>
      </c>
      <c r="BM483" s="256" t="s">
        <v>1062</v>
      </c>
    </row>
    <row r="484" spans="1:63" s="12" customFormat="1" ht="22.8" customHeight="1">
      <c r="A484" s="12"/>
      <c r="B484" s="229"/>
      <c r="C484" s="230"/>
      <c r="D484" s="231" t="s">
        <v>75</v>
      </c>
      <c r="E484" s="243" t="s">
        <v>1063</v>
      </c>
      <c r="F484" s="243" t="s">
        <v>1064</v>
      </c>
      <c r="G484" s="230"/>
      <c r="H484" s="230"/>
      <c r="I484" s="233"/>
      <c r="J484" s="244">
        <f>BK484</f>
        <v>0</v>
      </c>
      <c r="K484" s="230"/>
      <c r="L484" s="235"/>
      <c r="M484" s="236"/>
      <c r="N484" s="237"/>
      <c r="O484" s="237"/>
      <c r="P484" s="238">
        <f>SUM(P485:P486)</f>
        <v>0</v>
      </c>
      <c r="Q484" s="237"/>
      <c r="R484" s="238">
        <f>SUM(R485:R486)</f>
        <v>0.02376</v>
      </c>
      <c r="S484" s="237"/>
      <c r="T484" s="239">
        <f>SUM(T485:T486)</f>
        <v>0</v>
      </c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R484" s="240" t="s">
        <v>92</v>
      </c>
      <c r="AT484" s="241" t="s">
        <v>75</v>
      </c>
      <c r="AU484" s="241" t="s">
        <v>84</v>
      </c>
      <c r="AY484" s="240" t="s">
        <v>168</v>
      </c>
      <c r="BK484" s="242">
        <f>SUM(BK485:BK486)</f>
        <v>0</v>
      </c>
    </row>
    <row r="485" spans="1:65" s="2" customFormat="1" ht="21.75" customHeight="1">
      <c r="A485" s="39"/>
      <c r="B485" s="40"/>
      <c r="C485" s="245" t="s">
        <v>318</v>
      </c>
      <c r="D485" s="245" t="s">
        <v>170</v>
      </c>
      <c r="E485" s="246" t="s">
        <v>1065</v>
      </c>
      <c r="F485" s="247" t="s">
        <v>1066</v>
      </c>
      <c r="G485" s="248" t="s">
        <v>713</v>
      </c>
      <c r="H485" s="249">
        <v>12</v>
      </c>
      <c r="I485" s="250"/>
      <c r="J485" s="251">
        <f>ROUND(I485*H485,2)</f>
        <v>0</v>
      </c>
      <c r="K485" s="247" t="s">
        <v>174</v>
      </c>
      <c r="L485" s="45"/>
      <c r="M485" s="252" t="s">
        <v>1</v>
      </c>
      <c r="N485" s="253" t="s">
        <v>42</v>
      </c>
      <c r="O485" s="92"/>
      <c r="P485" s="254">
        <f>O485*H485</f>
        <v>0</v>
      </c>
      <c r="Q485" s="254">
        <v>0.00198</v>
      </c>
      <c r="R485" s="254">
        <f>Q485*H485</f>
        <v>0.02376</v>
      </c>
      <c r="S485" s="254">
        <v>0</v>
      </c>
      <c r="T485" s="255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56" t="s">
        <v>266</v>
      </c>
      <c r="AT485" s="256" t="s">
        <v>170</v>
      </c>
      <c r="AU485" s="256" t="s">
        <v>92</v>
      </c>
      <c r="AY485" s="18" t="s">
        <v>168</v>
      </c>
      <c r="BE485" s="257">
        <f>IF(N485="základní",J485,0)</f>
        <v>0</v>
      </c>
      <c r="BF485" s="257">
        <f>IF(N485="snížená",J485,0)</f>
        <v>0</v>
      </c>
      <c r="BG485" s="257">
        <f>IF(N485="zákl. přenesená",J485,0)</f>
        <v>0</v>
      </c>
      <c r="BH485" s="257">
        <f>IF(N485="sníž. přenesená",J485,0)</f>
        <v>0</v>
      </c>
      <c r="BI485" s="257">
        <f>IF(N485="nulová",J485,0)</f>
        <v>0</v>
      </c>
      <c r="BJ485" s="18" t="s">
        <v>92</v>
      </c>
      <c r="BK485" s="257">
        <f>ROUND(I485*H485,2)</f>
        <v>0</v>
      </c>
      <c r="BL485" s="18" t="s">
        <v>266</v>
      </c>
      <c r="BM485" s="256" t="s">
        <v>1067</v>
      </c>
    </row>
    <row r="486" spans="1:65" s="2" customFormat="1" ht="21.75" customHeight="1">
      <c r="A486" s="39"/>
      <c r="B486" s="40"/>
      <c r="C486" s="245" t="s">
        <v>7</v>
      </c>
      <c r="D486" s="245" t="s">
        <v>170</v>
      </c>
      <c r="E486" s="246" t="s">
        <v>1068</v>
      </c>
      <c r="F486" s="247" t="s">
        <v>1069</v>
      </c>
      <c r="G486" s="248" t="s">
        <v>585</v>
      </c>
      <c r="H486" s="312"/>
      <c r="I486" s="250"/>
      <c r="J486" s="251">
        <f>ROUND(I486*H486,2)</f>
        <v>0</v>
      </c>
      <c r="K486" s="247" t="s">
        <v>174</v>
      </c>
      <c r="L486" s="45"/>
      <c r="M486" s="252" t="s">
        <v>1</v>
      </c>
      <c r="N486" s="253" t="s">
        <v>42</v>
      </c>
      <c r="O486" s="92"/>
      <c r="P486" s="254">
        <f>O486*H486</f>
        <v>0</v>
      </c>
      <c r="Q486" s="254">
        <v>0</v>
      </c>
      <c r="R486" s="254">
        <f>Q486*H486</f>
        <v>0</v>
      </c>
      <c r="S486" s="254">
        <v>0</v>
      </c>
      <c r="T486" s="255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56" t="s">
        <v>266</v>
      </c>
      <c r="AT486" s="256" t="s">
        <v>170</v>
      </c>
      <c r="AU486" s="256" t="s">
        <v>92</v>
      </c>
      <c r="AY486" s="18" t="s">
        <v>168</v>
      </c>
      <c r="BE486" s="257">
        <f>IF(N486="základní",J486,0)</f>
        <v>0</v>
      </c>
      <c r="BF486" s="257">
        <f>IF(N486="snížená",J486,0)</f>
        <v>0</v>
      </c>
      <c r="BG486" s="257">
        <f>IF(N486="zákl. přenesená",J486,0)</f>
        <v>0</v>
      </c>
      <c r="BH486" s="257">
        <f>IF(N486="sníž. přenesená",J486,0)</f>
        <v>0</v>
      </c>
      <c r="BI486" s="257">
        <f>IF(N486="nulová",J486,0)</f>
        <v>0</v>
      </c>
      <c r="BJ486" s="18" t="s">
        <v>92</v>
      </c>
      <c r="BK486" s="257">
        <f>ROUND(I486*H486,2)</f>
        <v>0</v>
      </c>
      <c r="BL486" s="18" t="s">
        <v>266</v>
      </c>
      <c r="BM486" s="256" t="s">
        <v>1070</v>
      </c>
    </row>
    <row r="487" spans="1:63" s="12" customFormat="1" ht="22.8" customHeight="1">
      <c r="A487" s="12"/>
      <c r="B487" s="229"/>
      <c r="C487" s="230"/>
      <c r="D487" s="231" t="s">
        <v>75</v>
      </c>
      <c r="E487" s="243" t="s">
        <v>1071</v>
      </c>
      <c r="F487" s="243" t="s">
        <v>101</v>
      </c>
      <c r="G487" s="230"/>
      <c r="H487" s="230"/>
      <c r="I487" s="233"/>
      <c r="J487" s="244">
        <f>BK487</f>
        <v>0</v>
      </c>
      <c r="K487" s="230"/>
      <c r="L487" s="235"/>
      <c r="M487" s="236"/>
      <c r="N487" s="237"/>
      <c r="O487" s="237"/>
      <c r="P487" s="238">
        <f>SUM(P488:P490)</f>
        <v>0</v>
      </c>
      <c r="Q487" s="237"/>
      <c r="R487" s="238">
        <f>SUM(R488:R490)</f>
        <v>0</v>
      </c>
      <c r="S487" s="237"/>
      <c r="T487" s="239">
        <f>SUM(T488:T490)</f>
        <v>0</v>
      </c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R487" s="240" t="s">
        <v>92</v>
      </c>
      <c r="AT487" s="241" t="s">
        <v>75</v>
      </c>
      <c r="AU487" s="241" t="s">
        <v>84</v>
      </c>
      <c r="AY487" s="240" t="s">
        <v>168</v>
      </c>
      <c r="BK487" s="242">
        <f>SUM(BK488:BK490)</f>
        <v>0</v>
      </c>
    </row>
    <row r="488" spans="1:65" s="2" customFormat="1" ht="16.5" customHeight="1">
      <c r="A488" s="39"/>
      <c r="B488" s="40"/>
      <c r="C488" s="245" t="s">
        <v>325</v>
      </c>
      <c r="D488" s="245" t="s">
        <v>170</v>
      </c>
      <c r="E488" s="246" t="s">
        <v>1072</v>
      </c>
      <c r="F488" s="247" t="s">
        <v>1073</v>
      </c>
      <c r="G488" s="248" t="s">
        <v>713</v>
      </c>
      <c r="H488" s="249">
        <v>12</v>
      </c>
      <c r="I488" s="250"/>
      <c r="J488" s="251">
        <f>ROUND(I488*H488,2)</f>
        <v>0</v>
      </c>
      <c r="K488" s="247" t="s">
        <v>174</v>
      </c>
      <c r="L488" s="45"/>
      <c r="M488" s="252" t="s">
        <v>1</v>
      </c>
      <c r="N488" s="253" t="s">
        <v>42</v>
      </c>
      <c r="O488" s="92"/>
      <c r="P488" s="254">
        <f>O488*H488</f>
        <v>0</v>
      </c>
      <c r="Q488" s="254">
        <v>0</v>
      </c>
      <c r="R488" s="254">
        <f>Q488*H488</f>
        <v>0</v>
      </c>
      <c r="S488" s="254">
        <v>0</v>
      </c>
      <c r="T488" s="255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56" t="s">
        <v>266</v>
      </c>
      <c r="AT488" s="256" t="s">
        <v>170</v>
      </c>
      <c r="AU488" s="256" t="s">
        <v>92</v>
      </c>
      <c r="AY488" s="18" t="s">
        <v>168</v>
      </c>
      <c r="BE488" s="257">
        <f>IF(N488="základní",J488,0)</f>
        <v>0</v>
      </c>
      <c r="BF488" s="257">
        <f>IF(N488="snížená",J488,0)</f>
        <v>0</v>
      </c>
      <c r="BG488" s="257">
        <f>IF(N488="zákl. přenesená",J488,0)</f>
        <v>0</v>
      </c>
      <c r="BH488" s="257">
        <f>IF(N488="sníž. přenesená",J488,0)</f>
        <v>0</v>
      </c>
      <c r="BI488" s="257">
        <f>IF(N488="nulová",J488,0)</f>
        <v>0</v>
      </c>
      <c r="BJ488" s="18" t="s">
        <v>92</v>
      </c>
      <c r="BK488" s="257">
        <f>ROUND(I488*H488,2)</f>
        <v>0</v>
      </c>
      <c r="BL488" s="18" t="s">
        <v>266</v>
      </c>
      <c r="BM488" s="256" t="s">
        <v>1074</v>
      </c>
    </row>
    <row r="489" spans="1:65" s="2" customFormat="1" ht="16.5" customHeight="1">
      <c r="A489" s="39"/>
      <c r="B489" s="40"/>
      <c r="C489" s="291" t="s">
        <v>332</v>
      </c>
      <c r="D489" s="291" t="s">
        <v>212</v>
      </c>
      <c r="E489" s="292" t="s">
        <v>1075</v>
      </c>
      <c r="F489" s="293" t="s">
        <v>1076</v>
      </c>
      <c r="G489" s="294" t="s">
        <v>713</v>
      </c>
      <c r="H489" s="295">
        <v>12</v>
      </c>
      <c r="I489" s="296"/>
      <c r="J489" s="297">
        <f>ROUND(I489*H489,2)</f>
        <v>0</v>
      </c>
      <c r="K489" s="293" t="s">
        <v>1</v>
      </c>
      <c r="L489" s="298"/>
      <c r="M489" s="299" t="s">
        <v>1</v>
      </c>
      <c r="N489" s="300" t="s">
        <v>42</v>
      </c>
      <c r="O489" s="92"/>
      <c r="P489" s="254">
        <f>O489*H489</f>
        <v>0</v>
      </c>
      <c r="Q489" s="254">
        <v>0</v>
      </c>
      <c r="R489" s="254">
        <f>Q489*H489</f>
        <v>0</v>
      </c>
      <c r="S489" s="254">
        <v>0</v>
      </c>
      <c r="T489" s="255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56" t="s">
        <v>394</v>
      </c>
      <c r="AT489" s="256" t="s">
        <v>212</v>
      </c>
      <c r="AU489" s="256" t="s">
        <v>92</v>
      </c>
      <c r="AY489" s="18" t="s">
        <v>168</v>
      </c>
      <c r="BE489" s="257">
        <f>IF(N489="základní",J489,0)</f>
        <v>0</v>
      </c>
      <c r="BF489" s="257">
        <f>IF(N489="snížená",J489,0)</f>
        <v>0</v>
      </c>
      <c r="BG489" s="257">
        <f>IF(N489="zákl. přenesená",J489,0)</f>
        <v>0</v>
      </c>
      <c r="BH489" s="257">
        <f>IF(N489="sníž. přenesená",J489,0)</f>
        <v>0</v>
      </c>
      <c r="BI489" s="257">
        <f>IF(N489="nulová",J489,0)</f>
        <v>0</v>
      </c>
      <c r="BJ489" s="18" t="s">
        <v>92</v>
      </c>
      <c r="BK489" s="257">
        <f>ROUND(I489*H489,2)</f>
        <v>0</v>
      </c>
      <c r="BL489" s="18" t="s">
        <v>266</v>
      </c>
      <c r="BM489" s="256" t="s">
        <v>1077</v>
      </c>
    </row>
    <row r="490" spans="1:65" s="2" customFormat="1" ht="21.75" customHeight="1">
      <c r="A490" s="39"/>
      <c r="B490" s="40"/>
      <c r="C490" s="245" t="s">
        <v>337</v>
      </c>
      <c r="D490" s="245" t="s">
        <v>170</v>
      </c>
      <c r="E490" s="246" t="s">
        <v>1078</v>
      </c>
      <c r="F490" s="247" t="s">
        <v>1079</v>
      </c>
      <c r="G490" s="248" t="s">
        <v>585</v>
      </c>
      <c r="H490" s="312"/>
      <c r="I490" s="250"/>
      <c r="J490" s="251">
        <f>ROUND(I490*H490,2)</f>
        <v>0</v>
      </c>
      <c r="K490" s="247" t="s">
        <v>174</v>
      </c>
      <c r="L490" s="45"/>
      <c r="M490" s="252" t="s">
        <v>1</v>
      </c>
      <c r="N490" s="253" t="s">
        <v>42</v>
      </c>
      <c r="O490" s="92"/>
      <c r="P490" s="254">
        <f>O490*H490</f>
        <v>0</v>
      </c>
      <c r="Q490" s="254">
        <v>0</v>
      </c>
      <c r="R490" s="254">
        <f>Q490*H490</f>
        <v>0</v>
      </c>
      <c r="S490" s="254">
        <v>0</v>
      </c>
      <c r="T490" s="255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56" t="s">
        <v>266</v>
      </c>
      <c r="AT490" s="256" t="s">
        <v>170</v>
      </c>
      <c r="AU490" s="256" t="s">
        <v>92</v>
      </c>
      <c r="AY490" s="18" t="s">
        <v>168</v>
      </c>
      <c r="BE490" s="257">
        <f>IF(N490="základní",J490,0)</f>
        <v>0</v>
      </c>
      <c r="BF490" s="257">
        <f>IF(N490="snížená",J490,0)</f>
        <v>0</v>
      </c>
      <c r="BG490" s="257">
        <f>IF(N490="zákl. přenesená",J490,0)</f>
        <v>0</v>
      </c>
      <c r="BH490" s="257">
        <f>IF(N490="sníž. přenesená",J490,0)</f>
        <v>0</v>
      </c>
      <c r="BI490" s="257">
        <f>IF(N490="nulová",J490,0)</f>
        <v>0</v>
      </c>
      <c r="BJ490" s="18" t="s">
        <v>92</v>
      </c>
      <c r="BK490" s="257">
        <f>ROUND(I490*H490,2)</f>
        <v>0</v>
      </c>
      <c r="BL490" s="18" t="s">
        <v>266</v>
      </c>
      <c r="BM490" s="256" t="s">
        <v>1080</v>
      </c>
    </row>
    <row r="491" spans="1:63" s="12" customFormat="1" ht="22.8" customHeight="1">
      <c r="A491" s="12"/>
      <c r="B491" s="229"/>
      <c r="C491" s="230"/>
      <c r="D491" s="231" t="s">
        <v>75</v>
      </c>
      <c r="E491" s="243" t="s">
        <v>1081</v>
      </c>
      <c r="F491" s="243" t="s">
        <v>1082</v>
      </c>
      <c r="G491" s="230"/>
      <c r="H491" s="230"/>
      <c r="I491" s="233"/>
      <c r="J491" s="244">
        <f>BK491</f>
        <v>0</v>
      </c>
      <c r="K491" s="230"/>
      <c r="L491" s="235"/>
      <c r="M491" s="236"/>
      <c r="N491" s="237"/>
      <c r="O491" s="237"/>
      <c r="P491" s="238">
        <f>SUM(P492:P509)</f>
        <v>0</v>
      </c>
      <c r="Q491" s="237"/>
      <c r="R491" s="238">
        <f>SUM(R492:R509)</f>
        <v>0.9954263999999999</v>
      </c>
      <c r="S491" s="237"/>
      <c r="T491" s="239">
        <f>SUM(T492:T509)</f>
        <v>0</v>
      </c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R491" s="240" t="s">
        <v>92</v>
      </c>
      <c r="AT491" s="241" t="s">
        <v>75</v>
      </c>
      <c r="AU491" s="241" t="s">
        <v>84</v>
      </c>
      <c r="AY491" s="240" t="s">
        <v>168</v>
      </c>
      <c r="BK491" s="242">
        <f>SUM(BK492:BK509)</f>
        <v>0</v>
      </c>
    </row>
    <row r="492" spans="1:65" s="2" customFormat="1" ht="21.75" customHeight="1">
      <c r="A492" s="39"/>
      <c r="B492" s="40"/>
      <c r="C492" s="245" t="s">
        <v>343</v>
      </c>
      <c r="D492" s="245" t="s">
        <v>170</v>
      </c>
      <c r="E492" s="246" t="s">
        <v>1083</v>
      </c>
      <c r="F492" s="247" t="s">
        <v>1084</v>
      </c>
      <c r="G492" s="248" t="s">
        <v>173</v>
      </c>
      <c r="H492" s="249">
        <v>57.42</v>
      </c>
      <c r="I492" s="250"/>
      <c r="J492" s="251">
        <f>ROUND(I492*H492,2)</f>
        <v>0</v>
      </c>
      <c r="K492" s="247" t="s">
        <v>174</v>
      </c>
      <c r="L492" s="45"/>
      <c r="M492" s="252" t="s">
        <v>1</v>
      </c>
      <c r="N492" s="253" t="s">
        <v>42</v>
      </c>
      <c r="O492" s="92"/>
      <c r="P492" s="254">
        <f>O492*H492</f>
        <v>0</v>
      </c>
      <c r="Q492" s="254">
        <v>0.01292</v>
      </c>
      <c r="R492" s="254">
        <f>Q492*H492</f>
        <v>0.7418663999999999</v>
      </c>
      <c r="S492" s="254">
        <v>0</v>
      </c>
      <c r="T492" s="255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56" t="s">
        <v>266</v>
      </c>
      <c r="AT492" s="256" t="s">
        <v>170</v>
      </c>
      <c r="AU492" s="256" t="s">
        <v>92</v>
      </c>
      <c r="AY492" s="18" t="s">
        <v>168</v>
      </c>
      <c r="BE492" s="257">
        <f>IF(N492="základní",J492,0)</f>
        <v>0</v>
      </c>
      <c r="BF492" s="257">
        <f>IF(N492="snížená",J492,0)</f>
        <v>0</v>
      </c>
      <c r="BG492" s="257">
        <f>IF(N492="zákl. přenesená",J492,0)</f>
        <v>0</v>
      </c>
      <c r="BH492" s="257">
        <f>IF(N492="sníž. přenesená",J492,0)</f>
        <v>0</v>
      </c>
      <c r="BI492" s="257">
        <f>IF(N492="nulová",J492,0)</f>
        <v>0</v>
      </c>
      <c r="BJ492" s="18" t="s">
        <v>92</v>
      </c>
      <c r="BK492" s="257">
        <f>ROUND(I492*H492,2)</f>
        <v>0</v>
      </c>
      <c r="BL492" s="18" t="s">
        <v>266</v>
      </c>
      <c r="BM492" s="256" t="s">
        <v>1085</v>
      </c>
    </row>
    <row r="493" spans="1:51" s="14" customFormat="1" ht="12">
      <c r="A493" s="14"/>
      <c r="B493" s="269"/>
      <c r="C493" s="270"/>
      <c r="D493" s="260" t="s">
        <v>177</v>
      </c>
      <c r="E493" s="271" t="s">
        <v>1</v>
      </c>
      <c r="F493" s="272" t="s">
        <v>970</v>
      </c>
      <c r="G493" s="270"/>
      <c r="H493" s="273">
        <v>4.61</v>
      </c>
      <c r="I493" s="274"/>
      <c r="J493" s="270"/>
      <c r="K493" s="270"/>
      <c r="L493" s="275"/>
      <c r="M493" s="276"/>
      <c r="N493" s="277"/>
      <c r="O493" s="277"/>
      <c r="P493" s="277"/>
      <c r="Q493" s="277"/>
      <c r="R493" s="277"/>
      <c r="S493" s="277"/>
      <c r="T493" s="278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79" t="s">
        <v>177</v>
      </c>
      <c r="AU493" s="279" t="s">
        <v>92</v>
      </c>
      <c r="AV493" s="14" t="s">
        <v>92</v>
      </c>
      <c r="AW493" s="14" t="s">
        <v>32</v>
      </c>
      <c r="AX493" s="14" t="s">
        <v>76</v>
      </c>
      <c r="AY493" s="279" t="s">
        <v>168</v>
      </c>
    </row>
    <row r="494" spans="1:51" s="14" customFormat="1" ht="12">
      <c r="A494" s="14"/>
      <c r="B494" s="269"/>
      <c r="C494" s="270"/>
      <c r="D494" s="260" t="s">
        <v>177</v>
      </c>
      <c r="E494" s="271" t="s">
        <v>1</v>
      </c>
      <c r="F494" s="272" t="s">
        <v>971</v>
      </c>
      <c r="G494" s="270"/>
      <c r="H494" s="273">
        <v>4.39</v>
      </c>
      <c r="I494" s="274"/>
      <c r="J494" s="270"/>
      <c r="K494" s="270"/>
      <c r="L494" s="275"/>
      <c r="M494" s="276"/>
      <c r="N494" s="277"/>
      <c r="O494" s="277"/>
      <c r="P494" s="277"/>
      <c r="Q494" s="277"/>
      <c r="R494" s="277"/>
      <c r="S494" s="277"/>
      <c r="T494" s="278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79" t="s">
        <v>177</v>
      </c>
      <c r="AU494" s="279" t="s">
        <v>92</v>
      </c>
      <c r="AV494" s="14" t="s">
        <v>92</v>
      </c>
      <c r="AW494" s="14" t="s">
        <v>32</v>
      </c>
      <c r="AX494" s="14" t="s">
        <v>76</v>
      </c>
      <c r="AY494" s="279" t="s">
        <v>168</v>
      </c>
    </row>
    <row r="495" spans="1:51" s="14" customFormat="1" ht="12">
      <c r="A495" s="14"/>
      <c r="B495" s="269"/>
      <c r="C495" s="270"/>
      <c r="D495" s="260" t="s">
        <v>177</v>
      </c>
      <c r="E495" s="271" t="s">
        <v>1</v>
      </c>
      <c r="F495" s="272" t="s">
        <v>972</v>
      </c>
      <c r="G495" s="270"/>
      <c r="H495" s="273">
        <v>4.5</v>
      </c>
      <c r="I495" s="274"/>
      <c r="J495" s="270"/>
      <c r="K495" s="270"/>
      <c r="L495" s="275"/>
      <c r="M495" s="276"/>
      <c r="N495" s="277"/>
      <c r="O495" s="277"/>
      <c r="P495" s="277"/>
      <c r="Q495" s="277"/>
      <c r="R495" s="277"/>
      <c r="S495" s="277"/>
      <c r="T495" s="278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79" t="s">
        <v>177</v>
      </c>
      <c r="AU495" s="279" t="s">
        <v>92</v>
      </c>
      <c r="AV495" s="14" t="s">
        <v>92</v>
      </c>
      <c r="AW495" s="14" t="s">
        <v>32</v>
      </c>
      <c r="AX495" s="14" t="s">
        <v>76</v>
      </c>
      <c r="AY495" s="279" t="s">
        <v>168</v>
      </c>
    </row>
    <row r="496" spans="1:51" s="14" customFormat="1" ht="12">
      <c r="A496" s="14"/>
      <c r="B496" s="269"/>
      <c r="C496" s="270"/>
      <c r="D496" s="260" t="s">
        <v>177</v>
      </c>
      <c r="E496" s="271" t="s">
        <v>1</v>
      </c>
      <c r="F496" s="272" t="s">
        <v>973</v>
      </c>
      <c r="G496" s="270"/>
      <c r="H496" s="273">
        <v>4.46</v>
      </c>
      <c r="I496" s="274"/>
      <c r="J496" s="270"/>
      <c r="K496" s="270"/>
      <c r="L496" s="275"/>
      <c r="M496" s="276"/>
      <c r="N496" s="277"/>
      <c r="O496" s="277"/>
      <c r="P496" s="277"/>
      <c r="Q496" s="277"/>
      <c r="R496" s="277"/>
      <c r="S496" s="277"/>
      <c r="T496" s="278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79" t="s">
        <v>177</v>
      </c>
      <c r="AU496" s="279" t="s">
        <v>92</v>
      </c>
      <c r="AV496" s="14" t="s">
        <v>92</v>
      </c>
      <c r="AW496" s="14" t="s">
        <v>32</v>
      </c>
      <c r="AX496" s="14" t="s">
        <v>76</v>
      </c>
      <c r="AY496" s="279" t="s">
        <v>168</v>
      </c>
    </row>
    <row r="497" spans="1:51" s="14" customFormat="1" ht="12">
      <c r="A497" s="14"/>
      <c r="B497" s="269"/>
      <c r="C497" s="270"/>
      <c r="D497" s="260" t="s">
        <v>177</v>
      </c>
      <c r="E497" s="271" t="s">
        <v>1</v>
      </c>
      <c r="F497" s="272" t="s">
        <v>974</v>
      </c>
      <c r="G497" s="270"/>
      <c r="H497" s="273">
        <v>5.06</v>
      </c>
      <c r="I497" s="274"/>
      <c r="J497" s="270"/>
      <c r="K497" s="270"/>
      <c r="L497" s="275"/>
      <c r="M497" s="276"/>
      <c r="N497" s="277"/>
      <c r="O497" s="277"/>
      <c r="P497" s="277"/>
      <c r="Q497" s="277"/>
      <c r="R497" s="277"/>
      <c r="S497" s="277"/>
      <c r="T497" s="278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79" t="s">
        <v>177</v>
      </c>
      <c r="AU497" s="279" t="s">
        <v>92</v>
      </c>
      <c r="AV497" s="14" t="s">
        <v>92</v>
      </c>
      <c r="AW497" s="14" t="s">
        <v>32</v>
      </c>
      <c r="AX497" s="14" t="s">
        <v>76</v>
      </c>
      <c r="AY497" s="279" t="s">
        <v>168</v>
      </c>
    </row>
    <row r="498" spans="1:51" s="14" customFormat="1" ht="12">
      <c r="A498" s="14"/>
      <c r="B498" s="269"/>
      <c r="C498" s="270"/>
      <c r="D498" s="260" t="s">
        <v>177</v>
      </c>
      <c r="E498" s="271" t="s">
        <v>1</v>
      </c>
      <c r="F498" s="272" t="s">
        <v>975</v>
      </c>
      <c r="G498" s="270"/>
      <c r="H498" s="273">
        <v>4.84</v>
      </c>
      <c r="I498" s="274"/>
      <c r="J498" s="270"/>
      <c r="K498" s="270"/>
      <c r="L498" s="275"/>
      <c r="M498" s="276"/>
      <c r="N498" s="277"/>
      <c r="O498" s="277"/>
      <c r="P498" s="277"/>
      <c r="Q498" s="277"/>
      <c r="R498" s="277"/>
      <c r="S498" s="277"/>
      <c r="T498" s="278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79" t="s">
        <v>177</v>
      </c>
      <c r="AU498" s="279" t="s">
        <v>92</v>
      </c>
      <c r="AV498" s="14" t="s">
        <v>92</v>
      </c>
      <c r="AW498" s="14" t="s">
        <v>32</v>
      </c>
      <c r="AX498" s="14" t="s">
        <v>76</v>
      </c>
      <c r="AY498" s="279" t="s">
        <v>168</v>
      </c>
    </row>
    <row r="499" spans="1:51" s="14" customFormat="1" ht="12">
      <c r="A499" s="14"/>
      <c r="B499" s="269"/>
      <c r="C499" s="270"/>
      <c r="D499" s="260" t="s">
        <v>177</v>
      </c>
      <c r="E499" s="271" t="s">
        <v>1</v>
      </c>
      <c r="F499" s="272" t="s">
        <v>976</v>
      </c>
      <c r="G499" s="270"/>
      <c r="H499" s="273">
        <v>4.84</v>
      </c>
      <c r="I499" s="274"/>
      <c r="J499" s="270"/>
      <c r="K499" s="270"/>
      <c r="L499" s="275"/>
      <c r="M499" s="276"/>
      <c r="N499" s="277"/>
      <c r="O499" s="277"/>
      <c r="P499" s="277"/>
      <c r="Q499" s="277"/>
      <c r="R499" s="277"/>
      <c r="S499" s="277"/>
      <c r="T499" s="278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79" t="s">
        <v>177</v>
      </c>
      <c r="AU499" s="279" t="s">
        <v>92</v>
      </c>
      <c r="AV499" s="14" t="s">
        <v>92</v>
      </c>
      <c r="AW499" s="14" t="s">
        <v>32</v>
      </c>
      <c r="AX499" s="14" t="s">
        <v>76</v>
      </c>
      <c r="AY499" s="279" t="s">
        <v>168</v>
      </c>
    </row>
    <row r="500" spans="1:51" s="14" customFormat="1" ht="12">
      <c r="A500" s="14"/>
      <c r="B500" s="269"/>
      <c r="C500" s="270"/>
      <c r="D500" s="260" t="s">
        <v>177</v>
      </c>
      <c r="E500" s="271" t="s">
        <v>1</v>
      </c>
      <c r="F500" s="272" t="s">
        <v>977</v>
      </c>
      <c r="G500" s="270"/>
      <c r="H500" s="273">
        <v>4.75</v>
      </c>
      <c r="I500" s="274"/>
      <c r="J500" s="270"/>
      <c r="K500" s="270"/>
      <c r="L500" s="275"/>
      <c r="M500" s="276"/>
      <c r="N500" s="277"/>
      <c r="O500" s="277"/>
      <c r="P500" s="277"/>
      <c r="Q500" s="277"/>
      <c r="R500" s="277"/>
      <c r="S500" s="277"/>
      <c r="T500" s="278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79" t="s">
        <v>177</v>
      </c>
      <c r="AU500" s="279" t="s">
        <v>92</v>
      </c>
      <c r="AV500" s="14" t="s">
        <v>92</v>
      </c>
      <c r="AW500" s="14" t="s">
        <v>32</v>
      </c>
      <c r="AX500" s="14" t="s">
        <v>76</v>
      </c>
      <c r="AY500" s="279" t="s">
        <v>168</v>
      </c>
    </row>
    <row r="501" spans="1:51" s="14" customFormat="1" ht="12">
      <c r="A501" s="14"/>
      <c r="B501" s="269"/>
      <c r="C501" s="270"/>
      <c r="D501" s="260" t="s">
        <v>177</v>
      </c>
      <c r="E501" s="271" t="s">
        <v>1</v>
      </c>
      <c r="F501" s="272" t="s">
        <v>978</v>
      </c>
      <c r="G501" s="270"/>
      <c r="H501" s="273">
        <v>5.27</v>
      </c>
      <c r="I501" s="274"/>
      <c r="J501" s="270"/>
      <c r="K501" s="270"/>
      <c r="L501" s="275"/>
      <c r="M501" s="276"/>
      <c r="N501" s="277"/>
      <c r="O501" s="277"/>
      <c r="P501" s="277"/>
      <c r="Q501" s="277"/>
      <c r="R501" s="277"/>
      <c r="S501" s="277"/>
      <c r="T501" s="278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79" t="s">
        <v>177</v>
      </c>
      <c r="AU501" s="279" t="s">
        <v>92</v>
      </c>
      <c r="AV501" s="14" t="s">
        <v>92</v>
      </c>
      <c r="AW501" s="14" t="s">
        <v>32</v>
      </c>
      <c r="AX501" s="14" t="s">
        <v>76</v>
      </c>
      <c r="AY501" s="279" t="s">
        <v>168</v>
      </c>
    </row>
    <row r="502" spans="1:51" s="14" customFormat="1" ht="12">
      <c r="A502" s="14"/>
      <c r="B502" s="269"/>
      <c r="C502" s="270"/>
      <c r="D502" s="260" t="s">
        <v>177</v>
      </c>
      <c r="E502" s="271" t="s">
        <v>1</v>
      </c>
      <c r="F502" s="272" t="s">
        <v>979</v>
      </c>
      <c r="G502" s="270"/>
      <c r="H502" s="273">
        <v>4.8</v>
      </c>
      <c r="I502" s="274"/>
      <c r="J502" s="270"/>
      <c r="K502" s="270"/>
      <c r="L502" s="275"/>
      <c r="M502" s="276"/>
      <c r="N502" s="277"/>
      <c r="O502" s="277"/>
      <c r="P502" s="277"/>
      <c r="Q502" s="277"/>
      <c r="R502" s="277"/>
      <c r="S502" s="277"/>
      <c r="T502" s="278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79" t="s">
        <v>177</v>
      </c>
      <c r="AU502" s="279" t="s">
        <v>92</v>
      </c>
      <c r="AV502" s="14" t="s">
        <v>92</v>
      </c>
      <c r="AW502" s="14" t="s">
        <v>32</v>
      </c>
      <c r="AX502" s="14" t="s">
        <v>76</v>
      </c>
      <c r="AY502" s="279" t="s">
        <v>168</v>
      </c>
    </row>
    <row r="503" spans="1:51" s="14" customFormat="1" ht="12">
      <c r="A503" s="14"/>
      <c r="B503" s="269"/>
      <c r="C503" s="270"/>
      <c r="D503" s="260" t="s">
        <v>177</v>
      </c>
      <c r="E503" s="271" t="s">
        <v>1</v>
      </c>
      <c r="F503" s="272" t="s">
        <v>980</v>
      </c>
      <c r="G503" s="270"/>
      <c r="H503" s="273">
        <v>4.95</v>
      </c>
      <c r="I503" s="274"/>
      <c r="J503" s="270"/>
      <c r="K503" s="270"/>
      <c r="L503" s="275"/>
      <c r="M503" s="276"/>
      <c r="N503" s="277"/>
      <c r="O503" s="277"/>
      <c r="P503" s="277"/>
      <c r="Q503" s="277"/>
      <c r="R503" s="277"/>
      <c r="S503" s="277"/>
      <c r="T503" s="278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79" t="s">
        <v>177</v>
      </c>
      <c r="AU503" s="279" t="s">
        <v>92</v>
      </c>
      <c r="AV503" s="14" t="s">
        <v>92</v>
      </c>
      <c r="AW503" s="14" t="s">
        <v>32</v>
      </c>
      <c r="AX503" s="14" t="s">
        <v>76</v>
      </c>
      <c r="AY503" s="279" t="s">
        <v>168</v>
      </c>
    </row>
    <row r="504" spans="1:51" s="14" customFormat="1" ht="12">
      <c r="A504" s="14"/>
      <c r="B504" s="269"/>
      <c r="C504" s="270"/>
      <c r="D504" s="260" t="s">
        <v>177</v>
      </c>
      <c r="E504" s="271" t="s">
        <v>1</v>
      </c>
      <c r="F504" s="272" t="s">
        <v>981</v>
      </c>
      <c r="G504" s="270"/>
      <c r="H504" s="273">
        <v>4.95</v>
      </c>
      <c r="I504" s="274"/>
      <c r="J504" s="270"/>
      <c r="K504" s="270"/>
      <c r="L504" s="275"/>
      <c r="M504" s="276"/>
      <c r="N504" s="277"/>
      <c r="O504" s="277"/>
      <c r="P504" s="277"/>
      <c r="Q504" s="277"/>
      <c r="R504" s="277"/>
      <c r="S504" s="277"/>
      <c r="T504" s="278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79" t="s">
        <v>177</v>
      </c>
      <c r="AU504" s="279" t="s">
        <v>92</v>
      </c>
      <c r="AV504" s="14" t="s">
        <v>92</v>
      </c>
      <c r="AW504" s="14" t="s">
        <v>32</v>
      </c>
      <c r="AX504" s="14" t="s">
        <v>76</v>
      </c>
      <c r="AY504" s="279" t="s">
        <v>168</v>
      </c>
    </row>
    <row r="505" spans="1:51" s="15" customFormat="1" ht="12">
      <c r="A505" s="15"/>
      <c r="B505" s="280"/>
      <c r="C505" s="281"/>
      <c r="D505" s="260" t="s">
        <v>177</v>
      </c>
      <c r="E505" s="282" t="s">
        <v>1</v>
      </c>
      <c r="F505" s="283" t="s">
        <v>210</v>
      </c>
      <c r="G505" s="281"/>
      <c r="H505" s="284">
        <v>57.42</v>
      </c>
      <c r="I505" s="285"/>
      <c r="J505" s="281"/>
      <c r="K505" s="281"/>
      <c r="L505" s="286"/>
      <c r="M505" s="287"/>
      <c r="N505" s="288"/>
      <c r="O505" s="288"/>
      <c r="P505" s="288"/>
      <c r="Q505" s="288"/>
      <c r="R505" s="288"/>
      <c r="S505" s="288"/>
      <c r="T505" s="289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T505" s="290" t="s">
        <v>177</v>
      </c>
      <c r="AU505" s="290" t="s">
        <v>92</v>
      </c>
      <c r="AV505" s="15" t="s">
        <v>175</v>
      </c>
      <c r="AW505" s="15" t="s">
        <v>32</v>
      </c>
      <c r="AX505" s="15" t="s">
        <v>84</v>
      </c>
      <c r="AY505" s="290" t="s">
        <v>168</v>
      </c>
    </row>
    <row r="506" spans="1:65" s="2" customFormat="1" ht="21.75" customHeight="1">
      <c r="A506" s="39"/>
      <c r="B506" s="40"/>
      <c r="C506" s="245" t="s">
        <v>348</v>
      </c>
      <c r="D506" s="245" t="s">
        <v>170</v>
      </c>
      <c r="E506" s="246" t="s">
        <v>1086</v>
      </c>
      <c r="F506" s="247" t="s">
        <v>1087</v>
      </c>
      <c r="G506" s="248" t="s">
        <v>234</v>
      </c>
      <c r="H506" s="249">
        <v>8</v>
      </c>
      <c r="I506" s="250"/>
      <c r="J506" s="251">
        <f>ROUND(I506*H506,2)</f>
        <v>0</v>
      </c>
      <c r="K506" s="247" t="s">
        <v>174</v>
      </c>
      <c r="L506" s="45"/>
      <c r="M506" s="252" t="s">
        <v>1</v>
      </c>
      <c r="N506" s="253" t="s">
        <v>42</v>
      </c>
      <c r="O506" s="92"/>
      <c r="P506" s="254">
        <f>O506*H506</f>
        <v>0</v>
      </c>
      <c r="Q506" s="254">
        <v>0.00858</v>
      </c>
      <c r="R506" s="254">
        <f>Q506*H506</f>
        <v>0.06864</v>
      </c>
      <c r="S506" s="254">
        <v>0</v>
      </c>
      <c r="T506" s="255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56" t="s">
        <v>266</v>
      </c>
      <c r="AT506" s="256" t="s">
        <v>170</v>
      </c>
      <c r="AU506" s="256" t="s">
        <v>92</v>
      </c>
      <c r="AY506" s="18" t="s">
        <v>168</v>
      </c>
      <c r="BE506" s="257">
        <f>IF(N506="základní",J506,0)</f>
        <v>0</v>
      </c>
      <c r="BF506" s="257">
        <f>IF(N506="snížená",J506,0)</f>
        <v>0</v>
      </c>
      <c r="BG506" s="257">
        <f>IF(N506="zákl. přenesená",J506,0)</f>
        <v>0</v>
      </c>
      <c r="BH506" s="257">
        <f>IF(N506="sníž. přenesená",J506,0)</f>
        <v>0</v>
      </c>
      <c r="BI506" s="257">
        <f>IF(N506="nulová",J506,0)</f>
        <v>0</v>
      </c>
      <c r="BJ506" s="18" t="s">
        <v>92</v>
      </c>
      <c r="BK506" s="257">
        <f>ROUND(I506*H506,2)</f>
        <v>0</v>
      </c>
      <c r="BL506" s="18" t="s">
        <v>266</v>
      </c>
      <c r="BM506" s="256" t="s">
        <v>1088</v>
      </c>
    </row>
    <row r="507" spans="1:51" s="14" customFormat="1" ht="12">
      <c r="A507" s="14"/>
      <c r="B507" s="269"/>
      <c r="C507" s="270"/>
      <c r="D507" s="260" t="s">
        <v>177</v>
      </c>
      <c r="E507" s="271" t="s">
        <v>1</v>
      </c>
      <c r="F507" s="272" t="s">
        <v>211</v>
      </c>
      <c r="G507" s="270"/>
      <c r="H507" s="273">
        <v>8</v>
      </c>
      <c r="I507" s="274"/>
      <c r="J507" s="270"/>
      <c r="K507" s="270"/>
      <c r="L507" s="275"/>
      <c r="M507" s="276"/>
      <c r="N507" s="277"/>
      <c r="O507" s="277"/>
      <c r="P507" s="277"/>
      <c r="Q507" s="277"/>
      <c r="R507" s="277"/>
      <c r="S507" s="277"/>
      <c r="T507" s="278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79" t="s">
        <v>177</v>
      </c>
      <c r="AU507" s="279" t="s">
        <v>92</v>
      </c>
      <c r="AV507" s="14" t="s">
        <v>92</v>
      </c>
      <c r="AW507" s="14" t="s">
        <v>32</v>
      </c>
      <c r="AX507" s="14" t="s">
        <v>84</v>
      </c>
      <c r="AY507" s="279" t="s">
        <v>168</v>
      </c>
    </row>
    <row r="508" spans="1:65" s="2" customFormat="1" ht="21.75" customHeight="1">
      <c r="A508" s="39"/>
      <c r="B508" s="40"/>
      <c r="C508" s="245" t="s">
        <v>369</v>
      </c>
      <c r="D508" s="245" t="s">
        <v>170</v>
      </c>
      <c r="E508" s="246" t="s">
        <v>1089</v>
      </c>
      <c r="F508" s="247" t="s">
        <v>1090</v>
      </c>
      <c r="G508" s="248" t="s">
        <v>234</v>
      </c>
      <c r="H508" s="249">
        <v>12</v>
      </c>
      <c r="I508" s="250"/>
      <c r="J508" s="251">
        <f>ROUND(I508*H508,2)</f>
        <v>0</v>
      </c>
      <c r="K508" s="247" t="s">
        <v>174</v>
      </c>
      <c r="L508" s="45"/>
      <c r="M508" s="252" t="s">
        <v>1</v>
      </c>
      <c r="N508" s="253" t="s">
        <v>42</v>
      </c>
      <c r="O508" s="92"/>
      <c r="P508" s="254">
        <f>O508*H508</f>
        <v>0</v>
      </c>
      <c r="Q508" s="254">
        <v>0.01541</v>
      </c>
      <c r="R508" s="254">
        <f>Q508*H508</f>
        <v>0.18492</v>
      </c>
      <c r="S508" s="254">
        <v>0</v>
      </c>
      <c r="T508" s="255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56" t="s">
        <v>266</v>
      </c>
      <c r="AT508" s="256" t="s">
        <v>170</v>
      </c>
      <c r="AU508" s="256" t="s">
        <v>92</v>
      </c>
      <c r="AY508" s="18" t="s">
        <v>168</v>
      </c>
      <c r="BE508" s="257">
        <f>IF(N508="základní",J508,0)</f>
        <v>0</v>
      </c>
      <c r="BF508" s="257">
        <f>IF(N508="snížená",J508,0)</f>
        <v>0</v>
      </c>
      <c r="BG508" s="257">
        <f>IF(N508="zákl. přenesená",J508,0)</f>
        <v>0</v>
      </c>
      <c r="BH508" s="257">
        <f>IF(N508="sníž. přenesená",J508,0)</f>
        <v>0</v>
      </c>
      <c r="BI508" s="257">
        <f>IF(N508="nulová",J508,0)</f>
        <v>0</v>
      </c>
      <c r="BJ508" s="18" t="s">
        <v>92</v>
      </c>
      <c r="BK508" s="257">
        <f>ROUND(I508*H508,2)</f>
        <v>0</v>
      </c>
      <c r="BL508" s="18" t="s">
        <v>266</v>
      </c>
      <c r="BM508" s="256" t="s">
        <v>1091</v>
      </c>
    </row>
    <row r="509" spans="1:65" s="2" customFormat="1" ht="21.75" customHeight="1">
      <c r="A509" s="39"/>
      <c r="B509" s="40"/>
      <c r="C509" s="245" t="s">
        <v>374</v>
      </c>
      <c r="D509" s="245" t="s">
        <v>170</v>
      </c>
      <c r="E509" s="246" t="s">
        <v>1092</v>
      </c>
      <c r="F509" s="247" t="s">
        <v>1093</v>
      </c>
      <c r="G509" s="248" t="s">
        <v>585</v>
      </c>
      <c r="H509" s="312"/>
      <c r="I509" s="250"/>
      <c r="J509" s="251">
        <f>ROUND(I509*H509,2)</f>
        <v>0</v>
      </c>
      <c r="K509" s="247" t="s">
        <v>174</v>
      </c>
      <c r="L509" s="45"/>
      <c r="M509" s="252" t="s">
        <v>1</v>
      </c>
      <c r="N509" s="253" t="s">
        <v>42</v>
      </c>
      <c r="O509" s="92"/>
      <c r="P509" s="254">
        <f>O509*H509</f>
        <v>0</v>
      </c>
      <c r="Q509" s="254">
        <v>0</v>
      </c>
      <c r="R509" s="254">
        <f>Q509*H509</f>
        <v>0</v>
      </c>
      <c r="S509" s="254">
        <v>0</v>
      </c>
      <c r="T509" s="255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56" t="s">
        <v>266</v>
      </c>
      <c r="AT509" s="256" t="s">
        <v>170</v>
      </c>
      <c r="AU509" s="256" t="s">
        <v>92</v>
      </c>
      <c r="AY509" s="18" t="s">
        <v>168</v>
      </c>
      <c r="BE509" s="257">
        <f>IF(N509="základní",J509,0)</f>
        <v>0</v>
      </c>
      <c r="BF509" s="257">
        <f>IF(N509="snížená",J509,0)</f>
        <v>0</v>
      </c>
      <c r="BG509" s="257">
        <f>IF(N509="zákl. přenesená",J509,0)</f>
        <v>0</v>
      </c>
      <c r="BH509" s="257">
        <f>IF(N509="sníž. přenesená",J509,0)</f>
        <v>0</v>
      </c>
      <c r="BI509" s="257">
        <f>IF(N509="nulová",J509,0)</f>
        <v>0</v>
      </c>
      <c r="BJ509" s="18" t="s">
        <v>92</v>
      </c>
      <c r="BK509" s="257">
        <f>ROUND(I509*H509,2)</f>
        <v>0</v>
      </c>
      <c r="BL509" s="18" t="s">
        <v>266</v>
      </c>
      <c r="BM509" s="256" t="s">
        <v>1094</v>
      </c>
    </row>
    <row r="510" spans="1:63" s="12" customFormat="1" ht="22.8" customHeight="1">
      <c r="A510" s="12"/>
      <c r="B510" s="229"/>
      <c r="C510" s="230"/>
      <c r="D510" s="231" t="s">
        <v>75</v>
      </c>
      <c r="E510" s="243" t="s">
        <v>654</v>
      </c>
      <c r="F510" s="243" t="s">
        <v>655</v>
      </c>
      <c r="G510" s="230"/>
      <c r="H510" s="230"/>
      <c r="I510" s="233"/>
      <c r="J510" s="244">
        <f>BK510</f>
        <v>0</v>
      </c>
      <c r="K510" s="230"/>
      <c r="L510" s="235"/>
      <c r="M510" s="236"/>
      <c r="N510" s="237"/>
      <c r="O510" s="237"/>
      <c r="P510" s="238">
        <f>SUM(P511:P512)</f>
        <v>0</v>
      </c>
      <c r="Q510" s="237"/>
      <c r="R510" s="238">
        <f>SUM(R511:R512)</f>
        <v>0.0072</v>
      </c>
      <c r="S510" s="237"/>
      <c r="T510" s="239">
        <f>SUM(T511:T512)</f>
        <v>0</v>
      </c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R510" s="240" t="s">
        <v>92</v>
      </c>
      <c r="AT510" s="241" t="s">
        <v>75</v>
      </c>
      <c r="AU510" s="241" t="s">
        <v>84</v>
      </c>
      <c r="AY510" s="240" t="s">
        <v>168</v>
      </c>
      <c r="BK510" s="242">
        <f>SUM(BK511:BK512)</f>
        <v>0</v>
      </c>
    </row>
    <row r="511" spans="1:65" s="2" customFormat="1" ht="16.5" customHeight="1">
      <c r="A511" s="39"/>
      <c r="B511" s="40"/>
      <c r="C511" s="245" t="s">
        <v>379</v>
      </c>
      <c r="D511" s="245" t="s">
        <v>170</v>
      </c>
      <c r="E511" s="246" t="s">
        <v>1095</v>
      </c>
      <c r="F511" s="247" t="s">
        <v>1096</v>
      </c>
      <c r="G511" s="248" t="s">
        <v>713</v>
      </c>
      <c r="H511" s="249">
        <v>16</v>
      </c>
      <c r="I511" s="250"/>
      <c r="J511" s="251">
        <f>ROUND(I511*H511,2)</f>
        <v>0</v>
      </c>
      <c r="K511" s="247" t="s">
        <v>1</v>
      </c>
      <c r="L511" s="45"/>
      <c r="M511" s="252" t="s">
        <v>1</v>
      </c>
      <c r="N511" s="253" t="s">
        <v>42</v>
      </c>
      <c r="O511" s="92"/>
      <c r="P511" s="254">
        <f>O511*H511</f>
        <v>0</v>
      </c>
      <c r="Q511" s="254">
        <v>0.00045</v>
      </c>
      <c r="R511" s="254">
        <f>Q511*H511</f>
        <v>0.0072</v>
      </c>
      <c r="S511" s="254">
        <v>0</v>
      </c>
      <c r="T511" s="255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56" t="s">
        <v>266</v>
      </c>
      <c r="AT511" s="256" t="s">
        <v>170</v>
      </c>
      <c r="AU511" s="256" t="s">
        <v>92</v>
      </c>
      <c r="AY511" s="18" t="s">
        <v>168</v>
      </c>
      <c r="BE511" s="257">
        <f>IF(N511="základní",J511,0)</f>
        <v>0</v>
      </c>
      <c r="BF511" s="257">
        <f>IF(N511="snížená",J511,0)</f>
        <v>0</v>
      </c>
      <c r="BG511" s="257">
        <f>IF(N511="zákl. přenesená",J511,0)</f>
        <v>0</v>
      </c>
      <c r="BH511" s="257">
        <f>IF(N511="sníž. přenesená",J511,0)</f>
        <v>0</v>
      </c>
      <c r="BI511" s="257">
        <f>IF(N511="nulová",J511,0)</f>
        <v>0</v>
      </c>
      <c r="BJ511" s="18" t="s">
        <v>92</v>
      </c>
      <c r="BK511" s="257">
        <f>ROUND(I511*H511,2)</f>
        <v>0</v>
      </c>
      <c r="BL511" s="18" t="s">
        <v>266</v>
      </c>
      <c r="BM511" s="256" t="s">
        <v>1097</v>
      </c>
    </row>
    <row r="512" spans="1:65" s="2" customFormat="1" ht="21.75" customHeight="1">
      <c r="A512" s="39"/>
      <c r="B512" s="40"/>
      <c r="C512" s="245" t="s">
        <v>384</v>
      </c>
      <c r="D512" s="245" t="s">
        <v>170</v>
      </c>
      <c r="E512" s="246" t="s">
        <v>722</v>
      </c>
      <c r="F512" s="247" t="s">
        <v>723</v>
      </c>
      <c r="G512" s="248" t="s">
        <v>585</v>
      </c>
      <c r="H512" s="312"/>
      <c r="I512" s="250"/>
      <c r="J512" s="251">
        <f>ROUND(I512*H512,2)</f>
        <v>0</v>
      </c>
      <c r="K512" s="247" t="s">
        <v>174</v>
      </c>
      <c r="L512" s="45"/>
      <c r="M512" s="252" t="s">
        <v>1</v>
      </c>
      <c r="N512" s="253" t="s">
        <v>42</v>
      </c>
      <c r="O512" s="92"/>
      <c r="P512" s="254">
        <f>O512*H512</f>
        <v>0</v>
      </c>
      <c r="Q512" s="254">
        <v>0</v>
      </c>
      <c r="R512" s="254">
        <f>Q512*H512</f>
        <v>0</v>
      </c>
      <c r="S512" s="254">
        <v>0</v>
      </c>
      <c r="T512" s="255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56" t="s">
        <v>266</v>
      </c>
      <c r="AT512" s="256" t="s">
        <v>170</v>
      </c>
      <c r="AU512" s="256" t="s">
        <v>92</v>
      </c>
      <c r="AY512" s="18" t="s">
        <v>168</v>
      </c>
      <c r="BE512" s="257">
        <f>IF(N512="základní",J512,0)</f>
        <v>0</v>
      </c>
      <c r="BF512" s="257">
        <f>IF(N512="snížená",J512,0)</f>
        <v>0</v>
      </c>
      <c r="BG512" s="257">
        <f>IF(N512="zákl. přenesená",J512,0)</f>
        <v>0</v>
      </c>
      <c r="BH512" s="257">
        <f>IF(N512="sníž. přenesená",J512,0)</f>
        <v>0</v>
      </c>
      <c r="BI512" s="257">
        <f>IF(N512="nulová",J512,0)</f>
        <v>0</v>
      </c>
      <c r="BJ512" s="18" t="s">
        <v>92</v>
      </c>
      <c r="BK512" s="257">
        <f>ROUND(I512*H512,2)</f>
        <v>0</v>
      </c>
      <c r="BL512" s="18" t="s">
        <v>266</v>
      </c>
      <c r="BM512" s="256" t="s">
        <v>1098</v>
      </c>
    </row>
    <row r="513" spans="1:63" s="12" customFormat="1" ht="22.8" customHeight="1">
      <c r="A513" s="12"/>
      <c r="B513" s="229"/>
      <c r="C513" s="230"/>
      <c r="D513" s="231" t="s">
        <v>75</v>
      </c>
      <c r="E513" s="243" t="s">
        <v>1099</v>
      </c>
      <c r="F513" s="243" t="s">
        <v>1100</v>
      </c>
      <c r="G513" s="230"/>
      <c r="H513" s="230"/>
      <c r="I513" s="233"/>
      <c r="J513" s="244">
        <f>BK513</f>
        <v>0</v>
      </c>
      <c r="K513" s="230"/>
      <c r="L513" s="235"/>
      <c r="M513" s="236"/>
      <c r="N513" s="237"/>
      <c r="O513" s="237"/>
      <c r="P513" s="238">
        <f>SUM(P514:P515)</f>
        <v>0</v>
      </c>
      <c r="Q513" s="237"/>
      <c r="R513" s="238">
        <f>SUM(R514:R515)</f>
        <v>0</v>
      </c>
      <c r="S513" s="237"/>
      <c r="T513" s="239">
        <f>SUM(T514:T515)</f>
        <v>0.045</v>
      </c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R513" s="240" t="s">
        <v>92</v>
      </c>
      <c r="AT513" s="241" t="s">
        <v>75</v>
      </c>
      <c r="AU513" s="241" t="s">
        <v>84</v>
      </c>
      <c r="AY513" s="240" t="s">
        <v>168</v>
      </c>
      <c r="BK513" s="242">
        <f>SUM(BK514:BK515)</f>
        <v>0</v>
      </c>
    </row>
    <row r="514" spans="1:65" s="2" customFormat="1" ht="21.75" customHeight="1">
      <c r="A514" s="39"/>
      <c r="B514" s="40"/>
      <c r="C514" s="245" t="s">
        <v>389</v>
      </c>
      <c r="D514" s="245" t="s">
        <v>170</v>
      </c>
      <c r="E514" s="246" t="s">
        <v>1101</v>
      </c>
      <c r="F514" s="247" t="s">
        <v>1102</v>
      </c>
      <c r="G514" s="248" t="s">
        <v>173</v>
      </c>
      <c r="H514" s="249">
        <v>10</v>
      </c>
      <c r="I514" s="250"/>
      <c r="J514" s="251">
        <f>ROUND(I514*H514,2)</f>
        <v>0</v>
      </c>
      <c r="K514" s="247" t="s">
        <v>1</v>
      </c>
      <c r="L514" s="45"/>
      <c r="M514" s="252" t="s">
        <v>1</v>
      </c>
      <c r="N514" s="253" t="s">
        <v>42</v>
      </c>
      <c r="O514" s="92"/>
      <c r="P514" s="254">
        <f>O514*H514</f>
        <v>0</v>
      </c>
      <c r="Q514" s="254">
        <v>0</v>
      </c>
      <c r="R514" s="254">
        <f>Q514*H514</f>
        <v>0</v>
      </c>
      <c r="S514" s="254">
        <v>0.0045</v>
      </c>
      <c r="T514" s="255">
        <f>S514*H514</f>
        <v>0.045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56" t="s">
        <v>266</v>
      </c>
      <c r="AT514" s="256" t="s">
        <v>170</v>
      </c>
      <c r="AU514" s="256" t="s">
        <v>92</v>
      </c>
      <c r="AY514" s="18" t="s">
        <v>168</v>
      </c>
      <c r="BE514" s="257">
        <f>IF(N514="základní",J514,0)</f>
        <v>0</v>
      </c>
      <c r="BF514" s="257">
        <f>IF(N514="snížená",J514,0)</f>
        <v>0</v>
      </c>
      <c r="BG514" s="257">
        <f>IF(N514="zákl. přenesená",J514,0)</f>
        <v>0</v>
      </c>
      <c r="BH514" s="257">
        <f>IF(N514="sníž. přenesená",J514,0)</f>
        <v>0</v>
      </c>
      <c r="BI514" s="257">
        <f>IF(N514="nulová",J514,0)</f>
        <v>0</v>
      </c>
      <c r="BJ514" s="18" t="s">
        <v>92</v>
      </c>
      <c r="BK514" s="257">
        <f>ROUND(I514*H514,2)</f>
        <v>0</v>
      </c>
      <c r="BL514" s="18" t="s">
        <v>266</v>
      </c>
      <c r="BM514" s="256" t="s">
        <v>1103</v>
      </c>
    </row>
    <row r="515" spans="1:65" s="2" customFormat="1" ht="21.75" customHeight="1">
      <c r="A515" s="39"/>
      <c r="B515" s="40"/>
      <c r="C515" s="245" t="s">
        <v>394</v>
      </c>
      <c r="D515" s="245" t="s">
        <v>170</v>
      </c>
      <c r="E515" s="246" t="s">
        <v>1104</v>
      </c>
      <c r="F515" s="247" t="s">
        <v>1105</v>
      </c>
      <c r="G515" s="248" t="s">
        <v>585</v>
      </c>
      <c r="H515" s="312"/>
      <c r="I515" s="250"/>
      <c r="J515" s="251">
        <f>ROUND(I515*H515,2)</f>
        <v>0</v>
      </c>
      <c r="K515" s="247" t="s">
        <v>174</v>
      </c>
      <c r="L515" s="45"/>
      <c r="M515" s="252" t="s">
        <v>1</v>
      </c>
      <c r="N515" s="253" t="s">
        <v>42</v>
      </c>
      <c r="O515" s="92"/>
      <c r="P515" s="254">
        <f>O515*H515</f>
        <v>0</v>
      </c>
      <c r="Q515" s="254">
        <v>0</v>
      </c>
      <c r="R515" s="254">
        <f>Q515*H515</f>
        <v>0</v>
      </c>
      <c r="S515" s="254">
        <v>0</v>
      </c>
      <c r="T515" s="255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56" t="s">
        <v>266</v>
      </c>
      <c r="AT515" s="256" t="s">
        <v>170</v>
      </c>
      <c r="AU515" s="256" t="s">
        <v>92</v>
      </c>
      <c r="AY515" s="18" t="s">
        <v>168</v>
      </c>
      <c r="BE515" s="257">
        <f>IF(N515="základní",J515,0)</f>
        <v>0</v>
      </c>
      <c r="BF515" s="257">
        <f>IF(N515="snížená",J515,0)</f>
        <v>0</v>
      </c>
      <c r="BG515" s="257">
        <f>IF(N515="zákl. přenesená",J515,0)</f>
        <v>0</v>
      </c>
      <c r="BH515" s="257">
        <f>IF(N515="sníž. přenesená",J515,0)</f>
        <v>0</v>
      </c>
      <c r="BI515" s="257">
        <f>IF(N515="nulová",J515,0)</f>
        <v>0</v>
      </c>
      <c r="BJ515" s="18" t="s">
        <v>92</v>
      </c>
      <c r="BK515" s="257">
        <f>ROUND(I515*H515,2)</f>
        <v>0</v>
      </c>
      <c r="BL515" s="18" t="s">
        <v>266</v>
      </c>
      <c r="BM515" s="256" t="s">
        <v>1106</v>
      </c>
    </row>
    <row r="516" spans="1:63" s="12" customFormat="1" ht="22.8" customHeight="1">
      <c r="A516" s="12"/>
      <c r="B516" s="229"/>
      <c r="C516" s="230"/>
      <c r="D516" s="231" t="s">
        <v>75</v>
      </c>
      <c r="E516" s="243" t="s">
        <v>725</v>
      </c>
      <c r="F516" s="243" t="s">
        <v>726</v>
      </c>
      <c r="G516" s="230"/>
      <c r="H516" s="230"/>
      <c r="I516" s="233"/>
      <c r="J516" s="244">
        <f>BK516</f>
        <v>0</v>
      </c>
      <c r="K516" s="230"/>
      <c r="L516" s="235"/>
      <c r="M516" s="236"/>
      <c r="N516" s="237"/>
      <c r="O516" s="237"/>
      <c r="P516" s="238">
        <f>SUM(P517:P530)</f>
        <v>0</v>
      </c>
      <c r="Q516" s="237"/>
      <c r="R516" s="238">
        <f>SUM(R517:R530)</f>
        <v>0.93394</v>
      </c>
      <c r="S516" s="237"/>
      <c r="T516" s="239">
        <f>SUM(T517:T530)</f>
        <v>1.1280000000000001</v>
      </c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R516" s="240" t="s">
        <v>92</v>
      </c>
      <c r="AT516" s="241" t="s">
        <v>75</v>
      </c>
      <c r="AU516" s="241" t="s">
        <v>84</v>
      </c>
      <c r="AY516" s="240" t="s">
        <v>168</v>
      </c>
      <c r="BK516" s="242">
        <f>SUM(BK517:BK530)</f>
        <v>0</v>
      </c>
    </row>
    <row r="517" spans="1:65" s="2" customFormat="1" ht="16.5" customHeight="1">
      <c r="A517" s="39"/>
      <c r="B517" s="40"/>
      <c r="C517" s="245" t="s">
        <v>399</v>
      </c>
      <c r="D517" s="245" t="s">
        <v>170</v>
      </c>
      <c r="E517" s="246" t="s">
        <v>1107</v>
      </c>
      <c r="F517" s="247" t="s">
        <v>1108</v>
      </c>
      <c r="G517" s="248" t="s">
        <v>713</v>
      </c>
      <c r="H517" s="249">
        <v>1</v>
      </c>
      <c r="I517" s="250"/>
      <c r="J517" s="251">
        <f>ROUND(I517*H517,2)</f>
        <v>0</v>
      </c>
      <c r="K517" s="247" t="s">
        <v>174</v>
      </c>
      <c r="L517" s="45"/>
      <c r="M517" s="252" t="s">
        <v>1</v>
      </c>
      <c r="N517" s="253" t="s">
        <v>42</v>
      </c>
      <c r="O517" s="92"/>
      <c r="P517" s="254">
        <f>O517*H517</f>
        <v>0</v>
      </c>
      <c r="Q517" s="254">
        <v>0.00044</v>
      </c>
      <c r="R517" s="254">
        <f>Q517*H517</f>
        <v>0.00044</v>
      </c>
      <c r="S517" s="254">
        <v>0</v>
      </c>
      <c r="T517" s="255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56" t="s">
        <v>266</v>
      </c>
      <c r="AT517" s="256" t="s">
        <v>170</v>
      </c>
      <c r="AU517" s="256" t="s">
        <v>92</v>
      </c>
      <c r="AY517" s="18" t="s">
        <v>168</v>
      </c>
      <c r="BE517" s="257">
        <f>IF(N517="základní",J517,0)</f>
        <v>0</v>
      </c>
      <c r="BF517" s="257">
        <f>IF(N517="snížená",J517,0)</f>
        <v>0</v>
      </c>
      <c r="BG517" s="257">
        <f>IF(N517="zákl. přenesená",J517,0)</f>
        <v>0</v>
      </c>
      <c r="BH517" s="257">
        <f>IF(N517="sníž. přenesená",J517,0)</f>
        <v>0</v>
      </c>
      <c r="BI517" s="257">
        <f>IF(N517="nulová",J517,0)</f>
        <v>0</v>
      </c>
      <c r="BJ517" s="18" t="s">
        <v>92</v>
      </c>
      <c r="BK517" s="257">
        <f>ROUND(I517*H517,2)</f>
        <v>0</v>
      </c>
      <c r="BL517" s="18" t="s">
        <v>266</v>
      </c>
      <c r="BM517" s="256" t="s">
        <v>1109</v>
      </c>
    </row>
    <row r="518" spans="1:65" s="2" customFormat="1" ht="16.5" customHeight="1">
      <c r="A518" s="39"/>
      <c r="B518" s="40"/>
      <c r="C518" s="291" t="s">
        <v>405</v>
      </c>
      <c r="D518" s="291" t="s">
        <v>212</v>
      </c>
      <c r="E518" s="292" t="s">
        <v>1110</v>
      </c>
      <c r="F518" s="293" t="s">
        <v>1111</v>
      </c>
      <c r="G518" s="294" t="s">
        <v>713</v>
      </c>
      <c r="H518" s="295">
        <v>1</v>
      </c>
      <c r="I518" s="296"/>
      <c r="J518" s="297">
        <f>ROUND(I518*H518,2)</f>
        <v>0</v>
      </c>
      <c r="K518" s="293" t="s">
        <v>174</v>
      </c>
      <c r="L518" s="298"/>
      <c r="M518" s="299" t="s">
        <v>1</v>
      </c>
      <c r="N518" s="300" t="s">
        <v>42</v>
      </c>
      <c r="O518" s="92"/>
      <c r="P518" s="254">
        <f>O518*H518</f>
        <v>0</v>
      </c>
      <c r="Q518" s="254">
        <v>0.045</v>
      </c>
      <c r="R518" s="254">
        <f>Q518*H518</f>
        <v>0.045</v>
      </c>
      <c r="S518" s="254">
        <v>0</v>
      </c>
      <c r="T518" s="255">
        <f>S518*H518</f>
        <v>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56" t="s">
        <v>394</v>
      </c>
      <c r="AT518" s="256" t="s">
        <v>212</v>
      </c>
      <c r="AU518" s="256" t="s">
        <v>92</v>
      </c>
      <c r="AY518" s="18" t="s">
        <v>168</v>
      </c>
      <c r="BE518" s="257">
        <f>IF(N518="základní",J518,0)</f>
        <v>0</v>
      </c>
      <c r="BF518" s="257">
        <f>IF(N518="snížená",J518,0)</f>
        <v>0</v>
      </c>
      <c r="BG518" s="257">
        <f>IF(N518="zákl. přenesená",J518,0)</f>
        <v>0</v>
      </c>
      <c r="BH518" s="257">
        <f>IF(N518="sníž. přenesená",J518,0)</f>
        <v>0</v>
      </c>
      <c r="BI518" s="257">
        <f>IF(N518="nulová",J518,0)</f>
        <v>0</v>
      </c>
      <c r="BJ518" s="18" t="s">
        <v>92</v>
      </c>
      <c r="BK518" s="257">
        <f>ROUND(I518*H518,2)</f>
        <v>0</v>
      </c>
      <c r="BL518" s="18" t="s">
        <v>266</v>
      </c>
      <c r="BM518" s="256" t="s">
        <v>1112</v>
      </c>
    </row>
    <row r="519" spans="1:65" s="2" customFormat="1" ht="21.75" customHeight="1">
      <c r="A519" s="39"/>
      <c r="B519" s="40"/>
      <c r="C519" s="245" t="s">
        <v>419</v>
      </c>
      <c r="D519" s="245" t="s">
        <v>170</v>
      </c>
      <c r="E519" s="246" t="s">
        <v>1113</v>
      </c>
      <c r="F519" s="247" t="s">
        <v>1114</v>
      </c>
      <c r="G519" s="248" t="s">
        <v>713</v>
      </c>
      <c r="H519" s="249">
        <v>33</v>
      </c>
      <c r="I519" s="250"/>
      <c r="J519" s="251">
        <f>ROUND(I519*H519,2)</f>
        <v>0</v>
      </c>
      <c r="K519" s="247" t="s">
        <v>174</v>
      </c>
      <c r="L519" s="45"/>
      <c r="M519" s="252" t="s">
        <v>1</v>
      </c>
      <c r="N519" s="253" t="s">
        <v>42</v>
      </c>
      <c r="O519" s="92"/>
      <c r="P519" s="254">
        <f>O519*H519</f>
        <v>0</v>
      </c>
      <c r="Q519" s="254">
        <v>0</v>
      </c>
      <c r="R519" s="254">
        <f>Q519*H519</f>
        <v>0</v>
      </c>
      <c r="S519" s="254">
        <v>0</v>
      </c>
      <c r="T519" s="255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56" t="s">
        <v>266</v>
      </c>
      <c r="AT519" s="256" t="s">
        <v>170</v>
      </c>
      <c r="AU519" s="256" t="s">
        <v>92</v>
      </c>
      <c r="AY519" s="18" t="s">
        <v>168</v>
      </c>
      <c r="BE519" s="257">
        <f>IF(N519="základní",J519,0)</f>
        <v>0</v>
      </c>
      <c r="BF519" s="257">
        <f>IF(N519="snížená",J519,0)</f>
        <v>0</v>
      </c>
      <c r="BG519" s="257">
        <f>IF(N519="zákl. přenesená",J519,0)</f>
        <v>0</v>
      </c>
      <c r="BH519" s="257">
        <f>IF(N519="sníž. přenesená",J519,0)</f>
        <v>0</v>
      </c>
      <c r="BI519" s="257">
        <f>IF(N519="nulová",J519,0)</f>
        <v>0</v>
      </c>
      <c r="BJ519" s="18" t="s">
        <v>92</v>
      </c>
      <c r="BK519" s="257">
        <f>ROUND(I519*H519,2)</f>
        <v>0</v>
      </c>
      <c r="BL519" s="18" t="s">
        <v>266</v>
      </c>
      <c r="BM519" s="256" t="s">
        <v>1115</v>
      </c>
    </row>
    <row r="520" spans="1:51" s="14" customFormat="1" ht="12">
      <c r="A520" s="14"/>
      <c r="B520" s="269"/>
      <c r="C520" s="270"/>
      <c r="D520" s="260" t="s">
        <v>177</v>
      </c>
      <c r="E520" s="271" t="s">
        <v>1</v>
      </c>
      <c r="F520" s="272" t="s">
        <v>1116</v>
      </c>
      <c r="G520" s="270"/>
      <c r="H520" s="273">
        <v>33</v>
      </c>
      <c r="I520" s="274"/>
      <c r="J520" s="270"/>
      <c r="K520" s="270"/>
      <c r="L520" s="275"/>
      <c r="M520" s="276"/>
      <c r="N520" s="277"/>
      <c r="O520" s="277"/>
      <c r="P520" s="277"/>
      <c r="Q520" s="277"/>
      <c r="R520" s="277"/>
      <c r="S520" s="277"/>
      <c r="T520" s="278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79" t="s">
        <v>177</v>
      </c>
      <c r="AU520" s="279" t="s">
        <v>92</v>
      </c>
      <c r="AV520" s="14" t="s">
        <v>92</v>
      </c>
      <c r="AW520" s="14" t="s">
        <v>32</v>
      </c>
      <c r="AX520" s="14" t="s">
        <v>84</v>
      </c>
      <c r="AY520" s="279" t="s">
        <v>168</v>
      </c>
    </row>
    <row r="521" spans="1:65" s="2" customFormat="1" ht="21.75" customHeight="1">
      <c r="A521" s="39"/>
      <c r="B521" s="40"/>
      <c r="C521" s="291" t="s">
        <v>432</v>
      </c>
      <c r="D521" s="291" t="s">
        <v>212</v>
      </c>
      <c r="E521" s="292" t="s">
        <v>1117</v>
      </c>
      <c r="F521" s="293" t="s">
        <v>1118</v>
      </c>
      <c r="G521" s="294" t="s">
        <v>713</v>
      </c>
      <c r="H521" s="295">
        <v>24</v>
      </c>
      <c r="I521" s="296"/>
      <c r="J521" s="297">
        <f>ROUND(I521*H521,2)</f>
        <v>0</v>
      </c>
      <c r="K521" s="293" t="s">
        <v>174</v>
      </c>
      <c r="L521" s="298"/>
      <c r="M521" s="299" t="s">
        <v>1</v>
      </c>
      <c r="N521" s="300" t="s">
        <v>42</v>
      </c>
      <c r="O521" s="92"/>
      <c r="P521" s="254">
        <f>O521*H521</f>
        <v>0</v>
      </c>
      <c r="Q521" s="254">
        <v>0.0138</v>
      </c>
      <c r="R521" s="254">
        <f>Q521*H521</f>
        <v>0.3312</v>
      </c>
      <c r="S521" s="254">
        <v>0</v>
      </c>
      <c r="T521" s="255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56" t="s">
        <v>394</v>
      </c>
      <c r="AT521" s="256" t="s">
        <v>212</v>
      </c>
      <c r="AU521" s="256" t="s">
        <v>92</v>
      </c>
      <c r="AY521" s="18" t="s">
        <v>168</v>
      </c>
      <c r="BE521" s="257">
        <f>IF(N521="základní",J521,0)</f>
        <v>0</v>
      </c>
      <c r="BF521" s="257">
        <f>IF(N521="snížená",J521,0)</f>
        <v>0</v>
      </c>
      <c r="BG521" s="257">
        <f>IF(N521="zákl. přenesená",J521,0)</f>
        <v>0</v>
      </c>
      <c r="BH521" s="257">
        <f>IF(N521="sníž. přenesená",J521,0)</f>
        <v>0</v>
      </c>
      <c r="BI521" s="257">
        <f>IF(N521="nulová",J521,0)</f>
        <v>0</v>
      </c>
      <c r="BJ521" s="18" t="s">
        <v>92</v>
      </c>
      <c r="BK521" s="257">
        <f>ROUND(I521*H521,2)</f>
        <v>0</v>
      </c>
      <c r="BL521" s="18" t="s">
        <v>266</v>
      </c>
      <c r="BM521" s="256" t="s">
        <v>1119</v>
      </c>
    </row>
    <row r="522" spans="1:65" s="2" customFormat="1" ht="21.75" customHeight="1">
      <c r="A522" s="39"/>
      <c r="B522" s="40"/>
      <c r="C522" s="291" t="s">
        <v>436</v>
      </c>
      <c r="D522" s="291" t="s">
        <v>212</v>
      </c>
      <c r="E522" s="292" t="s">
        <v>1120</v>
      </c>
      <c r="F522" s="293" t="s">
        <v>1121</v>
      </c>
      <c r="G522" s="294" t="s">
        <v>713</v>
      </c>
      <c r="H522" s="295">
        <v>9</v>
      </c>
      <c r="I522" s="296"/>
      <c r="J522" s="297">
        <f>ROUND(I522*H522,2)</f>
        <v>0</v>
      </c>
      <c r="K522" s="293" t="s">
        <v>174</v>
      </c>
      <c r="L522" s="298"/>
      <c r="M522" s="299" t="s">
        <v>1</v>
      </c>
      <c r="N522" s="300" t="s">
        <v>42</v>
      </c>
      <c r="O522" s="92"/>
      <c r="P522" s="254">
        <f>O522*H522</f>
        <v>0</v>
      </c>
      <c r="Q522" s="254">
        <v>0.0165</v>
      </c>
      <c r="R522" s="254">
        <f>Q522*H522</f>
        <v>0.14850000000000002</v>
      </c>
      <c r="S522" s="254">
        <v>0</v>
      </c>
      <c r="T522" s="255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56" t="s">
        <v>394</v>
      </c>
      <c r="AT522" s="256" t="s">
        <v>212</v>
      </c>
      <c r="AU522" s="256" t="s">
        <v>92</v>
      </c>
      <c r="AY522" s="18" t="s">
        <v>168</v>
      </c>
      <c r="BE522" s="257">
        <f>IF(N522="základní",J522,0)</f>
        <v>0</v>
      </c>
      <c r="BF522" s="257">
        <f>IF(N522="snížená",J522,0)</f>
        <v>0</v>
      </c>
      <c r="BG522" s="257">
        <f>IF(N522="zákl. přenesená",J522,0)</f>
        <v>0</v>
      </c>
      <c r="BH522" s="257">
        <f>IF(N522="sníž. přenesená",J522,0)</f>
        <v>0</v>
      </c>
      <c r="BI522" s="257">
        <f>IF(N522="nulová",J522,0)</f>
        <v>0</v>
      </c>
      <c r="BJ522" s="18" t="s">
        <v>92</v>
      </c>
      <c r="BK522" s="257">
        <f>ROUND(I522*H522,2)</f>
        <v>0</v>
      </c>
      <c r="BL522" s="18" t="s">
        <v>266</v>
      </c>
      <c r="BM522" s="256" t="s">
        <v>1122</v>
      </c>
    </row>
    <row r="523" spans="1:65" s="2" customFormat="1" ht="21.75" customHeight="1">
      <c r="A523" s="39"/>
      <c r="B523" s="40"/>
      <c r="C523" s="245" t="s">
        <v>443</v>
      </c>
      <c r="D523" s="245" t="s">
        <v>170</v>
      </c>
      <c r="E523" s="246" t="s">
        <v>1123</v>
      </c>
      <c r="F523" s="247" t="s">
        <v>1124</v>
      </c>
      <c r="G523" s="248" t="s">
        <v>713</v>
      </c>
      <c r="H523" s="249">
        <v>14</v>
      </c>
      <c r="I523" s="250"/>
      <c r="J523" s="251">
        <f>ROUND(I523*H523,2)</f>
        <v>0</v>
      </c>
      <c r="K523" s="247" t="s">
        <v>174</v>
      </c>
      <c r="L523" s="45"/>
      <c r="M523" s="252" t="s">
        <v>1</v>
      </c>
      <c r="N523" s="253" t="s">
        <v>42</v>
      </c>
      <c r="O523" s="92"/>
      <c r="P523" s="254">
        <f>O523*H523</f>
        <v>0</v>
      </c>
      <c r="Q523" s="254">
        <v>0</v>
      </c>
      <c r="R523" s="254">
        <f>Q523*H523</f>
        <v>0</v>
      </c>
      <c r="S523" s="254">
        <v>0</v>
      </c>
      <c r="T523" s="255">
        <f>S523*H523</f>
        <v>0</v>
      </c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R523" s="256" t="s">
        <v>266</v>
      </c>
      <c r="AT523" s="256" t="s">
        <v>170</v>
      </c>
      <c r="AU523" s="256" t="s">
        <v>92</v>
      </c>
      <c r="AY523" s="18" t="s">
        <v>168</v>
      </c>
      <c r="BE523" s="257">
        <f>IF(N523="základní",J523,0)</f>
        <v>0</v>
      </c>
      <c r="BF523" s="257">
        <f>IF(N523="snížená",J523,0)</f>
        <v>0</v>
      </c>
      <c r="BG523" s="257">
        <f>IF(N523="zákl. přenesená",J523,0)</f>
        <v>0</v>
      </c>
      <c r="BH523" s="257">
        <f>IF(N523="sníž. přenesená",J523,0)</f>
        <v>0</v>
      </c>
      <c r="BI523" s="257">
        <f>IF(N523="nulová",J523,0)</f>
        <v>0</v>
      </c>
      <c r="BJ523" s="18" t="s">
        <v>92</v>
      </c>
      <c r="BK523" s="257">
        <f>ROUND(I523*H523,2)</f>
        <v>0</v>
      </c>
      <c r="BL523" s="18" t="s">
        <v>266</v>
      </c>
      <c r="BM523" s="256" t="s">
        <v>1125</v>
      </c>
    </row>
    <row r="524" spans="1:65" s="2" customFormat="1" ht="21.75" customHeight="1">
      <c r="A524" s="39"/>
      <c r="B524" s="40"/>
      <c r="C524" s="291" t="s">
        <v>448</v>
      </c>
      <c r="D524" s="291" t="s">
        <v>212</v>
      </c>
      <c r="E524" s="292" t="s">
        <v>1126</v>
      </c>
      <c r="F524" s="293" t="s">
        <v>1127</v>
      </c>
      <c r="G524" s="294" t="s">
        <v>713</v>
      </c>
      <c r="H524" s="295">
        <v>14</v>
      </c>
      <c r="I524" s="296"/>
      <c r="J524" s="297">
        <f>ROUND(I524*H524,2)</f>
        <v>0</v>
      </c>
      <c r="K524" s="293" t="s">
        <v>174</v>
      </c>
      <c r="L524" s="298"/>
      <c r="M524" s="299" t="s">
        <v>1</v>
      </c>
      <c r="N524" s="300" t="s">
        <v>42</v>
      </c>
      <c r="O524" s="92"/>
      <c r="P524" s="254">
        <f>O524*H524</f>
        <v>0</v>
      </c>
      <c r="Q524" s="254">
        <v>0.026</v>
      </c>
      <c r="R524" s="254">
        <f>Q524*H524</f>
        <v>0.364</v>
      </c>
      <c r="S524" s="254">
        <v>0</v>
      </c>
      <c r="T524" s="255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56" t="s">
        <v>394</v>
      </c>
      <c r="AT524" s="256" t="s">
        <v>212</v>
      </c>
      <c r="AU524" s="256" t="s">
        <v>92</v>
      </c>
      <c r="AY524" s="18" t="s">
        <v>168</v>
      </c>
      <c r="BE524" s="257">
        <f>IF(N524="základní",J524,0)</f>
        <v>0</v>
      </c>
      <c r="BF524" s="257">
        <f>IF(N524="snížená",J524,0)</f>
        <v>0</v>
      </c>
      <c r="BG524" s="257">
        <f>IF(N524="zákl. přenesená",J524,0)</f>
        <v>0</v>
      </c>
      <c r="BH524" s="257">
        <f>IF(N524="sníž. přenesená",J524,0)</f>
        <v>0</v>
      </c>
      <c r="BI524" s="257">
        <f>IF(N524="nulová",J524,0)</f>
        <v>0</v>
      </c>
      <c r="BJ524" s="18" t="s">
        <v>92</v>
      </c>
      <c r="BK524" s="257">
        <f>ROUND(I524*H524,2)</f>
        <v>0</v>
      </c>
      <c r="BL524" s="18" t="s">
        <v>266</v>
      </c>
      <c r="BM524" s="256" t="s">
        <v>1128</v>
      </c>
    </row>
    <row r="525" spans="1:65" s="2" customFormat="1" ht="21.75" customHeight="1">
      <c r="A525" s="39"/>
      <c r="B525" s="40"/>
      <c r="C525" s="245" t="s">
        <v>453</v>
      </c>
      <c r="D525" s="245" t="s">
        <v>170</v>
      </c>
      <c r="E525" s="246" t="s">
        <v>1129</v>
      </c>
      <c r="F525" s="247" t="s">
        <v>1130</v>
      </c>
      <c r="G525" s="248" t="s">
        <v>713</v>
      </c>
      <c r="H525" s="249">
        <v>14</v>
      </c>
      <c r="I525" s="250"/>
      <c r="J525" s="251">
        <f>ROUND(I525*H525,2)</f>
        <v>0</v>
      </c>
      <c r="K525" s="247" t="s">
        <v>174</v>
      </c>
      <c r="L525" s="45"/>
      <c r="M525" s="252" t="s">
        <v>1</v>
      </c>
      <c r="N525" s="253" t="s">
        <v>42</v>
      </c>
      <c r="O525" s="92"/>
      <c r="P525" s="254">
        <f>O525*H525</f>
        <v>0</v>
      </c>
      <c r="Q525" s="254">
        <v>0</v>
      </c>
      <c r="R525" s="254">
        <f>Q525*H525</f>
        <v>0</v>
      </c>
      <c r="S525" s="254">
        <v>0</v>
      </c>
      <c r="T525" s="255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56" t="s">
        <v>266</v>
      </c>
      <c r="AT525" s="256" t="s">
        <v>170</v>
      </c>
      <c r="AU525" s="256" t="s">
        <v>92</v>
      </c>
      <c r="AY525" s="18" t="s">
        <v>168</v>
      </c>
      <c r="BE525" s="257">
        <f>IF(N525="základní",J525,0)</f>
        <v>0</v>
      </c>
      <c r="BF525" s="257">
        <f>IF(N525="snížená",J525,0)</f>
        <v>0</v>
      </c>
      <c r="BG525" s="257">
        <f>IF(N525="zákl. přenesená",J525,0)</f>
        <v>0</v>
      </c>
      <c r="BH525" s="257">
        <f>IF(N525="sníž. přenesená",J525,0)</f>
        <v>0</v>
      </c>
      <c r="BI525" s="257">
        <f>IF(N525="nulová",J525,0)</f>
        <v>0</v>
      </c>
      <c r="BJ525" s="18" t="s">
        <v>92</v>
      </c>
      <c r="BK525" s="257">
        <f>ROUND(I525*H525,2)</f>
        <v>0</v>
      </c>
      <c r="BL525" s="18" t="s">
        <v>266</v>
      </c>
      <c r="BM525" s="256" t="s">
        <v>1131</v>
      </c>
    </row>
    <row r="526" spans="1:65" s="2" customFormat="1" ht="16.5" customHeight="1">
      <c r="A526" s="39"/>
      <c r="B526" s="40"/>
      <c r="C526" s="291" t="s">
        <v>460</v>
      </c>
      <c r="D526" s="291" t="s">
        <v>212</v>
      </c>
      <c r="E526" s="292" t="s">
        <v>1132</v>
      </c>
      <c r="F526" s="293" t="s">
        <v>1133</v>
      </c>
      <c r="G526" s="294" t="s">
        <v>713</v>
      </c>
      <c r="H526" s="295">
        <v>14</v>
      </c>
      <c r="I526" s="296"/>
      <c r="J526" s="297">
        <f>ROUND(I526*H526,2)</f>
        <v>0</v>
      </c>
      <c r="K526" s="293" t="s">
        <v>174</v>
      </c>
      <c r="L526" s="298"/>
      <c r="M526" s="299" t="s">
        <v>1</v>
      </c>
      <c r="N526" s="300" t="s">
        <v>42</v>
      </c>
      <c r="O526" s="92"/>
      <c r="P526" s="254">
        <f>O526*H526</f>
        <v>0</v>
      </c>
      <c r="Q526" s="254">
        <v>0.0032</v>
      </c>
      <c r="R526" s="254">
        <f>Q526*H526</f>
        <v>0.0448</v>
      </c>
      <c r="S526" s="254">
        <v>0</v>
      </c>
      <c r="T526" s="255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56" t="s">
        <v>394</v>
      </c>
      <c r="AT526" s="256" t="s">
        <v>212</v>
      </c>
      <c r="AU526" s="256" t="s">
        <v>92</v>
      </c>
      <c r="AY526" s="18" t="s">
        <v>168</v>
      </c>
      <c r="BE526" s="257">
        <f>IF(N526="základní",J526,0)</f>
        <v>0</v>
      </c>
      <c r="BF526" s="257">
        <f>IF(N526="snížená",J526,0)</f>
        <v>0</v>
      </c>
      <c r="BG526" s="257">
        <f>IF(N526="zákl. přenesená",J526,0)</f>
        <v>0</v>
      </c>
      <c r="BH526" s="257">
        <f>IF(N526="sníž. přenesená",J526,0)</f>
        <v>0</v>
      </c>
      <c r="BI526" s="257">
        <f>IF(N526="nulová",J526,0)</f>
        <v>0</v>
      </c>
      <c r="BJ526" s="18" t="s">
        <v>92</v>
      </c>
      <c r="BK526" s="257">
        <f>ROUND(I526*H526,2)</f>
        <v>0</v>
      </c>
      <c r="BL526" s="18" t="s">
        <v>266</v>
      </c>
      <c r="BM526" s="256" t="s">
        <v>1134</v>
      </c>
    </row>
    <row r="527" spans="1:65" s="2" customFormat="1" ht="21.75" customHeight="1">
      <c r="A527" s="39"/>
      <c r="B527" s="40"/>
      <c r="C527" s="245" t="s">
        <v>467</v>
      </c>
      <c r="D527" s="245" t="s">
        <v>170</v>
      </c>
      <c r="E527" s="246" t="s">
        <v>1135</v>
      </c>
      <c r="F527" s="247" t="s">
        <v>1136</v>
      </c>
      <c r="G527" s="248" t="s">
        <v>713</v>
      </c>
      <c r="H527" s="249">
        <v>47</v>
      </c>
      <c r="I527" s="250"/>
      <c r="J527" s="251">
        <f>ROUND(I527*H527,2)</f>
        <v>0</v>
      </c>
      <c r="K527" s="247" t="s">
        <v>174</v>
      </c>
      <c r="L527" s="45"/>
      <c r="M527" s="252" t="s">
        <v>1</v>
      </c>
      <c r="N527" s="253" t="s">
        <v>42</v>
      </c>
      <c r="O527" s="92"/>
      <c r="P527" s="254">
        <f>O527*H527</f>
        <v>0</v>
      </c>
      <c r="Q527" s="254">
        <v>0</v>
      </c>
      <c r="R527" s="254">
        <f>Q527*H527</f>
        <v>0</v>
      </c>
      <c r="S527" s="254">
        <v>0.024</v>
      </c>
      <c r="T527" s="255">
        <f>S527*H527</f>
        <v>1.1280000000000001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56" t="s">
        <v>266</v>
      </c>
      <c r="AT527" s="256" t="s">
        <v>170</v>
      </c>
      <c r="AU527" s="256" t="s">
        <v>92</v>
      </c>
      <c r="AY527" s="18" t="s">
        <v>168</v>
      </c>
      <c r="BE527" s="257">
        <f>IF(N527="základní",J527,0)</f>
        <v>0</v>
      </c>
      <c r="BF527" s="257">
        <f>IF(N527="snížená",J527,0)</f>
        <v>0</v>
      </c>
      <c r="BG527" s="257">
        <f>IF(N527="zákl. přenesená",J527,0)</f>
        <v>0</v>
      </c>
      <c r="BH527" s="257">
        <f>IF(N527="sníž. přenesená",J527,0)</f>
        <v>0</v>
      </c>
      <c r="BI527" s="257">
        <f>IF(N527="nulová",J527,0)</f>
        <v>0</v>
      </c>
      <c r="BJ527" s="18" t="s">
        <v>92</v>
      </c>
      <c r="BK527" s="257">
        <f>ROUND(I527*H527,2)</f>
        <v>0</v>
      </c>
      <c r="BL527" s="18" t="s">
        <v>266</v>
      </c>
      <c r="BM527" s="256" t="s">
        <v>1137</v>
      </c>
    </row>
    <row r="528" spans="1:51" s="14" customFormat="1" ht="12">
      <c r="A528" s="14"/>
      <c r="B528" s="269"/>
      <c r="C528" s="270"/>
      <c r="D528" s="260" t="s">
        <v>177</v>
      </c>
      <c r="E528" s="271" t="s">
        <v>1</v>
      </c>
      <c r="F528" s="272" t="s">
        <v>1138</v>
      </c>
      <c r="G528" s="270"/>
      <c r="H528" s="273">
        <v>47</v>
      </c>
      <c r="I528" s="274"/>
      <c r="J528" s="270"/>
      <c r="K528" s="270"/>
      <c r="L528" s="275"/>
      <c r="M528" s="276"/>
      <c r="N528" s="277"/>
      <c r="O528" s="277"/>
      <c r="P528" s="277"/>
      <c r="Q528" s="277"/>
      <c r="R528" s="277"/>
      <c r="S528" s="277"/>
      <c r="T528" s="278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79" t="s">
        <v>177</v>
      </c>
      <c r="AU528" s="279" t="s">
        <v>92</v>
      </c>
      <c r="AV528" s="14" t="s">
        <v>92</v>
      </c>
      <c r="AW528" s="14" t="s">
        <v>32</v>
      </c>
      <c r="AX528" s="14" t="s">
        <v>84</v>
      </c>
      <c r="AY528" s="279" t="s">
        <v>168</v>
      </c>
    </row>
    <row r="529" spans="1:65" s="2" customFormat="1" ht="33" customHeight="1">
      <c r="A529" s="39"/>
      <c r="B529" s="40"/>
      <c r="C529" s="245" t="s">
        <v>472</v>
      </c>
      <c r="D529" s="245" t="s">
        <v>170</v>
      </c>
      <c r="E529" s="246" t="s">
        <v>1139</v>
      </c>
      <c r="F529" s="247" t="s">
        <v>1140</v>
      </c>
      <c r="G529" s="248" t="s">
        <v>713</v>
      </c>
      <c r="H529" s="249">
        <v>12</v>
      </c>
      <c r="I529" s="250"/>
      <c r="J529" s="251">
        <f>ROUND(I529*H529,2)</f>
        <v>0</v>
      </c>
      <c r="K529" s="247" t="s">
        <v>174</v>
      </c>
      <c r="L529" s="45"/>
      <c r="M529" s="252" t="s">
        <v>1</v>
      </c>
      <c r="N529" s="253" t="s">
        <v>42</v>
      </c>
      <c r="O529" s="92"/>
      <c r="P529" s="254">
        <f>O529*H529</f>
        <v>0</v>
      </c>
      <c r="Q529" s="254">
        <v>0</v>
      </c>
      <c r="R529" s="254">
        <f>Q529*H529</f>
        <v>0</v>
      </c>
      <c r="S529" s="254">
        <v>0</v>
      </c>
      <c r="T529" s="255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56" t="s">
        <v>266</v>
      </c>
      <c r="AT529" s="256" t="s">
        <v>170</v>
      </c>
      <c r="AU529" s="256" t="s">
        <v>92</v>
      </c>
      <c r="AY529" s="18" t="s">
        <v>168</v>
      </c>
      <c r="BE529" s="257">
        <f>IF(N529="základní",J529,0)</f>
        <v>0</v>
      </c>
      <c r="BF529" s="257">
        <f>IF(N529="snížená",J529,0)</f>
        <v>0</v>
      </c>
      <c r="BG529" s="257">
        <f>IF(N529="zákl. přenesená",J529,0)</f>
        <v>0</v>
      </c>
      <c r="BH529" s="257">
        <f>IF(N529="sníž. přenesená",J529,0)</f>
        <v>0</v>
      </c>
      <c r="BI529" s="257">
        <f>IF(N529="nulová",J529,0)</f>
        <v>0</v>
      </c>
      <c r="BJ529" s="18" t="s">
        <v>92</v>
      </c>
      <c r="BK529" s="257">
        <f>ROUND(I529*H529,2)</f>
        <v>0</v>
      </c>
      <c r="BL529" s="18" t="s">
        <v>266</v>
      </c>
      <c r="BM529" s="256" t="s">
        <v>1141</v>
      </c>
    </row>
    <row r="530" spans="1:65" s="2" customFormat="1" ht="21.75" customHeight="1">
      <c r="A530" s="39"/>
      <c r="B530" s="40"/>
      <c r="C530" s="245" t="s">
        <v>476</v>
      </c>
      <c r="D530" s="245" t="s">
        <v>170</v>
      </c>
      <c r="E530" s="246" t="s">
        <v>797</v>
      </c>
      <c r="F530" s="247" t="s">
        <v>798</v>
      </c>
      <c r="G530" s="248" t="s">
        <v>585</v>
      </c>
      <c r="H530" s="312"/>
      <c r="I530" s="250"/>
      <c r="J530" s="251">
        <f>ROUND(I530*H530,2)</f>
        <v>0</v>
      </c>
      <c r="K530" s="247" t="s">
        <v>174</v>
      </c>
      <c r="L530" s="45"/>
      <c r="M530" s="252" t="s">
        <v>1</v>
      </c>
      <c r="N530" s="253" t="s">
        <v>42</v>
      </c>
      <c r="O530" s="92"/>
      <c r="P530" s="254">
        <f>O530*H530</f>
        <v>0</v>
      </c>
      <c r="Q530" s="254">
        <v>0</v>
      </c>
      <c r="R530" s="254">
        <f>Q530*H530</f>
        <v>0</v>
      </c>
      <c r="S530" s="254">
        <v>0</v>
      </c>
      <c r="T530" s="255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56" t="s">
        <v>266</v>
      </c>
      <c r="AT530" s="256" t="s">
        <v>170</v>
      </c>
      <c r="AU530" s="256" t="s">
        <v>92</v>
      </c>
      <c r="AY530" s="18" t="s">
        <v>168</v>
      </c>
      <c r="BE530" s="257">
        <f>IF(N530="základní",J530,0)</f>
        <v>0</v>
      </c>
      <c r="BF530" s="257">
        <f>IF(N530="snížená",J530,0)</f>
        <v>0</v>
      </c>
      <c r="BG530" s="257">
        <f>IF(N530="zákl. přenesená",J530,0)</f>
        <v>0</v>
      </c>
      <c r="BH530" s="257">
        <f>IF(N530="sníž. přenesená",J530,0)</f>
        <v>0</v>
      </c>
      <c r="BI530" s="257">
        <f>IF(N530="nulová",J530,0)</f>
        <v>0</v>
      </c>
      <c r="BJ530" s="18" t="s">
        <v>92</v>
      </c>
      <c r="BK530" s="257">
        <f>ROUND(I530*H530,2)</f>
        <v>0</v>
      </c>
      <c r="BL530" s="18" t="s">
        <v>266</v>
      </c>
      <c r="BM530" s="256" t="s">
        <v>1142</v>
      </c>
    </row>
    <row r="531" spans="1:63" s="12" customFormat="1" ht="22.8" customHeight="1">
      <c r="A531" s="12"/>
      <c r="B531" s="229"/>
      <c r="C531" s="230"/>
      <c r="D531" s="231" t="s">
        <v>75</v>
      </c>
      <c r="E531" s="243" t="s">
        <v>800</v>
      </c>
      <c r="F531" s="243" t="s">
        <v>801</v>
      </c>
      <c r="G531" s="230"/>
      <c r="H531" s="230"/>
      <c r="I531" s="233"/>
      <c r="J531" s="244">
        <f>BK531</f>
        <v>0</v>
      </c>
      <c r="K531" s="230"/>
      <c r="L531" s="235"/>
      <c r="M531" s="236"/>
      <c r="N531" s="237"/>
      <c r="O531" s="237"/>
      <c r="P531" s="238">
        <f>SUM(P532:P547)</f>
        <v>0</v>
      </c>
      <c r="Q531" s="237"/>
      <c r="R531" s="238">
        <f>SUM(R532:R547)</f>
        <v>0.01131</v>
      </c>
      <c r="S531" s="237"/>
      <c r="T531" s="239">
        <f>SUM(T532:T547)</f>
        <v>0</v>
      </c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R531" s="240" t="s">
        <v>92</v>
      </c>
      <c r="AT531" s="241" t="s">
        <v>75</v>
      </c>
      <c r="AU531" s="241" t="s">
        <v>84</v>
      </c>
      <c r="AY531" s="240" t="s">
        <v>168</v>
      </c>
      <c r="BK531" s="242">
        <f>SUM(BK532:BK547)</f>
        <v>0</v>
      </c>
    </row>
    <row r="532" spans="1:65" s="2" customFormat="1" ht="33" customHeight="1">
      <c r="A532" s="39"/>
      <c r="B532" s="40"/>
      <c r="C532" s="245" t="s">
        <v>480</v>
      </c>
      <c r="D532" s="245" t="s">
        <v>170</v>
      </c>
      <c r="E532" s="246" t="s">
        <v>1143</v>
      </c>
      <c r="F532" s="247" t="s">
        <v>1144</v>
      </c>
      <c r="G532" s="248" t="s">
        <v>173</v>
      </c>
      <c r="H532" s="249">
        <v>188.5</v>
      </c>
      <c r="I532" s="250"/>
      <c r="J532" s="251">
        <f>ROUND(I532*H532,2)</f>
        <v>0</v>
      </c>
      <c r="K532" s="247" t="s">
        <v>1</v>
      </c>
      <c r="L532" s="45"/>
      <c r="M532" s="252" t="s">
        <v>1</v>
      </c>
      <c r="N532" s="253" t="s">
        <v>42</v>
      </c>
      <c r="O532" s="92"/>
      <c r="P532" s="254">
        <f>O532*H532</f>
        <v>0</v>
      </c>
      <c r="Q532" s="254">
        <v>6E-05</v>
      </c>
      <c r="R532" s="254">
        <f>Q532*H532</f>
        <v>0.01131</v>
      </c>
      <c r="S532" s="254">
        <v>0</v>
      </c>
      <c r="T532" s="255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56" t="s">
        <v>266</v>
      </c>
      <c r="AT532" s="256" t="s">
        <v>170</v>
      </c>
      <c r="AU532" s="256" t="s">
        <v>92</v>
      </c>
      <c r="AY532" s="18" t="s">
        <v>168</v>
      </c>
      <c r="BE532" s="257">
        <f>IF(N532="základní",J532,0)</f>
        <v>0</v>
      </c>
      <c r="BF532" s="257">
        <f>IF(N532="snížená",J532,0)</f>
        <v>0</v>
      </c>
      <c r="BG532" s="257">
        <f>IF(N532="zákl. přenesená",J532,0)</f>
        <v>0</v>
      </c>
      <c r="BH532" s="257">
        <f>IF(N532="sníž. přenesená",J532,0)</f>
        <v>0</v>
      </c>
      <c r="BI532" s="257">
        <f>IF(N532="nulová",J532,0)</f>
        <v>0</v>
      </c>
      <c r="BJ532" s="18" t="s">
        <v>92</v>
      </c>
      <c r="BK532" s="257">
        <f>ROUND(I532*H532,2)</f>
        <v>0</v>
      </c>
      <c r="BL532" s="18" t="s">
        <v>266</v>
      </c>
      <c r="BM532" s="256" t="s">
        <v>1145</v>
      </c>
    </row>
    <row r="533" spans="1:51" s="14" customFormat="1" ht="12">
      <c r="A533" s="14"/>
      <c r="B533" s="269"/>
      <c r="C533" s="270"/>
      <c r="D533" s="260" t="s">
        <v>177</v>
      </c>
      <c r="E533" s="271" t="s">
        <v>1</v>
      </c>
      <c r="F533" s="272" t="s">
        <v>1146</v>
      </c>
      <c r="G533" s="270"/>
      <c r="H533" s="273">
        <v>132</v>
      </c>
      <c r="I533" s="274"/>
      <c r="J533" s="270"/>
      <c r="K533" s="270"/>
      <c r="L533" s="275"/>
      <c r="M533" s="276"/>
      <c r="N533" s="277"/>
      <c r="O533" s="277"/>
      <c r="P533" s="277"/>
      <c r="Q533" s="277"/>
      <c r="R533" s="277"/>
      <c r="S533" s="277"/>
      <c r="T533" s="278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79" t="s">
        <v>177</v>
      </c>
      <c r="AU533" s="279" t="s">
        <v>92</v>
      </c>
      <c r="AV533" s="14" t="s">
        <v>92</v>
      </c>
      <c r="AW533" s="14" t="s">
        <v>32</v>
      </c>
      <c r="AX533" s="14" t="s">
        <v>76</v>
      </c>
      <c r="AY533" s="279" t="s">
        <v>168</v>
      </c>
    </row>
    <row r="534" spans="1:51" s="14" customFormat="1" ht="12">
      <c r="A534" s="14"/>
      <c r="B534" s="269"/>
      <c r="C534" s="270"/>
      <c r="D534" s="260" t="s">
        <v>177</v>
      </c>
      <c r="E534" s="271" t="s">
        <v>1</v>
      </c>
      <c r="F534" s="272" t="s">
        <v>1147</v>
      </c>
      <c r="G534" s="270"/>
      <c r="H534" s="273">
        <v>18.5</v>
      </c>
      <c r="I534" s="274"/>
      <c r="J534" s="270"/>
      <c r="K534" s="270"/>
      <c r="L534" s="275"/>
      <c r="M534" s="276"/>
      <c r="N534" s="277"/>
      <c r="O534" s="277"/>
      <c r="P534" s="277"/>
      <c r="Q534" s="277"/>
      <c r="R534" s="277"/>
      <c r="S534" s="277"/>
      <c r="T534" s="278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79" t="s">
        <v>177</v>
      </c>
      <c r="AU534" s="279" t="s">
        <v>92</v>
      </c>
      <c r="AV534" s="14" t="s">
        <v>92</v>
      </c>
      <c r="AW534" s="14" t="s">
        <v>32</v>
      </c>
      <c r="AX534" s="14" t="s">
        <v>76</v>
      </c>
      <c r="AY534" s="279" t="s">
        <v>168</v>
      </c>
    </row>
    <row r="535" spans="1:51" s="14" customFormat="1" ht="12">
      <c r="A535" s="14"/>
      <c r="B535" s="269"/>
      <c r="C535" s="270"/>
      <c r="D535" s="260" t="s">
        <v>177</v>
      </c>
      <c r="E535" s="271" t="s">
        <v>1</v>
      </c>
      <c r="F535" s="272" t="s">
        <v>1148</v>
      </c>
      <c r="G535" s="270"/>
      <c r="H535" s="273">
        <v>26</v>
      </c>
      <c r="I535" s="274"/>
      <c r="J535" s="270"/>
      <c r="K535" s="270"/>
      <c r="L535" s="275"/>
      <c r="M535" s="276"/>
      <c r="N535" s="277"/>
      <c r="O535" s="277"/>
      <c r="P535" s="277"/>
      <c r="Q535" s="277"/>
      <c r="R535" s="277"/>
      <c r="S535" s="277"/>
      <c r="T535" s="278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79" t="s">
        <v>177</v>
      </c>
      <c r="AU535" s="279" t="s">
        <v>92</v>
      </c>
      <c r="AV535" s="14" t="s">
        <v>92</v>
      </c>
      <c r="AW535" s="14" t="s">
        <v>32</v>
      </c>
      <c r="AX535" s="14" t="s">
        <v>76</v>
      </c>
      <c r="AY535" s="279" t="s">
        <v>168</v>
      </c>
    </row>
    <row r="536" spans="1:51" s="14" customFormat="1" ht="12">
      <c r="A536" s="14"/>
      <c r="B536" s="269"/>
      <c r="C536" s="270"/>
      <c r="D536" s="260" t="s">
        <v>177</v>
      </c>
      <c r="E536" s="271" t="s">
        <v>1</v>
      </c>
      <c r="F536" s="272" t="s">
        <v>1149</v>
      </c>
      <c r="G536" s="270"/>
      <c r="H536" s="273">
        <v>11</v>
      </c>
      <c r="I536" s="274"/>
      <c r="J536" s="270"/>
      <c r="K536" s="270"/>
      <c r="L536" s="275"/>
      <c r="M536" s="276"/>
      <c r="N536" s="277"/>
      <c r="O536" s="277"/>
      <c r="P536" s="277"/>
      <c r="Q536" s="277"/>
      <c r="R536" s="277"/>
      <c r="S536" s="277"/>
      <c r="T536" s="278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79" t="s">
        <v>177</v>
      </c>
      <c r="AU536" s="279" t="s">
        <v>92</v>
      </c>
      <c r="AV536" s="14" t="s">
        <v>92</v>
      </c>
      <c r="AW536" s="14" t="s">
        <v>32</v>
      </c>
      <c r="AX536" s="14" t="s">
        <v>76</v>
      </c>
      <c r="AY536" s="279" t="s">
        <v>168</v>
      </c>
    </row>
    <row r="537" spans="1:51" s="14" customFormat="1" ht="12">
      <c r="A537" s="14"/>
      <c r="B537" s="269"/>
      <c r="C537" s="270"/>
      <c r="D537" s="260" t="s">
        <v>177</v>
      </c>
      <c r="E537" s="271" t="s">
        <v>1</v>
      </c>
      <c r="F537" s="272" t="s">
        <v>1150</v>
      </c>
      <c r="G537" s="270"/>
      <c r="H537" s="273">
        <v>1</v>
      </c>
      <c r="I537" s="274"/>
      <c r="J537" s="270"/>
      <c r="K537" s="270"/>
      <c r="L537" s="275"/>
      <c r="M537" s="276"/>
      <c r="N537" s="277"/>
      <c r="O537" s="277"/>
      <c r="P537" s="277"/>
      <c r="Q537" s="277"/>
      <c r="R537" s="277"/>
      <c r="S537" s="277"/>
      <c r="T537" s="278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79" t="s">
        <v>177</v>
      </c>
      <c r="AU537" s="279" t="s">
        <v>92</v>
      </c>
      <c r="AV537" s="14" t="s">
        <v>92</v>
      </c>
      <c r="AW537" s="14" t="s">
        <v>32</v>
      </c>
      <c r="AX537" s="14" t="s">
        <v>76</v>
      </c>
      <c r="AY537" s="279" t="s">
        <v>168</v>
      </c>
    </row>
    <row r="538" spans="1:51" s="15" customFormat="1" ht="12">
      <c r="A538" s="15"/>
      <c r="B538" s="280"/>
      <c r="C538" s="281"/>
      <c r="D538" s="260" t="s">
        <v>177</v>
      </c>
      <c r="E538" s="282" t="s">
        <v>1</v>
      </c>
      <c r="F538" s="283" t="s">
        <v>210</v>
      </c>
      <c r="G538" s="281"/>
      <c r="H538" s="284">
        <v>188.5</v>
      </c>
      <c r="I538" s="285"/>
      <c r="J538" s="281"/>
      <c r="K538" s="281"/>
      <c r="L538" s="286"/>
      <c r="M538" s="287"/>
      <c r="N538" s="288"/>
      <c r="O538" s="288"/>
      <c r="P538" s="288"/>
      <c r="Q538" s="288"/>
      <c r="R538" s="288"/>
      <c r="S538" s="288"/>
      <c r="T538" s="289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T538" s="290" t="s">
        <v>177</v>
      </c>
      <c r="AU538" s="290" t="s">
        <v>92</v>
      </c>
      <c r="AV538" s="15" t="s">
        <v>175</v>
      </c>
      <c r="AW538" s="15" t="s">
        <v>32</v>
      </c>
      <c r="AX538" s="15" t="s">
        <v>84</v>
      </c>
      <c r="AY538" s="290" t="s">
        <v>168</v>
      </c>
    </row>
    <row r="539" spans="1:65" s="2" customFormat="1" ht="33" customHeight="1">
      <c r="A539" s="39"/>
      <c r="B539" s="40"/>
      <c r="C539" s="291" t="s">
        <v>484</v>
      </c>
      <c r="D539" s="291" t="s">
        <v>212</v>
      </c>
      <c r="E539" s="292" t="s">
        <v>1151</v>
      </c>
      <c r="F539" s="293" t="s">
        <v>1152</v>
      </c>
      <c r="G539" s="294" t="s">
        <v>713</v>
      </c>
      <c r="H539" s="295">
        <v>66</v>
      </c>
      <c r="I539" s="296"/>
      <c r="J539" s="297">
        <f>ROUND(I539*H539,2)</f>
        <v>0</v>
      </c>
      <c r="K539" s="293" t="s">
        <v>1</v>
      </c>
      <c r="L539" s="298"/>
      <c r="M539" s="299" t="s">
        <v>1</v>
      </c>
      <c r="N539" s="300" t="s">
        <v>42</v>
      </c>
      <c r="O539" s="92"/>
      <c r="P539" s="254">
        <f>O539*H539</f>
        <v>0</v>
      </c>
      <c r="Q539" s="254">
        <v>0</v>
      </c>
      <c r="R539" s="254">
        <f>Q539*H539</f>
        <v>0</v>
      </c>
      <c r="S539" s="254">
        <v>0</v>
      </c>
      <c r="T539" s="255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56" t="s">
        <v>394</v>
      </c>
      <c r="AT539" s="256" t="s">
        <v>212</v>
      </c>
      <c r="AU539" s="256" t="s">
        <v>92</v>
      </c>
      <c r="AY539" s="18" t="s">
        <v>168</v>
      </c>
      <c r="BE539" s="257">
        <f>IF(N539="základní",J539,0)</f>
        <v>0</v>
      </c>
      <c r="BF539" s="257">
        <f>IF(N539="snížená",J539,0)</f>
        <v>0</v>
      </c>
      <c r="BG539" s="257">
        <f>IF(N539="zákl. přenesená",J539,0)</f>
        <v>0</v>
      </c>
      <c r="BH539" s="257">
        <f>IF(N539="sníž. přenesená",J539,0)</f>
        <v>0</v>
      </c>
      <c r="BI539" s="257">
        <f>IF(N539="nulová",J539,0)</f>
        <v>0</v>
      </c>
      <c r="BJ539" s="18" t="s">
        <v>92</v>
      </c>
      <c r="BK539" s="257">
        <f>ROUND(I539*H539,2)</f>
        <v>0</v>
      </c>
      <c r="BL539" s="18" t="s">
        <v>266</v>
      </c>
      <c r="BM539" s="256" t="s">
        <v>1153</v>
      </c>
    </row>
    <row r="540" spans="1:65" s="2" customFormat="1" ht="33" customHeight="1">
      <c r="A540" s="39"/>
      <c r="B540" s="40"/>
      <c r="C540" s="291" t="s">
        <v>488</v>
      </c>
      <c r="D540" s="291" t="s">
        <v>212</v>
      </c>
      <c r="E540" s="292" t="s">
        <v>1154</v>
      </c>
      <c r="F540" s="293" t="s">
        <v>1155</v>
      </c>
      <c r="G540" s="294" t="s">
        <v>713</v>
      </c>
      <c r="H540" s="295">
        <v>37</v>
      </c>
      <c r="I540" s="296"/>
      <c r="J540" s="297">
        <f>ROUND(I540*H540,2)</f>
        <v>0</v>
      </c>
      <c r="K540" s="293" t="s">
        <v>1</v>
      </c>
      <c r="L540" s="298"/>
      <c r="M540" s="299" t="s">
        <v>1</v>
      </c>
      <c r="N540" s="300" t="s">
        <v>42</v>
      </c>
      <c r="O540" s="92"/>
      <c r="P540" s="254">
        <f>O540*H540</f>
        <v>0</v>
      </c>
      <c r="Q540" s="254">
        <v>0</v>
      </c>
      <c r="R540" s="254">
        <f>Q540*H540</f>
        <v>0</v>
      </c>
      <c r="S540" s="254">
        <v>0</v>
      </c>
      <c r="T540" s="255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56" t="s">
        <v>394</v>
      </c>
      <c r="AT540" s="256" t="s">
        <v>212</v>
      </c>
      <c r="AU540" s="256" t="s">
        <v>92</v>
      </c>
      <c r="AY540" s="18" t="s">
        <v>168</v>
      </c>
      <c r="BE540" s="257">
        <f>IF(N540="základní",J540,0)</f>
        <v>0</v>
      </c>
      <c r="BF540" s="257">
        <f>IF(N540="snížená",J540,0)</f>
        <v>0</v>
      </c>
      <c r="BG540" s="257">
        <f>IF(N540="zákl. přenesená",J540,0)</f>
        <v>0</v>
      </c>
      <c r="BH540" s="257">
        <f>IF(N540="sníž. přenesená",J540,0)</f>
        <v>0</v>
      </c>
      <c r="BI540" s="257">
        <f>IF(N540="nulová",J540,0)</f>
        <v>0</v>
      </c>
      <c r="BJ540" s="18" t="s">
        <v>92</v>
      </c>
      <c r="BK540" s="257">
        <f>ROUND(I540*H540,2)</f>
        <v>0</v>
      </c>
      <c r="BL540" s="18" t="s">
        <v>266</v>
      </c>
      <c r="BM540" s="256" t="s">
        <v>1156</v>
      </c>
    </row>
    <row r="541" spans="1:65" s="2" customFormat="1" ht="44.25" customHeight="1">
      <c r="A541" s="39"/>
      <c r="B541" s="40"/>
      <c r="C541" s="291" t="s">
        <v>493</v>
      </c>
      <c r="D541" s="291" t="s">
        <v>212</v>
      </c>
      <c r="E541" s="292" t="s">
        <v>1157</v>
      </c>
      <c r="F541" s="293" t="s">
        <v>1158</v>
      </c>
      <c r="G541" s="294" t="s">
        <v>713</v>
      </c>
      <c r="H541" s="295">
        <v>13</v>
      </c>
      <c r="I541" s="296"/>
      <c r="J541" s="297">
        <f>ROUND(I541*H541,2)</f>
        <v>0</v>
      </c>
      <c r="K541" s="293" t="s">
        <v>1</v>
      </c>
      <c r="L541" s="298"/>
      <c r="M541" s="299" t="s">
        <v>1</v>
      </c>
      <c r="N541" s="300" t="s">
        <v>42</v>
      </c>
      <c r="O541" s="92"/>
      <c r="P541" s="254">
        <f>O541*H541</f>
        <v>0</v>
      </c>
      <c r="Q541" s="254">
        <v>0</v>
      </c>
      <c r="R541" s="254">
        <f>Q541*H541</f>
        <v>0</v>
      </c>
      <c r="S541" s="254">
        <v>0</v>
      </c>
      <c r="T541" s="255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56" t="s">
        <v>394</v>
      </c>
      <c r="AT541" s="256" t="s">
        <v>212</v>
      </c>
      <c r="AU541" s="256" t="s">
        <v>92</v>
      </c>
      <c r="AY541" s="18" t="s">
        <v>168</v>
      </c>
      <c r="BE541" s="257">
        <f>IF(N541="základní",J541,0)</f>
        <v>0</v>
      </c>
      <c r="BF541" s="257">
        <f>IF(N541="snížená",J541,0)</f>
        <v>0</v>
      </c>
      <c r="BG541" s="257">
        <f>IF(N541="zákl. přenesená",J541,0)</f>
        <v>0</v>
      </c>
      <c r="BH541" s="257">
        <f>IF(N541="sníž. přenesená",J541,0)</f>
        <v>0</v>
      </c>
      <c r="BI541" s="257">
        <f>IF(N541="nulová",J541,0)</f>
        <v>0</v>
      </c>
      <c r="BJ541" s="18" t="s">
        <v>92</v>
      </c>
      <c r="BK541" s="257">
        <f>ROUND(I541*H541,2)</f>
        <v>0</v>
      </c>
      <c r="BL541" s="18" t="s">
        <v>266</v>
      </c>
      <c r="BM541" s="256" t="s">
        <v>1159</v>
      </c>
    </row>
    <row r="542" spans="1:65" s="2" customFormat="1" ht="33" customHeight="1">
      <c r="A542" s="39"/>
      <c r="B542" s="40"/>
      <c r="C542" s="291" t="s">
        <v>1160</v>
      </c>
      <c r="D542" s="291" t="s">
        <v>212</v>
      </c>
      <c r="E542" s="292" t="s">
        <v>1161</v>
      </c>
      <c r="F542" s="293" t="s">
        <v>1162</v>
      </c>
      <c r="G542" s="294" t="s">
        <v>713</v>
      </c>
      <c r="H542" s="295">
        <v>22</v>
      </c>
      <c r="I542" s="296"/>
      <c r="J542" s="297">
        <f>ROUND(I542*H542,2)</f>
        <v>0</v>
      </c>
      <c r="K542" s="293" t="s">
        <v>1</v>
      </c>
      <c r="L542" s="298"/>
      <c r="M542" s="299" t="s">
        <v>1</v>
      </c>
      <c r="N542" s="300" t="s">
        <v>42</v>
      </c>
      <c r="O542" s="92"/>
      <c r="P542" s="254">
        <f>O542*H542</f>
        <v>0</v>
      </c>
      <c r="Q542" s="254">
        <v>0</v>
      </c>
      <c r="R542" s="254">
        <f>Q542*H542</f>
        <v>0</v>
      </c>
      <c r="S542" s="254">
        <v>0</v>
      </c>
      <c r="T542" s="255">
        <f>S542*H542</f>
        <v>0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56" t="s">
        <v>394</v>
      </c>
      <c r="AT542" s="256" t="s">
        <v>212</v>
      </c>
      <c r="AU542" s="256" t="s">
        <v>92</v>
      </c>
      <c r="AY542" s="18" t="s">
        <v>168</v>
      </c>
      <c r="BE542" s="257">
        <f>IF(N542="základní",J542,0)</f>
        <v>0</v>
      </c>
      <c r="BF542" s="257">
        <f>IF(N542="snížená",J542,0)</f>
        <v>0</v>
      </c>
      <c r="BG542" s="257">
        <f>IF(N542="zákl. přenesená",J542,0)</f>
        <v>0</v>
      </c>
      <c r="BH542" s="257">
        <f>IF(N542="sníž. přenesená",J542,0)</f>
        <v>0</v>
      </c>
      <c r="BI542" s="257">
        <f>IF(N542="nulová",J542,0)</f>
        <v>0</v>
      </c>
      <c r="BJ542" s="18" t="s">
        <v>92</v>
      </c>
      <c r="BK542" s="257">
        <f>ROUND(I542*H542,2)</f>
        <v>0</v>
      </c>
      <c r="BL542" s="18" t="s">
        <v>266</v>
      </c>
      <c r="BM542" s="256" t="s">
        <v>1163</v>
      </c>
    </row>
    <row r="543" spans="1:51" s="14" customFormat="1" ht="12">
      <c r="A543" s="14"/>
      <c r="B543" s="269"/>
      <c r="C543" s="270"/>
      <c r="D543" s="260" t="s">
        <v>177</v>
      </c>
      <c r="E543" s="270"/>
      <c r="F543" s="272" t="s">
        <v>1164</v>
      </c>
      <c r="G543" s="270"/>
      <c r="H543" s="273">
        <v>22</v>
      </c>
      <c r="I543" s="274"/>
      <c r="J543" s="270"/>
      <c r="K543" s="270"/>
      <c r="L543" s="275"/>
      <c r="M543" s="276"/>
      <c r="N543" s="277"/>
      <c r="O543" s="277"/>
      <c r="P543" s="277"/>
      <c r="Q543" s="277"/>
      <c r="R543" s="277"/>
      <c r="S543" s="277"/>
      <c r="T543" s="278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79" t="s">
        <v>177</v>
      </c>
      <c r="AU543" s="279" t="s">
        <v>92</v>
      </c>
      <c r="AV543" s="14" t="s">
        <v>92</v>
      </c>
      <c r="AW543" s="14" t="s">
        <v>4</v>
      </c>
      <c r="AX543" s="14" t="s">
        <v>84</v>
      </c>
      <c r="AY543" s="279" t="s">
        <v>168</v>
      </c>
    </row>
    <row r="544" spans="1:65" s="2" customFormat="1" ht="33" customHeight="1">
      <c r="A544" s="39"/>
      <c r="B544" s="40"/>
      <c r="C544" s="291" t="s">
        <v>498</v>
      </c>
      <c r="D544" s="291" t="s">
        <v>212</v>
      </c>
      <c r="E544" s="292" t="s">
        <v>1165</v>
      </c>
      <c r="F544" s="293" t="s">
        <v>1166</v>
      </c>
      <c r="G544" s="294" t="s">
        <v>713</v>
      </c>
      <c r="H544" s="295">
        <v>8</v>
      </c>
      <c r="I544" s="296"/>
      <c r="J544" s="297">
        <f>ROUND(I544*H544,2)</f>
        <v>0</v>
      </c>
      <c r="K544" s="293" t="s">
        <v>1</v>
      </c>
      <c r="L544" s="298"/>
      <c r="M544" s="299" t="s">
        <v>1</v>
      </c>
      <c r="N544" s="300" t="s">
        <v>42</v>
      </c>
      <c r="O544" s="92"/>
      <c r="P544" s="254">
        <f>O544*H544</f>
        <v>0</v>
      </c>
      <c r="Q544" s="254">
        <v>0</v>
      </c>
      <c r="R544" s="254">
        <f>Q544*H544</f>
        <v>0</v>
      </c>
      <c r="S544" s="254">
        <v>0</v>
      </c>
      <c r="T544" s="255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56" t="s">
        <v>394</v>
      </c>
      <c r="AT544" s="256" t="s">
        <v>212</v>
      </c>
      <c r="AU544" s="256" t="s">
        <v>92</v>
      </c>
      <c r="AY544" s="18" t="s">
        <v>168</v>
      </c>
      <c r="BE544" s="257">
        <f>IF(N544="základní",J544,0)</f>
        <v>0</v>
      </c>
      <c r="BF544" s="257">
        <f>IF(N544="snížená",J544,0)</f>
        <v>0</v>
      </c>
      <c r="BG544" s="257">
        <f>IF(N544="zákl. přenesená",J544,0)</f>
        <v>0</v>
      </c>
      <c r="BH544" s="257">
        <f>IF(N544="sníž. přenesená",J544,0)</f>
        <v>0</v>
      </c>
      <c r="BI544" s="257">
        <f>IF(N544="nulová",J544,0)</f>
        <v>0</v>
      </c>
      <c r="BJ544" s="18" t="s">
        <v>92</v>
      </c>
      <c r="BK544" s="257">
        <f>ROUND(I544*H544,2)</f>
        <v>0</v>
      </c>
      <c r="BL544" s="18" t="s">
        <v>266</v>
      </c>
      <c r="BM544" s="256" t="s">
        <v>1167</v>
      </c>
    </row>
    <row r="545" spans="1:51" s="14" customFormat="1" ht="12">
      <c r="A545" s="14"/>
      <c r="B545" s="269"/>
      <c r="C545" s="270"/>
      <c r="D545" s="260" t="s">
        <v>177</v>
      </c>
      <c r="E545" s="270"/>
      <c r="F545" s="272" t="s">
        <v>1168</v>
      </c>
      <c r="G545" s="270"/>
      <c r="H545" s="273">
        <v>8</v>
      </c>
      <c r="I545" s="274"/>
      <c r="J545" s="270"/>
      <c r="K545" s="270"/>
      <c r="L545" s="275"/>
      <c r="M545" s="276"/>
      <c r="N545" s="277"/>
      <c r="O545" s="277"/>
      <c r="P545" s="277"/>
      <c r="Q545" s="277"/>
      <c r="R545" s="277"/>
      <c r="S545" s="277"/>
      <c r="T545" s="278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79" t="s">
        <v>177</v>
      </c>
      <c r="AU545" s="279" t="s">
        <v>92</v>
      </c>
      <c r="AV545" s="14" t="s">
        <v>92</v>
      </c>
      <c r="AW545" s="14" t="s">
        <v>4</v>
      </c>
      <c r="AX545" s="14" t="s">
        <v>84</v>
      </c>
      <c r="AY545" s="279" t="s">
        <v>168</v>
      </c>
    </row>
    <row r="546" spans="1:65" s="2" customFormat="1" ht="16.5" customHeight="1">
      <c r="A546" s="39"/>
      <c r="B546" s="40"/>
      <c r="C546" s="291" t="s">
        <v>503</v>
      </c>
      <c r="D546" s="291" t="s">
        <v>212</v>
      </c>
      <c r="E546" s="292" t="s">
        <v>1169</v>
      </c>
      <c r="F546" s="293" t="s">
        <v>1170</v>
      </c>
      <c r="G546" s="294" t="s">
        <v>713</v>
      </c>
      <c r="H546" s="295">
        <v>110</v>
      </c>
      <c r="I546" s="296"/>
      <c r="J546" s="297">
        <f>ROUND(I546*H546,2)</f>
        <v>0</v>
      </c>
      <c r="K546" s="293" t="s">
        <v>1</v>
      </c>
      <c r="L546" s="298"/>
      <c r="M546" s="299" t="s">
        <v>1</v>
      </c>
      <c r="N546" s="300" t="s">
        <v>42</v>
      </c>
      <c r="O546" s="92"/>
      <c r="P546" s="254">
        <f>O546*H546</f>
        <v>0</v>
      </c>
      <c r="Q546" s="254">
        <v>0</v>
      </c>
      <c r="R546" s="254">
        <f>Q546*H546</f>
        <v>0</v>
      </c>
      <c r="S546" s="254">
        <v>0</v>
      </c>
      <c r="T546" s="255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56" t="s">
        <v>394</v>
      </c>
      <c r="AT546" s="256" t="s">
        <v>212</v>
      </c>
      <c r="AU546" s="256" t="s">
        <v>92</v>
      </c>
      <c r="AY546" s="18" t="s">
        <v>168</v>
      </c>
      <c r="BE546" s="257">
        <f>IF(N546="základní",J546,0)</f>
        <v>0</v>
      </c>
      <c r="BF546" s="257">
        <f>IF(N546="snížená",J546,0)</f>
        <v>0</v>
      </c>
      <c r="BG546" s="257">
        <f>IF(N546="zákl. přenesená",J546,0)</f>
        <v>0</v>
      </c>
      <c r="BH546" s="257">
        <f>IF(N546="sníž. přenesená",J546,0)</f>
        <v>0</v>
      </c>
      <c r="BI546" s="257">
        <f>IF(N546="nulová",J546,0)</f>
        <v>0</v>
      </c>
      <c r="BJ546" s="18" t="s">
        <v>92</v>
      </c>
      <c r="BK546" s="257">
        <f>ROUND(I546*H546,2)</f>
        <v>0</v>
      </c>
      <c r="BL546" s="18" t="s">
        <v>266</v>
      </c>
      <c r="BM546" s="256" t="s">
        <v>1171</v>
      </c>
    </row>
    <row r="547" spans="1:65" s="2" customFormat="1" ht="21.75" customHeight="1">
      <c r="A547" s="39"/>
      <c r="B547" s="40"/>
      <c r="C547" s="245" t="s">
        <v>507</v>
      </c>
      <c r="D547" s="245" t="s">
        <v>170</v>
      </c>
      <c r="E547" s="246" t="s">
        <v>812</v>
      </c>
      <c r="F547" s="247" t="s">
        <v>813</v>
      </c>
      <c r="G547" s="248" t="s">
        <v>585</v>
      </c>
      <c r="H547" s="312"/>
      <c r="I547" s="250"/>
      <c r="J547" s="251">
        <f>ROUND(I547*H547,2)</f>
        <v>0</v>
      </c>
      <c r="K547" s="247" t="s">
        <v>174</v>
      </c>
      <c r="L547" s="45"/>
      <c r="M547" s="252" t="s">
        <v>1</v>
      </c>
      <c r="N547" s="253" t="s">
        <v>42</v>
      </c>
      <c r="O547" s="92"/>
      <c r="P547" s="254">
        <f>O547*H547</f>
        <v>0</v>
      </c>
      <c r="Q547" s="254">
        <v>0</v>
      </c>
      <c r="R547" s="254">
        <f>Q547*H547</f>
        <v>0</v>
      </c>
      <c r="S547" s="254">
        <v>0</v>
      </c>
      <c r="T547" s="255">
        <f>S547*H547</f>
        <v>0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R547" s="256" t="s">
        <v>266</v>
      </c>
      <c r="AT547" s="256" t="s">
        <v>170</v>
      </c>
      <c r="AU547" s="256" t="s">
        <v>92</v>
      </c>
      <c r="AY547" s="18" t="s">
        <v>168</v>
      </c>
      <c r="BE547" s="257">
        <f>IF(N547="základní",J547,0)</f>
        <v>0</v>
      </c>
      <c r="BF547" s="257">
        <f>IF(N547="snížená",J547,0)</f>
        <v>0</v>
      </c>
      <c r="BG547" s="257">
        <f>IF(N547="zákl. přenesená",J547,0)</f>
        <v>0</v>
      </c>
      <c r="BH547" s="257">
        <f>IF(N547="sníž. přenesená",J547,0)</f>
        <v>0</v>
      </c>
      <c r="BI547" s="257">
        <f>IF(N547="nulová",J547,0)</f>
        <v>0</v>
      </c>
      <c r="BJ547" s="18" t="s">
        <v>92</v>
      </c>
      <c r="BK547" s="257">
        <f>ROUND(I547*H547,2)</f>
        <v>0</v>
      </c>
      <c r="BL547" s="18" t="s">
        <v>266</v>
      </c>
      <c r="BM547" s="256" t="s">
        <v>1172</v>
      </c>
    </row>
    <row r="548" spans="1:63" s="12" customFormat="1" ht="22.8" customHeight="1">
      <c r="A548" s="12"/>
      <c r="B548" s="229"/>
      <c r="C548" s="230"/>
      <c r="D548" s="231" t="s">
        <v>75</v>
      </c>
      <c r="E548" s="243" t="s">
        <v>1173</v>
      </c>
      <c r="F548" s="243" t="s">
        <v>1174</v>
      </c>
      <c r="G548" s="230"/>
      <c r="H548" s="230"/>
      <c r="I548" s="233"/>
      <c r="J548" s="244">
        <f>BK548</f>
        <v>0</v>
      </c>
      <c r="K548" s="230"/>
      <c r="L548" s="235"/>
      <c r="M548" s="236"/>
      <c r="N548" s="237"/>
      <c r="O548" s="237"/>
      <c r="P548" s="238">
        <f>SUM(P549:P632)</f>
        <v>0</v>
      </c>
      <c r="Q548" s="237"/>
      <c r="R548" s="238">
        <f>SUM(R549:R632)</f>
        <v>1.7723974</v>
      </c>
      <c r="S548" s="237"/>
      <c r="T548" s="239">
        <f>SUM(T549:T632)</f>
        <v>4.7756213999999995</v>
      </c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R548" s="240" t="s">
        <v>92</v>
      </c>
      <c r="AT548" s="241" t="s">
        <v>75</v>
      </c>
      <c r="AU548" s="241" t="s">
        <v>84</v>
      </c>
      <c r="AY548" s="240" t="s">
        <v>168</v>
      </c>
      <c r="BK548" s="242">
        <f>SUM(BK549:BK632)</f>
        <v>0</v>
      </c>
    </row>
    <row r="549" spans="1:65" s="2" customFormat="1" ht="16.5" customHeight="1">
      <c r="A549" s="39"/>
      <c r="B549" s="40"/>
      <c r="C549" s="245" t="s">
        <v>511</v>
      </c>
      <c r="D549" s="245" t="s">
        <v>170</v>
      </c>
      <c r="E549" s="246" t="s">
        <v>1175</v>
      </c>
      <c r="F549" s="247" t="s">
        <v>1176</v>
      </c>
      <c r="G549" s="248" t="s">
        <v>173</v>
      </c>
      <c r="H549" s="249">
        <v>57.42</v>
      </c>
      <c r="I549" s="250"/>
      <c r="J549" s="251">
        <f>ROUND(I549*H549,2)</f>
        <v>0</v>
      </c>
      <c r="K549" s="247" t="s">
        <v>174</v>
      </c>
      <c r="L549" s="45"/>
      <c r="M549" s="252" t="s">
        <v>1</v>
      </c>
      <c r="N549" s="253" t="s">
        <v>42</v>
      </c>
      <c r="O549" s="92"/>
      <c r="P549" s="254">
        <f>O549*H549</f>
        <v>0</v>
      </c>
      <c r="Q549" s="254">
        <v>0.0003</v>
      </c>
      <c r="R549" s="254">
        <f>Q549*H549</f>
        <v>0.017225999999999998</v>
      </c>
      <c r="S549" s="254">
        <v>0</v>
      </c>
      <c r="T549" s="255">
        <f>S549*H549</f>
        <v>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56" t="s">
        <v>266</v>
      </c>
      <c r="AT549" s="256" t="s">
        <v>170</v>
      </c>
      <c r="AU549" s="256" t="s">
        <v>92</v>
      </c>
      <c r="AY549" s="18" t="s">
        <v>168</v>
      </c>
      <c r="BE549" s="257">
        <f>IF(N549="základní",J549,0)</f>
        <v>0</v>
      </c>
      <c r="BF549" s="257">
        <f>IF(N549="snížená",J549,0)</f>
        <v>0</v>
      </c>
      <c r="BG549" s="257">
        <f>IF(N549="zákl. přenesená",J549,0)</f>
        <v>0</v>
      </c>
      <c r="BH549" s="257">
        <f>IF(N549="sníž. přenesená",J549,0)</f>
        <v>0</v>
      </c>
      <c r="BI549" s="257">
        <f>IF(N549="nulová",J549,0)</f>
        <v>0</v>
      </c>
      <c r="BJ549" s="18" t="s">
        <v>92</v>
      </c>
      <c r="BK549" s="257">
        <f>ROUND(I549*H549,2)</f>
        <v>0</v>
      </c>
      <c r="BL549" s="18" t="s">
        <v>266</v>
      </c>
      <c r="BM549" s="256" t="s">
        <v>1177</v>
      </c>
    </row>
    <row r="550" spans="1:65" s="2" customFormat="1" ht="21.75" customHeight="1">
      <c r="A550" s="39"/>
      <c r="B550" s="40"/>
      <c r="C550" s="245" t="s">
        <v>515</v>
      </c>
      <c r="D550" s="245" t="s">
        <v>170</v>
      </c>
      <c r="E550" s="246" t="s">
        <v>1178</v>
      </c>
      <c r="F550" s="247" t="s">
        <v>1179</v>
      </c>
      <c r="G550" s="248" t="s">
        <v>173</v>
      </c>
      <c r="H550" s="249">
        <v>57.42</v>
      </c>
      <c r="I550" s="250"/>
      <c r="J550" s="251">
        <f>ROUND(I550*H550,2)</f>
        <v>0</v>
      </c>
      <c r="K550" s="247" t="s">
        <v>174</v>
      </c>
      <c r="L550" s="45"/>
      <c r="M550" s="252" t="s">
        <v>1</v>
      </c>
      <c r="N550" s="253" t="s">
        <v>42</v>
      </c>
      <c r="O550" s="92"/>
      <c r="P550" s="254">
        <f>O550*H550</f>
        <v>0</v>
      </c>
      <c r="Q550" s="254">
        <v>0</v>
      </c>
      <c r="R550" s="254">
        <f>Q550*H550</f>
        <v>0</v>
      </c>
      <c r="S550" s="254">
        <v>0.08317</v>
      </c>
      <c r="T550" s="255">
        <f>S550*H550</f>
        <v>4.7756213999999995</v>
      </c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R550" s="256" t="s">
        <v>266</v>
      </c>
      <c r="AT550" s="256" t="s">
        <v>170</v>
      </c>
      <c r="AU550" s="256" t="s">
        <v>92</v>
      </c>
      <c r="AY550" s="18" t="s">
        <v>168</v>
      </c>
      <c r="BE550" s="257">
        <f>IF(N550="základní",J550,0)</f>
        <v>0</v>
      </c>
      <c r="BF550" s="257">
        <f>IF(N550="snížená",J550,0)</f>
        <v>0</v>
      </c>
      <c r="BG550" s="257">
        <f>IF(N550="zákl. přenesená",J550,0)</f>
        <v>0</v>
      </c>
      <c r="BH550" s="257">
        <f>IF(N550="sníž. přenesená",J550,0)</f>
        <v>0</v>
      </c>
      <c r="BI550" s="257">
        <f>IF(N550="nulová",J550,0)</f>
        <v>0</v>
      </c>
      <c r="BJ550" s="18" t="s">
        <v>92</v>
      </c>
      <c r="BK550" s="257">
        <f>ROUND(I550*H550,2)</f>
        <v>0</v>
      </c>
      <c r="BL550" s="18" t="s">
        <v>266</v>
      </c>
      <c r="BM550" s="256" t="s">
        <v>1180</v>
      </c>
    </row>
    <row r="551" spans="1:51" s="14" customFormat="1" ht="12">
      <c r="A551" s="14"/>
      <c r="B551" s="269"/>
      <c r="C551" s="270"/>
      <c r="D551" s="260" t="s">
        <v>177</v>
      </c>
      <c r="E551" s="271" t="s">
        <v>1</v>
      </c>
      <c r="F551" s="272" t="s">
        <v>970</v>
      </c>
      <c r="G551" s="270"/>
      <c r="H551" s="273">
        <v>4.61</v>
      </c>
      <c r="I551" s="274"/>
      <c r="J551" s="270"/>
      <c r="K551" s="270"/>
      <c r="L551" s="275"/>
      <c r="M551" s="276"/>
      <c r="N551" s="277"/>
      <c r="O551" s="277"/>
      <c r="P551" s="277"/>
      <c r="Q551" s="277"/>
      <c r="R551" s="277"/>
      <c r="S551" s="277"/>
      <c r="T551" s="278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79" t="s">
        <v>177</v>
      </c>
      <c r="AU551" s="279" t="s">
        <v>92</v>
      </c>
      <c r="AV551" s="14" t="s">
        <v>92</v>
      </c>
      <c r="AW551" s="14" t="s">
        <v>32</v>
      </c>
      <c r="AX551" s="14" t="s">
        <v>76</v>
      </c>
      <c r="AY551" s="279" t="s">
        <v>168</v>
      </c>
    </row>
    <row r="552" spans="1:51" s="14" customFormat="1" ht="12">
      <c r="A552" s="14"/>
      <c r="B552" s="269"/>
      <c r="C552" s="270"/>
      <c r="D552" s="260" t="s">
        <v>177</v>
      </c>
      <c r="E552" s="271" t="s">
        <v>1</v>
      </c>
      <c r="F552" s="272" t="s">
        <v>971</v>
      </c>
      <c r="G552" s="270"/>
      <c r="H552" s="273">
        <v>4.39</v>
      </c>
      <c r="I552" s="274"/>
      <c r="J552" s="270"/>
      <c r="K552" s="270"/>
      <c r="L552" s="275"/>
      <c r="M552" s="276"/>
      <c r="N552" s="277"/>
      <c r="O552" s="277"/>
      <c r="P552" s="277"/>
      <c r="Q552" s="277"/>
      <c r="R552" s="277"/>
      <c r="S552" s="277"/>
      <c r="T552" s="278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79" t="s">
        <v>177</v>
      </c>
      <c r="AU552" s="279" t="s">
        <v>92</v>
      </c>
      <c r="AV552" s="14" t="s">
        <v>92</v>
      </c>
      <c r="AW552" s="14" t="s">
        <v>32</v>
      </c>
      <c r="AX552" s="14" t="s">
        <v>76</v>
      </c>
      <c r="AY552" s="279" t="s">
        <v>168</v>
      </c>
    </row>
    <row r="553" spans="1:51" s="14" customFormat="1" ht="12">
      <c r="A553" s="14"/>
      <c r="B553" s="269"/>
      <c r="C553" s="270"/>
      <c r="D553" s="260" t="s">
        <v>177</v>
      </c>
      <c r="E553" s="271" t="s">
        <v>1</v>
      </c>
      <c r="F553" s="272" t="s">
        <v>972</v>
      </c>
      <c r="G553" s="270"/>
      <c r="H553" s="273">
        <v>4.5</v>
      </c>
      <c r="I553" s="274"/>
      <c r="J553" s="270"/>
      <c r="K553" s="270"/>
      <c r="L553" s="275"/>
      <c r="M553" s="276"/>
      <c r="N553" s="277"/>
      <c r="O553" s="277"/>
      <c r="P553" s="277"/>
      <c r="Q553" s="277"/>
      <c r="R553" s="277"/>
      <c r="S553" s="277"/>
      <c r="T553" s="278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79" t="s">
        <v>177</v>
      </c>
      <c r="AU553" s="279" t="s">
        <v>92</v>
      </c>
      <c r="AV553" s="14" t="s">
        <v>92</v>
      </c>
      <c r="AW553" s="14" t="s">
        <v>32</v>
      </c>
      <c r="AX553" s="14" t="s">
        <v>76</v>
      </c>
      <c r="AY553" s="279" t="s">
        <v>168</v>
      </c>
    </row>
    <row r="554" spans="1:51" s="14" customFormat="1" ht="12">
      <c r="A554" s="14"/>
      <c r="B554" s="269"/>
      <c r="C554" s="270"/>
      <c r="D554" s="260" t="s">
        <v>177</v>
      </c>
      <c r="E554" s="271" t="s">
        <v>1</v>
      </c>
      <c r="F554" s="272" t="s">
        <v>973</v>
      </c>
      <c r="G554" s="270"/>
      <c r="H554" s="273">
        <v>4.46</v>
      </c>
      <c r="I554" s="274"/>
      <c r="J554" s="270"/>
      <c r="K554" s="270"/>
      <c r="L554" s="275"/>
      <c r="M554" s="276"/>
      <c r="N554" s="277"/>
      <c r="O554" s="277"/>
      <c r="P554" s="277"/>
      <c r="Q554" s="277"/>
      <c r="R554" s="277"/>
      <c r="S554" s="277"/>
      <c r="T554" s="278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79" t="s">
        <v>177</v>
      </c>
      <c r="AU554" s="279" t="s">
        <v>92</v>
      </c>
      <c r="AV554" s="14" t="s">
        <v>92</v>
      </c>
      <c r="AW554" s="14" t="s">
        <v>32</v>
      </c>
      <c r="AX554" s="14" t="s">
        <v>76</v>
      </c>
      <c r="AY554" s="279" t="s">
        <v>168</v>
      </c>
    </row>
    <row r="555" spans="1:51" s="14" customFormat="1" ht="12">
      <c r="A555" s="14"/>
      <c r="B555" s="269"/>
      <c r="C555" s="270"/>
      <c r="D555" s="260" t="s">
        <v>177</v>
      </c>
      <c r="E555" s="271" t="s">
        <v>1</v>
      </c>
      <c r="F555" s="272" t="s">
        <v>974</v>
      </c>
      <c r="G555" s="270"/>
      <c r="H555" s="273">
        <v>5.06</v>
      </c>
      <c r="I555" s="274"/>
      <c r="J555" s="270"/>
      <c r="K555" s="270"/>
      <c r="L555" s="275"/>
      <c r="M555" s="276"/>
      <c r="N555" s="277"/>
      <c r="O555" s="277"/>
      <c r="P555" s="277"/>
      <c r="Q555" s="277"/>
      <c r="R555" s="277"/>
      <c r="S555" s="277"/>
      <c r="T555" s="278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79" t="s">
        <v>177</v>
      </c>
      <c r="AU555" s="279" t="s">
        <v>92</v>
      </c>
      <c r="AV555" s="14" t="s">
        <v>92</v>
      </c>
      <c r="AW555" s="14" t="s">
        <v>32</v>
      </c>
      <c r="AX555" s="14" t="s">
        <v>76</v>
      </c>
      <c r="AY555" s="279" t="s">
        <v>168</v>
      </c>
    </row>
    <row r="556" spans="1:51" s="14" customFormat="1" ht="12">
      <c r="A556" s="14"/>
      <c r="B556" s="269"/>
      <c r="C556" s="270"/>
      <c r="D556" s="260" t="s">
        <v>177</v>
      </c>
      <c r="E556" s="271" t="s">
        <v>1</v>
      </c>
      <c r="F556" s="272" t="s">
        <v>975</v>
      </c>
      <c r="G556" s="270"/>
      <c r="H556" s="273">
        <v>4.84</v>
      </c>
      <c r="I556" s="274"/>
      <c r="J556" s="270"/>
      <c r="K556" s="270"/>
      <c r="L556" s="275"/>
      <c r="M556" s="276"/>
      <c r="N556" s="277"/>
      <c r="O556" s="277"/>
      <c r="P556" s="277"/>
      <c r="Q556" s="277"/>
      <c r="R556" s="277"/>
      <c r="S556" s="277"/>
      <c r="T556" s="278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79" t="s">
        <v>177</v>
      </c>
      <c r="AU556" s="279" t="s">
        <v>92</v>
      </c>
      <c r="AV556" s="14" t="s">
        <v>92</v>
      </c>
      <c r="AW556" s="14" t="s">
        <v>32</v>
      </c>
      <c r="AX556" s="14" t="s">
        <v>76</v>
      </c>
      <c r="AY556" s="279" t="s">
        <v>168</v>
      </c>
    </row>
    <row r="557" spans="1:51" s="14" customFormat="1" ht="12">
      <c r="A557" s="14"/>
      <c r="B557" s="269"/>
      <c r="C557" s="270"/>
      <c r="D557" s="260" t="s">
        <v>177</v>
      </c>
      <c r="E557" s="271" t="s">
        <v>1</v>
      </c>
      <c r="F557" s="272" t="s">
        <v>976</v>
      </c>
      <c r="G557" s="270"/>
      <c r="H557" s="273">
        <v>4.84</v>
      </c>
      <c r="I557" s="274"/>
      <c r="J557" s="270"/>
      <c r="K557" s="270"/>
      <c r="L557" s="275"/>
      <c r="M557" s="276"/>
      <c r="N557" s="277"/>
      <c r="O557" s="277"/>
      <c r="P557" s="277"/>
      <c r="Q557" s="277"/>
      <c r="R557" s="277"/>
      <c r="S557" s="277"/>
      <c r="T557" s="278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79" t="s">
        <v>177</v>
      </c>
      <c r="AU557" s="279" t="s">
        <v>92</v>
      </c>
      <c r="AV557" s="14" t="s">
        <v>92</v>
      </c>
      <c r="AW557" s="14" t="s">
        <v>32</v>
      </c>
      <c r="AX557" s="14" t="s">
        <v>76</v>
      </c>
      <c r="AY557" s="279" t="s">
        <v>168</v>
      </c>
    </row>
    <row r="558" spans="1:51" s="14" customFormat="1" ht="12">
      <c r="A558" s="14"/>
      <c r="B558" s="269"/>
      <c r="C558" s="270"/>
      <c r="D558" s="260" t="s">
        <v>177</v>
      </c>
      <c r="E558" s="271" t="s">
        <v>1</v>
      </c>
      <c r="F558" s="272" t="s">
        <v>977</v>
      </c>
      <c r="G558" s="270"/>
      <c r="H558" s="273">
        <v>4.75</v>
      </c>
      <c r="I558" s="274"/>
      <c r="J558" s="270"/>
      <c r="K558" s="270"/>
      <c r="L558" s="275"/>
      <c r="M558" s="276"/>
      <c r="N558" s="277"/>
      <c r="O558" s="277"/>
      <c r="P558" s="277"/>
      <c r="Q558" s="277"/>
      <c r="R558" s="277"/>
      <c r="S558" s="277"/>
      <c r="T558" s="278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79" t="s">
        <v>177</v>
      </c>
      <c r="AU558" s="279" t="s">
        <v>92</v>
      </c>
      <c r="AV558" s="14" t="s">
        <v>92</v>
      </c>
      <c r="AW558" s="14" t="s">
        <v>32</v>
      </c>
      <c r="AX558" s="14" t="s">
        <v>76</v>
      </c>
      <c r="AY558" s="279" t="s">
        <v>168</v>
      </c>
    </row>
    <row r="559" spans="1:51" s="14" customFormat="1" ht="12">
      <c r="A559" s="14"/>
      <c r="B559" s="269"/>
      <c r="C559" s="270"/>
      <c r="D559" s="260" t="s">
        <v>177</v>
      </c>
      <c r="E559" s="271" t="s">
        <v>1</v>
      </c>
      <c r="F559" s="272" t="s">
        <v>978</v>
      </c>
      <c r="G559" s="270"/>
      <c r="H559" s="273">
        <v>5.27</v>
      </c>
      <c r="I559" s="274"/>
      <c r="J559" s="270"/>
      <c r="K559" s="270"/>
      <c r="L559" s="275"/>
      <c r="M559" s="276"/>
      <c r="N559" s="277"/>
      <c r="O559" s="277"/>
      <c r="P559" s="277"/>
      <c r="Q559" s="277"/>
      <c r="R559" s="277"/>
      <c r="S559" s="277"/>
      <c r="T559" s="278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79" t="s">
        <v>177</v>
      </c>
      <c r="AU559" s="279" t="s">
        <v>92</v>
      </c>
      <c r="AV559" s="14" t="s">
        <v>92</v>
      </c>
      <c r="AW559" s="14" t="s">
        <v>32</v>
      </c>
      <c r="AX559" s="14" t="s">
        <v>76</v>
      </c>
      <c r="AY559" s="279" t="s">
        <v>168</v>
      </c>
    </row>
    <row r="560" spans="1:51" s="14" customFormat="1" ht="12">
      <c r="A560" s="14"/>
      <c r="B560" s="269"/>
      <c r="C560" s="270"/>
      <c r="D560" s="260" t="s">
        <v>177</v>
      </c>
      <c r="E560" s="271" t="s">
        <v>1</v>
      </c>
      <c r="F560" s="272" t="s">
        <v>979</v>
      </c>
      <c r="G560" s="270"/>
      <c r="H560" s="273">
        <v>4.8</v>
      </c>
      <c r="I560" s="274"/>
      <c r="J560" s="270"/>
      <c r="K560" s="270"/>
      <c r="L560" s="275"/>
      <c r="M560" s="276"/>
      <c r="N560" s="277"/>
      <c r="O560" s="277"/>
      <c r="P560" s="277"/>
      <c r="Q560" s="277"/>
      <c r="R560" s="277"/>
      <c r="S560" s="277"/>
      <c r="T560" s="278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79" t="s">
        <v>177</v>
      </c>
      <c r="AU560" s="279" t="s">
        <v>92</v>
      </c>
      <c r="AV560" s="14" t="s">
        <v>92</v>
      </c>
      <c r="AW560" s="14" t="s">
        <v>32</v>
      </c>
      <c r="AX560" s="14" t="s">
        <v>76</v>
      </c>
      <c r="AY560" s="279" t="s">
        <v>168</v>
      </c>
    </row>
    <row r="561" spans="1:51" s="14" customFormat="1" ht="12">
      <c r="A561" s="14"/>
      <c r="B561" s="269"/>
      <c r="C561" s="270"/>
      <c r="D561" s="260" t="s">
        <v>177</v>
      </c>
      <c r="E561" s="271" t="s">
        <v>1</v>
      </c>
      <c r="F561" s="272" t="s">
        <v>980</v>
      </c>
      <c r="G561" s="270"/>
      <c r="H561" s="273">
        <v>4.95</v>
      </c>
      <c r="I561" s="274"/>
      <c r="J561" s="270"/>
      <c r="K561" s="270"/>
      <c r="L561" s="275"/>
      <c r="M561" s="276"/>
      <c r="N561" s="277"/>
      <c r="O561" s="277"/>
      <c r="P561" s="277"/>
      <c r="Q561" s="277"/>
      <c r="R561" s="277"/>
      <c r="S561" s="277"/>
      <c r="T561" s="278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79" t="s">
        <v>177</v>
      </c>
      <c r="AU561" s="279" t="s">
        <v>92</v>
      </c>
      <c r="AV561" s="14" t="s">
        <v>92</v>
      </c>
      <c r="AW561" s="14" t="s">
        <v>32</v>
      </c>
      <c r="AX561" s="14" t="s">
        <v>76</v>
      </c>
      <c r="AY561" s="279" t="s">
        <v>168</v>
      </c>
    </row>
    <row r="562" spans="1:51" s="14" customFormat="1" ht="12">
      <c r="A562" s="14"/>
      <c r="B562" s="269"/>
      <c r="C562" s="270"/>
      <c r="D562" s="260" t="s">
        <v>177</v>
      </c>
      <c r="E562" s="271" t="s">
        <v>1</v>
      </c>
      <c r="F562" s="272" t="s">
        <v>981</v>
      </c>
      <c r="G562" s="270"/>
      <c r="H562" s="273">
        <v>4.95</v>
      </c>
      <c r="I562" s="274"/>
      <c r="J562" s="270"/>
      <c r="K562" s="270"/>
      <c r="L562" s="275"/>
      <c r="M562" s="276"/>
      <c r="N562" s="277"/>
      <c r="O562" s="277"/>
      <c r="P562" s="277"/>
      <c r="Q562" s="277"/>
      <c r="R562" s="277"/>
      <c r="S562" s="277"/>
      <c r="T562" s="278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79" t="s">
        <v>177</v>
      </c>
      <c r="AU562" s="279" t="s">
        <v>92</v>
      </c>
      <c r="AV562" s="14" t="s">
        <v>92</v>
      </c>
      <c r="AW562" s="14" t="s">
        <v>32</v>
      </c>
      <c r="AX562" s="14" t="s">
        <v>76</v>
      </c>
      <c r="AY562" s="279" t="s">
        <v>168</v>
      </c>
    </row>
    <row r="563" spans="1:51" s="15" customFormat="1" ht="12">
      <c r="A563" s="15"/>
      <c r="B563" s="280"/>
      <c r="C563" s="281"/>
      <c r="D563" s="260" t="s">
        <v>177</v>
      </c>
      <c r="E563" s="282" t="s">
        <v>1</v>
      </c>
      <c r="F563" s="283" t="s">
        <v>210</v>
      </c>
      <c r="G563" s="281"/>
      <c r="H563" s="284">
        <v>57.42</v>
      </c>
      <c r="I563" s="285"/>
      <c r="J563" s="281"/>
      <c r="K563" s="281"/>
      <c r="L563" s="286"/>
      <c r="M563" s="287"/>
      <c r="N563" s="288"/>
      <c r="O563" s="288"/>
      <c r="P563" s="288"/>
      <c r="Q563" s="288"/>
      <c r="R563" s="288"/>
      <c r="S563" s="288"/>
      <c r="T563" s="289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T563" s="290" t="s">
        <v>177</v>
      </c>
      <c r="AU563" s="290" t="s">
        <v>92</v>
      </c>
      <c r="AV563" s="15" t="s">
        <v>175</v>
      </c>
      <c r="AW563" s="15" t="s">
        <v>32</v>
      </c>
      <c r="AX563" s="15" t="s">
        <v>84</v>
      </c>
      <c r="AY563" s="290" t="s">
        <v>168</v>
      </c>
    </row>
    <row r="564" spans="1:65" s="2" customFormat="1" ht="21.75" customHeight="1">
      <c r="A564" s="39"/>
      <c r="B564" s="40"/>
      <c r="C564" s="245" t="s">
        <v>519</v>
      </c>
      <c r="D564" s="245" t="s">
        <v>170</v>
      </c>
      <c r="E564" s="246" t="s">
        <v>1181</v>
      </c>
      <c r="F564" s="247" t="s">
        <v>1182</v>
      </c>
      <c r="G564" s="248" t="s">
        <v>173</v>
      </c>
      <c r="H564" s="249">
        <v>57.42</v>
      </c>
      <c r="I564" s="250"/>
      <c r="J564" s="251">
        <f>ROUND(I564*H564,2)</f>
        <v>0</v>
      </c>
      <c r="K564" s="247" t="s">
        <v>174</v>
      </c>
      <c r="L564" s="45"/>
      <c r="M564" s="252" t="s">
        <v>1</v>
      </c>
      <c r="N564" s="253" t="s">
        <v>42</v>
      </c>
      <c r="O564" s="92"/>
      <c r="P564" s="254">
        <f>O564*H564</f>
        <v>0</v>
      </c>
      <c r="Q564" s="254">
        <v>0.0075</v>
      </c>
      <c r="R564" s="254">
        <f>Q564*H564</f>
        <v>0.43065</v>
      </c>
      <c r="S564" s="254">
        <v>0</v>
      </c>
      <c r="T564" s="255">
        <f>S564*H564</f>
        <v>0</v>
      </c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R564" s="256" t="s">
        <v>266</v>
      </c>
      <c r="AT564" s="256" t="s">
        <v>170</v>
      </c>
      <c r="AU564" s="256" t="s">
        <v>92</v>
      </c>
      <c r="AY564" s="18" t="s">
        <v>168</v>
      </c>
      <c r="BE564" s="257">
        <f>IF(N564="základní",J564,0)</f>
        <v>0</v>
      </c>
      <c r="BF564" s="257">
        <f>IF(N564="snížená",J564,0)</f>
        <v>0</v>
      </c>
      <c r="BG564" s="257">
        <f>IF(N564="zákl. přenesená",J564,0)</f>
        <v>0</v>
      </c>
      <c r="BH564" s="257">
        <f>IF(N564="sníž. přenesená",J564,0)</f>
        <v>0</v>
      </c>
      <c r="BI564" s="257">
        <f>IF(N564="nulová",J564,0)</f>
        <v>0</v>
      </c>
      <c r="BJ564" s="18" t="s">
        <v>92</v>
      </c>
      <c r="BK564" s="257">
        <f>ROUND(I564*H564,2)</f>
        <v>0</v>
      </c>
      <c r="BL564" s="18" t="s">
        <v>266</v>
      </c>
      <c r="BM564" s="256" t="s">
        <v>1183</v>
      </c>
    </row>
    <row r="565" spans="1:51" s="14" customFormat="1" ht="12">
      <c r="A565" s="14"/>
      <c r="B565" s="269"/>
      <c r="C565" s="270"/>
      <c r="D565" s="260" t="s">
        <v>177</v>
      </c>
      <c r="E565" s="271" t="s">
        <v>1</v>
      </c>
      <c r="F565" s="272" t="s">
        <v>970</v>
      </c>
      <c r="G565" s="270"/>
      <c r="H565" s="273">
        <v>4.61</v>
      </c>
      <c r="I565" s="274"/>
      <c r="J565" s="270"/>
      <c r="K565" s="270"/>
      <c r="L565" s="275"/>
      <c r="M565" s="276"/>
      <c r="N565" s="277"/>
      <c r="O565" s="277"/>
      <c r="P565" s="277"/>
      <c r="Q565" s="277"/>
      <c r="R565" s="277"/>
      <c r="S565" s="277"/>
      <c r="T565" s="278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79" t="s">
        <v>177</v>
      </c>
      <c r="AU565" s="279" t="s">
        <v>92</v>
      </c>
      <c r="AV565" s="14" t="s">
        <v>92</v>
      </c>
      <c r="AW565" s="14" t="s">
        <v>32</v>
      </c>
      <c r="AX565" s="14" t="s">
        <v>76</v>
      </c>
      <c r="AY565" s="279" t="s">
        <v>168</v>
      </c>
    </row>
    <row r="566" spans="1:51" s="14" customFormat="1" ht="12">
      <c r="A566" s="14"/>
      <c r="B566" s="269"/>
      <c r="C566" s="270"/>
      <c r="D566" s="260" t="s">
        <v>177</v>
      </c>
      <c r="E566" s="271" t="s">
        <v>1</v>
      </c>
      <c r="F566" s="272" t="s">
        <v>971</v>
      </c>
      <c r="G566" s="270"/>
      <c r="H566" s="273">
        <v>4.39</v>
      </c>
      <c r="I566" s="274"/>
      <c r="J566" s="270"/>
      <c r="K566" s="270"/>
      <c r="L566" s="275"/>
      <c r="M566" s="276"/>
      <c r="N566" s="277"/>
      <c r="O566" s="277"/>
      <c r="P566" s="277"/>
      <c r="Q566" s="277"/>
      <c r="R566" s="277"/>
      <c r="S566" s="277"/>
      <c r="T566" s="278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79" t="s">
        <v>177</v>
      </c>
      <c r="AU566" s="279" t="s">
        <v>92</v>
      </c>
      <c r="AV566" s="14" t="s">
        <v>92</v>
      </c>
      <c r="AW566" s="14" t="s">
        <v>32</v>
      </c>
      <c r="AX566" s="14" t="s">
        <v>76</v>
      </c>
      <c r="AY566" s="279" t="s">
        <v>168</v>
      </c>
    </row>
    <row r="567" spans="1:51" s="14" customFormat="1" ht="12">
      <c r="A567" s="14"/>
      <c r="B567" s="269"/>
      <c r="C567" s="270"/>
      <c r="D567" s="260" t="s">
        <v>177</v>
      </c>
      <c r="E567" s="271" t="s">
        <v>1</v>
      </c>
      <c r="F567" s="272" t="s">
        <v>972</v>
      </c>
      <c r="G567" s="270"/>
      <c r="H567" s="273">
        <v>4.5</v>
      </c>
      <c r="I567" s="274"/>
      <c r="J567" s="270"/>
      <c r="K567" s="270"/>
      <c r="L567" s="275"/>
      <c r="M567" s="276"/>
      <c r="N567" s="277"/>
      <c r="O567" s="277"/>
      <c r="P567" s="277"/>
      <c r="Q567" s="277"/>
      <c r="R567" s="277"/>
      <c r="S567" s="277"/>
      <c r="T567" s="278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79" t="s">
        <v>177</v>
      </c>
      <c r="AU567" s="279" t="s">
        <v>92</v>
      </c>
      <c r="AV567" s="14" t="s">
        <v>92</v>
      </c>
      <c r="AW567" s="14" t="s">
        <v>32</v>
      </c>
      <c r="AX567" s="14" t="s">
        <v>76</v>
      </c>
      <c r="AY567" s="279" t="s">
        <v>168</v>
      </c>
    </row>
    <row r="568" spans="1:51" s="14" customFormat="1" ht="12">
      <c r="A568" s="14"/>
      <c r="B568" s="269"/>
      <c r="C568" s="270"/>
      <c r="D568" s="260" t="s">
        <v>177</v>
      </c>
      <c r="E568" s="271" t="s">
        <v>1</v>
      </c>
      <c r="F568" s="272" t="s">
        <v>973</v>
      </c>
      <c r="G568" s="270"/>
      <c r="H568" s="273">
        <v>4.46</v>
      </c>
      <c r="I568" s="274"/>
      <c r="J568" s="270"/>
      <c r="K568" s="270"/>
      <c r="L568" s="275"/>
      <c r="M568" s="276"/>
      <c r="N568" s="277"/>
      <c r="O568" s="277"/>
      <c r="P568" s="277"/>
      <c r="Q568" s="277"/>
      <c r="R568" s="277"/>
      <c r="S568" s="277"/>
      <c r="T568" s="278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79" t="s">
        <v>177</v>
      </c>
      <c r="AU568" s="279" t="s">
        <v>92</v>
      </c>
      <c r="AV568" s="14" t="s">
        <v>92</v>
      </c>
      <c r="AW568" s="14" t="s">
        <v>32</v>
      </c>
      <c r="AX568" s="14" t="s">
        <v>76</v>
      </c>
      <c r="AY568" s="279" t="s">
        <v>168</v>
      </c>
    </row>
    <row r="569" spans="1:51" s="14" customFormat="1" ht="12">
      <c r="A569" s="14"/>
      <c r="B569" s="269"/>
      <c r="C569" s="270"/>
      <c r="D569" s="260" t="s">
        <v>177</v>
      </c>
      <c r="E569" s="271" t="s">
        <v>1</v>
      </c>
      <c r="F569" s="272" t="s">
        <v>974</v>
      </c>
      <c r="G569" s="270"/>
      <c r="H569" s="273">
        <v>5.06</v>
      </c>
      <c r="I569" s="274"/>
      <c r="J569" s="270"/>
      <c r="K569" s="270"/>
      <c r="L569" s="275"/>
      <c r="M569" s="276"/>
      <c r="N569" s="277"/>
      <c r="O569" s="277"/>
      <c r="P569" s="277"/>
      <c r="Q569" s="277"/>
      <c r="R569" s="277"/>
      <c r="S569" s="277"/>
      <c r="T569" s="278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79" t="s">
        <v>177</v>
      </c>
      <c r="AU569" s="279" t="s">
        <v>92</v>
      </c>
      <c r="AV569" s="14" t="s">
        <v>92</v>
      </c>
      <c r="AW569" s="14" t="s">
        <v>32</v>
      </c>
      <c r="AX569" s="14" t="s">
        <v>76</v>
      </c>
      <c r="AY569" s="279" t="s">
        <v>168</v>
      </c>
    </row>
    <row r="570" spans="1:51" s="14" customFormat="1" ht="12">
      <c r="A570" s="14"/>
      <c r="B570" s="269"/>
      <c r="C570" s="270"/>
      <c r="D570" s="260" t="s">
        <v>177</v>
      </c>
      <c r="E570" s="271" t="s">
        <v>1</v>
      </c>
      <c r="F570" s="272" t="s">
        <v>975</v>
      </c>
      <c r="G570" s="270"/>
      <c r="H570" s="273">
        <v>4.84</v>
      </c>
      <c r="I570" s="274"/>
      <c r="J570" s="270"/>
      <c r="K570" s="270"/>
      <c r="L570" s="275"/>
      <c r="M570" s="276"/>
      <c r="N570" s="277"/>
      <c r="O570" s="277"/>
      <c r="P570" s="277"/>
      <c r="Q570" s="277"/>
      <c r="R570" s="277"/>
      <c r="S570" s="277"/>
      <c r="T570" s="278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79" t="s">
        <v>177</v>
      </c>
      <c r="AU570" s="279" t="s">
        <v>92</v>
      </c>
      <c r="AV570" s="14" t="s">
        <v>92</v>
      </c>
      <c r="AW570" s="14" t="s">
        <v>32</v>
      </c>
      <c r="AX570" s="14" t="s">
        <v>76</v>
      </c>
      <c r="AY570" s="279" t="s">
        <v>168</v>
      </c>
    </row>
    <row r="571" spans="1:51" s="14" customFormat="1" ht="12">
      <c r="A571" s="14"/>
      <c r="B571" s="269"/>
      <c r="C571" s="270"/>
      <c r="D571" s="260" t="s">
        <v>177</v>
      </c>
      <c r="E571" s="271" t="s">
        <v>1</v>
      </c>
      <c r="F571" s="272" t="s">
        <v>976</v>
      </c>
      <c r="G571" s="270"/>
      <c r="H571" s="273">
        <v>4.84</v>
      </c>
      <c r="I571" s="274"/>
      <c r="J571" s="270"/>
      <c r="K571" s="270"/>
      <c r="L571" s="275"/>
      <c r="M571" s="276"/>
      <c r="N571" s="277"/>
      <c r="O571" s="277"/>
      <c r="P571" s="277"/>
      <c r="Q571" s="277"/>
      <c r="R571" s="277"/>
      <c r="S571" s="277"/>
      <c r="T571" s="278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79" t="s">
        <v>177</v>
      </c>
      <c r="AU571" s="279" t="s">
        <v>92</v>
      </c>
      <c r="AV571" s="14" t="s">
        <v>92</v>
      </c>
      <c r="AW571" s="14" t="s">
        <v>32</v>
      </c>
      <c r="AX571" s="14" t="s">
        <v>76</v>
      </c>
      <c r="AY571" s="279" t="s">
        <v>168</v>
      </c>
    </row>
    <row r="572" spans="1:51" s="14" customFormat="1" ht="12">
      <c r="A572" s="14"/>
      <c r="B572" s="269"/>
      <c r="C572" s="270"/>
      <c r="D572" s="260" t="s">
        <v>177</v>
      </c>
      <c r="E572" s="271" t="s">
        <v>1</v>
      </c>
      <c r="F572" s="272" t="s">
        <v>977</v>
      </c>
      <c r="G572" s="270"/>
      <c r="H572" s="273">
        <v>4.75</v>
      </c>
      <c r="I572" s="274"/>
      <c r="J572" s="270"/>
      <c r="K572" s="270"/>
      <c r="L572" s="275"/>
      <c r="M572" s="276"/>
      <c r="N572" s="277"/>
      <c r="O572" s="277"/>
      <c r="P572" s="277"/>
      <c r="Q572" s="277"/>
      <c r="R572" s="277"/>
      <c r="S572" s="277"/>
      <c r="T572" s="278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79" t="s">
        <v>177</v>
      </c>
      <c r="AU572" s="279" t="s">
        <v>92</v>
      </c>
      <c r="AV572" s="14" t="s">
        <v>92</v>
      </c>
      <c r="AW572" s="14" t="s">
        <v>32</v>
      </c>
      <c r="AX572" s="14" t="s">
        <v>76</v>
      </c>
      <c r="AY572" s="279" t="s">
        <v>168</v>
      </c>
    </row>
    <row r="573" spans="1:51" s="14" customFormat="1" ht="12">
      <c r="A573" s="14"/>
      <c r="B573" s="269"/>
      <c r="C573" s="270"/>
      <c r="D573" s="260" t="s">
        <v>177</v>
      </c>
      <c r="E573" s="271" t="s">
        <v>1</v>
      </c>
      <c r="F573" s="272" t="s">
        <v>978</v>
      </c>
      <c r="G573" s="270"/>
      <c r="H573" s="273">
        <v>5.27</v>
      </c>
      <c r="I573" s="274"/>
      <c r="J573" s="270"/>
      <c r="K573" s="270"/>
      <c r="L573" s="275"/>
      <c r="M573" s="276"/>
      <c r="N573" s="277"/>
      <c r="O573" s="277"/>
      <c r="P573" s="277"/>
      <c r="Q573" s="277"/>
      <c r="R573" s="277"/>
      <c r="S573" s="277"/>
      <c r="T573" s="278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79" t="s">
        <v>177</v>
      </c>
      <c r="AU573" s="279" t="s">
        <v>92</v>
      </c>
      <c r="AV573" s="14" t="s">
        <v>92</v>
      </c>
      <c r="AW573" s="14" t="s">
        <v>32</v>
      </c>
      <c r="AX573" s="14" t="s">
        <v>76</v>
      </c>
      <c r="AY573" s="279" t="s">
        <v>168</v>
      </c>
    </row>
    <row r="574" spans="1:51" s="14" customFormat="1" ht="12">
      <c r="A574" s="14"/>
      <c r="B574" s="269"/>
      <c r="C574" s="270"/>
      <c r="D574" s="260" t="s">
        <v>177</v>
      </c>
      <c r="E574" s="271" t="s">
        <v>1</v>
      </c>
      <c r="F574" s="272" t="s">
        <v>979</v>
      </c>
      <c r="G574" s="270"/>
      <c r="H574" s="273">
        <v>4.8</v>
      </c>
      <c r="I574" s="274"/>
      <c r="J574" s="270"/>
      <c r="K574" s="270"/>
      <c r="L574" s="275"/>
      <c r="M574" s="276"/>
      <c r="N574" s="277"/>
      <c r="O574" s="277"/>
      <c r="P574" s="277"/>
      <c r="Q574" s="277"/>
      <c r="R574" s="277"/>
      <c r="S574" s="277"/>
      <c r="T574" s="278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79" t="s">
        <v>177</v>
      </c>
      <c r="AU574" s="279" t="s">
        <v>92</v>
      </c>
      <c r="AV574" s="14" t="s">
        <v>92</v>
      </c>
      <c r="AW574" s="14" t="s">
        <v>32</v>
      </c>
      <c r="AX574" s="14" t="s">
        <v>76</v>
      </c>
      <c r="AY574" s="279" t="s">
        <v>168</v>
      </c>
    </row>
    <row r="575" spans="1:51" s="14" customFormat="1" ht="12">
      <c r="A575" s="14"/>
      <c r="B575" s="269"/>
      <c r="C575" s="270"/>
      <c r="D575" s="260" t="s">
        <v>177</v>
      </c>
      <c r="E575" s="271" t="s">
        <v>1</v>
      </c>
      <c r="F575" s="272" t="s">
        <v>980</v>
      </c>
      <c r="G575" s="270"/>
      <c r="H575" s="273">
        <v>4.95</v>
      </c>
      <c r="I575" s="274"/>
      <c r="J575" s="270"/>
      <c r="K575" s="270"/>
      <c r="L575" s="275"/>
      <c r="M575" s="276"/>
      <c r="N575" s="277"/>
      <c r="O575" s="277"/>
      <c r="P575" s="277"/>
      <c r="Q575" s="277"/>
      <c r="R575" s="277"/>
      <c r="S575" s="277"/>
      <c r="T575" s="278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79" t="s">
        <v>177</v>
      </c>
      <c r="AU575" s="279" t="s">
        <v>92</v>
      </c>
      <c r="AV575" s="14" t="s">
        <v>92</v>
      </c>
      <c r="AW575" s="14" t="s">
        <v>32</v>
      </c>
      <c r="AX575" s="14" t="s">
        <v>76</v>
      </c>
      <c r="AY575" s="279" t="s">
        <v>168</v>
      </c>
    </row>
    <row r="576" spans="1:51" s="14" customFormat="1" ht="12">
      <c r="A576" s="14"/>
      <c r="B576" s="269"/>
      <c r="C576" s="270"/>
      <c r="D576" s="260" t="s">
        <v>177</v>
      </c>
      <c r="E576" s="271" t="s">
        <v>1</v>
      </c>
      <c r="F576" s="272" t="s">
        <v>981</v>
      </c>
      <c r="G576" s="270"/>
      <c r="H576" s="273">
        <v>4.95</v>
      </c>
      <c r="I576" s="274"/>
      <c r="J576" s="270"/>
      <c r="K576" s="270"/>
      <c r="L576" s="275"/>
      <c r="M576" s="276"/>
      <c r="N576" s="277"/>
      <c r="O576" s="277"/>
      <c r="P576" s="277"/>
      <c r="Q576" s="277"/>
      <c r="R576" s="277"/>
      <c r="S576" s="277"/>
      <c r="T576" s="278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79" t="s">
        <v>177</v>
      </c>
      <c r="AU576" s="279" t="s">
        <v>92</v>
      </c>
      <c r="AV576" s="14" t="s">
        <v>92</v>
      </c>
      <c r="AW576" s="14" t="s">
        <v>32</v>
      </c>
      <c r="AX576" s="14" t="s">
        <v>76</v>
      </c>
      <c r="AY576" s="279" t="s">
        <v>168</v>
      </c>
    </row>
    <row r="577" spans="1:51" s="15" customFormat="1" ht="12">
      <c r="A577" s="15"/>
      <c r="B577" s="280"/>
      <c r="C577" s="281"/>
      <c r="D577" s="260" t="s">
        <v>177</v>
      </c>
      <c r="E577" s="282" t="s">
        <v>1</v>
      </c>
      <c r="F577" s="283" t="s">
        <v>210</v>
      </c>
      <c r="G577" s="281"/>
      <c r="H577" s="284">
        <v>57.42</v>
      </c>
      <c r="I577" s="285"/>
      <c r="J577" s="281"/>
      <c r="K577" s="281"/>
      <c r="L577" s="286"/>
      <c r="M577" s="287"/>
      <c r="N577" s="288"/>
      <c r="O577" s="288"/>
      <c r="P577" s="288"/>
      <c r="Q577" s="288"/>
      <c r="R577" s="288"/>
      <c r="S577" s="288"/>
      <c r="T577" s="289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T577" s="290" t="s">
        <v>177</v>
      </c>
      <c r="AU577" s="290" t="s">
        <v>92</v>
      </c>
      <c r="AV577" s="15" t="s">
        <v>175</v>
      </c>
      <c r="AW577" s="15" t="s">
        <v>32</v>
      </c>
      <c r="AX577" s="15" t="s">
        <v>84</v>
      </c>
      <c r="AY577" s="290" t="s">
        <v>168</v>
      </c>
    </row>
    <row r="578" spans="1:65" s="2" customFormat="1" ht="21.75" customHeight="1">
      <c r="A578" s="39"/>
      <c r="B578" s="40"/>
      <c r="C578" s="291" t="s">
        <v>523</v>
      </c>
      <c r="D578" s="291" t="s">
        <v>212</v>
      </c>
      <c r="E578" s="292" t="s">
        <v>1184</v>
      </c>
      <c r="F578" s="293" t="s">
        <v>1185</v>
      </c>
      <c r="G578" s="294" t="s">
        <v>173</v>
      </c>
      <c r="H578" s="295">
        <v>63.162</v>
      </c>
      <c r="I578" s="296"/>
      <c r="J578" s="297">
        <f>ROUND(I578*H578,2)</f>
        <v>0</v>
      </c>
      <c r="K578" s="293" t="s">
        <v>174</v>
      </c>
      <c r="L578" s="298"/>
      <c r="M578" s="299" t="s">
        <v>1</v>
      </c>
      <c r="N578" s="300" t="s">
        <v>42</v>
      </c>
      <c r="O578" s="92"/>
      <c r="P578" s="254">
        <f>O578*H578</f>
        <v>0</v>
      </c>
      <c r="Q578" s="254">
        <v>0.0177</v>
      </c>
      <c r="R578" s="254">
        <f>Q578*H578</f>
        <v>1.1179674</v>
      </c>
      <c r="S578" s="254">
        <v>0</v>
      </c>
      <c r="T578" s="255">
        <f>S578*H578</f>
        <v>0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R578" s="256" t="s">
        <v>394</v>
      </c>
      <c r="AT578" s="256" t="s">
        <v>212</v>
      </c>
      <c r="AU578" s="256" t="s">
        <v>92</v>
      </c>
      <c r="AY578" s="18" t="s">
        <v>168</v>
      </c>
      <c r="BE578" s="257">
        <f>IF(N578="základní",J578,0)</f>
        <v>0</v>
      </c>
      <c r="BF578" s="257">
        <f>IF(N578="snížená",J578,0)</f>
        <v>0</v>
      </c>
      <c r="BG578" s="257">
        <f>IF(N578="zákl. přenesená",J578,0)</f>
        <v>0</v>
      </c>
      <c r="BH578" s="257">
        <f>IF(N578="sníž. přenesená",J578,0)</f>
        <v>0</v>
      </c>
      <c r="BI578" s="257">
        <f>IF(N578="nulová",J578,0)</f>
        <v>0</v>
      </c>
      <c r="BJ578" s="18" t="s">
        <v>92</v>
      </c>
      <c r="BK578" s="257">
        <f>ROUND(I578*H578,2)</f>
        <v>0</v>
      </c>
      <c r="BL578" s="18" t="s">
        <v>266</v>
      </c>
      <c r="BM578" s="256" t="s">
        <v>1186</v>
      </c>
    </row>
    <row r="579" spans="1:51" s="14" customFormat="1" ht="12">
      <c r="A579" s="14"/>
      <c r="B579" s="269"/>
      <c r="C579" s="270"/>
      <c r="D579" s="260" t="s">
        <v>177</v>
      </c>
      <c r="E579" s="270"/>
      <c r="F579" s="272" t="s">
        <v>1187</v>
      </c>
      <c r="G579" s="270"/>
      <c r="H579" s="273">
        <v>63.162</v>
      </c>
      <c r="I579" s="274"/>
      <c r="J579" s="270"/>
      <c r="K579" s="270"/>
      <c r="L579" s="275"/>
      <c r="M579" s="276"/>
      <c r="N579" s="277"/>
      <c r="O579" s="277"/>
      <c r="P579" s="277"/>
      <c r="Q579" s="277"/>
      <c r="R579" s="277"/>
      <c r="S579" s="277"/>
      <c r="T579" s="278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79" t="s">
        <v>177</v>
      </c>
      <c r="AU579" s="279" t="s">
        <v>92</v>
      </c>
      <c r="AV579" s="14" t="s">
        <v>92</v>
      </c>
      <c r="AW579" s="14" t="s">
        <v>4</v>
      </c>
      <c r="AX579" s="14" t="s">
        <v>84</v>
      </c>
      <c r="AY579" s="279" t="s">
        <v>168</v>
      </c>
    </row>
    <row r="580" spans="1:65" s="2" customFormat="1" ht="21.75" customHeight="1">
      <c r="A580" s="39"/>
      <c r="B580" s="40"/>
      <c r="C580" s="245" t="s">
        <v>529</v>
      </c>
      <c r="D580" s="245" t="s">
        <v>170</v>
      </c>
      <c r="E580" s="246" t="s">
        <v>1188</v>
      </c>
      <c r="F580" s="247" t="s">
        <v>1189</v>
      </c>
      <c r="G580" s="248" t="s">
        <v>173</v>
      </c>
      <c r="H580" s="249">
        <v>47.09</v>
      </c>
      <c r="I580" s="250"/>
      <c r="J580" s="251">
        <f>ROUND(I580*H580,2)</f>
        <v>0</v>
      </c>
      <c r="K580" s="247" t="s">
        <v>174</v>
      </c>
      <c r="L580" s="45"/>
      <c r="M580" s="252" t="s">
        <v>1</v>
      </c>
      <c r="N580" s="253" t="s">
        <v>42</v>
      </c>
      <c r="O580" s="92"/>
      <c r="P580" s="254">
        <f>O580*H580</f>
        <v>0</v>
      </c>
      <c r="Q580" s="254">
        <v>0</v>
      </c>
      <c r="R580" s="254">
        <f>Q580*H580</f>
        <v>0</v>
      </c>
      <c r="S580" s="254">
        <v>0</v>
      </c>
      <c r="T580" s="255">
        <f>S580*H580</f>
        <v>0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56" t="s">
        <v>266</v>
      </c>
      <c r="AT580" s="256" t="s">
        <v>170</v>
      </c>
      <c r="AU580" s="256" t="s">
        <v>92</v>
      </c>
      <c r="AY580" s="18" t="s">
        <v>168</v>
      </c>
      <c r="BE580" s="257">
        <f>IF(N580="základní",J580,0)</f>
        <v>0</v>
      </c>
      <c r="BF580" s="257">
        <f>IF(N580="snížená",J580,0)</f>
        <v>0</v>
      </c>
      <c r="BG580" s="257">
        <f>IF(N580="zákl. přenesená",J580,0)</f>
        <v>0</v>
      </c>
      <c r="BH580" s="257">
        <f>IF(N580="sníž. přenesená",J580,0)</f>
        <v>0</v>
      </c>
      <c r="BI580" s="257">
        <f>IF(N580="nulová",J580,0)</f>
        <v>0</v>
      </c>
      <c r="BJ580" s="18" t="s">
        <v>92</v>
      </c>
      <c r="BK580" s="257">
        <f>ROUND(I580*H580,2)</f>
        <v>0</v>
      </c>
      <c r="BL580" s="18" t="s">
        <v>266</v>
      </c>
      <c r="BM580" s="256" t="s">
        <v>1190</v>
      </c>
    </row>
    <row r="581" spans="1:51" s="14" customFormat="1" ht="12">
      <c r="A581" s="14"/>
      <c r="B581" s="269"/>
      <c r="C581" s="270"/>
      <c r="D581" s="260" t="s">
        <v>177</v>
      </c>
      <c r="E581" s="271" t="s">
        <v>1</v>
      </c>
      <c r="F581" s="272" t="s">
        <v>970</v>
      </c>
      <c r="G581" s="270"/>
      <c r="H581" s="273">
        <v>4.61</v>
      </c>
      <c r="I581" s="274"/>
      <c r="J581" s="270"/>
      <c r="K581" s="270"/>
      <c r="L581" s="275"/>
      <c r="M581" s="276"/>
      <c r="N581" s="277"/>
      <c r="O581" s="277"/>
      <c r="P581" s="277"/>
      <c r="Q581" s="277"/>
      <c r="R581" s="277"/>
      <c r="S581" s="277"/>
      <c r="T581" s="278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79" t="s">
        <v>177</v>
      </c>
      <c r="AU581" s="279" t="s">
        <v>92</v>
      </c>
      <c r="AV581" s="14" t="s">
        <v>92</v>
      </c>
      <c r="AW581" s="14" t="s">
        <v>32</v>
      </c>
      <c r="AX581" s="14" t="s">
        <v>76</v>
      </c>
      <c r="AY581" s="279" t="s">
        <v>168</v>
      </c>
    </row>
    <row r="582" spans="1:51" s="14" customFormat="1" ht="12">
      <c r="A582" s="14"/>
      <c r="B582" s="269"/>
      <c r="C582" s="270"/>
      <c r="D582" s="260" t="s">
        <v>177</v>
      </c>
      <c r="E582" s="271" t="s">
        <v>1</v>
      </c>
      <c r="F582" s="272" t="s">
        <v>971</v>
      </c>
      <c r="G582" s="270"/>
      <c r="H582" s="273">
        <v>4.39</v>
      </c>
      <c r="I582" s="274"/>
      <c r="J582" s="270"/>
      <c r="K582" s="270"/>
      <c r="L582" s="275"/>
      <c r="M582" s="276"/>
      <c r="N582" s="277"/>
      <c r="O582" s="277"/>
      <c r="P582" s="277"/>
      <c r="Q582" s="277"/>
      <c r="R582" s="277"/>
      <c r="S582" s="277"/>
      <c r="T582" s="278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79" t="s">
        <v>177</v>
      </c>
      <c r="AU582" s="279" t="s">
        <v>92</v>
      </c>
      <c r="AV582" s="14" t="s">
        <v>92</v>
      </c>
      <c r="AW582" s="14" t="s">
        <v>32</v>
      </c>
      <c r="AX582" s="14" t="s">
        <v>76</v>
      </c>
      <c r="AY582" s="279" t="s">
        <v>168</v>
      </c>
    </row>
    <row r="583" spans="1:51" s="14" customFormat="1" ht="12">
      <c r="A583" s="14"/>
      <c r="B583" s="269"/>
      <c r="C583" s="270"/>
      <c r="D583" s="260" t="s">
        <v>177</v>
      </c>
      <c r="E583" s="271" t="s">
        <v>1</v>
      </c>
      <c r="F583" s="272" t="s">
        <v>972</v>
      </c>
      <c r="G583" s="270"/>
      <c r="H583" s="273">
        <v>4.5</v>
      </c>
      <c r="I583" s="274"/>
      <c r="J583" s="270"/>
      <c r="K583" s="270"/>
      <c r="L583" s="275"/>
      <c r="M583" s="276"/>
      <c r="N583" s="277"/>
      <c r="O583" s="277"/>
      <c r="P583" s="277"/>
      <c r="Q583" s="277"/>
      <c r="R583" s="277"/>
      <c r="S583" s="277"/>
      <c r="T583" s="278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79" t="s">
        <v>177</v>
      </c>
      <c r="AU583" s="279" t="s">
        <v>92</v>
      </c>
      <c r="AV583" s="14" t="s">
        <v>92</v>
      </c>
      <c r="AW583" s="14" t="s">
        <v>32</v>
      </c>
      <c r="AX583" s="14" t="s">
        <v>76</v>
      </c>
      <c r="AY583" s="279" t="s">
        <v>168</v>
      </c>
    </row>
    <row r="584" spans="1:51" s="14" customFormat="1" ht="12">
      <c r="A584" s="14"/>
      <c r="B584" s="269"/>
      <c r="C584" s="270"/>
      <c r="D584" s="260" t="s">
        <v>177</v>
      </c>
      <c r="E584" s="271" t="s">
        <v>1</v>
      </c>
      <c r="F584" s="272" t="s">
        <v>973</v>
      </c>
      <c r="G584" s="270"/>
      <c r="H584" s="273">
        <v>4.46</v>
      </c>
      <c r="I584" s="274"/>
      <c r="J584" s="270"/>
      <c r="K584" s="270"/>
      <c r="L584" s="275"/>
      <c r="M584" s="276"/>
      <c r="N584" s="277"/>
      <c r="O584" s="277"/>
      <c r="P584" s="277"/>
      <c r="Q584" s="277"/>
      <c r="R584" s="277"/>
      <c r="S584" s="277"/>
      <c r="T584" s="278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79" t="s">
        <v>177</v>
      </c>
      <c r="AU584" s="279" t="s">
        <v>92</v>
      </c>
      <c r="AV584" s="14" t="s">
        <v>92</v>
      </c>
      <c r="AW584" s="14" t="s">
        <v>32</v>
      </c>
      <c r="AX584" s="14" t="s">
        <v>76</v>
      </c>
      <c r="AY584" s="279" t="s">
        <v>168</v>
      </c>
    </row>
    <row r="585" spans="1:51" s="14" customFormat="1" ht="12">
      <c r="A585" s="14"/>
      <c r="B585" s="269"/>
      <c r="C585" s="270"/>
      <c r="D585" s="260" t="s">
        <v>177</v>
      </c>
      <c r="E585" s="271" t="s">
        <v>1</v>
      </c>
      <c r="F585" s="272" t="s">
        <v>975</v>
      </c>
      <c r="G585" s="270"/>
      <c r="H585" s="273">
        <v>4.84</v>
      </c>
      <c r="I585" s="274"/>
      <c r="J585" s="270"/>
      <c r="K585" s="270"/>
      <c r="L585" s="275"/>
      <c r="M585" s="276"/>
      <c r="N585" s="277"/>
      <c r="O585" s="277"/>
      <c r="P585" s="277"/>
      <c r="Q585" s="277"/>
      <c r="R585" s="277"/>
      <c r="S585" s="277"/>
      <c r="T585" s="278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79" t="s">
        <v>177</v>
      </c>
      <c r="AU585" s="279" t="s">
        <v>92</v>
      </c>
      <c r="AV585" s="14" t="s">
        <v>92</v>
      </c>
      <c r="AW585" s="14" t="s">
        <v>32</v>
      </c>
      <c r="AX585" s="14" t="s">
        <v>76</v>
      </c>
      <c r="AY585" s="279" t="s">
        <v>168</v>
      </c>
    </row>
    <row r="586" spans="1:51" s="14" customFormat="1" ht="12">
      <c r="A586" s="14"/>
      <c r="B586" s="269"/>
      <c r="C586" s="270"/>
      <c r="D586" s="260" t="s">
        <v>177</v>
      </c>
      <c r="E586" s="271" t="s">
        <v>1</v>
      </c>
      <c r="F586" s="272" t="s">
        <v>976</v>
      </c>
      <c r="G586" s="270"/>
      <c r="H586" s="273">
        <v>4.84</v>
      </c>
      <c r="I586" s="274"/>
      <c r="J586" s="270"/>
      <c r="K586" s="270"/>
      <c r="L586" s="275"/>
      <c r="M586" s="276"/>
      <c r="N586" s="277"/>
      <c r="O586" s="277"/>
      <c r="P586" s="277"/>
      <c r="Q586" s="277"/>
      <c r="R586" s="277"/>
      <c r="S586" s="277"/>
      <c r="T586" s="278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79" t="s">
        <v>177</v>
      </c>
      <c r="AU586" s="279" t="s">
        <v>92</v>
      </c>
      <c r="AV586" s="14" t="s">
        <v>92</v>
      </c>
      <c r="AW586" s="14" t="s">
        <v>32</v>
      </c>
      <c r="AX586" s="14" t="s">
        <v>76</v>
      </c>
      <c r="AY586" s="279" t="s">
        <v>168</v>
      </c>
    </row>
    <row r="587" spans="1:51" s="14" customFormat="1" ht="12">
      <c r="A587" s="14"/>
      <c r="B587" s="269"/>
      <c r="C587" s="270"/>
      <c r="D587" s="260" t="s">
        <v>177</v>
      </c>
      <c r="E587" s="271" t="s">
        <v>1</v>
      </c>
      <c r="F587" s="272" t="s">
        <v>977</v>
      </c>
      <c r="G587" s="270"/>
      <c r="H587" s="273">
        <v>4.75</v>
      </c>
      <c r="I587" s="274"/>
      <c r="J587" s="270"/>
      <c r="K587" s="270"/>
      <c r="L587" s="275"/>
      <c r="M587" s="276"/>
      <c r="N587" s="277"/>
      <c r="O587" s="277"/>
      <c r="P587" s="277"/>
      <c r="Q587" s="277"/>
      <c r="R587" s="277"/>
      <c r="S587" s="277"/>
      <c r="T587" s="278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79" t="s">
        <v>177</v>
      </c>
      <c r="AU587" s="279" t="s">
        <v>92</v>
      </c>
      <c r="AV587" s="14" t="s">
        <v>92</v>
      </c>
      <c r="AW587" s="14" t="s">
        <v>32</v>
      </c>
      <c r="AX587" s="14" t="s">
        <v>76</v>
      </c>
      <c r="AY587" s="279" t="s">
        <v>168</v>
      </c>
    </row>
    <row r="588" spans="1:51" s="14" customFormat="1" ht="12">
      <c r="A588" s="14"/>
      <c r="B588" s="269"/>
      <c r="C588" s="270"/>
      <c r="D588" s="260" t="s">
        <v>177</v>
      </c>
      <c r="E588" s="271" t="s">
        <v>1</v>
      </c>
      <c r="F588" s="272" t="s">
        <v>979</v>
      </c>
      <c r="G588" s="270"/>
      <c r="H588" s="273">
        <v>4.8</v>
      </c>
      <c r="I588" s="274"/>
      <c r="J588" s="270"/>
      <c r="K588" s="270"/>
      <c r="L588" s="275"/>
      <c r="M588" s="276"/>
      <c r="N588" s="277"/>
      <c r="O588" s="277"/>
      <c r="P588" s="277"/>
      <c r="Q588" s="277"/>
      <c r="R588" s="277"/>
      <c r="S588" s="277"/>
      <c r="T588" s="278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79" t="s">
        <v>177</v>
      </c>
      <c r="AU588" s="279" t="s">
        <v>92</v>
      </c>
      <c r="AV588" s="14" t="s">
        <v>92</v>
      </c>
      <c r="AW588" s="14" t="s">
        <v>32</v>
      </c>
      <c r="AX588" s="14" t="s">
        <v>76</v>
      </c>
      <c r="AY588" s="279" t="s">
        <v>168</v>
      </c>
    </row>
    <row r="589" spans="1:51" s="14" customFormat="1" ht="12">
      <c r="A589" s="14"/>
      <c r="B589" s="269"/>
      <c r="C589" s="270"/>
      <c r="D589" s="260" t="s">
        <v>177</v>
      </c>
      <c r="E589" s="271" t="s">
        <v>1</v>
      </c>
      <c r="F589" s="272" t="s">
        <v>980</v>
      </c>
      <c r="G589" s="270"/>
      <c r="H589" s="273">
        <v>4.95</v>
      </c>
      <c r="I589" s="274"/>
      <c r="J589" s="270"/>
      <c r="K589" s="270"/>
      <c r="L589" s="275"/>
      <c r="M589" s="276"/>
      <c r="N589" s="277"/>
      <c r="O589" s="277"/>
      <c r="P589" s="277"/>
      <c r="Q589" s="277"/>
      <c r="R589" s="277"/>
      <c r="S589" s="277"/>
      <c r="T589" s="278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79" t="s">
        <v>177</v>
      </c>
      <c r="AU589" s="279" t="s">
        <v>92</v>
      </c>
      <c r="AV589" s="14" t="s">
        <v>92</v>
      </c>
      <c r="AW589" s="14" t="s">
        <v>32</v>
      </c>
      <c r="AX589" s="14" t="s">
        <v>76</v>
      </c>
      <c r="AY589" s="279" t="s">
        <v>168</v>
      </c>
    </row>
    <row r="590" spans="1:51" s="14" customFormat="1" ht="12">
      <c r="A590" s="14"/>
      <c r="B590" s="269"/>
      <c r="C590" s="270"/>
      <c r="D590" s="260" t="s">
        <v>177</v>
      </c>
      <c r="E590" s="271" t="s">
        <v>1</v>
      </c>
      <c r="F590" s="272" t="s">
        <v>981</v>
      </c>
      <c r="G590" s="270"/>
      <c r="H590" s="273">
        <v>4.95</v>
      </c>
      <c r="I590" s="274"/>
      <c r="J590" s="270"/>
      <c r="K590" s="270"/>
      <c r="L590" s="275"/>
      <c r="M590" s="276"/>
      <c r="N590" s="277"/>
      <c r="O590" s="277"/>
      <c r="P590" s="277"/>
      <c r="Q590" s="277"/>
      <c r="R590" s="277"/>
      <c r="S590" s="277"/>
      <c r="T590" s="278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79" t="s">
        <v>177</v>
      </c>
      <c r="AU590" s="279" t="s">
        <v>92</v>
      </c>
      <c r="AV590" s="14" t="s">
        <v>92</v>
      </c>
      <c r="AW590" s="14" t="s">
        <v>32</v>
      </c>
      <c r="AX590" s="14" t="s">
        <v>76</v>
      </c>
      <c r="AY590" s="279" t="s">
        <v>168</v>
      </c>
    </row>
    <row r="591" spans="1:51" s="15" customFormat="1" ht="12">
      <c r="A591" s="15"/>
      <c r="B591" s="280"/>
      <c r="C591" s="281"/>
      <c r="D591" s="260" t="s">
        <v>177</v>
      </c>
      <c r="E591" s="282" t="s">
        <v>1</v>
      </c>
      <c r="F591" s="283" t="s">
        <v>210</v>
      </c>
      <c r="G591" s="281"/>
      <c r="H591" s="284">
        <v>47.09</v>
      </c>
      <c r="I591" s="285"/>
      <c r="J591" s="281"/>
      <c r="K591" s="281"/>
      <c r="L591" s="286"/>
      <c r="M591" s="287"/>
      <c r="N591" s="288"/>
      <c r="O591" s="288"/>
      <c r="P591" s="288"/>
      <c r="Q591" s="288"/>
      <c r="R591" s="288"/>
      <c r="S591" s="288"/>
      <c r="T591" s="289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T591" s="290" t="s">
        <v>177</v>
      </c>
      <c r="AU591" s="290" t="s">
        <v>92</v>
      </c>
      <c r="AV591" s="15" t="s">
        <v>175</v>
      </c>
      <c r="AW591" s="15" t="s">
        <v>32</v>
      </c>
      <c r="AX591" s="15" t="s">
        <v>84</v>
      </c>
      <c r="AY591" s="290" t="s">
        <v>168</v>
      </c>
    </row>
    <row r="592" spans="1:65" s="2" customFormat="1" ht="21.75" customHeight="1">
      <c r="A592" s="39"/>
      <c r="B592" s="40"/>
      <c r="C592" s="245" t="s">
        <v>533</v>
      </c>
      <c r="D592" s="245" t="s">
        <v>170</v>
      </c>
      <c r="E592" s="246" t="s">
        <v>1191</v>
      </c>
      <c r="F592" s="247" t="s">
        <v>1192</v>
      </c>
      <c r="G592" s="248" t="s">
        <v>173</v>
      </c>
      <c r="H592" s="249">
        <v>57.42</v>
      </c>
      <c r="I592" s="250"/>
      <c r="J592" s="251">
        <f>ROUND(I592*H592,2)</f>
        <v>0</v>
      </c>
      <c r="K592" s="247" t="s">
        <v>174</v>
      </c>
      <c r="L592" s="45"/>
      <c r="M592" s="252" t="s">
        <v>1</v>
      </c>
      <c r="N592" s="253" t="s">
        <v>42</v>
      </c>
      <c r="O592" s="92"/>
      <c r="P592" s="254">
        <f>O592*H592</f>
        <v>0</v>
      </c>
      <c r="Q592" s="254">
        <v>0</v>
      </c>
      <c r="R592" s="254">
        <f>Q592*H592</f>
        <v>0</v>
      </c>
      <c r="S592" s="254">
        <v>0</v>
      </c>
      <c r="T592" s="255">
        <f>S592*H592</f>
        <v>0</v>
      </c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R592" s="256" t="s">
        <v>266</v>
      </c>
      <c r="AT592" s="256" t="s">
        <v>170</v>
      </c>
      <c r="AU592" s="256" t="s">
        <v>92</v>
      </c>
      <c r="AY592" s="18" t="s">
        <v>168</v>
      </c>
      <c r="BE592" s="257">
        <f>IF(N592="základní",J592,0)</f>
        <v>0</v>
      </c>
      <c r="BF592" s="257">
        <f>IF(N592="snížená",J592,0)</f>
        <v>0</v>
      </c>
      <c r="BG592" s="257">
        <f>IF(N592="zákl. přenesená",J592,0)</f>
        <v>0</v>
      </c>
      <c r="BH592" s="257">
        <f>IF(N592="sníž. přenesená",J592,0)</f>
        <v>0</v>
      </c>
      <c r="BI592" s="257">
        <f>IF(N592="nulová",J592,0)</f>
        <v>0</v>
      </c>
      <c r="BJ592" s="18" t="s">
        <v>92</v>
      </c>
      <c r="BK592" s="257">
        <f>ROUND(I592*H592,2)</f>
        <v>0</v>
      </c>
      <c r="BL592" s="18" t="s">
        <v>266</v>
      </c>
      <c r="BM592" s="256" t="s">
        <v>1193</v>
      </c>
    </row>
    <row r="593" spans="1:51" s="14" customFormat="1" ht="12">
      <c r="A593" s="14"/>
      <c r="B593" s="269"/>
      <c r="C593" s="270"/>
      <c r="D593" s="260" t="s">
        <v>177</v>
      </c>
      <c r="E593" s="271" t="s">
        <v>1</v>
      </c>
      <c r="F593" s="272" t="s">
        <v>1194</v>
      </c>
      <c r="G593" s="270"/>
      <c r="H593" s="273">
        <v>57.42</v>
      </c>
      <c r="I593" s="274"/>
      <c r="J593" s="270"/>
      <c r="K593" s="270"/>
      <c r="L593" s="275"/>
      <c r="M593" s="276"/>
      <c r="N593" s="277"/>
      <c r="O593" s="277"/>
      <c r="P593" s="277"/>
      <c r="Q593" s="277"/>
      <c r="R593" s="277"/>
      <c r="S593" s="277"/>
      <c r="T593" s="278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79" t="s">
        <v>177</v>
      </c>
      <c r="AU593" s="279" t="s">
        <v>92</v>
      </c>
      <c r="AV593" s="14" t="s">
        <v>92</v>
      </c>
      <c r="AW593" s="14" t="s">
        <v>32</v>
      </c>
      <c r="AX593" s="14" t="s">
        <v>84</v>
      </c>
      <c r="AY593" s="279" t="s">
        <v>168</v>
      </c>
    </row>
    <row r="594" spans="1:65" s="2" customFormat="1" ht="21.75" customHeight="1">
      <c r="A594" s="39"/>
      <c r="B594" s="40"/>
      <c r="C594" s="245" t="s">
        <v>538</v>
      </c>
      <c r="D594" s="245" t="s">
        <v>170</v>
      </c>
      <c r="E594" s="246" t="s">
        <v>1195</v>
      </c>
      <c r="F594" s="247" t="s">
        <v>1196</v>
      </c>
      <c r="G594" s="248" t="s">
        <v>173</v>
      </c>
      <c r="H594" s="249">
        <v>57.42</v>
      </c>
      <c r="I594" s="250"/>
      <c r="J594" s="251">
        <f>ROUND(I594*H594,2)</f>
        <v>0</v>
      </c>
      <c r="K594" s="247" t="s">
        <v>174</v>
      </c>
      <c r="L594" s="45"/>
      <c r="M594" s="252" t="s">
        <v>1</v>
      </c>
      <c r="N594" s="253" t="s">
        <v>42</v>
      </c>
      <c r="O594" s="92"/>
      <c r="P594" s="254">
        <f>O594*H594</f>
        <v>0</v>
      </c>
      <c r="Q594" s="254">
        <v>0.0015</v>
      </c>
      <c r="R594" s="254">
        <f>Q594*H594</f>
        <v>0.08613</v>
      </c>
      <c r="S594" s="254">
        <v>0</v>
      </c>
      <c r="T594" s="255">
        <f>S594*H594</f>
        <v>0</v>
      </c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R594" s="256" t="s">
        <v>266</v>
      </c>
      <c r="AT594" s="256" t="s">
        <v>170</v>
      </c>
      <c r="AU594" s="256" t="s">
        <v>92</v>
      </c>
      <c r="AY594" s="18" t="s">
        <v>168</v>
      </c>
      <c r="BE594" s="257">
        <f>IF(N594="základní",J594,0)</f>
        <v>0</v>
      </c>
      <c r="BF594" s="257">
        <f>IF(N594="snížená",J594,0)</f>
        <v>0</v>
      </c>
      <c r="BG594" s="257">
        <f>IF(N594="zákl. přenesená",J594,0)</f>
        <v>0</v>
      </c>
      <c r="BH594" s="257">
        <f>IF(N594="sníž. přenesená",J594,0)</f>
        <v>0</v>
      </c>
      <c r="BI594" s="257">
        <f>IF(N594="nulová",J594,0)</f>
        <v>0</v>
      </c>
      <c r="BJ594" s="18" t="s">
        <v>92</v>
      </c>
      <c r="BK594" s="257">
        <f>ROUND(I594*H594,2)</f>
        <v>0</v>
      </c>
      <c r="BL594" s="18" t="s">
        <v>266</v>
      </c>
      <c r="BM594" s="256" t="s">
        <v>1197</v>
      </c>
    </row>
    <row r="595" spans="1:51" s="13" customFormat="1" ht="12">
      <c r="A595" s="13"/>
      <c r="B595" s="258"/>
      <c r="C595" s="259"/>
      <c r="D595" s="260" t="s">
        <v>177</v>
      </c>
      <c r="E595" s="261" t="s">
        <v>1</v>
      </c>
      <c r="F595" s="262" t="s">
        <v>969</v>
      </c>
      <c r="G595" s="259"/>
      <c r="H595" s="261" t="s">
        <v>1</v>
      </c>
      <c r="I595" s="263"/>
      <c r="J595" s="259"/>
      <c r="K595" s="259"/>
      <c r="L595" s="264"/>
      <c r="M595" s="265"/>
      <c r="N595" s="266"/>
      <c r="O595" s="266"/>
      <c r="P595" s="266"/>
      <c r="Q595" s="266"/>
      <c r="R595" s="266"/>
      <c r="S595" s="266"/>
      <c r="T595" s="267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68" t="s">
        <v>177</v>
      </c>
      <c r="AU595" s="268" t="s">
        <v>92</v>
      </c>
      <c r="AV595" s="13" t="s">
        <v>84</v>
      </c>
      <c r="AW595" s="13" t="s">
        <v>32</v>
      </c>
      <c r="AX595" s="13" t="s">
        <v>76</v>
      </c>
      <c r="AY595" s="268" t="s">
        <v>168</v>
      </c>
    </row>
    <row r="596" spans="1:51" s="14" customFormat="1" ht="12">
      <c r="A596" s="14"/>
      <c r="B596" s="269"/>
      <c r="C596" s="270"/>
      <c r="D596" s="260" t="s">
        <v>177</v>
      </c>
      <c r="E596" s="271" t="s">
        <v>1</v>
      </c>
      <c r="F596" s="272" t="s">
        <v>970</v>
      </c>
      <c r="G596" s="270"/>
      <c r="H596" s="273">
        <v>4.61</v>
      </c>
      <c r="I596" s="274"/>
      <c r="J596" s="270"/>
      <c r="K596" s="270"/>
      <c r="L596" s="275"/>
      <c r="M596" s="276"/>
      <c r="N596" s="277"/>
      <c r="O596" s="277"/>
      <c r="P596" s="277"/>
      <c r="Q596" s="277"/>
      <c r="R596" s="277"/>
      <c r="S596" s="277"/>
      <c r="T596" s="278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79" t="s">
        <v>177</v>
      </c>
      <c r="AU596" s="279" t="s">
        <v>92</v>
      </c>
      <c r="AV596" s="14" t="s">
        <v>92</v>
      </c>
      <c r="AW596" s="14" t="s">
        <v>32</v>
      </c>
      <c r="AX596" s="14" t="s">
        <v>76</v>
      </c>
      <c r="AY596" s="279" t="s">
        <v>168</v>
      </c>
    </row>
    <row r="597" spans="1:51" s="14" customFormat="1" ht="12">
      <c r="A597" s="14"/>
      <c r="B597" s="269"/>
      <c r="C597" s="270"/>
      <c r="D597" s="260" t="s">
        <v>177</v>
      </c>
      <c r="E597" s="271" t="s">
        <v>1</v>
      </c>
      <c r="F597" s="272" t="s">
        <v>971</v>
      </c>
      <c r="G597" s="270"/>
      <c r="H597" s="273">
        <v>4.39</v>
      </c>
      <c r="I597" s="274"/>
      <c r="J597" s="270"/>
      <c r="K597" s="270"/>
      <c r="L597" s="275"/>
      <c r="M597" s="276"/>
      <c r="N597" s="277"/>
      <c r="O597" s="277"/>
      <c r="P597" s="277"/>
      <c r="Q597" s="277"/>
      <c r="R597" s="277"/>
      <c r="S597" s="277"/>
      <c r="T597" s="278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79" t="s">
        <v>177</v>
      </c>
      <c r="AU597" s="279" t="s">
        <v>92</v>
      </c>
      <c r="AV597" s="14" t="s">
        <v>92</v>
      </c>
      <c r="AW597" s="14" t="s">
        <v>32</v>
      </c>
      <c r="AX597" s="14" t="s">
        <v>76</v>
      </c>
      <c r="AY597" s="279" t="s">
        <v>168</v>
      </c>
    </row>
    <row r="598" spans="1:51" s="14" customFormat="1" ht="12">
      <c r="A598" s="14"/>
      <c r="B598" s="269"/>
      <c r="C598" s="270"/>
      <c r="D598" s="260" t="s">
        <v>177</v>
      </c>
      <c r="E598" s="271" t="s">
        <v>1</v>
      </c>
      <c r="F598" s="272" t="s">
        <v>972</v>
      </c>
      <c r="G598" s="270"/>
      <c r="H598" s="273">
        <v>4.5</v>
      </c>
      <c r="I598" s="274"/>
      <c r="J598" s="270"/>
      <c r="K598" s="270"/>
      <c r="L598" s="275"/>
      <c r="M598" s="276"/>
      <c r="N598" s="277"/>
      <c r="O598" s="277"/>
      <c r="P598" s="277"/>
      <c r="Q598" s="277"/>
      <c r="R598" s="277"/>
      <c r="S598" s="277"/>
      <c r="T598" s="278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79" t="s">
        <v>177</v>
      </c>
      <c r="AU598" s="279" t="s">
        <v>92</v>
      </c>
      <c r="AV598" s="14" t="s">
        <v>92</v>
      </c>
      <c r="AW598" s="14" t="s">
        <v>32</v>
      </c>
      <c r="AX598" s="14" t="s">
        <v>76</v>
      </c>
      <c r="AY598" s="279" t="s">
        <v>168</v>
      </c>
    </row>
    <row r="599" spans="1:51" s="14" customFormat="1" ht="12">
      <c r="A599" s="14"/>
      <c r="B599" s="269"/>
      <c r="C599" s="270"/>
      <c r="D599" s="260" t="s">
        <v>177</v>
      </c>
      <c r="E599" s="271" t="s">
        <v>1</v>
      </c>
      <c r="F599" s="272" t="s">
        <v>973</v>
      </c>
      <c r="G599" s="270"/>
      <c r="H599" s="273">
        <v>4.46</v>
      </c>
      <c r="I599" s="274"/>
      <c r="J599" s="270"/>
      <c r="K599" s="270"/>
      <c r="L599" s="275"/>
      <c r="M599" s="276"/>
      <c r="N599" s="277"/>
      <c r="O599" s="277"/>
      <c r="P599" s="277"/>
      <c r="Q599" s="277"/>
      <c r="R599" s="277"/>
      <c r="S599" s="277"/>
      <c r="T599" s="278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79" t="s">
        <v>177</v>
      </c>
      <c r="AU599" s="279" t="s">
        <v>92</v>
      </c>
      <c r="AV599" s="14" t="s">
        <v>92</v>
      </c>
      <c r="AW599" s="14" t="s">
        <v>32</v>
      </c>
      <c r="AX599" s="14" t="s">
        <v>76</v>
      </c>
      <c r="AY599" s="279" t="s">
        <v>168</v>
      </c>
    </row>
    <row r="600" spans="1:51" s="14" customFormat="1" ht="12">
      <c r="A600" s="14"/>
      <c r="B600" s="269"/>
      <c r="C600" s="270"/>
      <c r="D600" s="260" t="s">
        <v>177</v>
      </c>
      <c r="E600" s="271" t="s">
        <v>1</v>
      </c>
      <c r="F600" s="272" t="s">
        <v>974</v>
      </c>
      <c r="G600" s="270"/>
      <c r="H600" s="273">
        <v>5.06</v>
      </c>
      <c r="I600" s="274"/>
      <c r="J600" s="270"/>
      <c r="K600" s="270"/>
      <c r="L600" s="275"/>
      <c r="M600" s="276"/>
      <c r="N600" s="277"/>
      <c r="O600" s="277"/>
      <c r="P600" s="277"/>
      <c r="Q600" s="277"/>
      <c r="R600" s="277"/>
      <c r="S600" s="277"/>
      <c r="T600" s="278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79" t="s">
        <v>177</v>
      </c>
      <c r="AU600" s="279" t="s">
        <v>92</v>
      </c>
      <c r="AV600" s="14" t="s">
        <v>92</v>
      </c>
      <c r="AW600" s="14" t="s">
        <v>32</v>
      </c>
      <c r="AX600" s="14" t="s">
        <v>76</v>
      </c>
      <c r="AY600" s="279" t="s">
        <v>168</v>
      </c>
    </row>
    <row r="601" spans="1:51" s="14" customFormat="1" ht="12">
      <c r="A601" s="14"/>
      <c r="B601" s="269"/>
      <c r="C601" s="270"/>
      <c r="D601" s="260" t="s">
        <v>177</v>
      </c>
      <c r="E601" s="271" t="s">
        <v>1</v>
      </c>
      <c r="F601" s="272" t="s">
        <v>975</v>
      </c>
      <c r="G601" s="270"/>
      <c r="H601" s="273">
        <v>4.84</v>
      </c>
      <c r="I601" s="274"/>
      <c r="J601" s="270"/>
      <c r="K601" s="270"/>
      <c r="L601" s="275"/>
      <c r="M601" s="276"/>
      <c r="N601" s="277"/>
      <c r="O601" s="277"/>
      <c r="P601" s="277"/>
      <c r="Q601" s="277"/>
      <c r="R601" s="277"/>
      <c r="S601" s="277"/>
      <c r="T601" s="278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79" t="s">
        <v>177</v>
      </c>
      <c r="AU601" s="279" t="s">
        <v>92</v>
      </c>
      <c r="AV601" s="14" t="s">
        <v>92</v>
      </c>
      <c r="AW601" s="14" t="s">
        <v>32</v>
      </c>
      <c r="AX601" s="14" t="s">
        <v>76</v>
      </c>
      <c r="AY601" s="279" t="s">
        <v>168</v>
      </c>
    </row>
    <row r="602" spans="1:51" s="14" customFormat="1" ht="12">
      <c r="A602" s="14"/>
      <c r="B602" s="269"/>
      <c r="C602" s="270"/>
      <c r="D602" s="260" t="s">
        <v>177</v>
      </c>
      <c r="E602" s="271" t="s">
        <v>1</v>
      </c>
      <c r="F602" s="272" t="s">
        <v>976</v>
      </c>
      <c r="G602" s="270"/>
      <c r="H602" s="273">
        <v>4.84</v>
      </c>
      <c r="I602" s="274"/>
      <c r="J602" s="270"/>
      <c r="K602" s="270"/>
      <c r="L602" s="275"/>
      <c r="M602" s="276"/>
      <c r="N602" s="277"/>
      <c r="O602" s="277"/>
      <c r="P602" s="277"/>
      <c r="Q602" s="277"/>
      <c r="R602" s="277"/>
      <c r="S602" s="277"/>
      <c r="T602" s="278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79" t="s">
        <v>177</v>
      </c>
      <c r="AU602" s="279" t="s">
        <v>92</v>
      </c>
      <c r="AV602" s="14" t="s">
        <v>92</v>
      </c>
      <c r="AW602" s="14" t="s">
        <v>32</v>
      </c>
      <c r="AX602" s="14" t="s">
        <v>76</v>
      </c>
      <c r="AY602" s="279" t="s">
        <v>168</v>
      </c>
    </row>
    <row r="603" spans="1:51" s="14" customFormat="1" ht="12">
      <c r="A603" s="14"/>
      <c r="B603" s="269"/>
      <c r="C603" s="270"/>
      <c r="D603" s="260" t="s">
        <v>177</v>
      </c>
      <c r="E603" s="271" t="s">
        <v>1</v>
      </c>
      <c r="F603" s="272" t="s">
        <v>977</v>
      </c>
      <c r="G603" s="270"/>
      <c r="H603" s="273">
        <v>4.75</v>
      </c>
      <c r="I603" s="274"/>
      <c r="J603" s="270"/>
      <c r="K603" s="270"/>
      <c r="L603" s="275"/>
      <c r="M603" s="276"/>
      <c r="N603" s="277"/>
      <c r="O603" s="277"/>
      <c r="P603" s="277"/>
      <c r="Q603" s="277"/>
      <c r="R603" s="277"/>
      <c r="S603" s="277"/>
      <c r="T603" s="278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79" t="s">
        <v>177</v>
      </c>
      <c r="AU603" s="279" t="s">
        <v>92</v>
      </c>
      <c r="AV603" s="14" t="s">
        <v>92</v>
      </c>
      <c r="AW603" s="14" t="s">
        <v>32</v>
      </c>
      <c r="AX603" s="14" t="s">
        <v>76</v>
      </c>
      <c r="AY603" s="279" t="s">
        <v>168</v>
      </c>
    </row>
    <row r="604" spans="1:51" s="14" customFormat="1" ht="12">
      <c r="A604" s="14"/>
      <c r="B604" s="269"/>
      <c r="C604" s="270"/>
      <c r="D604" s="260" t="s">
        <v>177</v>
      </c>
      <c r="E604" s="271" t="s">
        <v>1</v>
      </c>
      <c r="F604" s="272" t="s">
        <v>978</v>
      </c>
      <c r="G604" s="270"/>
      <c r="H604" s="273">
        <v>5.27</v>
      </c>
      <c r="I604" s="274"/>
      <c r="J604" s="270"/>
      <c r="K604" s="270"/>
      <c r="L604" s="275"/>
      <c r="M604" s="276"/>
      <c r="N604" s="277"/>
      <c r="O604" s="277"/>
      <c r="P604" s="277"/>
      <c r="Q604" s="277"/>
      <c r="R604" s="277"/>
      <c r="S604" s="277"/>
      <c r="T604" s="278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79" t="s">
        <v>177</v>
      </c>
      <c r="AU604" s="279" t="s">
        <v>92</v>
      </c>
      <c r="AV604" s="14" t="s">
        <v>92</v>
      </c>
      <c r="AW604" s="14" t="s">
        <v>32</v>
      </c>
      <c r="AX604" s="14" t="s">
        <v>76</v>
      </c>
      <c r="AY604" s="279" t="s">
        <v>168</v>
      </c>
    </row>
    <row r="605" spans="1:51" s="14" customFormat="1" ht="12">
      <c r="A605" s="14"/>
      <c r="B605" s="269"/>
      <c r="C605" s="270"/>
      <c r="D605" s="260" t="s">
        <v>177</v>
      </c>
      <c r="E605" s="271" t="s">
        <v>1</v>
      </c>
      <c r="F605" s="272" t="s">
        <v>979</v>
      </c>
      <c r="G605" s="270"/>
      <c r="H605" s="273">
        <v>4.8</v>
      </c>
      <c r="I605" s="274"/>
      <c r="J605" s="270"/>
      <c r="K605" s="270"/>
      <c r="L605" s="275"/>
      <c r="M605" s="276"/>
      <c r="N605" s="277"/>
      <c r="O605" s="277"/>
      <c r="P605" s="277"/>
      <c r="Q605" s="277"/>
      <c r="R605" s="277"/>
      <c r="S605" s="277"/>
      <c r="T605" s="278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79" t="s">
        <v>177</v>
      </c>
      <c r="AU605" s="279" t="s">
        <v>92</v>
      </c>
      <c r="AV605" s="14" t="s">
        <v>92</v>
      </c>
      <c r="AW605" s="14" t="s">
        <v>32</v>
      </c>
      <c r="AX605" s="14" t="s">
        <v>76</v>
      </c>
      <c r="AY605" s="279" t="s">
        <v>168</v>
      </c>
    </row>
    <row r="606" spans="1:51" s="14" customFormat="1" ht="12">
      <c r="A606" s="14"/>
      <c r="B606" s="269"/>
      <c r="C606" s="270"/>
      <c r="D606" s="260" t="s">
        <v>177</v>
      </c>
      <c r="E606" s="271" t="s">
        <v>1</v>
      </c>
      <c r="F606" s="272" t="s">
        <v>980</v>
      </c>
      <c r="G606" s="270"/>
      <c r="H606" s="273">
        <v>4.95</v>
      </c>
      <c r="I606" s="274"/>
      <c r="J606" s="270"/>
      <c r="K606" s="270"/>
      <c r="L606" s="275"/>
      <c r="M606" s="276"/>
      <c r="N606" s="277"/>
      <c r="O606" s="277"/>
      <c r="P606" s="277"/>
      <c r="Q606" s="277"/>
      <c r="R606" s="277"/>
      <c r="S606" s="277"/>
      <c r="T606" s="278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79" t="s">
        <v>177</v>
      </c>
      <c r="AU606" s="279" t="s">
        <v>92</v>
      </c>
      <c r="AV606" s="14" t="s">
        <v>92</v>
      </c>
      <c r="AW606" s="14" t="s">
        <v>32</v>
      </c>
      <c r="AX606" s="14" t="s">
        <v>76</v>
      </c>
      <c r="AY606" s="279" t="s">
        <v>168</v>
      </c>
    </row>
    <row r="607" spans="1:51" s="14" customFormat="1" ht="12">
      <c r="A607" s="14"/>
      <c r="B607" s="269"/>
      <c r="C607" s="270"/>
      <c r="D607" s="260" t="s">
        <v>177</v>
      </c>
      <c r="E607" s="271" t="s">
        <v>1</v>
      </c>
      <c r="F607" s="272" t="s">
        <v>981</v>
      </c>
      <c r="G607" s="270"/>
      <c r="H607" s="273">
        <v>4.95</v>
      </c>
      <c r="I607" s="274"/>
      <c r="J607" s="270"/>
      <c r="K607" s="270"/>
      <c r="L607" s="275"/>
      <c r="M607" s="276"/>
      <c r="N607" s="277"/>
      <c r="O607" s="277"/>
      <c r="P607" s="277"/>
      <c r="Q607" s="277"/>
      <c r="R607" s="277"/>
      <c r="S607" s="277"/>
      <c r="T607" s="278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79" t="s">
        <v>177</v>
      </c>
      <c r="AU607" s="279" t="s">
        <v>92</v>
      </c>
      <c r="AV607" s="14" t="s">
        <v>92</v>
      </c>
      <c r="AW607" s="14" t="s">
        <v>32</v>
      </c>
      <c r="AX607" s="14" t="s">
        <v>76</v>
      </c>
      <c r="AY607" s="279" t="s">
        <v>168</v>
      </c>
    </row>
    <row r="608" spans="1:51" s="15" customFormat="1" ht="12">
      <c r="A608" s="15"/>
      <c r="B608" s="280"/>
      <c r="C608" s="281"/>
      <c r="D608" s="260" t="s">
        <v>177</v>
      </c>
      <c r="E608" s="282" t="s">
        <v>1</v>
      </c>
      <c r="F608" s="283" t="s">
        <v>210</v>
      </c>
      <c r="G608" s="281"/>
      <c r="H608" s="284">
        <v>57.42</v>
      </c>
      <c r="I608" s="285"/>
      <c r="J608" s="281"/>
      <c r="K608" s="281"/>
      <c r="L608" s="286"/>
      <c r="M608" s="287"/>
      <c r="N608" s="288"/>
      <c r="O608" s="288"/>
      <c r="P608" s="288"/>
      <c r="Q608" s="288"/>
      <c r="R608" s="288"/>
      <c r="S608" s="288"/>
      <c r="T608" s="289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T608" s="290" t="s">
        <v>177</v>
      </c>
      <c r="AU608" s="290" t="s">
        <v>92</v>
      </c>
      <c r="AV608" s="15" t="s">
        <v>175</v>
      </c>
      <c r="AW608" s="15" t="s">
        <v>32</v>
      </c>
      <c r="AX608" s="15" t="s">
        <v>84</v>
      </c>
      <c r="AY608" s="290" t="s">
        <v>168</v>
      </c>
    </row>
    <row r="609" spans="1:65" s="2" customFormat="1" ht="16.5" customHeight="1">
      <c r="A609" s="39"/>
      <c r="B609" s="40"/>
      <c r="C609" s="245" t="s">
        <v>544</v>
      </c>
      <c r="D609" s="245" t="s">
        <v>170</v>
      </c>
      <c r="E609" s="246" t="s">
        <v>1198</v>
      </c>
      <c r="F609" s="247" t="s">
        <v>1199</v>
      </c>
      <c r="G609" s="248" t="s">
        <v>234</v>
      </c>
      <c r="H609" s="249">
        <v>301.06</v>
      </c>
      <c r="I609" s="250"/>
      <c r="J609" s="251">
        <f>ROUND(I609*H609,2)</f>
        <v>0</v>
      </c>
      <c r="K609" s="247" t="s">
        <v>174</v>
      </c>
      <c r="L609" s="45"/>
      <c r="M609" s="252" t="s">
        <v>1</v>
      </c>
      <c r="N609" s="253" t="s">
        <v>42</v>
      </c>
      <c r="O609" s="92"/>
      <c r="P609" s="254">
        <f>O609*H609</f>
        <v>0</v>
      </c>
      <c r="Q609" s="254">
        <v>0.0004</v>
      </c>
      <c r="R609" s="254">
        <f>Q609*H609</f>
        <v>0.120424</v>
      </c>
      <c r="S609" s="254">
        <v>0</v>
      </c>
      <c r="T609" s="255">
        <f>S609*H609</f>
        <v>0</v>
      </c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R609" s="256" t="s">
        <v>266</v>
      </c>
      <c r="AT609" s="256" t="s">
        <v>170</v>
      </c>
      <c r="AU609" s="256" t="s">
        <v>92</v>
      </c>
      <c r="AY609" s="18" t="s">
        <v>168</v>
      </c>
      <c r="BE609" s="257">
        <f>IF(N609="základní",J609,0)</f>
        <v>0</v>
      </c>
      <c r="BF609" s="257">
        <f>IF(N609="snížená",J609,0)</f>
        <v>0</v>
      </c>
      <c r="BG609" s="257">
        <f>IF(N609="zákl. přenesená",J609,0)</f>
        <v>0</v>
      </c>
      <c r="BH609" s="257">
        <f>IF(N609="sníž. přenesená",J609,0)</f>
        <v>0</v>
      </c>
      <c r="BI609" s="257">
        <f>IF(N609="nulová",J609,0)</f>
        <v>0</v>
      </c>
      <c r="BJ609" s="18" t="s">
        <v>92</v>
      </c>
      <c r="BK609" s="257">
        <f>ROUND(I609*H609,2)</f>
        <v>0</v>
      </c>
      <c r="BL609" s="18" t="s">
        <v>266</v>
      </c>
      <c r="BM609" s="256" t="s">
        <v>1200</v>
      </c>
    </row>
    <row r="610" spans="1:51" s="13" customFormat="1" ht="12">
      <c r="A610" s="13"/>
      <c r="B610" s="258"/>
      <c r="C610" s="259"/>
      <c r="D610" s="260" t="s">
        <v>177</v>
      </c>
      <c r="E610" s="261" t="s">
        <v>1</v>
      </c>
      <c r="F610" s="262" t="s">
        <v>1024</v>
      </c>
      <c r="G610" s="259"/>
      <c r="H610" s="261" t="s">
        <v>1</v>
      </c>
      <c r="I610" s="263"/>
      <c r="J610" s="259"/>
      <c r="K610" s="259"/>
      <c r="L610" s="264"/>
      <c r="M610" s="265"/>
      <c r="N610" s="266"/>
      <c r="O610" s="266"/>
      <c r="P610" s="266"/>
      <c r="Q610" s="266"/>
      <c r="R610" s="266"/>
      <c r="S610" s="266"/>
      <c r="T610" s="267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68" t="s">
        <v>177</v>
      </c>
      <c r="AU610" s="268" t="s">
        <v>92</v>
      </c>
      <c r="AV610" s="13" t="s">
        <v>84</v>
      </c>
      <c r="AW610" s="13" t="s">
        <v>32</v>
      </c>
      <c r="AX610" s="13" t="s">
        <v>76</v>
      </c>
      <c r="AY610" s="268" t="s">
        <v>168</v>
      </c>
    </row>
    <row r="611" spans="1:51" s="14" customFormat="1" ht="12">
      <c r="A611" s="14"/>
      <c r="B611" s="269"/>
      <c r="C611" s="270"/>
      <c r="D611" s="260" t="s">
        <v>177</v>
      </c>
      <c r="E611" s="271" t="s">
        <v>1</v>
      </c>
      <c r="F611" s="272" t="s">
        <v>1025</v>
      </c>
      <c r="G611" s="270"/>
      <c r="H611" s="273">
        <v>18.54</v>
      </c>
      <c r="I611" s="274"/>
      <c r="J611" s="270"/>
      <c r="K611" s="270"/>
      <c r="L611" s="275"/>
      <c r="M611" s="276"/>
      <c r="N611" s="277"/>
      <c r="O611" s="277"/>
      <c r="P611" s="277"/>
      <c r="Q611" s="277"/>
      <c r="R611" s="277"/>
      <c r="S611" s="277"/>
      <c r="T611" s="278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79" t="s">
        <v>177</v>
      </c>
      <c r="AU611" s="279" t="s">
        <v>92</v>
      </c>
      <c r="AV611" s="14" t="s">
        <v>92</v>
      </c>
      <c r="AW611" s="14" t="s">
        <v>32</v>
      </c>
      <c r="AX611" s="14" t="s">
        <v>76</v>
      </c>
      <c r="AY611" s="279" t="s">
        <v>168</v>
      </c>
    </row>
    <row r="612" spans="1:51" s="14" customFormat="1" ht="12">
      <c r="A612" s="14"/>
      <c r="B612" s="269"/>
      <c r="C612" s="270"/>
      <c r="D612" s="260" t="s">
        <v>177</v>
      </c>
      <c r="E612" s="271" t="s">
        <v>1</v>
      </c>
      <c r="F612" s="272" t="s">
        <v>1026</v>
      </c>
      <c r="G612" s="270"/>
      <c r="H612" s="273">
        <v>20.02</v>
      </c>
      <c r="I612" s="274"/>
      <c r="J612" s="270"/>
      <c r="K612" s="270"/>
      <c r="L612" s="275"/>
      <c r="M612" s="276"/>
      <c r="N612" s="277"/>
      <c r="O612" s="277"/>
      <c r="P612" s="277"/>
      <c r="Q612" s="277"/>
      <c r="R612" s="277"/>
      <c r="S612" s="277"/>
      <c r="T612" s="278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79" t="s">
        <v>177</v>
      </c>
      <c r="AU612" s="279" t="s">
        <v>92</v>
      </c>
      <c r="AV612" s="14" t="s">
        <v>92</v>
      </c>
      <c r="AW612" s="14" t="s">
        <v>32</v>
      </c>
      <c r="AX612" s="14" t="s">
        <v>76</v>
      </c>
      <c r="AY612" s="279" t="s">
        <v>168</v>
      </c>
    </row>
    <row r="613" spans="1:51" s="14" customFormat="1" ht="12">
      <c r="A613" s="14"/>
      <c r="B613" s="269"/>
      <c r="C613" s="270"/>
      <c r="D613" s="260" t="s">
        <v>177</v>
      </c>
      <c r="E613" s="271" t="s">
        <v>1</v>
      </c>
      <c r="F613" s="272" t="s">
        <v>1027</v>
      </c>
      <c r="G613" s="270"/>
      <c r="H613" s="273">
        <v>14.4</v>
      </c>
      <c r="I613" s="274"/>
      <c r="J613" s="270"/>
      <c r="K613" s="270"/>
      <c r="L613" s="275"/>
      <c r="M613" s="276"/>
      <c r="N613" s="277"/>
      <c r="O613" s="277"/>
      <c r="P613" s="277"/>
      <c r="Q613" s="277"/>
      <c r="R613" s="277"/>
      <c r="S613" s="277"/>
      <c r="T613" s="278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79" t="s">
        <v>177</v>
      </c>
      <c r="AU613" s="279" t="s">
        <v>92</v>
      </c>
      <c r="AV613" s="14" t="s">
        <v>92</v>
      </c>
      <c r="AW613" s="14" t="s">
        <v>32</v>
      </c>
      <c r="AX613" s="14" t="s">
        <v>76</v>
      </c>
      <c r="AY613" s="279" t="s">
        <v>168</v>
      </c>
    </row>
    <row r="614" spans="1:51" s="14" customFormat="1" ht="12">
      <c r="A614" s="14"/>
      <c r="B614" s="269"/>
      <c r="C614" s="270"/>
      <c r="D614" s="260" t="s">
        <v>177</v>
      </c>
      <c r="E614" s="271" t="s">
        <v>1</v>
      </c>
      <c r="F614" s="272" t="s">
        <v>1028</v>
      </c>
      <c r="G614" s="270"/>
      <c r="H614" s="273">
        <v>5.6</v>
      </c>
      <c r="I614" s="274"/>
      <c r="J614" s="270"/>
      <c r="K614" s="270"/>
      <c r="L614" s="275"/>
      <c r="M614" s="276"/>
      <c r="N614" s="277"/>
      <c r="O614" s="277"/>
      <c r="P614" s="277"/>
      <c r="Q614" s="277"/>
      <c r="R614" s="277"/>
      <c r="S614" s="277"/>
      <c r="T614" s="278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79" t="s">
        <v>177</v>
      </c>
      <c r="AU614" s="279" t="s">
        <v>92</v>
      </c>
      <c r="AV614" s="14" t="s">
        <v>92</v>
      </c>
      <c r="AW614" s="14" t="s">
        <v>32</v>
      </c>
      <c r="AX614" s="14" t="s">
        <v>76</v>
      </c>
      <c r="AY614" s="279" t="s">
        <v>168</v>
      </c>
    </row>
    <row r="615" spans="1:51" s="14" customFormat="1" ht="12">
      <c r="A615" s="14"/>
      <c r="B615" s="269"/>
      <c r="C615" s="270"/>
      <c r="D615" s="260" t="s">
        <v>177</v>
      </c>
      <c r="E615" s="271" t="s">
        <v>1</v>
      </c>
      <c r="F615" s="272" t="s">
        <v>1029</v>
      </c>
      <c r="G615" s="270"/>
      <c r="H615" s="273">
        <v>20.1</v>
      </c>
      <c r="I615" s="274"/>
      <c r="J615" s="270"/>
      <c r="K615" s="270"/>
      <c r="L615" s="275"/>
      <c r="M615" s="276"/>
      <c r="N615" s="277"/>
      <c r="O615" s="277"/>
      <c r="P615" s="277"/>
      <c r="Q615" s="277"/>
      <c r="R615" s="277"/>
      <c r="S615" s="277"/>
      <c r="T615" s="278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79" t="s">
        <v>177</v>
      </c>
      <c r="AU615" s="279" t="s">
        <v>92</v>
      </c>
      <c r="AV615" s="14" t="s">
        <v>92</v>
      </c>
      <c r="AW615" s="14" t="s">
        <v>32</v>
      </c>
      <c r="AX615" s="14" t="s">
        <v>76</v>
      </c>
      <c r="AY615" s="279" t="s">
        <v>168</v>
      </c>
    </row>
    <row r="616" spans="1:51" s="14" customFormat="1" ht="12">
      <c r="A616" s="14"/>
      <c r="B616" s="269"/>
      <c r="C616" s="270"/>
      <c r="D616" s="260" t="s">
        <v>177</v>
      </c>
      <c r="E616" s="271" t="s">
        <v>1</v>
      </c>
      <c r="F616" s="272" t="s">
        <v>1030</v>
      </c>
      <c r="G616" s="270"/>
      <c r="H616" s="273">
        <v>6.1</v>
      </c>
      <c r="I616" s="274"/>
      <c r="J616" s="270"/>
      <c r="K616" s="270"/>
      <c r="L616" s="275"/>
      <c r="M616" s="276"/>
      <c r="N616" s="277"/>
      <c r="O616" s="277"/>
      <c r="P616" s="277"/>
      <c r="Q616" s="277"/>
      <c r="R616" s="277"/>
      <c r="S616" s="277"/>
      <c r="T616" s="278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79" t="s">
        <v>177</v>
      </c>
      <c r="AU616" s="279" t="s">
        <v>92</v>
      </c>
      <c r="AV616" s="14" t="s">
        <v>92</v>
      </c>
      <c r="AW616" s="14" t="s">
        <v>32</v>
      </c>
      <c r="AX616" s="14" t="s">
        <v>76</v>
      </c>
      <c r="AY616" s="279" t="s">
        <v>168</v>
      </c>
    </row>
    <row r="617" spans="1:51" s="14" customFormat="1" ht="12">
      <c r="A617" s="14"/>
      <c r="B617" s="269"/>
      <c r="C617" s="270"/>
      <c r="D617" s="260" t="s">
        <v>177</v>
      </c>
      <c r="E617" s="271" t="s">
        <v>1</v>
      </c>
      <c r="F617" s="272" t="s">
        <v>1031</v>
      </c>
      <c r="G617" s="270"/>
      <c r="H617" s="273">
        <v>21.3</v>
      </c>
      <c r="I617" s="274"/>
      <c r="J617" s="270"/>
      <c r="K617" s="270"/>
      <c r="L617" s="275"/>
      <c r="M617" s="276"/>
      <c r="N617" s="277"/>
      <c r="O617" s="277"/>
      <c r="P617" s="277"/>
      <c r="Q617" s="277"/>
      <c r="R617" s="277"/>
      <c r="S617" s="277"/>
      <c r="T617" s="278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79" t="s">
        <v>177</v>
      </c>
      <c r="AU617" s="279" t="s">
        <v>92</v>
      </c>
      <c r="AV617" s="14" t="s">
        <v>92</v>
      </c>
      <c r="AW617" s="14" t="s">
        <v>32</v>
      </c>
      <c r="AX617" s="14" t="s">
        <v>76</v>
      </c>
      <c r="AY617" s="279" t="s">
        <v>168</v>
      </c>
    </row>
    <row r="618" spans="1:51" s="14" customFormat="1" ht="12">
      <c r="A618" s="14"/>
      <c r="B618" s="269"/>
      <c r="C618" s="270"/>
      <c r="D618" s="260" t="s">
        <v>177</v>
      </c>
      <c r="E618" s="271" t="s">
        <v>1</v>
      </c>
      <c r="F618" s="272" t="s">
        <v>1032</v>
      </c>
      <c r="G618" s="270"/>
      <c r="H618" s="273">
        <v>15.7</v>
      </c>
      <c r="I618" s="274"/>
      <c r="J618" s="270"/>
      <c r="K618" s="270"/>
      <c r="L618" s="275"/>
      <c r="M618" s="276"/>
      <c r="N618" s="277"/>
      <c r="O618" s="277"/>
      <c r="P618" s="277"/>
      <c r="Q618" s="277"/>
      <c r="R618" s="277"/>
      <c r="S618" s="277"/>
      <c r="T618" s="278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79" t="s">
        <v>177</v>
      </c>
      <c r="AU618" s="279" t="s">
        <v>92</v>
      </c>
      <c r="AV618" s="14" t="s">
        <v>92</v>
      </c>
      <c r="AW618" s="14" t="s">
        <v>32</v>
      </c>
      <c r="AX618" s="14" t="s">
        <v>76</v>
      </c>
      <c r="AY618" s="279" t="s">
        <v>168</v>
      </c>
    </row>
    <row r="619" spans="1:51" s="14" customFormat="1" ht="12">
      <c r="A619" s="14"/>
      <c r="B619" s="269"/>
      <c r="C619" s="270"/>
      <c r="D619" s="260" t="s">
        <v>177</v>
      </c>
      <c r="E619" s="271" t="s">
        <v>1</v>
      </c>
      <c r="F619" s="272" t="s">
        <v>1033</v>
      </c>
      <c r="G619" s="270"/>
      <c r="H619" s="273">
        <v>7.2</v>
      </c>
      <c r="I619" s="274"/>
      <c r="J619" s="270"/>
      <c r="K619" s="270"/>
      <c r="L619" s="275"/>
      <c r="M619" s="276"/>
      <c r="N619" s="277"/>
      <c r="O619" s="277"/>
      <c r="P619" s="277"/>
      <c r="Q619" s="277"/>
      <c r="R619" s="277"/>
      <c r="S619" s="277"/>
      <c r="T619" s="278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79" t="s">
        <v>177</v>
      </c>
      <c r="AU619" s="279" t="s">
        <v>92</v>
      </c>
      <c r="AV619" s="14" t="s">
        <v>92</v>
      </c>
      <c r="AW619" s="14" t="s">
        <v>32</v>
      </c>
      <c r="AX619" s="14" t="s">
        <v>76</v>
      </c>
      <c r="AY619" s="279" t="s">
        <v>168</v>
      </c>
    </row>
    <row r="620" spans="1:51" s="14" customFormat="1" ht="12">
      <c r="A620" s="14"/>
      <c r="B620" s="269"/>
      <c r="C620" s="270"/>
      <c r="D620" s="260" t="s">
        <v>177</v>
      </c>
      <c r="E620" s="271" t="s">
        <v>1</v>
      </c>
      <c r="F620" s="272" t="s">
        <v>1034</v>
      </c>
      <c r="G620" s="270"/>
      <c r="H620" s="273">
        <v>21.9</v>
      </c>
      <c r="I620" s="274"/>
      <c r="J620" s="270"/>
      <c r="K620" s="270"/>
      <c r="L620" s="275"/>
      <c r="M620" s="276"/>
      <c r="N620" s="277"/>
      <c r="O620" s="277"/>
      <c r="P620" s="277"/>
      <c r="Q620" s="277"/>
      <c r="R620" s="277"/>
      <c r="S620" s="277"/>
      <c r="T620" s="278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79" t="s">
        <v>177</v>
      </c>
      <c r="AU620" s="279" t="s">
        <v>92</v>
      </c>
      <c r="AV620" s="14" t="s">
        <v>92</v>
      </c>
      <c r="AW620" s="14" t="s">
        <v>32</v>
      </c>
      <c r="AX620" s="14" t="s">
        <v>76</v>
      </c>
      <c r="AY620" s="279" t="s">
        <v>168</v>
      </c>
    </row>
    <row r="621" spans="1:51" s="14" customFormat="1" ht="12">
      <c r="A621" s="14"/>
      <c r="B621" s="269"/>
      <c r="C621" s="270"/>
      <c r="D621" s="260" t="s">
        <v>177</v>
      </c>
      <c r="E621" s="271" t="s">
        <v>1</v>
      </c>
      <c r="F621" s="272" t="s">
        <v>1035</v>
      </c>
      <c r="G621" s="270"/>
      <c r="H621" s="273">
        <v>5.6</v>
      </c>
      <c r="I621" s="274"/>
      <c r="J621" s="270"/>
      <c r="K621" s="270"/>
      <c r="L621" s="275"/>
      <c r="M621" s="276"/>
      <c r="N621" s="277"/>
      <c r="O621" s="277"/>
      <c r="P621" s="277"/>
      <c r="Q621" s="277"/>
      <c r="R621" s="277"/>
      <c r="S621" s="277"/>
      <c r="T621" s="278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79" t="s">
        <v>177</v>
      </c>
      <c r="AU621" s="279" t="s">
        <v>92</v>
      </c>
      <c r="AV621" s="14" t="s">
        <v>92</v>
      </c>
      <c r="AW621" s="14" t="s">
        <v>32</v>
      </c>
      <c r="AX621" s="14" t="s">
        <v>76</v>
      </c>
      <c r="AY621" s="279" t="s">
        <v>168</v>
      </c>
    </row>
    <row r="622" spans="1:51" s="14" customFormat="1" ht="12">
      <c r="A622" s="14"/>
      <c r="B622" s="269"/>
      <c r="C622" s="270"/>
      <c r="D622" s="260" t="s">
        <v>177</v>
      </c>
      <c r="E622" s="271" t="s">
        <v>1</v>
      </c>
      <c r="F622" s="272" t="s">
        <v>1036</v>
      </c>
      <c r="G622" s="270"/>
      <c r="H622" s="273">
        <v>16.38</v>
      </c>
      <c r="I622" s="274"/>
      <c r="J622" s="270"/>
      <c r="K622" s="270"/>
      <c r="L622" s="275"/>
      <c r="M622" s="276"/>
      <c r="N622" s="277"/>
      <c r="O622" s="277"/>
      <c r="P622" s="277"/>
      <c r="Q622" s="277"/>
      <c r="R622" s="277"/>
      <c r="S622" s="277"/>
      <c r="T622" s="278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79" t="s">
        <v>177</v>
      </c>
      <c r="AU622" s="279" t="s">
        <v>92</v>
      </c>
      <c r="AV622" s="14" t="s">
        <v>92</v>
      </c>
      <c r="AW622" s="14" t="s">
        <v>32</v>
      </c>
      <c r="AX622" s="14" t="s">
        <v>76</v>
      </c>
      <c r="AY622" s="279" t="s">
        <v>168</v>
      </c>
    </row>
    <row r="623" spans="1:51" s="14" customFormat="1" ht="12">
      <c r="A623" s="14"/>
      <c r="B623" s="269"/>
      <c r="C623" s="270"/>
      <c r="D623" s="260" t="s">
        <v>177</v>
      </c>
      <c r="E623" s="271" t="s">
        <v>1</v>
      </c>
      <c r="F623" s="272" t="s">
        <v>1037</v>
      </c>
      <c r="G623" s="270"/>
      <c r="H623" s="273">
        <v>25.9</v>
      </c>
      <c r="I623" s="274"/>
      <c r="J623" s="270"/>
      <c r="K623" s="270"/>
      <c r="L623" s="275"/>
      <c r="M623" s="276"/>
      <c r="N623" s="277"/>
      <c r="O623" s="277"/>
      <c r="P623" s="277"/>
      <c r="Q623" s="277"/>
      <c r="R623" s="277"/>
      <c r="S623" s="277"/>
      <c r="T623" s="278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79" t="s">
        <v>177</v>
      </c>
      <c r="AU623" s="279" t="s">
        <v>92</v>
      </c>
      <c r="AV623" s="14" t="s">
        <v>92</v>
      </c>
      <c r="AW623" s="14" t="s">
        <v>32</v>
      </c>
      <c r="AX623" s="14" t="s">
        <v>76</v>
      </c>
      <c r="AY623" s="279" t="s">
        <v>168</v>
      </c>
    </row>
    <row r="624" spans="1:51" s="14" customFormat="1" ht="12">
      <c r="A624" s="14"/>
      <c r="B624" s="269"/>
      <c r="C624" s="270"/>
      <c r="D624" s="260" t="s">
        <v>177</v>
      </c>
      <c r="E624" s="271" t="s">
        <v>1</v>
      </c>
      <c r="F624" s="272" t="s">
        <v>1038</v>
      </c>
      <c r="G624" s="270"/>
      <c r="H624" s="273">
        <v>5.9</v>
      </c>
      <c r="I624" s="274"/>
      <c r="J624" s="270"/>
      <c r="K624" s="270"/>
      <c r="L624" s="275"/>
      <c r="M624" s="276"/>
      <c r="N624" s="277"/>
      <c r="O624" s="277"/>
      <c r="P624" s="277"/>
      <c r="Q624" s="277"/>
      <c r="R624" s="277"/>
      <c r="S624" s="277"/>
      <c r="T624" s="278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79" t="s">
        <v>177</v>
      </c>
      <c r="AU624" s="279" t="s">
        <v>92</v>
      </c>
      <c r="AV624" s="14" t="s">
        <v>92</v>
      </c>
      <c r="AW624" s="14" t="s">
        <v>32</v>
      </c>
      <c r="AX624" s="14" t="s">
        <v>76</v>
      </c>
      <c r="AY624" s="279" t="s">
        <v>168</v>
      </c>
    </row>
    <row r="625" spans="1:51" s="14" customFormat="1" ht="12">
      <c r="A625" s="14"/>
      <c r="B625" s="269"/>
      <c r="C625" s="270"/>
      <c r="D625" s="260" t="s">
        <v>177</v>
      </c>
      <c r="E625" s="271" t="s">
        <v>1</v>
      </c>
      <c r="F625" s="272" t="s">
        <v>1039</v>
      </c>
      <c r="G625" s="270"/>
      <c r="H625" s="273">
        <v>25.34</v>
      </c>
      <c r="I625" s="274"/>
      <c r="J625" s="270"/>
      <c r="K625" s="270"/>
      <c r="L625" s="275"/>
      <c r="M625" s="276"/>
      <c r="N625" s="277"/>
      <c r="O625" s="277"/>
      <c r="P625" s="277"/>
      <c r="Q625" s="277"/>
      <c r="R625" s="277"/>
      <c r="S625" s="277"/>
      <c r="T625" s="278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79" t="s">
        <v>177</v>
      </c>
      <c r="AU625" s="279" t="s">
        <v>92</v>
      </c>
      <c r="AV625" s="14" t="s">
        <v>92</v>
      </c>
      <c r="AW625" s="14" t="s">
        <v>32</v>
      </c>
      <c r="AX625" s="14" t="s">
        <v>76</v>
      </c>
      <c r="AY625" s="279" t="s">
        <v>168</v>
      </c>
    </row>
    <row r="626" spans="1:51" s="14" customFormat="1" ht="12">
      <c r="A626" s="14"/>
      <c r="B626" s="269"/>
      <c r="C626" s="270"/>
      <c r="D626" s="260" t="s">
        <v>177</v>
      </c>
      <c r="E626" s="271" t="s">
        <v>1</v>
      </c>
      <c r="F626" s="272" t="s">
        <v>1040</v>
      </c>
      <c r="G626" s="270"/>
      <c r="H626" s="273">
        <v>6.5</v>
      </c>
      <c r="I626" s="274"/>
      <c r="J626" s="270"/>
      <c r="K626" s="270"/>
      <c r="L626" s="275"/>
      <c r="M626" s="276"/>
      <c r="N626" s="277"/>
      <c r="O626" s="277"/>
      <c r="P626" s="277"/>
      <c r="Q626" s="277"/>
      <c r="R626" s="277"/>
      <c r="S626" s="277"/>
      <c r="T626" s="278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79" t="s">
        <v>177</v>
      </c>
      <c r="AU626" s="279" t="s">
        <v>92</v>
      </c>
      <c r="AV626" s="14" t="s">
        <v>92</v>
      </c>
      <c r="AW626" s="14" t="s">
        <v>32</v>
      </c>
      <c r="AX626" s="14" t="s">
        <v>76</v>
      </c>
      <c r="AY626" s="279" t="s">
        <v>168</v>
      </c>
    </row>
    <row r="627" spans="1:51" s="14" customFormat="1" ht="12">
      <c r="A627" s="14"/>
      <c r="B627" s="269"/>
      <c r="C627" s="270"/>
      <c r="D627" s="260" t="s">
        <v>177</v>
      </c>
      <c r="E627" s="271" t="s">
        <v>1</v>
      </c>
      <c r="F627" s="272" t="s">
        <v>1041</v>
      </c>
      <c r="G627" s="270"/>
      <c r="H627" s="273">
        <v>25.64</v>
      </c>
      <c r="I627" s="274"/>
      <c r="J627" s="270"/>
      <c r="K627" s="270"/>
      <c r="L627" s="275"/>
      <c r="M627" s="276"/>
      <c r="N627" s="277"/>
      <c r="O627" s="277"/>
      <c r="P627" s="277"/>
      <c r="Q627" s="277"/>
      <c r="R627" s="277"/>
      <c r="S627" s="277"/>
      <c r="T627" s="278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79" t="s">
        <v>177</v>
      </c>
      <c r="AU627" s="279" t="s">
        <v>92</v>
      </c>
      <c r="AV627" s="14" t="s">
        <v>92</v>
      </c>
      <c r="AW627" s="14" t="s">
        <v>32</v>
      </c>
      <c r="AX627" s="14" t="s">
        <v>76</v>
      </c>
      <c r="AY627" s="279" t="s">
        <v>168</v>
      </c>
    </row>
    <row r="628" spans="1:51" s="14" customFormat="1" ht="12">
      <c r="A628" s="14"/>
      <c r="B628" s="269"/>
      <c r="C628" s="270"/>
      <c r="D628" s="260" t="s">
        <v>177</v>
      </c>
      <c r="E628" s="271" t="s">
        <v>1</v>
      </c>
      <c r="F628" s="272" t="s">
        <v>1042</v>
      </c>
      <c r="G628" s="270"/>
      <c r="H628" s="273">
        <v>5.8</v>
      </c>
      <c r="I628" s="274"/>
      <c r="J628" s="270"/>
      <c r="K628" s="270"/>
      <c r="L628" s="275"/>
      <c r="M628" s="276"/>
      <c r="N628" s="277"/>
      <c r="O628" s="277"/>
      <c r="P628" s="277"/>
      <c r="Q628" s="277"/>
      <c r="R628" s="277"/>
      <c r="S628" s="277"/>
      <c r="T628" s="278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79" t="s">
        <v>177</v>
      </c>
      <c r="AU628" s="279" t="s">
        <v>92</v>
      </c>
      <c r="AV628" s="14" t="s">
        <v>92</v>
      </c>
      <c r="AW628" s="14" t="s">
        <v>32</v>
      </c>
      <c r="AX628" s="14" t="s">
        <v>76</v>
      </c>
      <c r="AY628" s="279" t="s">
        <v>168</v>
      </c>
    </row>
    <row r="629" spans="1:51" s="14" customFormat="1" ht="12">
      <c r="A629" s="14"/>
      <c r="B629" s="269"/>
      <c r="C629" s="270"/>
      <c r="D629" s="260" t="s">
        <v>177</v>
      </c>
      <c r="E629" s="271" t="s">
        <v>1</v>
      </c>
      <c r="F629" s="272" t="s">
        <v>1043</v>
      </c>
      <c r="G629" s="270"/>
      <c r="H629" s="273">
        <v>27.34</v>
      </c>
      <c r="I629" s="274"/>
      <c r="J629" s="270"/>
      <c r="K629" s="270"/>
      <c r="L629" s="275"/>
      <c r="M629" s="276"/>
      <c r="N629" s="277"/>
      <c r="O629" s="277"/>
      <c r="P629" s="277"/>
      <c r="Q629" s="277"/>
      <c r="R629" s="277"/>
      <c r="S629" s="277"/>
      <c r="T629" s="278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79" t="s">
        <v>177</v>
      </c>
      <c r="AU629" s="279" t="s">
        <v>92</v>
      </c>
      <c r="AV629" s="14" t="s">
        <v>92</v>
      </c>
      <c r="AW629" s="14" t="s">
        <v>32</v>
      </c>
      <c r="AX629" s="14" t="s">
        <v>76</v>
      </c>
      <c r="AY629" s="279" t="s">
        <v>168</v>
      </c>
    </row>
    <row r="630" spans="1:51" s="14" customFormat="1" ht="12">
      <c r="A630" s="14"/>
      <c r="B630" s="269"/>
      <c r="C630" s="270"/>
      <c r="D630" s="260" t="s">
        <v>177</v>
      </c>
      <c r="E630" s="271" t="s">
        <v>1</v>
      </c>
      <c r="F630" s="272" t="s">
        <v>1044</v>
      </c>
      <c r="G630" s="270"/>
      <c r="H630" s="273">
        <v>5.8</v>
      </c>
      <c r="I630" s="274"/>
      <c r="J630" s="270"/>
      <c r="K630" s="270"/>
      <c r="L630" s="275"/>
      <c r="M630" s="276"/>
      <c r="N630" s="277"/>
      <c r="O630" s="277"/>
      <c r="P630" s="277"/>
      <c r="Q630" s="277"/>
      <c r="R630" s="277"/>
      <c r="S630" s="277"/>
      <c r="T630" s="278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79" t="s">
        <v>177</v>
      </c>
      <c r="AU630" s="279" t="s">
        <v>92</v>
      </c>
      <c r="AV630" s="14" t="s">
        <v>92</v>
      </c>
      <c r="AW630" s="14" t="s">
        <v>32</v>
      </c>
      <c r="AX630" s="14" t="s">
        <v>76</v>
      </c>
      <c r="AY630" s="279" t="s">
        <v>168</v>
      </c>
    </row>
    <row r="631" spans="1:51" s="15" customFormat="1" ht="12">
      <c r="A631" s="15"/>
      <c r="B631" s="280"/>
      <c r="C631" s="281"/>
      <c r="D631" s="260" t="s">
        <v>177</v>
      </c>
      <c r="E631" s="282" t="s">
        <v>1</v>
      </c>
      <c r="F631" s="283" t="s">
        <v>210</v>
      </c>
      <c r="G631" s="281"/>
      <c r="H631" s="284">
        <v>301.06</v>
      </c>
      <c r="I631" s="285"/>
      <c r="J631" s="281"/>
      <c r="K631" s="281"/>
      <c r="L631" s="286"/>
      <c r="M631" s="287"/>
      <c r="N631" s="288"/>
      <c r="O631" s="288"/>
      <c r="P631" s="288"/>
      <c r="Q631" s="288"/>
      <c r="R631" s="288"/>
      <c r="S631" s="288"/>
      <c r="T631" s="289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T631" s="290" t="s">
        <v>177</v>
      </c>
      <c r="AU631" s="290" t="s">
        <v>92</v>
      </c>
      <c r="AV631" s="15" t="s">
        <v>175</v>
      </c>
      <c r="AW631" s="15" t="s">
        <v>32</v>
      </c>
      <c r="AX631" s="15" t="s">
        <v>84</v>
      </c>
      <c r="AY631" s="290" t="s">
        <v>168</v>
      </c>
    </row>
    <row r="632" spans="1:65" s="2" customFormat="1" ht="21.75" customHeight="1">
      <c r="A632" s="39"/>
      <c r="B632" s="40"/>
      <c r="C632" s="245" t="s">
        <v>552</v>
      </c>
      <c r="D632" s="245" t="s">
        <v>170</v>
      </c>
      <c r="E632" s="246" t="s">
        <v>1201</v>
      </c>
      <c r="F632" s="247" t="s">
        <v>1202</v>
      </c>
      <c r="G632" s="248" t="s">
        <v>585</v>
      </c>
      <c r="H632" s="312"/>
      <c r="I632" s="250"/>
      <c r="J632" s="251">
        <f>ROUND(I632*H632,2)</f>
        <v>0</v>
      </c>
      <c r="K632" s="247" t="s">
        <v>174</v>
      </c>
      <c r="L632" s="45"/>
      <c r="M632" s="252" t="s">
        <v>1</v>
      </c>
      <c r="N632" s="253" t="s">
        <v>42</v>
      </c>
      <c r="O632" s="92"/>
      <c r="P632" s="254">
        <f>O632*H632</f>
        <v>0</v>
      </c>
      <c r="Q632" s="254">
        <v>0</v>
      </c>
      <c r="R632" s="254">
        <f>Q632*H632</f>
        <v>0</v>
      </c>
      <c r="S632" s="254">
        <v>0</v>
      </c>
      <c r="T632" s="255">
        <f>S632*H632</f>
        <v>0</v>
      </c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R632" s="256" t="s">
        <v>266</v>
      </c>
      <c r="AT632" s="256" t="s">
        <v>170</v>
      </c>
      <c r="AU632" s="256" t="s">
        <v>92</v>
      </c>
      <c r="AY632" s="18" t="s">
        <v>168</v>
      </c>
      <c r="BE632" s="257">
        <f>IF(N632="základní",J632,0)</f>
        <v>0</v>
      </c>
      <c r="BF632" s="257">
        <f>IF(N632="snížená",J632,0)</f>
        <v>0</v>
      </c>
      <c r="BG632" s="257">
        <f>IF(N632="zákl. přenesená",J632,0)</f>
        <v>0</v>
      </c>
      <c r="BH632" s="257">
        <f>IF(N632="sníž. přenesená",J632,0)</f>
        <v>0</v>
      </c>
      <c r="BI632" s="257">
        <f>IF(N632="nulová",J632,0)</f>
        <v>0</v>
      </c>
      <c r="BJ632" s="18" t="s">
        <v>92</v>
      </c>
      <c r="BK632" s="257">
        <f>ROUND(I632*H632,2)</f>
        <v>0</v>
      </c>
      <c r="BL632" s="18" t="s">
        <v>266</v>
      </c>
      <c r="BM632" s="256" t="s">
        <v>1203</v>
      </c>
    </row>
    <row r="633" spans="1:63" s="12" customFormat="1" ht="22.8" customHeight="1">
      <c r="A633" s="12"/>
      <c r="B633" s="229"/>
      <c r="C633" s="230"/>
      <c r="D633" s="231" t="s">
        <v>75</v>
      </c>
      <c r="E633" s="243" t="s">
        <v>1204</v>
      </c>
      <c r="F633" s="243" t="s">
        <v>1205</v>
      </c>
      <c r="G633" s="230"/>
      <c r="H633" s="230"/>
      <c r="I633" s="233"/>
      <c r="J633" s="244">
        <f>BK633</f>
        <v>0</v>
      </c>
      <c r="K633" s="230"/>
      <c r="L633" s="235"/>
      <c r="M633" s="236"/>
      <c r="N633" s="237"/>
      <c r="O633" s="237"/>
      <c r="P633" s="238">
        <f>SUM(P634:P671)</f>
        <v>0</v>
      </c>
      <c r="Q633" s="237"/>
      <c r="R633" s="238">
        <f>SUM(R634:R671)</f>
        <v>0.2563528</v>
      </c>
      <c r="S633" s="237"/>
      <c r="T633" s="239">
        <f>SUM(T634:T671)</f>
        <v>0</v>
      </c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R633" s="240" t="s">
        <v>92</v>
      </c>
      <c r="AT633" s="241" t="s">
        <v>75</v>
      </c>
      <c r="AU633" s="241" t="s">
        <v>84</v>
      </c>
      <c r="AY633" s="240" t="s">
        <v>168</v>
      </c>
      <c r="BK633" s="242">
        <f>SUM(BK634:BK671)</f>
        <v>0</v>
      </c>
    </row>
    <row r="634" spans="1:65" s="2" customFormat="1" ht="21.75" customHeight="1">
      <c r="A634" s="39"/>
      <c r="B634" s="40"/>
      <c r="C634" s="245" t="s">
        <v>558</v>
      </c>
      <c r="D634" s="245" t="s">
        <v>170</v>
      </c>
      <c r="E634" s="246" t="s">
        <v>1206</v>
      </c>
      <c r="F634" s="247" t="s">
        <v>1207</v>
      </c>
      <c r="G634" s="248" t="s">
        <v>173</v>
      </c>
      <c r="H634" s="249">
        <v>582.62</v>
      </c>
      <c r="I634" s="250"/>
      <c r="J634" s="251">
        <f>ROUND(I634*H634,2)</f>
        <v>0</v>
      </c>
      <c r="K634" s="247" t="s">
        <v>174</v>
      </c>
      <c r="L634" s="45"/>
      <c r="M634" s="252" t="s">
        <v>1</v>
      </c>
      <c r="N634" s="253" t="s">
        <v>42</v>
      </c>
      <c r="O634" s="92"/>
      <c r="P634" s="254">
        <f>O634*H634</f>
        <v>0</v>
      </c>
      <c r="Q634" s="254">
        <v>0</v>
      </c>
      <c r="R634" s="254">
        <f>Q634*H634</f>
        <v>0</v>
      </c>
      <c r="S634" s="254">
        <v>0</v>
      </c>
      <c r="T634" s="255">
        <f>S634*H634</f>
        <v>0</v>
      </c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R634" s="256" t="s">
        <v>266</v>
      </c>
      <c r="AT634" s="256" t="s">
        <v>170</v>
      </c>
      <c r="AU634" s="256" t="s">
        <v>92</v>
      </c>
      <c r="AY634" s="18" t="s">
        <v>168</v>
      </c>
      <c r="BE634" s="257">
        <f>IF(N634="základní",J634,0)</f>
        <v>0</v>
      </c>
      <c r="BF634" s="257">
        <f>IF(N634="snížená",J634,0)</f>
        <v>0</v>
      </c>
      <c r="BG634" s="257">
        <f>IF(N634="zákl. přenesená",J634,0)</f>
        <v>0</v>
      </c>
      <c r="BH634" s="257">
        <f>IF(N634="sníž. přenesená",J634,0)</f>
        <v>0</v>
      </c>
      <c r="BI634" s="257">
        <f>IF(N634="nulová",J634,0)</f>
        <v>0</v>
      </c>
      <c r="BJ634" s="18" t="s">
        <v>92</v>
      </c>
      <c r="BK634" s="257">
        <f>ROUND(I634*H634,2)</f>
        <v>0</v>
      </c>
      <c r="BL634" s="18" t="s">
        <v>266</v>
      </c>
      <c r="BM634" s="256" t="s">
        <v>1208</v>
      </c>
    </row>
    <row r="635" spans="1:51" s="14" customFormat="1" ht="12">
      <c r="A635" s="14"/>
      <c r="B635" s="269"/>
      <c r="C635" s="270"/>
      <c r="D635" s="260" t="s">
        <v>177</v>
      </c>
      <c r="E635" s="271" t="s">
        <v>1</v>
      </c>
      <c r="F635" s="272" t="s">
        <v>874</v>
      </c>
      <c r="G635" s="270"/>
      <c r="H635" s="273">
        <v>21.37</v>
      </c>
      <c r="I635" s="274"/>
      <c r="J635" s="270"/>
      <c r="K635" s="270"/>
      <c r="L635" s="275"/>
      <c r="M635" s="276"/>
      <c r="N635" s="277"/>
      <c r="O635" s="277"/>
      <c r="P635" s="277"/>
      <c r="Q635" s="277"/>
      <c r="R635" s="277"/>
      <c r="S635" s="277"/>
      <c r="T635" s="278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79" t="s">
        <v>177</v>
      </c>
      <c r="AU635" s="279" t="s">
        <v>92</v>
      </c>
      <c r="AV635" s="14" t="s">
        <v>92</v>
      </c>
      <c r="AW635" s="14" t="s">
        <v>32</v>
      </c>
      <c r="AX635" s="14" t="s">
        <v>76</v>
      </c>
      <c r="AY635" s="279" t="s">
        <v>168</v>
      </c>
    </row>
    <row r="636" spans="1:51" s="14" customFormat="1" ht="12">
      <c r="A636" s="14"/>
      <c r="B636" s="269"/>
      <c r="C636" s="270"/>
      <c r="D636" s="260" t="s">
        <v>177</v>
      </c>
      <c r="E636" s="271" t="s">
        <v>1</v>
      </c>
      <c r="F636" s="272" t="s">
        <v>875</v>
      </c>
      <c r="G636" s="270"/>
      <c r="H636" s="273">
        <v>28.5</v>
      </c>
      <c r="I636" s="274"/>
      <c r="J636" s="270"/>
      <c r="K636" s="270"/>
      <c r="L636" s="275"/>
      <c r="M636" s="276"/>
      <c r="N636" s="277"/>
      <c r="O636" s="277"/>
      <c r="P636" s="277"/>
      <c r="Q636" s="277"/>
      <c r="R636" s="277"/>
      <c r="S636" s="277"/>
      <c r="T636" s="278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79" t="s">
        <v>177</v>
      </c>
      <c r="AU636" s="279" t="s">
        <v>92</v>
      </c>
      <c r="AV636" s="14" t="s">
        <v>92</v>
      </c>
      <c r="AW636" s="14" t="s">
        <v>32</v>
      </c>
      <c r="AX636" s="14" t="s">
        <v>76</v>
      </c>
      <c r="AY636" s="279" t="s">
        <v>168</v>
      </c>
    </row>
    <row r="637" spans="1:51" s="14" customFormat="1" ht="12">
      <c r="A637" s="14"/>
      <c r="B637" s="269"/>
      <c r="C637" s="270"/>
      <c r="D637" s="260" t="s">
        <v>177</v>
      </c>
      <c r="E637" s="271" t="s">
        <v>1</v>
      </c>
      <c r="F637" s="272" t="s">
        <v>876</v>
      </c>
      <c r="G637" s="270"/>
      <c r="H637" s="273">
        <v>17.2</v>
      </c>
      <c r="I637" s="274"/>
      <c r="J637" s="270"/>
      <c r="K637" s="270"/>
      <c r="L637" s="275"/>
      <c r="M637" s="276"/>
      <c r="N637" s="277"/>
      <c r="O637" s="277"/>
      <c r="P637" s="277"/>
      <c r="Q637" s="277"/>
      <c r="R637" s="277"/>
      <c r="S637" s="277"/>
      <c r="T637" s="278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79" t="s">
        <v>177</v>
      </c>
      <c r="AU637" s="279" t="s">
        <v>92</v>
      </c>
      <c r="AV637" s="14" t="s">
        <v>92</v>
      </c>
      <c r="AW637" s="14" t="s">
        <v>32</v>
      </c>
      <c r="AX637" s="14" t="s">
        <v>76</v>
      </c>
      <c r="AY637" s="279" t="s">
        <v>168</v>
      </c>
    </row>
    <row r="638" spans="1:51" s="14" customFormat="1" ht="12">
      <c r="A638" s="14"/>
      <c r="B638" s="269"/>
      <c r="C638" s="270"/>
      <c r="D638" s="260" t="s">
        <v>177</v>
      </c>
      <c r="E638" s="271" t="s">
        <v>1</v>
      </c>
      <c r="F638" s="272" t="s">
        <v>877</v>
      </c>
      <c r="G638" s="270"/>
      <c r="H638" s="273">
        <v>2.77</v>
      </c>
      <c r="I638" s="274"/>
      <c r="J638" s="270"/>
      <c r="K638" s="270"/>
      <c r="L638" s="275"/>
      <c r="M638" s="276"/>
      <c r="N638" s="277"/>
      <c r="O638" s="277"/>
      <c r="P638" s="277"/>
      <c r="Q638" s="277"/>
      <c r="R638" s="277"/>
      <c r="S638" s="277"/>
      <c r="T638" s="278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79" t="s">
        <v>177</v>
      </c>
      <c r="AU638" s="279" t="s">
        <v>92</v>
      </c>
      <c r="AV638" s="14" t="s">
        <v>92</v>
      </c>
      <c r="AW638" s="14" t="s">
        <v>32</v>
      </c>
      <c r="AX638" s="14" t="s">
        <v>76</v>
      </c>
      <c r="AY638" s="279" t="s">
        <v>168</v>
      </c>
    </row>
    <row r="639" spans="1:51" s="14" customFormat="1" ht="12">
      <c r="A639" s="14"/>
      <c r="B639" s="269"/>
      <c r="C639" s="270"/>
      <c r="D639" s="260" t="s">
        <v>177</v>
      </c>
      <c r="E639" s="271" t="s">
        <v>1</v>
      </c>
      <c r="F639" s="272" t="s">
        <v>878</v>
      </c>
      <c r="G639" s="270"/>
      <c r="H639" s="273">
        <v>19.73</v>
      </c>
      <c r="I639" s="274"/>
      <c r="J639" s="270"/>
      <c r="K639" s="270"/>
      <c r="L639" s="275"/>
      <c r="M639" s="276"/>
      <c r="N639" s="277"/>
      <c r="O639" s="277"/>
      <c r="P639" s="277"/>
      <c r="Q639" s="277"/>
      <c r="R639" s="277"/>
      <c r="S639" s="277"/>
      <c r="T639" s="278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79" t="s">
        <v>177</v>
      </c>
      <c r="AU639" s="279" t="s">
        <v>92</v>
      </c>
      <c r="AV639" s="14" t="s">
        <v>92</v>
      </c>
      <c r="AW639" s="14" t="s">
        <v>32</v>
      </c>
      <c r="AX639" s="14" t="s">
        <v>76</v>
      </c>
      <c r="AY639" s="279" t="s">
        <v>168</v>
      </c>
    </row>
    <row r="640" spans="1:51" s="14" customFormat="1" ht="12">
      <c r="A640" s="14"/>
      <c r="B640" s="269"/>
      <c r="C640" s="270"/>
      <c r="D640" s="260" t="s">
        <v>177</v>
      </c>
      <c r="E640" s="271" t="s">
        <v>1</v>
      </c>
      <c r="F640" s="272" t="s">
        <v>879</v>
      </c>
      <c r="G640" s="270"/>
      <c r="H640" s="273">
        <v>3</v>
      </c>
      <c r="I640" s="274"/>
      <c r="J640" s="270"/>
      <c r="K640" s="270"/>
      <c r="L640" s="275"/>
      <c r="M640" s="276"/>
      <c r="N640" s="277"/>
      <c r="O640" s="277"/>
      <c r="P640" s="277"/>
      <c r="Q640" s="277"/>
      <c r="R640" s="277"/>
      <c r="S640" s="277"/>
      <c r="T640" s="278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79" t="s">
        <v>177</v>
      </c>
      <c r="AU640" s="279" t="s">
        <v>92</v>
      </c>
      <c r="AV640" s="14" t="s">
        <v>92</v>
      </c>
      <c r="AW640" s="14" t="s">
        <v>32</v>
      </c>
      <c r="AX640" s="14" t="s">
        <v>76</v>
      </c>
      <c r="AY640" s="279" t="s">
        <v>168</v>
      </c>
    </row>
    <row r="641" spans="1:51" s="14" customFormat="1" ht="12">
      <c r="A641" s="14"/>
      <c r="B641" s="269"/>
      <c r="C641" s="270"/>
      <c r="D641" s="260" t="s">
        <v>177</v>
      </c>
      <c r="E641" s="271" t="s">
        <v>1</v>
      </c>
      <c r="F641" s="272" t="s">
        <v>880</v>
      </c>
      <c r="G641" s="270"/>
      <c r="H641" s="273">
        <v>27.17</v>
      </c>
      <c r="I641" s="274"/>
      <c r="J641" s="270"/>
      <c r="K641" s="270"/>
      <c r="L641" s="275"/>
      <c r="M641" s="276"/>
      <c r="N641" s="277"/>
      <c r="O641" s="277"/>
      <c r="P641" s="277"/>
      <c r="Q641" s="277"/>
      <c r="R641" s="277"/>
      <c r="S641" s="277"/>
      <c r="T641" s="278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79" t="s">
        <v>177</v>
      </c>
      <c r="AU641" s="279" t="s">
        <v>92</v>
      </c>
      <c r="AV641" s="14" t="s">
        <v>92</v>
      </c>
      <c r="AW641" s="14" t="s">
        <v>32</v>
      </c>
      <c r="AX641" s="14" t="s">
        <v>76</v>
      </c>
      <c r="AY641" s="279" t="s">
        <v>168</v>
      </c>
    </row>
    <row r="642" spans="1:51" s="14" customFormat="1" ht="12">
      <c r="A642" s="14"/>
      <c r="B642" s="269"/>
      <c r="C642" s="270"/>
      <c r="D642" s="260" t="s">
        <v>177</v>
      </c>
      <c r="E642" s="271" t="s">
        <v>1</v>
      </c>
      <c r="F642" s="272" t="s">
        <v>881</v>
      </c>
      <c r="G642" s="270"/>
      <c r="H642" s="273">
        <v>17.38</v>
      </c>
      <c r="I642" s="274"/>
      <c r="J642" s="270"/>
      <c r="K642" s="270"/>
      <c r="L642" s="275"/>
      <c r="M642" s="276"/>
      <c r="N642" s="277"/>
      <c r="O642" s="277"/>
      <c r="P642" s="277"/>
      <c r="Q642" s="277"/>
      <c r="R642" s="277"/>
      <c r="S642" s="277"/>
      <c r="T642" s="278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79" t="s">
        <v>177</v>
      </c>
      <c r="AU642" s="279" t="s">
        <v>92</v>
      </c>
      <c r="AV642" s="14" t="s">
        <v>92</v>
      </c>
      <c r="AW642" s="14" t="s">
        <v>32</v>
      </c>
      <c r="AX642" s="14" t="s">
        <v>76</v>
      </c>
      <c r="AY642" s="279" t="s">
        <v>168</v>
      </c>
    </row>
    <row r="643" spans="1:51" s="14" customFormat="1" ht="12">
      <c r="A643" s="14"/>
      <c r="B643" s="269"/>
      <c r="C643" s="270"/>
      <c r="D643" s="260" t="s">
        <v>177</v>
      </c>
      <c r="E643" s="271" t="s">
        <v>1</v>
      </c>
      <c r="F643" s="272" t="s">
        <v>882</v>
      </c>
      <c r="G643" s="270"/>
      <c r="H643" s="273">
        <v>3.8</v>
      </c>
      <c r="I643" s="274"/>
      <c r="J643" s="270"/>
      <c r="K643" s="270"/>
      <c r="L643" s="275"/>
      <c r="M643" s="276"/>
      <c r="N643" s="277"/>
      <c r="O643" s="277"/>
      <c r="P643" s="277"/>
      <c r="Q643" s="277"/>
      <c r="R643" s="277"/>
      <c r="S643" s="277"/>
      <c r="T643" s="278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79" t="s">
        <v>177</v>
      </c>
      <c r="AU643" s="279" t="s">
        <v>92</v>
      </c>
      <c r="AV643" s="14" t="s">
        <v>92</v>
      </c>
      <c r="AW643" s="14" t="s">
        <v>32</v>
      </c>
      <c r="AX643" s="14" t="s">
        <v>76</v>
      </c>
      <c r="AY643" s="279" t="s">
        <v>168</v>
      </c>
    </row>
    <row r="644" spans="1:51" s="14" customFormat="1" ht="12">
      <c r="A644" s="14"/>
      <c r="B644" s="269"/>
      <c r="C644" s="270"/>
      <c r="D644" s="260" t="s">
        <v>177</v>
      </c>
      <c r="E644" s="271" t="s">
        <v>1</v>
      </c>
      <c r="F644" s="272" t="s">
        <v>883</v>
      </c>
      <c r="G644" s="270"/>
      <c r="H644" s="273">
        <v>24.89</v>
      </c>
      <c r="I644" s="274"/>
      <c r="J644" s="270"/>
      <c r="K644" s="270"/>
      <c r="L644" s="275"/>
      <c r="M644" s="276"/>
      <c r="N644" s="277"/>
      <c r="O644" s="277"/>
      <c r="P644" s="277"/>
      <c r="Q644" s="277"/>
      <c r="R644" s="277"/>
      <c r="S644" s="277"/>
      <c r="T644" s="278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79" t="s">
        <v>177</v>
      </c>
      <c r="AU644" s="279" t="s">
        <v>92</v>
      </c>
      <c r="AV644" s="14" t="s">
        <v>92</v>
      </c>
      <c r="AW644" s="14" t="s">
        <v>32</v>
      </c>
      <c r="AX644" s="14" t="s">
        <v>76</v>
      </c>
      <c r="AY644" s="279" t="s">
        <v>168</v>
      </c>
    </row>
    <row r="645" spans="1:51" s="14" customFormat="1" ht="12">
      <c r="A645" s="14"/>
      <c r="B645" s="269"/>
      <c r="C645" s="270"/>
      <c r="D645" s="260" t="s">
        <v>177</v>
      </c>
      <c r="E645" s="271" t="s">
        <v>1</v>
      </c>
      <c r="F645" s="272" t="s">
        <v>884</v>
      </c>
      <c r="G645" s="270"/>
      <c r="H645" s="273">
        <v>2.85</v>
      </c>
      <c r="I645" s="274"/>
      <c r="J645" s="270"/>
      <c r="K645" s="270"/>
      <c r="L645" s="275"/>
      <c r="M645" s="276"/>
      <c r="N645" s="277"/>
      <c r="O645" s="277"/>
      <c r="P645" s="277"/>
      <c r="Q645" s="277"/>
      <c r="R645" s="277"/>
      <c r="S645" s="277"/>
      <c r="T645" s="278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79" t="s">
        <v>177</v>
      </c>
      <c r="AU645" s="279" t="s">
        <v>92</v>
      </c>
      <c r="AV645" s="14" t="s">
        <v>92</v>
      </c>
      <c r="AW645" s="14" t="s">
        <v>32</v>
      </c>
      <c r="AX645" s="14" t="s">
        <v>76</v>
      </c>
      <c r="AY645" s="279" t="s">
        <v>168</v>
      </c>
    </row>
    <row r="646" spans="1:51" s="14" customFormat="1" ht="12">
      <c r="A646" s="14"/>
      <c r="B646" s="269"/>
      <c r="C646" s="270"/>
      <c r="D646" s="260" t="s">
        <v>177</v>
      </c>
      <c r="E646" s="271" t="s">
        <v>1</v>
      </c>
      <c r="F646" s="272" t="s">
        <v>886</v>
      </c>
      <c r="G646" s="270"/>
      <c r="H646" s="273">
        <v>22.23</v>
      </c>
      <c r="I646" s="274"/>
      <c r="J646" s="270"/>
      <c r="K646" s="270"/>
      <c r="L646" s="275"/>
      <c r="M646" s="276"/>
      <c r="N646" s="277"/>
      <c r="O646" s="277"/>
      <c r="P646" s="277"/>
      <c r="Q646" s="277"/>
      <c r="R646" s="277"/>
      <c r="S646" s="277"/>
      <c r="T646" s="278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79" t="s">
        <v>177</v>
      </c>
      <c r="AU646" s="279" t="s">
        <v>92</v>
      </c>
      <c r="AV646" s="14" t="s">
        <v>92</v>
      </c>
      <c r="AW646" s="14" t="s">
        <v>32</v>
      </c>
      <c r="AX646" s="14" t="s">
        <v>76</v>
      </c>
      <c r="AY646" s="279" t="s">
        <v>168</v>
      </c>
    </row>
    <row r="647" spans="1:51" s="14" customFormat="1" ht="12">
      <c r="A647" s="14"/>
      <c r="B647" s="269"/>
      <c r="C647" s="270"/>
      <c r="D647" s="260" t="s">
        <v>177</v>
      </c>
      <c r="E647" s="271" t="s">
        <v>1</v>
      </c>
      <c r="F647" s="272" t="s">
        <v>887</v>
      </c>
      <c r="G647" s="270"/>
      <c r="H647" s="273">
        <v>30.81</v>
      </c>
      <c r="I647" s="274"/>
      <c r="J647" s="270"/>
      <c r="K647" s="270"/>
      <c r="L647" s="275"/>
      <c r="M647" s="276"/>
      <c r="N647" s="277"/>
      <c r="O647" s="277"/>
      <c r="P647" s="277"/>
      <c r="Q647" s="277"/>
      <c r="R647" s="277"/>
      <c r="S647" s="277"/>
      <c r="T647" s="278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79" t="s">
        <v>177</v>
      </c>
      <c r="AU647" s="279" t="s">
        <v>92</v>
      </c>
      <c r="AV647" s="14" t="s">
        <v>92</v>
      </c>
      <c r="AW647" s="14" t="s">
        <v>32</v>
      </c>
      <c r="AX647" s="14" t="s">
        <v>76</v>
      </c>
      <c r="AY647" s="279" t="s">
        <v>168</v>
      </c>
    </row>
    <row r="648" spans="1:51" s="14" customFormat="1" ht="12">
      <c r="A648" s="14"/>
      <c r="B648" s="269"/>
      <c r="C648" s="270"/>
      <c r="D648" s="260" t="s">
        <v>177</v>
      </c>
      <c r="E648" s="271" t="s">
        <v>1</v>
      </c>
      <c r="F648" s="272" t="s">
        <v>888</v>
      </c>
      <c r="G648" s="270"/>
      <c r="H648" s="273">
        <v>16.06</v>
      </c>
      <c r="I648" s="274"/>
      <c r="J648" s="270"/>
      <c r="K648" s="270"/>
      <c r="L648" s="275"/>
      <c r="M648" s="276"/>
      <c r="N648" s="277"/>
      <c r="O648" s="277"/>
      <c r="P648" s="277"/>
      <c r="Q648" s="277"/>
      <c r="R648" s="277"/>
      <c r="S648" s="277"/>
      <c r="T648" s="278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79" t="s">
        <v>177</v>
      </c>
      <c r="AU648" s="279" t="s">
        <v>92</v>
      </c>
      <c r="AV648" s="14" t="s">
        <v>92</v>
      </c>
      <c r="AW648" s="14" t="s">
        <v>32</v>
      </c>
      <c r="AX648" s="14" t="s">
        <v>76</v>
      </c>
      <c r="AY648" s="279" t="s">
        <v>168</v>
      </c>
    </row>
    <row r="649" spans="1:51" s="14" customFormat="1" ht="12">
      <c r="A649" s="14"/>
      <c r="B649" s="269"/>
      <c r="C649" s="270"/>
      <c r="D649" s="260" t="s">
        <v>177</v>
      </c>
      <c r="E649" s="271" t="s">
        <v>1</v>
      </c>
      <c r="F649" s="272" t="s">
        <v>889</v>
      </c>
      <c r="G649" s="270"/>
      <c r="H649" s="273">
        <v>3.04</v>
      </c>
      <c r="I649" s="274"/>
      <c r="J649" s="270"/>
      <c r="K649" s="270"/>
      <c r="L649" s="275"/>
      <c r="M649" s="276"/>
      <c r="N649" s="277"/>
      <c r="O649" s="277"/>
      <c r="P649" s="277"/>
      <c r="Q649" s="277"/>
      <c r="R649" s="277"/>
      <c r="S649" s="277"/>
      <c r="T649" s="278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79" t="s">
        <v>177</v>
      </c>
      <c r="AU649" s="279" t="s">
        <v>92</v>
      </c>
      <c r="AV649" s="14" t="s">
        <v>92</v>
      </c>
      <c r="AW649" s="14" t="s">
        <v>32</v>
      </c>
      <c r="AX649" s="14" t="s">
        <v>76</v>
      </c>
      <c r="AY649" s="279" t="s">
        <v>168</v>
      </c>
    </row>
    <row r="650" spans="1:51" s="14" customFormat="1" ht="12">
      <c r="A650" s="14"/>
      <c r="B650" s="269"/>
      <c r="C650" s="270"/>
      <c r="D650" s="260" t="s">
        <v>177</v>
      </c>
      <c r="E650" s="271" t="s">
        <v>1</v>
      </c>
      <c r="F650" s="272" t="s">
        <v>890</v>
      </c>
      <c r="G650" s="270"/>
      <c r="H650" s="273">
        <v>20.73</v>
      </c>
      <c r="I650" s="274"/>
      <c r="J650" s="270"/>
      <c r="K650" s="270"/>
      <c r="L650" s="275"/>
      <c r="M650" s="276"/>
      <c r="N650" s="277"/>
      <c r="O650" s="277"/>
      <c r="P650" s="277"/>
      <c r="Q650" s="277"/>
      <c r="R650" s="277"/>
      <c r="S650" s="277"/>
      <c r="T650" s="278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79" t="s">
        <v>177</v>
      </c>
      <c r="AU650" s="279" t="s">
        <v>92</v>
      </c>
      <c r="AV650" s="14" t="s">
        <v>92</v>
      </c>
      <c r="AW650" s="14" t="s">
        <v>32</v>
      </c>
      <c r="AX650" s="14" t="s">
        <v>76</v>
      </c>
      <c r="AY650" s="279" t="s">
        <v>168</v>
      </c>
    </row>
    <row r="651" spans="1:51" s="14" customFormat="1" ht="12">
      <c r="A651" s="14"/>
      <c r="B651" s="269"/>
      <c r="C651" s="270"/>
      <c r="D651" s="260" t="s">
        <v>177</v>
      </c>
      <c r="E651" s="271" t="s">
        <v>1</v>
      </c>
      <c r="F651" s="272" t="s">
        <v>891</v>
      </c>
      <c r="G651" s="270"/>
      <c r="H651" s="273">
        <v>2.76</v>
      </c>
      <c r="I651" s="274"/>
      <c r="J651" s="270"/>
      <c r="K651" s="270"/>
      <c r="L651" s="275"/>
      <c r="M651" s="276"/>
      <c r="N651" s="277"/>
      <c r="O651" s="277"/>
      <c r="P651" s="277"/>
      <c r="Q651" s="277"/>
      <c r="R651" s="277"/>
      <c r="S651" s="277"/>
      <c r="T651" s="278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79" t="s">
        <v>177</v>
      </c>
      <c r="AU651" s="279" t="s">
        <v>92</v>
      </c>
      <c r="AV651" s="14" t="s">
        <v>92</v>
      </c>
      <c r="AW651" s="14" t="s">
        <v>32</v>
      </c>
      <c r="AX651" s="14" t="s">
        <v>76</v>
      </c>
      <c r="AY651" s="279" t="s">
        <v>168</v>
      </c>
    </row>
    <row r="652" spans="1:51" s="14" customFormat="1" ht="12">
      <c r="A652" s="14"/>
      <c r="B652" s="269"/>
      <c r="C652" s="270"/>
      <c r="D652" s="260" t="s">
        <v>177</v>
      </c>
      <c r="E652" s="271" t="s">
        <v>1</v>
      </c>
      <c r="F652" s="272" t="s">
        <v>892</v>
      </c>
      <c r="G652" s="270"/>
      <c r="H652" s="273">
        <v>28.78</v>
      </c>
      <c r="I652" s="274"/>
      <c r="J652" s="270"/>
      <c r="K652" s="270"/>
      <c r="L652" s="275"/>
      <c r="M652" s="276"/>
      <c r="N652" s="277"/>
      <c r="O652" s="277"/>
      <c r="P652" s="277"/>
      <c r="Q652" s="277"/>
      <c r="R652" s="277"/>
      <c r="S652" s="277"/>
      <c r="T652" s="278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79" t="s">
        <v>177</v>
      </c>
      <c r="AU652" s="279" t="s">
        <v>92</v>
      </c>
      <c r="AV652" s="14" t="s">
        <v>92</v>
      </c>
      <c r="AW652" s="14" t="s">
        <v>32</v>
      </c>
      <c r="AX652" s="14" t="s">
        <v>76</v>
      </c>
      <c r="AY652" s="279" t="s">
        <v>168</v>
      </c>
    </row>
    <row r="653" spans="1:51" s="14" customFormat="1" ht="12">
      <c r="A653" s="14"/>
      <c r="B653" s="269"/>
      <c r="C653" s="270"/>
      <c r="D653" s="260" t="s">
        <v>177</v>
      </c>
      <c r="E653" s="271" t="s">
        <v>1</v>
      </c>
      <c r="F653" s="272" t="s">
        <v>893</v>
      </c>
      <c r="G653" s="270"/>
      <c r="H653" s="273">
        <v>17.57</v>
      </c>
      <c r="I653" s="274"/>
      <c r="J653" s="270"/>
      <c r="K653" s="270"/>
      <c r="L653" s="275"/>
      <c r="M653" s="276"/>
      <c r="N653" s="277"/>
      <c r="O653" s="277"/>
      <c r="P653" s="277"/>
      <c r="Q653" s="277"/>
      <c r="R653" s="277"/>
      <c r="S653" s="277"/>
      <c r="T653" s="278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79" t="s">
        <v>177</v>
      </c>
      <c r="AU653" s="279" t="s">
        <v>92</v>
      </c>
      <c r="AV653" s="14" t="s">
        <v>92</v>
      </c>
      <c r="AW653" s="14" t="s">
        <v>32</v>
      </c>
      <c r="AX653" s="14" t="s">
        <v>76</v>
      </c>
      <c r="AY653" s="279" t="s">
        <v>168</v>
      </c>
    </row>
    <row r="654" spans="1:51" s="14" customFormat="1" ht="12">
      <c r="A654" s="14"/>
      <c r="B654" s="269"/>
      <c r="C654" s="270"/>
      <c r="D654" s="260" t="s">
        <v>177</v>
      </c>
      <c r="E654" s="271" t="s">
        <v>1</v>
      </c>
      <c r="F654" s="272" t="s">
        <v>894</v>
      </c>
      <c r="G654" s="270"/>
      <c r="H654" s="273">
        <v>4.08</v>
      </c>
      <c r="I654" s="274"/>
      <c r="J654" s="270"/>
      <c r="K654" s="270"/>
      <c r="L654" s="275"/>
      <c r="M654" s="276"/>
      <c r="N654" s="277"/>
      <c r="O654" s="277"/>
      <c r="P654" s="277"/>
      <c r="Q654" s="277"/>
      <c r="R654" s="277"/>
      <c r="S654" s="277"/>
      <c r="T654" s="278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79" t="s">
        <v>177</v>
      </c>
      <c r="AU654" s="279" t="s">
        <v>92</v>
      </c>
      <c r="AV654" s="14" t="s">
        <v>92</v>
      </c>
      <c r="AW654" s="14" t="s">
        <v>32</v>
      </c>
      <c r="AX654" s="14" t="s">
        <v>76</v>
      </c>
      <c r="AY654" s="279" t="s">
        <v>168</v>
      </c>
    </row>
    <row r="655" spans="1:51" s="14" customFormat="1" ht="12">
      <c r="A655" s="14"/>
      <c r="B655" s="269"/>
      <c r="C655" s="270"/>
      <c r="D655" s="260" t="s">
        <v>177</v>
      </c>
      <c r="E655" s="271" t="s">
        <v>1</v>
      </c>
      <c r="F655" s="272" t="s">
        <v>895</v>
      </c>
      <c r="G655" s="270"/>
      <c r="H655" s="273">
        <v>24.07</v>
      </c>
      <c r="I655" s="274"/>
      <c r="J655" s="270"/>
      <c r="K655" s="270"/>
      <c r="L655" s="275"/>
      <c r="M655" s="276"/>
      <c r="N655" s="277"/>
      <c r="O655" s="277"/>
      <c r="P655" s="277"/>
      <c r="Q655" s="277"/>
      <c r="R655" s="277"/>
      <c r="S655" s="277"/>
      <c r="T655" s="278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79" t="s">
        <v>177</v>
      </c>
      <c r="AU655" s="279" t="s">
        <v>92</v>
      </c>
      <c r="AV655" s="14" t="s">
        <v>92</v>
      </c>
      <c r="AW655" s="14" t="s">
        <v>32</v>
      </c>
      <c r="AX655" s="14" t="s">
        <v>76</v>
      </c>
      <c r="AY655" s="279" t="s">
        <v>168</v>
      </c>
    </row>
    <row r="656" spans="1:51" s="14" customFormat="1" ht="12">
      <c r="A656" s="14"/>
      <c r="B656" s="269"/>
      <c r="C656" s="270"/>
      <c r="D656" s="260" t="s">
        <v>177</v>
      </c>
      <c r="E656" s="271" t="s">
        <v>1</v>
      </c>
      <c r="F656" s="272" t="s">
        <v>896</v>
      </c>
      <c r="G656" s="270"/>
      <c r="H656" s="273">
        <v>2.89</v>
      </c>
      <c r="I656" s="274"/>
      <c r="J656" s="270"/>
      <c r="K656" s="270"/>
      <c r="L656" s="275"/>
      <c r="M656" s="276"/>
      <c r="N656" s="277"/>
      <c r="O656" s="277"/>
      <c r="P656" s="277"/>
      <c r="Q656" s="277"/>
      <c r="R656" s="277"/>
      <c r="S656" s="277"/>
      <c r="T656" s="278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79" t="s">
        <v>177</v>
      </c>
      <c r="AU656" s="279" t="s">
        <v>92</v>
      </c>
      <c r="AV656" s="14" t="s">
        <v>92</v>
      </c>
      <c r="AW656" s="14" t="s">
        <v>32</v>
      </c>
      <c r="AX656" s="14" t="s">
        <v>76</v>
      </c>
      <c r="AY656" s="279" t="s">
        <v>168</v>
      </c>
    </row>
    <row r="657" spans="1:51" s="14" customFormat="1" ht="12">
      <c r="A657" s="14"/>
      <c r="B657" s="269"/>
      <c r="C657" s="270"/>
      <c r="D657" s="260" t="s">
        <v>177</v>
      </c>
      <c r="E657" s="271" t="s">
        <v>1</v>
      </c>
      <c r="F657" s="272" t="s">
        <v>897</v>
      </c>
      <c r="G657" s="270"/>
      <c r="H657" s="273">
        <v>31.63</v>
      </c>
      <c r="I657" s="274"/>
      <c r="J657" s="270"/>
      <c r="K657" s="270"/>
      <c r="L657" s="275"/>
      <c r="M657" s="276"/>
      <c r="N657" s="277"/>
      <c r="O657" s="277"/>
      <c r="P657" s="277"/>
      <c r="Q657" s="277"/>
      <c r="R657" s="277"/>
      <c r="S657" s="277"/>
      <c r="T657" s="278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79" t="s">
        <v>177</v>
      </c>
      <c r="AU657" s="279" t="s">
        <v>92</v>
      </c>
      <c r="AV657" s="14" t="s">
        <v>92</v>
      </c>
      <c r="AW657" s="14" t="s">
        <v>32</v>
      </c>
      <c r="AX657" s="14" t="s">
        <v>76</v>
      </c>
      <c r="AY657" s="279" t="s">
        <v>168</v>
      </c>
    </row>
    <row r="658" spans="1:51" s="14" customFormat="1" ht="12">
      <c r="A658" s="14"/>
      <c r="B658" s="269"/>
      <c r="C658" s="270"/>
      <c r="D658" s="260" t="s">
        <v>177</v>
      </c>
      <c r="E658" s="271" t="s">
        <v>1</v>
      </c>
      <c r="F658" s="272" t="s">
        <v>898</v>
      </c>
      <c r="G658" s="270"/>
      <c r="H658" s="273">
        <v>45.42</v>
      </c>
      <c r="I658" s="274"/>
      <c r="J658" s="270"/>
      <c r="K658" s="270"/>
      <c r="L658" s="275"/>
      <c r="M658" s="276"/>
      <c r="N658" s="277"/>
      <c r="O658" s="277"/>
      <c r="P658" s="277"/>
      <c r="Q658" s="277"/>
      <c r="R658" s="277"/>
      <c r="S658" s="277"/>
      <c r="T658" s="278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79" t="s">
        <v>177</v>
      </c>
      <c r="AU658" s="279" t="s">
        <v>92</v>
      </c>
      <c r="AV658" s="14" t="s">
        <v>92</v>
      </c>
      <c r="AW658" s="14" t="s">
        <v>32</v>
      </c>
      <c r="AX658" s="14" t="s">
        <v>76</v>
      </c>
      <c r="AY658" s="279" t="s">
        <v>168</v>
      </c>
    </row>
    <row r="659" spans="1:51" s="14" customFormat="1" ht="12">
      <c r="A659" s="14"/>
      <c r="B659" s="269"/>
      <c r="C659" s="270"/>
      <c r="D659" s="260" t="s">
        <v>177</v>
      </c>
      <c r="E659" s="271" t="s">
        <v>1</v>
      </c>
      <c r="F659" s="272" t="s">
        <v>900</v>
      </c>
      <c r="G659" s="270"/>
      <c r="H659" s="273">
        <v>16.32</v>
      </c>
      <c r="I659" s="274"/>
      <c r="J659" s="270"/>
      <c r="K659" s="270"/>
      <c r="L659" s="275"/>
      <c r="M659" s="276"/>
      <c r="N659" s="277"/>
      <c r="O659" s="277"/>
      <c r="P659" s="277"/>
      <c r="Q659" s="277"/>
      <c r="R659" s="277"/>
      <c r="S659" s="277"/>
      <c r="T659" s="278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79" t="s">
        <v>177</v>
      </c>
      <c r="AU659" s="279" t="s">
        <v>92</v>
      </c>
      <c r="AV659" s="14" t="s">
        <v>92</v>
      </c>
      <c r="AW659" s="14" t="s">
        <v>32</v>
      </c>
      <c r="AX659" s="14" t="s">
        <v>76</v>
      </c>
      <c r="AY659" s="279" t="s">
        <v>168</v>
      </c>
    </row>
    <row r="660" spans="1:51" s="14" customFormat="1" ht="12">
      <c r="A660" s="14"/>
      <c r="B660" s="269"/>
      <c r="C660" s="270"/>
      <c r="D660" s="260" t="s">
        <v>177</v>
      </c>
      <c r="E660" s="271" t="s">
        <v>1</v>
      </c>
      <c r="F660" s="272" t="s">
        <v>901</v>
      </c>
      <c r="G660" s="270"/>
      <c r="H660" s="273">
        <v>31.79</v>
      </c>
      <c r="I660" s="274"/>
      <c r="J660" s="270"/>
      <c r="K660" s="270"/>
      <c r="L660" s="275"/>
      <c r="M660" s="276"/>
      <c r="N660" s="277"/>
      <c r="O660" s="277"/>
      <c r="P660" s="277"/>
      <c r="Q660" s="277"/>
      <c r="R660" s="277"/>
      <c r="S660" s="277"/>
      <c r="T660" s="278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79" t="s">
        <v>177</v>
      </c>
      <c r="AU660" s="279" t="s">
        <v>92</v>
      </c>
      <c r="AV660" s="14" t="s">
        <v>92</v>
      </c>
      <c r="AW660" s="14" t="s">
        <v>32</v>
      </c>
      <c r="AX660" s="14" t="s">
        <v>76</v>
      </c>
      <c r="AY660" s="279" t="s">
        <v>168</v>
      </c>
    </row>
    <row r="661" spans="1:51" s="14" customFormat="1" ht="12">
      <c r="A661" s="14"/>
      <c r="B661" s="269"/>
      <c r="C661" s="270"/>
      <c r="D661" s="260" t="s">
        <v>177</v>
      </c>
      <c r="E661" s="271" t="s">
        <v>1</v>
      </c>
      <c r="F661" s="272" t="s">
        <v>902</v>
      </c>
      <c r="G661" s="270"/>
      <c r="H661" s="273">
        <v>2.38</v>
      </c>
      <c r="I661" s="274"/>
      <c r="J661" s="270"/>
      <c r="K661" s="270"/>
      <c r="L661" s="275"/>
      <c r="M661" s="276"/>
      <c r="N661" s="277"/>
      <c r="O661" s="277"/>
      <c r="P661" s="277"/>
      <c r="Q661" s="277"/>
      <c r="R661" s="277"/>
      <c r="S661" s="277"/>
      <c r="T661" s="278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79" t="s">
        <v>177</v>
      </c>
      <c r="AU661" s="279" t="s">
        <v>92</v>
      </c>
      <c r="AV661" s="14" t="s">
        <v>92</v>
      </c>
      <c r="AW661" s="14" t="s">
        <v>32</v>
      </c>
      <c r="AX661" s="14" t="s">
        <v>76</v>
      </c>
      <c r="AY661" s="279" t="s">
        <v>168</v>
      </c>
    </row>
    <row r="662" spans="1:51" s="14" customFormat="1" ht="12">
      <c r="A662" s="14"/>
      <c r="B662" s="269"/>
      <c r="C662" s="270"/>
      <c r="D662" s="260" t="s">
        <v>177</v>
      </c>
      <c r="E662" s="271" t="s">
        <v>1</v>
      </c>
      <c r="F662" s="272" t="s">
        <v>903</v>
      </c>
      <c r="G662" s="270"/>
      <c r="H662" s="273">
        <v>33.97</v>
      </c>
      <c r="I662" s="274"/>
      <c r="J662" s="270"/>
      <c r="K662" s="270"/>
      <c r="L662" s="275"/>
      <c r="M662" s="276"/>
      <c r="N662" s="277"/>
      <c r="O662" s="277"/>
      <c r="P662" s="277"/>
      <c r="Q662" s="277"/>
      <c r="R662" s="277"/>
      <c r="S662" s="277"/>
      <c r="T662" s="278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79" t="s">
        <v>177</v>
      </c>
      <c r="AU662" s="279" t="s">
        <v>92</v>
      </c>
      <c r="AV662" s="14" t="s">
        <v>92</v>
      </c>
      <c r="AW662" s="14" t="s">
        <v>32</v>
      </c>
      <c r="AX662" s="14" t="s">
        <v>76</v>
      </c>
      <c r="AY662" s="279" t="s">
        <v>168</v>
      </c>
    </row>
    <row r="663" spans="1:51" s="14" customFormat="1" ht="12">
      <c r="A663" s="14"/>
      <c r="B663" s="269"/>
      <c r="C663" s="270"/>
      <c r="D663" s="260" t="s">
        <v>177</v>
      </c>
      <c r="E663" s="271" t="s">
        <v>1</v>
      </c>
      <c r="F663" s="272" t="s">
        <v>904</v>
      </c>
      <c r="G663" s="270"/>
      <c r="H663" s="273">
        <v>3.48</v>
      </c>
      <c r="I663" s="274"/>
      <c r="J663" s="270"/>
      <c r="K663" s="270"/>
      <c r="L663" s="275"/>
      <c r="M663" s="276"/>
      <c r="N663" s="277"/>
      <c r="O663" s="277"/>
      <c r="P663" s="277"/>
      <c r="Q663" s="277"/>
      <c r="R663" s="277"/>
      <c r="S663" s="277"/>
      <c r="T663" s="278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79" t="s">
        <v>177</v>
      </c>
      <c r="AU663" s="279" t="s">
        <v>92</v>
      </c>
      <c r="AV663" s="14" t="s">
        <v>92</v>
      </c>
      <c r="AW663" s="14" t="s">
        <v>32</v>
      </c>
      <c r="AX663" s="14" t="s">
        <v>76</v>
      </c>
      <c r="AY663" s="279" t="s">
        <v>168</v>
      </c>
    </row>
    <row r="664" spans="1:51" s="14" customFormat="1" ht="12">
      <c r="A664" s="14"/>
      <c r="B664" s="269"/>
      <c r="C664" s="270"/>
      <c r="D664" s="260" t="s">
        <v>177</v>
      </c>
      <c r="E664" s="271" t="s">
        <v>1</v>
      </c>
      <c r="F664" s="272" t="s">
        <v>905</v>
      </c>
      <c r="G664" s="270"/>
      <c r="H664" s="273">
        <v>31.84</v>
      </c>
      <c r="I664" s="274"/>
      <c r="J664" s="270"/>
      <c r="K664" s="270"/>
      <c r="L664" s="275"/>
      <c r="M664" s="276"/>
      <c r="N664" s="277"/>
      <c r="O664" s="277"/>
      <c r="P664" s="277"/>
      <c r="Q664" s="277"/>
      <c r="R664" s="277"/>
      <c r="S664" s="277"/>
      <c r="T664" s="278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79" t="s">
        <v>177</v>
      </c>
      <c r="AU664" s="279" t="s">
        <v>92</v>
      </c>
      <c r="AV664" s="14" t="s">
        <v>92</v>
      </c>
      <c r="AW664" s="14" t="s">
        <v>32</v>
      </c>
      <c r="AX664" s="14" t="s">
        <v>76</v>
      </c>
      <c r="AY664" s="279" t="s">
        <v>168</v>
      </c>
    </row>
    <row r="665" spans="1:51" s="14" customFormat="1" ht="12">
      <c r="A665" s="14"/>
      <c r="B665" s="269"/>
      <c r="C665" s="270"/>
      <c r="D665" s="260" t="s">
        <v>177</v>
      </c>
      <c r="E665" s="271" t="s">
        <v>1</v>
      </c>
      <c r="F665" s="272" t="s">
        <v>906</v>
      </c>
      <c r="G665" s="270"/>
      <c r="H665" s="273">
        <v>2.81</v>
      </c>
      <c r="I665" s="274"/>
      <c r="J665" s="270"/>
      <c r="K665" s="270"/>
      <c r="L665" s="275"/>
      <c r="M665" s="276"/>
      <c r="N665" s="277"/>
      <c r="O665" s="277"/>
      <c r="P665" s="277"/>
      <c r="Q665" s="277"/>
      <c r="R665" s="277"/>
      <c r="S665" s="277"/>
      <c r="T665" s="278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79" t="s">
        <v>177</v>
      </c>
      <c r="AU665" s="279" t="s">
        <v>92</v>
      </c>
      <c r="AV665" s="14" t="s">
        <v>92</v>
      </c>
      <c r="AW665" s="14" t="s">
        <v>32</v>
      </c>
      <c r="AX665" s="14" t="s">
        <v>76</v>
      </c>
      <c r="AY665" s="279" t="s">
        <v>168</v>
      </c>
    </row>
    <row r="666" spans="1:51" s="14" customFormat="1" ht="12">
      <c r="A666" s="14"/>
      <c r="B666" s="269"/>
      <c r="C666" s="270"/>
      <c r="D666" s="260" t="s">
        <v>177</v>
      </c>
      <c r="E666" s="271" t="s">
        <v>1</v>
      </c>
      <c r="F666" s="272" t="s">
        <v>907</v>
      </c>
      <c r="G666" s="270"/>
      <c r="H666" s="273">
        <v>38.49</v>
      </c>
      <c r="I666" s="274"/>
      <c r="J666" s="270"/>
      <c r="K666" s="270"/>
      <c r="L666" s="275"/>
      <c r="M666" s="276"/>
      <c r="N666" s="277"/>
      <c r="O666" s="277"/>
      <c r="P666" s="277"/>
      <c r="Q666" s="277"/>
      <c r="R666" s="277"/>
      <c r="S666" s="277"/>
      <c r="T666" s="278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79" t="s">
        <v>177</v>
      </c>
      <c r="AU666" s="279" t="s">
        <v>92</v>
      </c>
      <c r="AV666" s="14" t="s">
        <v>92</v>
      </c>
      <c r="AW666" s="14" t="s">
        <v>32</v>
      </c>
      <c r="AX666" s="14" t="s">
        <v>76</v>
      </c>
      <c r="AY666" s="279" t="s">
        <v>168</v>
      </c>
    </row>
    <row r="667" spans="1:51" s="14" customFormat="1" ht="12">
      <c r="A667" s="14"/>
      <c r="B667" s="269"/>
      <c r="C667" s="270"/>
      <c r="D667" s="260" t="s">
        <v>177</v>
      </c>
      <c r="E667" s="271" t="s">
        <v>1</v>
      </c>
      <c r="F667" s="272" t="s">
        <v>908</v>
      </c>
      <c r="G667" s="270"/>
      <c r="H667" s="273">
        <v>2.81</v>
      </c>
      <c r="I667" s="274"/>
      <c r="J667" s="270"/>
      <c r="K667" s="270"/>
      <c r="L667" s="275"/>
      <c r="M667" s="276"/>
      <c r="N667" s="277"/>
      <c r="O667" s="277"/>
      <c r="P667" s="277"/>
      <c r="Q667" s="277"/>
      <c r="R667" s="277"/>
      <c r="S667" s="277"/>
      <c r="T667" s="278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79" t="s">
        <v>177</v>
      </c>
      <c r="AU667" s="279" t="s">
        <v>92</v>
      </c>
      <c r="AV667" s="14" t="s">
        <v>92</v>
      </c>
      <c r="AW667" s="14" t="s">
        <v>32</v>
      </c>
      <c r="AX667" s="14" t="s">
        <v>76</v>
      </c>
      <c r="AY667" s="279" t="s">
        <v>168</v>
      </c>
    </row>
    <row r="668" spans="1:51" s="15" customFormat="1" ht="12">
      <c r="A668" s="15"/>
      <c r="B668" s="280"/>
      <c r="C668" s="281"/>
      <c r="D668" s="260" t="s">
        <v>177</v>
      </c>
      <c r="E668" s="282" t="s">
        <v>1</v>
      </c>
      <c r="F668" s="283" t="s">
        <v>210</v>
      </c>
      <c r="G668" s="281"/>
      <c r="H668" s="284">
        <v>582.62</v>
      </c>
      <c r="I668" s="285"/>
      <c r="J668" s="281"/>
      <c r="K668" s="281"/>
      <c r="L668" s="286"/>
      <c r="M668" s="287"/>
      <c r="N668" s="288"/>
      <c r="O668" s="288"/>
      <c r="P668" s="288"/>
      <c r="Q668" s="288"/>
      <c r="R668" s="288"/>
      <c r="S668" s="288"/>
      <c r="T668" s="289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T668" s="290" t="s">
        <v>177</v>
      </c>
      <c r="AU668" s="290" t="s">
        <v>92</v>
      </c>
      <c r="AV668" s="15" t="s">
        <v>175</v>
      </c>
      <c r="AW668" s="15" t="s">
        <v>32</v>
      </c>
      <c r="AX668" s="15" t="s">
        <v>84</v>
      </c>
      <c r="AY668" s="290" t="s">
        <v>168</v>
      </c>
    </row>
    <row r="669" spans="1:65" s="2" customFormat="1" ht="16.5" customHeight="1">
      <c r="A669" s="39"/>
      <c r="B669" s="40"/>
      <c r="C669" s="291" t="s">
        <v>564</v>
      </c>
      <c r="D669" s="291" t="s">
        <v>212</v>
      </c>
      <c r="E669" s="292" t="s">
        <v>1209</v>
      </c>
      <c r="F669" s="293" t="s">
        <v>1210</v>
      </c>
      <c r="G669" s="294" t="s">
        <v>173</v>
      </c>
      <c r="H669" s="295">
        <v>640.882</v>
      </c>
      <c r="I669" s="296"/>
      <c r="J669" s="297">
        <f>ROUND(I669*H669,2)</f>
        <v>0</v>
      </c>
      <c r="K669" s="293" t="s">
        <v>174</v>
      </c>
      <c r="L669" s="298"/>
      <c r="M669" s="299" t="s">
        <v>1</v>
      </c>
      <c r="N669" s="300" t="s">
        <v>42</v>
      </c>
      <c r="O669" s="92"/>
      <c r="P669" s="254">
        <f>O669*H669</f>
        <v>0</v>
      </c>
      <c r="Q669" s="254">
        <v>0.0004</v>
      </c>
      <c r="R669" s="254">
        <f>Q669*H669</f>
        <v>0.2563528</v>
      </c>
      <c r="S669" s="254">
        <v>0</v>
      </c>
      <c r="T669" s="255">
        <f>S669*H669</f>
        <v>0</v>
      </c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R669" s="256" t="s">
        <v>394</v>
      </c>
      <c r="AT669" s="256" t="s">
        <v>212</v>
      </c>
      <c r="AU669" s="256" t="s">
        <v>92</v>
      </c>
      <c r="AY669" s="18" t="s">
        <v>168</v>
      </c>
      <c r="BE669" s="257">
        <f>IF(N669="základní",J669,0)</f>
        <v>0</v>
      </c>
      <c r="BF669" s="257">
        <f>IF(N669="snížená",J669,0)</f>
        <v>0</v>
      </c>
      <c r="BG669" s="257">
        <f>IF(N669="zákl. přenesená",J669,0)</f>
        <v>0</v>
      </c>
      <c r="BH669" s="257">
        <f>IF(N669="sníž. přenesená",J669,0)</f>
        <v>0</v>
      </c>
      <c r="BI669" s="257">
        <f>IF(N669="nulová",J669,0)</f>
        <v>0</v>
      </c>
      <c r="BJ669" s="18" t="s">
        <v>92</v>
      </c>
      <c r="BK669" s="257">
        <f>ROUND(I669*H669,2)</f>
        <v>0</v>
      </c>
      <c r="BL669" s="18" t="s">
        <v>266</v>
      </c>
      <c r="BM669" s="256" t="s">
        <v>1211</v>
      </c>
    </row>
    <row r="670" spans="1:51" s="14" customFormat="1" ht="12">
      <c r="A670" s="14"/>
      <c r="B670" s="269"/>
      <c r="C670" s="270"/>
      <c r="D670" s="260" t="s">
        <v>177</v>
      </c>
      <c r="E670" s="270"/>
      <c r="F670" s="272" t="s">
        <v>1212</v>
      </c>
      <c r="G670" s="270"/>
      <c r="H670" s="273">
        <v>640.882</v>
      </c>
      <c r="I670" s="274"/>
      <c r="J670" s="270"/>
      <c r="K670" s="270"/>
      <c r="L670" s="275"/>
      <c r="M670" s="276"/>
      <c r="N670" s="277"/>
      <c r="O670" s="277"/>
      <c r="P670" s="277"/>
      <c r="Q670" s="277"/>
      <c r="R670" s="277"/>
      <c r="S670" s="277"/>
      <c r="T670" s="278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79" t="s">
        <v>177</v>
      </c>
      <c r="AU670" s="279" t="s">
        <v>92</v>
      </c>
      <c r="AV670" s="14" t="s">
        <v>92</v>
      </c>
      <c r="AW670" s="14" t="s">
        <v>4</v>
      </c>
      <c r="AX670" s="14" t="s">
        <v>84</v>
      </c>
      <c r="AY670" s="279" t="s">
        <v>168</v>
      </c>
    </row>
    <row r="671" spans="1:65" s="2" customFormat="1" ht="21.75" customHeight="1">
      <c r="A671" s="39"/>
      <c r="B671" s="40"/>
      <c r="C671" s="245" t="s">
        <v>568</v>
      </c>
      <c r="D671" s="245" t="s">
        <v>170</v>
      </c>
      <c r="E671" s="246" t="s">
        <v>1213</v>
      </c>
      <c r="F671" s="247" t="s">
        <v>1214</v>
      </c>
      <c r="G671" s="248" t="s">
        <v>585</v>
      </c>
      <c r="H671" s="312"/>
      <c r="I671" s="250"/>
      <c r="J671" s="251">
        <f>ROUND(I671*H671,2)</f>
        <v>0</v>
      </c>
      <c r="K671" s="247" t="s">
        <v>174</v>
      </c>
      <c r="L671" s="45"/>
      <c r="M671" s="252" t="s">
        <v>1</v>
      </c>
      <c r="N671" s="253" t="s">
        <v>42</v>
      </c>
      <c r="O671" s="92"/>
      <c r="P671" s="254">
        <f>O671*H671</f>
        <v>0</v>
      </c>
      <c r="Q671" s="254">
        <v>0</v>
      </c>
      <c r="R671" s="254">
        <f>Q671*H671</f>
        <v>0</v>
      </c>
      <c r="S671" s="254">
        <v>0</v>
      </c>
      <c r="T671" s="255">
        <f>S671*H671</f>
        <v>0</v>
      </c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R671" s="256" t="s">
        <v>266</v>
      </c>
      <c r="AT671" s="256" t="s">
        <v>170</v>
      </c>
      <c r="AU671" s="256" t="s">
        <v>92</v>
      </c>
      <c r="AY671" s="18" t="s">
        <v>168</v>
      </c>
      <c r="BE671" s="257">
        <f>IF(N671="základní",J671,0)</f>
        <v>0</v>
      </c>
      <c r="BF671" s="257">
        <f>IF(N671="snížená",J671,0)</f>
        <v>0</v>
      </c>
      <c r="BG671" s="257">
        <f>IF(N671="zákl. přenesená",J671,0)</f>
        <v>0</v>
      </c>
      <c r="BH671" s="257">
        <f>IF(N671="sníž. přenesená",J671,0)</f>
        <v>0</v>
      </c>
      <c r="BI671" s="257">
        <f>IF(N671="nulová",J671,0)</f>
        <v>0</v>
      </c>
      <c r="BJ671" s="18" t="s">
        <v>92</v>
      </c>
      <c r="BK671" s="257">
        <f>ROUND(I671*H671,2)</f>
        <v>0</v>
      </c>
      <c r="BL671" s="18" t="s">
        <v>266</v>
      </c>
      <c r="BM671" s="256" t="s">
        <v>1215</v>
      </c>
    </row>
    <row r="672" spans="1:63" s="12" customFormat="1" ht="22.8" customHeight="1">
      <c r="A672" s="12"/>
      <c r="B672" s="229"/>
      <c r="C672" s="230"/>
      <c r="D672" s="231" t="s">
        <v>75</v>
      </c>
      <c r="E672" s="243" t="s">
        <v>1216</v>
      </c>
      <c r="F672" s="243" t="s">
        <v>1217</v>
      </c>
      <c r="G672" s="230"/>
      <c r="H672" s="230"/>
      <c r="I672" s="233"/>
      <c r="J672" s="244">
        <f>BK672</f>
        <v>0</v>
      </c>
      <c r="K672" s="230"/>
      <c r="L672" s="235"/>
      <c r="M672" s="236"/>
      <c r="N672" s="237"/>
      <c r="O672" s="237"/>
      <c r="P672" s="238">
        <f>SUM(P673:P784)</f>
        <v>0</v>
      </c>
      <c r="Q672" s="237"/>
      <c r="R672" s="238">
        <f>SUM(R673:R784)</f>
        <v>5.374754059999999</v>
      </c>
      <c r="S672" s="237"/>
      <c r="T672" s="239">
        <f>SUM(T673:T784)</f>
        <v>1.45655</v>
      </c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R672" s="240" t="s">
        <v>92</v>
      </c>
      <c r="AT672" s="241" t="s">
        <v>75</v>
      </c>
      <c r="AU672" s="241" t="s">
        <v>84</v>
      </c>
      <c r="AY672" s="240" t="s">
        <v>168</v>
      </c>
      <c r="BK672" s="242">
        <f>SUM(BK673:BK784)</f>
        <v>0</v>
      </c>
    </row>
    <row r="673" spans="1:65" s="2" customFormat="1" ht="21.75" customHeight="1">
      <c r="A673" s="39"/>
      <c r="B673" s="40"/>
      <c r="C673" s="245" t="s">
        <v>573</v>
      </c>
      <c r="D673" s="245" t="s">
        <v>170</v>
      </c>
      <c r="E673" s="246" t="s">
        <v>1218</v>
      </c>
      <c r="F673" s="247" t="s">
        <v>1219</v>
      </c>
      <c r="G673" s="248" t="s">
        <v>173</v>
      </c>
      <c r="H673" s="249">
        <v>582.62</v>
      </c>
      <c r="I673" s="250"/>
      <c r="J673" s="251">
        <f>ROUND(I673*H673,2)</f>
        <v>0</v>
      </c>
      <c r="K673" s="247" t="s">
        <v>174</v>
      </c>
      <c r="L673" s="45"/>
      <c r="M673" s="252" t="s">
        <v>1</v>
      </c>
      <c r="N673" s="253" t="s">
        <v>42</v>
      </c>
      <c r="O673" s="92"/>
      <c r="P673" s="254">
        <f>O673*H673</f>
        <v>0</v>
      </c>
      <c r="Q673" s="254">
        <v>3E-05</v>
      </c>
      <c r="R673" s="254">
        <f>Q673*H673</f>
        <v>0.0174786</v>
      </c>
      <c r="S673" s="254">
        <v>0</v>
      </c>
      <c r="T673" s="255">
        <f>S673*H673</f>
        <v>0</v>
      </c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R673" s="256" t="s">
        <v>266</v>
      </c>
      <c r="AT673" s="256" t="s">
        <v>170</v>
      </c>
      <c r="AU673" s="256" t="s">
        <v>92</v>
      </c>
      <c r="AY673" s="18" t="s">
        <v>168</v>
      </c>
      <c r="BE673" s="257">
        <f>IF(N673="základní",J673,0)</f>
        <v>0</v>
      </c>
      <c r="BF673" s="257">
        <f>IF(N673="snížená",J673,0)</f>
        <v>0</v>
      </c>
      <c r="BG673" s="257">
        <f>IF(N673="zákl. přenesená",J673,0)</f>
        <v>0</v>
      </c>
      <c r="BH673" s="257">
        <f>IF(N673="sníž. přenesená",J673,0)</f>
        <v>0</v>
      </c>
      <c r="BI673" s="257">
        <f>IF(N673="nulová",J673,0)</f>
        <v>0</v>
      </c>
      <c r="BJ673" s="18" t="s">
        <v>92</v>
      </c>
      <c r="BK673" s="257">
        <f>ROUND(I673*H673,2)</f>
        <v>0</v>
      </c>
      <c r="BL673" s="18" t="s">
        <v>266</v>
      </c>
      <c r="BM673" s="256" t="s">
        <v>1220</v>
      </c>
    </row>
    <row r="674" spans="1:65" s="2" customFormat="1" ht="21.75" customHeight="1">
      <c r="A674" s="39"/>
      <c r="B674" s="40"/>
      <c r="C674" s="245" t="s">
        <v>577</v>
      </c>
      <c r="D674" s="245" t="s">
        <v>170</v>
      </c>
      <c r="E674" s="246" t="s">
        <v>1221</v>
      </c>
      <c r="F674" s="247" t="s">
        <v>1222</v>
      </c>
      <c r="G674" s="248" t="s">
        <v>173</v>
      </c>
      <c r="H674" s="249">
        <v>582.62</v>
      </c>
      <c r="I674" s="250"/>
      <c r="J674" s="251">
        <f>ROUND(I674*H674,2)</f>
        <v>0</v>
      </c>
      <c r="K674" s="247" t="s">
        <v>174</v>
      </c>
      <c r="L674" s="45"/>
      <c r="M674" s="252" t="s">
        <v>1</v>
      </c>
      <c r="N674" s="253" t="s">
        <v>42</v>
      </c>
      <c r="O674" s="92"/>
      <c r="P674" s="254">
        <f>O674*H674</f>
        <v>0</v>
      </c>
      <c r="Q674" s="254">
        <v>0.0045</v>
      </c>
      <c r="R674" s="254">
        <f>Q674*H674</f>
        <v>2.62179</v>
      </c>
      <c r="S674" s="254">
        <v>0</v>
      </c>
      <c r="T674" s="255">
        <f>S674*H674</f>
        <v>0</v>
      </c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R674" s="256" t="s">
        <v>266</v>
      </c>
      <c r="AT674" s="256" t="s">
        <v>170</v>
      </c>
      <c r="AU674" s="256" t="s">
        <v>92</v>
      </c>
      <c r="AY674" s="18" t="s">
        <v>168</v>
      </c>
      <c r="BE674" s="257">
        <f>IF(N674="základní",J674,0)</f>
        <v>0</v>
      </c>
      <c r="BF674" s="257">
        <f>IF(N674="snížená",J674,0)</f>
        <v>0</v>
      </c>
      <c r="BG674" s="257">
        <f>IF(N674="zákl. přenesená",J674,0)</f>
        <v>0</v>
      </c>
      <c r="BH674" s="257">
        <f>IF(N674="sníž. přenesená",J674,0)</f>
        <v>0</v>
      </c>
      <c r="BI674" s="257">
        <f>IF(N674="nulová",J674,0)</f>
        <v>0</v>
      </c>
      <c r="BJ674" s="18" t="s">
        <v>92</v>
      </c>
      <c r="BK674" s="257">
        <f>ROUND(I674*H674,2)</f>
        <v>0</v>
      </c>
      <c r="BL674" s="18" t="s">
        <v>266</v>
      </c>
      <c r="BM674" s="256" t="s">
        <v>1223</v>
      </c>
    </row>
    <row r="675" spans="1:65" s="2" customFormat="1" ht="21.75" customHeight="1">
      <c r="A675" s="39"/>
      <c r="B675" s="40"/>
      <c r="C675" s="245" t="s">
        <v>582</v>
      </c>
      <c r="D675" s="245" t="s">
        <v>170</v>
      </c>
      <c r="E675" s="246" t="s">
        <v>1224</v>
      </c>
      <c r="F675" s="247" t="s">
        <v>1225</v>
      </c>
      <c r="G675" s="248" t="s">
        <v>173</v>
      </c>
      <c r="H675" s="249">
        <v>582.62</v>
      </c>
      <c r="I675" s="250"/>
      <c r="J675" s="251">
        <f>ROUND(I675*H675,2)</f>
        <v>0</v>
      </c>
      <c r="K675" s="247" t="s">
        <v>174</v>
      </c>
      <c r="L675" s="45"/>
      <c r="M675" s="252" t="s">
        <v>1</v>
      </c>
      <c r="N675" s="253" t="s">
        <v>42</v>
      </c>
      <c r="O675" s="92"/>
      <c r="P675" s="254">
        <f>O675*H675</f>
        <v>0</v>
      </c>
      <c r="Q675" s="254">
        <v>0</v>
      </c>
      <c r="R675" s="254">
        <f>Q675*H675</f>
        <v>0</v>
      </c>
      <c r="S675" s="254">
        <v>0.0025</v>
      </c>
      <c r="T675" s="255">
        <f>S675*H675</f>
        <v>1.45655</v>
      </c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R675" s="256" t="s">
        <v>266</v>
      </c>
      <c r="AT675" s="256" t="s">
        <v>170</v>
      </c>
      <c r="AU675" s="256" t="s">
        <v>92</v>
      </c>
      <c r="AY675" s="18" t="s">
        <v>168</v>
      </c>
      <c r="BE675" s="257">
        <f>IF(N675="základní",J675,0)</f>
        <v>0</v>
      </c>
      <c r="BF675" s="257">
        <f>IF(N675="snížená",J675,0)</f>
        <v>0</v>
      </c>
      <c r="BG675" s="257">
        <f>IF(N675="zákl. přenesená",J675,0)</f>
        <v>0</v>
      </c>
      <c r="BH675" s="257">
        <f>IF(N675="sníž. přenesená",J675,0)</f>
        <v>0</v>
      </c>
      <c r="BI675" s="257">
        <f>IF(N675="nulová",J675,0)</f>
        <v>0</v>
      </c>
      <c r="BJ675" s="18" t="s">
        <v>92</v>
      </c>
      <c r="BK675" s="257">
        <f>ROUND(I675*H675,2)</f>
        <v>0</v>
      </c>
      <c r="BL675" s="18" t="s">
        <v>266</v>
      </c>
      <c r="BM675" s="256" t="s">
        <v>1226</v>
      </c>
    </row>
    <row r="676" spans="1:51" s="14" customFormat="1" ht="12">
      <c r="A676" s="14"/>
      <c r="B676" s="269"/>
      <c r="C676" s="270"/>
      <c r="D676" s="260" t="s">
        <v>177</v>
      </c>
      <c r="E676" s="271" t="s">
        <v>1</v>
      </c>
      <c r="F676" s="272" t="s">
        <v>874</v>
      </c>
      <c r="G676" s="270"/>
      <c r="H676" s="273">
        <v>21.37</v>
      </c>
      <c r="I676" s="274"/>
      <c r="J676" s="270"/>
      <c r="K676" s="270"/>
      <c r="L676" s="275"/>
      <c r="M676" s="276"/>
      <c r="N676" s="277"/>
      <c r="O676" s="277"/>
      <c r="P676" s="277"/>
      <c r="Q676" s="277"/>
      <c r="R676" s="277"/>
      <c r="S676" s="277"/>
      <c r="T676" s="278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79" t="s">
        <v>177</v>
      </c>
      <c r="AU676" s="279" t="s">
        <v>92</v>
      </c>
      <c r="AV676" s="14" t="s">
        <v>92</v>
      </c>
      <c r="AW676" s="14" t="s">
        <v>32</v>
      </c>
      <c r="AX676" s="14" t="s">
        <v>76</v>
      </c>
      <c r="AY676" s="279" t="s">
        <v>168</v>
      </c>
    </row>
    <row r="677" spans="1:51" s="14" customFormat="1" ht="12">
      <c r="A677" s="14"/>
      <c r="B677" s="269"/>
      <c r="C677" s="270"/>
      <c r="D677" s="260" t="s">
        <v>177</v>
      </c>
      <c r="E677" s="271" t="s">
        <v>1</v>
      </c>
      <c r="F677" s="272" t="s">
        <v>875</v>
      </c>
      <c r="G677" s="270"/>
      <c r="H677" s="273">
        <v>28.5</v>
      </c>
      <c r="I677" s="274"/>
      <c r="J677" s="270"/>
      <c r="K677" s="270"/>
      <c r="L677" s="275"/>
      <c r="M677" s="276"/>
      <c r="N677" s="277"/>
      <c r="O677" s="277"/>
      <c r="P677" s="277"/>
      <c r="Q677" s="277"/>
      <c r="R677" s="277"/>
      <c r="S677" s="277"/>
      <c r="T677" s="278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79" t="s">
        <v>177</v>
      </c>
      <c r="AU677" s="279" t="s">
        <v>92</v>
      </c>
      <c r="AV677" s="14" t="s">
        <v>92</v>
      </c>
      <c r="AW677" s="14" t="s">
        <v>32</v>
      </c>
      <c r="AX677" s="14" t="s">
        <v>76</v>
      </c>
      <c r="AY677" s="279" t="s">
        <v>168</v>
      </c>
    </row>
    <row r="678" spans="1:51" s="14" customFormat="1" ht="12">
      <c r="A678" s="14"/>
      <c r="B678" s="269"/>
      <c r="C678" s="270"/>
      <c r="D678" s="260" t="s">
        <v>177</v>
      </c>
      <c r="E678" s="271" t="s">
        <v>1</v>
      </c>
      <c r="F678" s="272" t="s">
        <v>876</v>
      </c>
      <c r="G678" s="270"/>
      <c r="H678" s="273">
        <v>17.2</v>
      </c>
      <c r="I678" s="274"/>
      <c r="J678" s="270"/>
      <c r="K678" s="270"/>
      <c r="L678" s="275"/>
      <c r="M678" s="276"/>
      <c r="N678" s="277"/>
      <c r="O678" s="277"/>
      <c r="P678" s="277"/>
      <c r="Q678" s="277"/>
      <c r="R678" s="277"/>
      <c r="S678" s="277"/>
      <c r="T678" s="278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79" t="s">
        <v>177</v>
      </c>
      <c r="AU678" s="279" t="s">
        <v>92</v>
      </c>
      <c r="AV678" s="14" t="s">
        <v>92</v>
      </c>
      <c r="AW678" s="14" t="s">
        <v>32</v>
      </c>
      <c r="AX678" s="14" t="s">
        <v>76</v>
      </c>
      <c r="AY678" s="279" t="s">
        <v>168</v>
      </c>
    </row>
    <row r="679" spans="1:51" s="14" customFormat="1" ht="12">
      <c r="A679" s="14"/>
      <c r="B679" s="269"/>
      <c r="C679" s="270"/>
      <c r="D679" s="260" t="s">
        <v>177</v>
      </c>
      <c r="E679" s="271" t="s">
        <v>1</v>
      </c>
      <c r="F679" s="272" t="s">
        <v>877</v>
      </c>
      <c r="G679" s="270"/>
      <c r="H679" s="273">
        <v>2.77</v>
      </c>
      <c r="I679" s="274"/>
      <c r="J679" s="270"/>
      <c r="K679" s="270"/>
      <c r="L679" s="275"/>
      <c r="M679" s="276"/>
      <c r="N679" s="277"/>
      <c r="O679" s="277"/>
      <c r="P679" s="277"/>
      <c r="Q679" s="277"/>
      <c r="R679" s="277"/>
      <c r="S679" s="277"/>
      <c r="T679" s="278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79" t="s">
        <v>177</v>
      </c>
      <c r="AU679" s="279" t="s">
        <v>92</v>
      </c>
      <c r="AV679" s="14" t="s">
        <v>92</v>
      </c>
      <c r="AW679" s="14" t="s">
        <v>32</v>
      </c>
      <c r="AX679" s="14" t="s">
        <v>76</v>
      </c>
      <c r="AY679" s="279" t="s">
        <v>168</v>
      </c>
    </row>
    <row r="680" spans="1:51" s="14" customFormat="1" ht="12">
      <c r="A680" s="14"/>
      <c r="B680" s="269"/>
      <c r="C680" s="270"/>
      <c r="D680" s="260" t="s">
        <v>177</v>
      </c>
      <c r="E680" s="271" t="s">
        <v>1</v>
      </c>
      <c r="F680" s="272" t="s">
        <v>878</v>
      </c>
      <c r="G680" s="270"/>
      <c r="H680" s="273">
        <v>19.73</v>
      </c>
      <c r="I680" s="274"/>
      <c r="J680" s="270"/>
      <c r="K680" s="270"/>
      <c r="L680" s="275"/>
      <c r="M680" s="276"/>
      <c r="N680" s="277"/>
      <c r="O680" s="277"/>
      <c r="P680" s="277"/>
      <c r="Q680" s="277"/>
      <c r="R680" s="277"/>
      <c r="S680" s="277"/>
      <c r="T680" s="278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79" t="s">
        <v>177</v>
      </c>
      <c r="AU680" s="279" t="s">
        <v>92</v>
      </c>
      <c r="AV680" s="14" t="s">
        <v>92</v>
      </c>
      <c r="AW680" s="14" t="s">
        <v>32</v>
      </c>
      <c r="AX680" s="14" t="s">
        <v>76</v>
      </c>
      <c r="AY680" s="279" t="s">
        <v>168</v>
      </c>
    </row>
    <row r="681" spans="1:51" s="14" customFormat="1" ht="12">
      <c r="A681" s="14"/>
      <c r="B681" s="269"/>
      <c r="C681" s="270"/>
      <c r="D681" s="260" t="s">
        <v>177</v>
      </c>
      <c r="E681" s="271" t="s">
        <v>1</v>
      </c>
      <c r="F681" s="272" t="s">
        <v>879</v>
      </c>
      <c r="G681" s="270"/>
      <c r="H681" s="273">
        <v>3</v>
      </c>
      <c r="I681" s="274"/>
      <c r="J681" s="270"/>
      <c r="K681" s="270"/>
      <c r="L681" s="275"/>
      <c r="M681" s="276"/>
      <c r="N681" s="277"/>
      <c r="O681" s="277"/>
      <c r="P681" s="277"/>
      <c r="Q681" s="277"/>
      <c r="R681" s="277"/>
      <c r="S681" s="277"/>
      <c r="T681" s="278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79" t="s">
        <v>177</v>
      </c>
      <c r="AU681" s="279" t="s">
        <v>92</v>
      </c>
      <c r="AV681" s="14" t="s">
        <v>92</v>
      </c>
      <c r="AW681" s="14" t="s">
        <v>32</v>
      </c>
      <c r="AX681" s="14" t="s">
        <v>76</v>
      </c>
      <c r="AY681" s="279" t="s">
        <v>168</v>
      </c>
    </row>
    <row r="682" spans="1:51" s="14" customFormat="1" ht="12">
      <c r="A682" s="14"/>
      <c r="B682" s="269"/>
      <c r="C682" s="270"/>
      <c r="D682" s="260" t="s">
        <v>177</v>
      </c>
      <c r="E682" s="271" t="s">
        <v>1</v>
      </c>
      <c r="F682" s="272" t="s">
        <v>880</v>
      </c>
      <c r="G682" s="270"/>
      <c r="H682" s="273">
        <v>27.17</v>
      </c>
      <c r="I682" s="274"/>
      <c r="J682" s="270"/>
      <c r="K682" s="270"/>
      <c r="L682" s="275"/>
      <c r="M682" s="276"/>
      <c r="N682" s="277"/>
      <c r="O682" s="277"/>
      <c r="P682" s="277"/>
      <c r="Q682" s="277"/>
      <c r="R682" s="277"/>
      <c r="S682" s="277"/>
      <c r="T682" s="278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79" t="s">
        <v>177</v>
      </c>
      <c r="AU682" s="279" t="s">
        <v>92</v>
      </c>
      <c r="AV682" s="14" t="s">
        <v>92</v>
      </c>
      <c r="AW682" s="14" t="s">
        <v>32</v>
      </c>
      <c r="AX682" s="14" t="s">
        <v>76</v>
      </c>
      <c r="AY682" s="279" t="s">
        <v>168</v>
      </c>
    </row>
    <row r="683" spans="1:51" s="14" customFormat="1" ht="12">
      <c r="A683" s="14"/>
      <c r="B683" s="269"/>
      <c r="C683" s="270"/>
      <c r="D683" s="260" t="s">
        <v>177</v>
      </c>
      <c r="E683" s="271" t="s">
        <v>1</v>
      </c>
      <c r="F683" s="272" t="s">
        <v>881</v>
      </c>
      <c r="G683" s="270"/>
      <c r="H683" s="273">
        <v>17.38</v>
      </c>
      <c r="I683" s="274"/>
      <c r="J683" s="270"/>
      <c r="K683" s="270"/>
      <c r="L683" s="275"/>
      <c r="M683" s="276"/>
      <c r="N683" s="277"/>
      <c r="O683" s="277"/>
      <c r="P683" s="277"/>
      <c r="Q683" s="277"/>
      <c r="R683" s="277"/>
      <c r="S683" s="277"/>
      <c r="T683" s="278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79" t="s">
        <v>177</v>
      </c>
      <c r="AU683" s="279" t="s">
        <v>92</v>
      </c>
      <c r="AV683" s="14" t="s">
        <v>92</v>
      </c>
      <c r="AW683" s="14" t="s">
        <v>32</v>
      </c>
      <c r="AX683" s="14" t="s">
        <v>76</v>
      </c>
      <c r="AY683" s="279" t="s">
        <v>168</v>
      </c>
    </row>
    <row r="684" spans="1:51" s="14" customFormat="1" ht="12">
      <c r="A684" s="14"/>
      <c r="B684" s="269"/>
      <c r="C684" s="270"/>
      <c r="D684" s="260" t="s">
        <v>177</v>
      </c>
      <c r="E684" s="271" t="s">
        <v>1</v>
      </c>
      <c r="F684" s="272" t="s">
        <v>882</v>
      </c>
      <c r="G684" s="270"/>
      <c r="H684" s="273">
        <v>3.8</v>
      </c>
      <c r="I684" s="274"/>
      <c r="J684" s="270"/>
      <c r="K684" s="270"/>
      <c r="L684" s="275"/>
      <c r="M684" s="276"/>
      <c r="N684" s="277"/>
      <c r="O684" s="277"/>
      <c r="P684" s="277"/>
      <c r="Q684" s="277"/>
      <c r="R684" s="277"/>
      <c r="S684" s="277"/>
      <c r="T684" s="278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79" t="s">
        <v>177</v>
      </c>
      <c r="AU684" s="279" t="s">
        <v>92</v>
      </c>
      <c r="AV684" s="14" t="s">
        <v>92</v>
      </c>
      <c r="AW684" s="14" t="s">
        <v>32</v>
      </c>
      <c r="AX684" s="14" t="s">
        <v>76</v>
      </c>
      <c r="AY684" s="279" t="s">
        <v>168</v>
      </c>
    </row>
    <row r="685" spans="1:51" s="14" customFormat="1" ht="12">
      <c r="A685" s="14"/>
      <c r="B685" s="269"/>
      <c r="C685" s="270"/>
      <c r="D685" s="260" t="s">
        <v>177</v>
      </c>
      <c r="E685" s="271" t="s">
        <v>1</v>
      </c>
      <c r="F685" s="272" t="s">
        <v>883</v>
      </c>
      <c r="G685" s="270"/>
      <c r="H685" s="273">
        <v>24.89</v>
      </c>
      <c r="I685" s="274"/>
      <c r="J685" s="270"/>
      <c r="K685" s="270"/>
      <c r="L685" s="275"/>
      <c r="M685" s="276"/>
      <c r="N685" s="277"/>
      <c r="O685" s="277"/>
      <c r="P685" s="277"/>
      <c r="Q685" s="277"/>
      <c r="R685" s="277"/>
      <c r="S685" s="277"/>
      <c r="T685" s="278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79" t="s">
        <v>177</v>
      </c>
      <c r="AU685" s="279" t="s">
        <v>92</v>
      </c>
      <c r="AV685" s="14" t="s">
        <v>92</v>
      </c>
      <c r="AW685" s="14" t="s">
        <v>32</v>
      </c>
      <c r="AX685" s="14" t="s">
        <v>76</v>
      </c>
      <c r="AY685" s="279" t="s">
        <v>168</v>
      </c>
    </row>
    <row r="686" spans="1:51" s="14" customFormat="1" ht="12">
      <c r="A686" s="14"/>
      <c r="B686" s="269"/>
      <c r="C686" s="270"/>
      <c r="D686" s="260" t="s">
        <v>177</v>
      </c>
      <c r="E686" s="271" t="s">
        <v>1</v>
      </c>
      <c r="F686" s="272" t="s">
        <v>884</v>
      </c>
      <c r="G686" s="270"/>
      <c r="H686" s="273">
        <v>2.85</v>
      </c>
      <c r="I686" s="274"/>
      <c r="J686" s="270"/>
      <c r="K686" s="270"/>
      <c r="L686" s="275"/>
      <c r="M686" s="276"/>
      <c r="N686" s="277"/>
      <c r="O686" s="277"/>
      <c r="P686" s="277"/>
      <c r="Q686" s="277"/>
      <c r="R686" s="277"/>
      <c r="S686" s="277"/>
      <c r="T686" s="278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79" t="s">
        <v>177</v>
      </c>
      <c r="AU686" s="279" t="s">
        <v>92</v>
      </c>
      <c r="AV686" s="14" t="s">
        <v>92</v>
      </c>
      <c r="AW686" s="14" t="s">
        <v>32</v>
      </c>
      <c r="AX686" s="14" t="s">
        <v>76</v>
      </c>
      <c r="AY686" s="279" t="s">
        <v>168</v>
      </c>
    </row>
    <row r="687" spans="1:51" s="14" customFormat="1" ht="12">
      <c r="A687" s="14"/>
      <c r="B687" s="269"/>
      <c r="C687" s="270"/>
      <c r="D687" s="260" t="s">
        <v>177</v>
      </c>
      <c r="E687" s="271" t="s">
        <v>1</v>
      </c>
      <c r="F687" s="272" t="s">
        <v>886</v>
      </c>
      <c r="G687" s="270"/>
      <c r="H687" s="273">
        <v>22.23</v>
      </c>
      <c r="I687" s="274"/>
      <c r="J687" s="270"/>
      <c r="K687" s="270"/>
      <c r="L687" s="275"/>
      <c r="M687" s="276"/>
      <c r="N687" s="277"/>
      <c r="O687" s="277"/>
      <c r="P687" s="277"/>
      <c r="Q687" s="277"/>
      <c r="R687" s="277"/>
      <c r="S687" s="277"/>
      <c r="T687" s="278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79" t="s">
        <v>177</v>
      </c>
      <c r="AU687" s="279" t="s">
        <v>92</v>
      </c>
      <c r="AV687" s="14" t="s">
        <v>92</v>
      </c>
      <c r="AW687" s="14" t="s">
        <v>32</v>
      </c>
      <c r="AX687" s="14" t="s">
        <v>76</v>
      </c>
      <c r="AY687" s="279" t="s">
        <v>168</v>
      </c>
    </row>
    <row r="688" spans="1:51" s="14" customFormat="1" ht="12">
      <c r="A688" s="14"/>
      <c r="B688" s="269"/>
      <c r="C688" s="270"/>
      <c r="D688" s="260" t="s">
        <v>177</v>
      </c>
      <c r="E688" s="271" t="s">
        <v>1</v>
      </c>
      <c r="F688" s="272" t="s">
        <v>887</v>
      </c>
      <c r="G688" s="270"/>
      <c r="H688" s="273">
        <v>30.81</v>
      </c>
      <c r="I688" s="274"/>
      <c r="J688" s="270"/>
      <c r="K688" s="270"/>
      <c r="L688" s="275"/>
      <c r="M688" s="276"/>
      <c r="N688" s="277"/>
      <c r="O688" s="277"/>
      <c r="P688" s="277"/>
      <c r="Q688" s="277"/>
      <c r="R688" s="277"/>
      <c r="S688" s="277"/>
      <c r="T688" s="278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79" t="s">
        <v>177</v>
      </c>
      <c r="AU688" s="279" t="s">
        <v>92</v>
      </c>
      <c r="AV688" s="14" t="s">
        <v>92</v>
      </c>
      <c r="AW688" s="14" t="s">
        <v>32</v>
      </c>
      <c r="AX688" s="14" t="s">
        <v>76</v>
      </c>
      <c r="AY688" s="279" t="s">
        <v>168</v>
      </c>
    </row>
    <row r="689" spans="1:51" s="14" customFormat="1" ht="12">
      <c r="A689" s="14"/>
      <c r="B689" s="269"/>
      <c r="C689" s="270"/>
      <c r="D689" s="260" t="s">
        <v>177</v>
      </c>
      <c r="E689" s="271" t="s">
        <v>1</v>
      </c>
      <c r="F689" s="272" t="s">
        <v>888</v>
      </c>
      <c r="G689" s="270"/>
      <c r="H689" s="273">
        <v>16.06</v>
      </c>
      <c r="I689" s="274"/>
      <c r="J689" s="270"/>
      <c r="K689" s="270"/>
      <c r="L689" s="275"/>
      <c r="M689" s="276"/>
      <c r="N689" s="277"/>
      <c r="O689" s="277"/>
      <c r="P689" s="277"/>
      <c r="Q689" s="277"/>
      <c r="R689" s="277"/>
      <c r="S689" s="277"/>
      <c r="T689" s="278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79" t="s">
        <v>177</v>
      </c>
      <c r="AU689" s="279" t="s">
        <v>92</v>
      </c>
      <c r="AV689" s="14" t="s">
        <v>92</v>
      </c>
      <c r="AW689" s="14" t="s">
        <v>32</v>
      </c>
      <c r="AX689" s="14" t="s">
        <v>76</v>
      </c>
      <c r="AY689" s="279" t="s">
        <v>168</v>
      </c>
    </row>
    <row r="690" spans="1:51" s="14" customFormat="1" ht="12">
      <c r="A690" s="14"/>
      <c r="B690" s="269"/>
      <c r="C690" s="270"/>
      <c r="D690" s="260" t="s">
        <v>177</v>
      </c>
      <c r="E690" s="271" t="s">
        <v>1</v>
      </c>
      <c r="F690" s="272" t="s">
        <v>889</v>
      </c>
      <c r="G690" s="270"/>
      <c r="H690" s="273">
        <v>3.04</v>
      </c>
      <c r="I690" s="274"/>
      <c r="J690" s="270"/>
      <c r="K690" s="270"/>
      <c r="L690" s="275"/>
      <c r="M690" s="276"/>
      <c r="N690" s="277"/>
      <c r="O690" s="277"/>
      <c r="P690" s="277"/>
      <c r="Q690" s="277"/>
      <c r="R690" s="277"/>
      <c r="S690" s="277"/>
      <c r="T690" s="278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79" t="s">
        <v>177</v>
      </c>
      <c r="AU690" s="279" t="s">
        <v>92</v>
      </c>
      <c r="AV690" s="14" t="s">
        <v>92</v>
      </c>
      <c r="AW690" s="14" t="s">
        <v>32</v>
      </c>
      <c r="AX690" s="14" t="s">
        <v>76</v>
      </c>
      <c r="AY690" s="279" t="s">
        <v>168</v>
      </c>
    </row>
    <row r="691" spans="1:51" s="14" customFormat="1" ht="12">
      <c r="A691" s="14"/>
      <c r="B691" s="269"/>
      <c r="C691" s="270"/>
      <c r="D691" s="260" t="s">
        <v>177</v>
      </c>
      <c r="E691" s="271" t="s">
        <v>1</v>
      </c>
      <c r="F691" s="272" t="s">
        <v>890</v>
      </c>
      <c r="G691" s="270"/>
      <c r="H691" s="273">
        <v>20.73</v>
      </c>
      <c r="I691" s="274"/>
      <c r="J691" s="270"/>
      <c r="K691" s="270"/>
      <c r="L691" s="275"/>
      <c r="M691" s="276"/>
      <c r="N691" s="277"/>
      <c r="O691" s="277"/>
      <c r="P691" s="277"/>
      <c r="Q691" s="277"/>
      <c r="R691" s="277"/>
      <c r="S691" s="277"/>
      <c r="T691" s="278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79" t="s">
        <v>177</v>
      </c>
      <c r="AU691" s="279" t="s">
        <v>92</v>
      </c>
      <c r="AV691" s="14" t="s">
        <v>92</v>
      </c>
      <c r="AW691" s="14" t="s">
        <v>32</v>
      </c>
      <c r="AX691" s="14" t="s">
        <v>76</v>
      </c>
      <c r="AY691" s="279" t="s">
        <v>168</v>
      </c>
    </row>
    <row r="692" spans="1:51" s="14" customFormat="1" ht="12">
      <c r="A692" s="14"/>
      <c r="B692" s="269"/>
      <c r="C692" s="270"/>
      <c r="D692" s="260" t="s">
        <v>177</v>
      </c>
      <c r="E692" s="271" t="s">
        <v>1</v>
      </c>
      <c r="F692" s="272" t="s">
        <v>891</v>
      </c>
      <c r="G692" s="270"/>
      <c r="H692" s="273">
        <v>2.76</v>
      </c>
      <c r="I692" s="274"/>
      <c r="J692" s="270"/>
      <c r="K692" s="270"/>
      <c r="L692" s="275"/>
      <c r="M692" s="276"/>
      <c r="N692" s="277"/>
      <c r="O692" s="277"/>
      <c r="P692" s="277"/>
      <c r="Q692" s="277"/>
      <c r="R692" s="277"/>
      <c r="S692" s="277"/>
      <c r="T692" s="278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79" t="s">
        <v>177</v>
      </c>
      <c r="AU692" s="279" t="s">
        <v>92</v>
      </c>
      <c r="AV692" s="14" t="s">
        <v>92</v>
      </c>
      <c r="AW692" s="14" t="s">
        <v>32</v>
      </c>
      <c r="AX692" s="14" t="s">
        <v>76</v>
      </c>
      <c r="AY692" s="279" t="s">
        <v>168</v>
      </c>
    </row>
    <row r="693" spans="1:51" s="14" customFormat="1" ht="12">
      <c r="A693" s="14"/>
      <c r="B693" s="269"/>
      <c r="C693" s="270"/>
      <c r="D693" s="260" t="s">
        <v>177</v>
      </c>
      <c r="E693" s="271" t="s">
        <v>1</v>
      </c>
      <c r="F693" s="272" t="s">
        <v>892</v>
      </c>
      <c r="G693" s="270"/>
      <c r="H693" s="273">
        <v>28.78</v>
      </c>
      <c r="I693" s="274"/>
      <c r="J693" s="270"/>
      <c r="K693" s="270"/>
      <c r="L693" s="275"/>
      <c r="M693" s="276"/>
      <c r="N693" s="277"/>
      <c r="O693" s="277"/>
      <c r="P693" s="277"/>
      <c r="Q693" s="277"/>
      <c r="R693" s="277"/>
      <c r="S693" s="277"/>
      <c r="T693" s="278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79" t="s">
        <v>177</v>
      </c>
      <c r="AU693" s="279" t="s">
        <v>92</v>
      </c>
      <c r="AV693" s="14" t="s">
        <v>92</v>
      </c>
      <c r="AW693" s="14" t="s">
        <v>32</v>
      </c>
      <c r="AX693" s="14" t="s">
        <v>76</v>
      </c>
      <c r="AY693" s="279" t="s">
        <v>168</v>
      </c>
    </row>
    <row r="694" spans="1:51" s="14" customFormat="1" ht="12">
      <c r="A694" s="14"/>
      <c r="B694" s="269"/>
      <c r="C694" s="270"/>
      <c r="D694" s="260" t="s">
        <v>177</v>
      </c>
      <c r="E694" s="271" t="s">
        <v>1</v>
      </c>
      <c r="F694" s="272" t="s">
        <v>893</v>
      </c>
      <c r="G694" s="270"/>
      <c r="H694" s="273">
        <v>17.57</v>
      </c>
      <c r="I694" s="274"/>
      <c r="J694" s="270"/>
      <c r="K694" s="270"/>
      <c r="L694" s="275"/>
      <c r="M694" s="276"/>
      <c r="N694" s="277"/>
      <c r="O694" s="277"/>
      <c r="P694" s="277"/>
      <c r="Q694" s="277"/>
      <c r="R694" s="277"/>
      <c r="S694" s="277"/>
      <c r="T694" s="278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79" t="s">
        <v>177</v>
      </c>
      <c r="AU694" s="279" t="s">
        <v>92</v>
      </c>
      <c r="AV694" s="14" t="s">
        <v>92</v>
      </c>
      <c r="AW694" s="14" t="s">
        <v>32</v>
      </c>
      <c r="AX694" s="14" t="s">
        <v>76</v>
      </c>
      <c r="AY694" s="279" t="s">
        <v>168</v>
      </c>
    </row>
    <row r="695" spans="1:51" s="14" customFormat="1" ht="12">
      <c r="A695" s="14"/>
      <c r="B695" s="269"/>
      <c r="C695" s="270"/>
      <c r="D695" s="260" t="s">
        <v>177</v>
      </c>
      <c r="E695" s="271" t="s">
        <v>1</v>
      </c>
      <c r="F695" s="272" t="s">
        <v>894</v>
      </c>
      <c r="G695" s="270"/>
      <c r="H695" s="273">
        <v>4.08</v>
      </c>
      <c r="I695" s="274"/>
      <c r="J695" s="270"/>
      <c r="K695" s="270"/>
      <c r="L695" s="275"/>
      <c r="M695" s="276"/>
      <c r="N695" s="277"/>
      <c r="O695" s="277"/>
      <c r="P695" s="277"/>
      <c r="Q695" s="277"/>
      <c r="R695" s="277"/>
      <c r="S695" s="277"/>
      <c r="T695" s="278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79" t="s">
        <v>177</v>
      </c>
      <c r="AU695" s="279" t="s">
        <v>92</v>
      </c>
      <c r="AV695" s="14" t="s">
        <v>92</v>
      </c>
      <c r="AW695" s="14" t="s">
        <v>32</v>
      </c>
      <c r="AX695" s="14" t="s">
        <v>76</v>
      </c>
      <c r="AY695" s="279" t="s">
        <v>168</v>
      </c>
    </row>
    <row r="696" spans="1:51" s="14" customFormat="1" ht="12">
      <c r="A696" s="14"/>
      <c r="B696" s="269"/>
      <c r="C696" s="270"/>
      <c r="D696" s="260" t="s">
        <v>177</v>
      </c>
      <c r="E696" s="271" t="s">
        <v>1</v>
      </c>
      <c r="F696" s="272" t="s">
        <v>895</v>
      </c>
      <c r="G696" s="270"/>
      <c r="H696" s="273">
        <v>24.07</v>
      </c>
      <c r="I696" s="274"/>
      <c r="J696" s="270"/>
      <c r="K696" s="270"/>
      <c r="L696" s="275"/>
      <c r="M696" s="276"/>
      <c r="N696" s="277"/>
      <c r="O696" s="277"/>
      <c r="P696" s="277"/>
      <c r="Q696" s="277"/>
      <c r="R696" s="277"/>
      <c r="S696" s="277"/>
      <c r="T696" s="278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79" t="s">
        <v>177</v>
      </c>
      <c r="AU696" s="279" t="s">
        <v>92</v>
      </c>
      <c r="AV696" s="14" t="s">
        <v>92</v>
      </c>
      <c r="AW696" s="14" t="s">
        <v>32</v>
      </c>
      <c r="AX696" s="14" t="s">
        <v>76</v>
      </c>
      <c r="AY696" s="279" t="s">
        <v>168</v>
      </c>
    </row>
    <row r="697" spans="1:51" s="14" customFormat="1" ht="12">
      <c r="A697" s="14"/>
      <c r="B697" s="269"/>
      <c r="C697" s="270"/>
      <c r="D697" s="260" t="s">
        <v>177</v>
      </c>
      <c r="E697" s="271" t="s">
        <v>1</v>
      </c>
      <c r="F697" s="272" t="s">
        <v>896</v>
      </c>
      <c r="G697" s="270"/>
      <c r="H697" s="273">
        <v>2.89</v>
      </c>
      <c r="I697" s="274"/>
      <c r="J697" s="270"/>
      <c r="K697" s="270"/>
      <c r="L697" s="275"/>
      <c r="M697" s="276"/>
      <c r="N697" s="277"/>
      <c r="O697" s="277"/>
      <c r="P697" s="277"/>
      <c r="Q697" s="277"/>
      <c r="R697" s="277"/>
      <c r="S697" s="277"/>
      <c r="T697" s="278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79" t="s">
        <v>177</v>
      </c>
      <c r="AU697" s="279" t="s">
        <v>92</v>
      </c>
      <c r="AV697" s="14" t="s">
        <v>92</v>
      </c>
      <c r="AW697" s="14" t="s">
        <v>32</v>
      </c>
      <c r="AX697" s="14" t="s">
        <v>76</v>
      </c>
      <c r="AY697" s="279" t="s">
        <v>168</v>
      </c>
    </row>
    <row r="698" spans="1:51" s="14" customFormat="1" ht="12">
      <c r="A698" s="14"/>
      <c r="B698" s="269"/>
      <c r="C698" s="270"/>
      <c r="D698" s="260" t="s">
        <v>177</v>
      </c>
      <c r="E698" s="271" t="s">
        <v>1</v>
      </c>
      <c r="F698" s="272" t="s">
        <v>897</v>
      </c>
      <c r="G698" s="270"/>
      <c r="H698" s="273">
        <v>31.63</v>
      </c>
      <c r="I698" s="274"/>
      <c r="J698" s="270"/>
      <c r="K698" s="270"/>
      <c r="L698" s="275"/>
      <c r="M698" s="276"/>
      <c r="N698" s="277"/>
      <c r="O698" s="277"/>
      <c r="P698" s="277"/>
      <c r="Q698" s="277"/>
      <c r="R698" s="277"/>
      <c r="S698" s="277"/>
      <c r="T698" s="278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79" t="s">
        <v>177</v>
      </c>
      <c r="AU698" s="279" t="s">
        <v>92</v>
      </c>
      <c r="AV698" s="14" t="s">
        <v>92</v>
      </c>
      <c r="AW698" s="14" t="s">
        <v>32</v>
      </c>
      <c r="AX698" s="14" t="s">
        <v>76</v>
      </c>
      <c r="AY698" s="279" t="s">
        <v>168</v>
      </c>
    </row>
    <row r="699" spans="1:51" s="14" customFormat="1" ht="12">
      <c r="A699" s="14"/>
      <c r="B699" s="269"/>
      <c r="C699" s="270"/>
      <c r="D699" s="260" t="s">
        <v>177</v>
      </c>
      <c r="E699" s="271" t="s">
        <v>1</v>
      </c>
      <c r="F699" s="272" t="s">
        <v>898</v>
      </c>
      <c r="G699" s="270"/>
      <c r="H699" s="273">
        <v>45.42</v>
      </c>
      <c r="I699" s="274"/>
      <c r="J699" s="270"/>
      <c r="K699" s="270"/>
      <c r="L699" s="275"/>
      <c r="M699" s="276"/>
      <c r="N699" s="277"/>
      <c r="O699" s="277"/>
      <c r="P699" s="277"/>
      <c r="Q699" s="277"/>
      <c r="R699" s="277"/>
      <c r="S699" s="277"/>
      <c r="T699" s="278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79" t="s">
        <v>177</v>
      </c>
      <c r="AU699" s="279" t="s">
        <v>92</v>
      </c>
      <c r="AV699" s="14" t="s">
        <v>92</v>
      </c>
      <c r="AW699" s="14" t="s">
        <v>32</v>
      </c>
      <c r="AX699" s="14" t="s">
        <v>76</v>
      </c>
      <c r="AY699" s="279" t="s">
        <v>168</v>
      </c>
    </row>
    <row r="700" spans="1:51" s="14" customFormat="1" ht="12">
      <c r="A700" s="14"/>
      <c r="B700" s="269"/>
      <c r="C700" s="270"/>
      <c r="D700" s="260" t="s">
        <v>177</v>
      </c>
      <c r="E700" s="271" t="s">
        <v>1</v>
      </c>
      <c r="F700" s="272" t="s">
        <v>900</v>
      </c>
      <c r="G700" s="270"/>
      <c r="H700" s="273">
        <v>16.32</v>
      </c>
      <c r="I700" s="274"/>
      <c r="J700" s="270"/>
      <c r="K700" s="270"/>
      <c r="L700" s="275"/>
      <c r="M700" s="276"/>
      <c r="N700" s="277"/>
      <c r="O700" s="277"/>
      <c r="P700" s="277"/>
      <c r="Q700" s="277"/>
      <c r="R700" s="277"/>
      <c r="S700" s="277"/>
      <c r="T700" s="278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79" t="s">
        <v>177</v>
      </c>
      <c r="AU700" s="279" t="s">
        <v>92</v>
      </c>
      <c r="AV700" s="14" t="s">
        <v>92</v>
      </c>
      <c r="AW700" s="14" t="s">
        <v>32</v>
      </c>
      <c r="AX700" s="14" t="s">
        <v>76</v>
      </c>
      <c r="AY700" s="279" t="s">
        <v>168</v>
      </c>
    </row>
    <row r="701" spans="1:51" s="14" customFormat="1" ht="12">
      <c r="A701" s="14"/>
      <c r="B701" s="269"/>
      <c r="C701" s="270"/>
      <c r="D701" s="260" t="s">
        <v>177</v>
      </c>
      <c r="E701" s="271" t="s">
        <v>1</v>
      </c>
      <c r="F701" s="272" t="s">
        <v>901</v>
      </c>
      <c r="G701" s="270"/>
      <c r="H701" s="273">
        <v>31.79</v>
      </c>
      <c r="I701" s="274"/>
      <c r="J701" s="270"/>
      <c r="K701" s="270"/>
      <c r="L701" s="275"/>
      <c r="M701" s="276"/>
      <c r="N701" s="277"/>
      <c r="O701" s="277"/>
      <c r="P701" s="277"/>
      <c r="Q701" s="277"/>
      <c r="R701" s="277"/>
      <c r="S701" s="277"/>
      <c r="T701" s="278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79" t="s">
        <v>177</v>
      </c>
      <c r="AU701" s="279" t="s">
        <v>92</v>
      </c>
      <c r="AV701" s="14" t="s">
        <v>92</v>
      </c>
      <c r="AW701" s="14" t="s">
        <v>32</v>
      </c>
      <c r="AX701" s="14" t="s">
        <v>76</v>
      </c>
      <c r="AY701" s="279" t="s">
        <v>168</v>
      </c>
    </row>
    <row r="702" spans="1:51" s="14" customFormat="1" ht="12">
      <c r="A702" s="14"/>
      <c r="B702" s="269"/>
      <c r="C702" s="270"/>
      <c r="D702" s="260" t="s">
        <v>177</v>
      </c>
      <c r="E702" s="271" t="s">
        <v>1</v>
      </c>
      <c r="F702" s="272" t="s">
        <v>902</v>
      </c>
      <c r="G702" s="270"/>
      <c r="H702" s="273">
        <v>2.38</v>
      </c>
      <c r="I702" s="274"/>
      <c r="J702" s="270"/>
      <c r="K702" s="270"/>
      <c r="L702" s="275"/>
      <c r="M702" s="276"/>
      <c r="N702" s="277"/>
      <c r="O702" s="277"/>
      <c r="P702" s="277"/>
      <c r="Q702" s="277"/>
      <c r="R702" s="277"/>
      <c r="S702" s="277"/>
      <c r="T702" s="278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79" t="s">
        <v>177</v>
      </c>
      <c r="AU702" s="279" t="s">
        <v>92</v>
      </c>
      <c r="AV702" s="14" t="s">
        <v>92</v>
      </c>
      <c r="AW702" s="14" t="s">
        <v>32</v>
      </c>
      <c r="AX702" s="14" t="s">
        <v>76</v>
      </c>
      <c r="AY702" s="279" t="s">
        <v>168</v>
      </c>
    </row>
    <row r="703" spans="1:51" s="14" customFormat="1" ht="12">
      <c r="A703" s="14"/>
      <c r="B703" s="269"/>
      <c r="C703" s="270"/>
      <c r="D703" s="260" t="s">
        <v>177</v>
      </c>
      <c r="E703" s="271" t="s">
        <v>1</v>
      </c>
      <c r="F703" s="272" t="s">
        <v>903</v>
      </c>
      <c r="G703" s="270"/>
      <c r="H703" s="273">
        <v>33.97</v>
      </c>
      <c r="I703" s="274"/>
      <c r="J703" s="270"/>
      <c r="K703" s="270"/>
      <c r="L703" s="275"/>
      <c r="M703" s="276"/>
      <c r="N703" s="277"/>
      <c r="O703" s="277"/>
      <c r="P703" s="277"/>
      <c r="Q703" s="277"/>
      <c r="R703" s="277"/>
      <c r="S703" s="277"/>
      <c r="T703" s="278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79" t="s">
        <v>177</v>
      </c>
      <c r="AU703" s="279" t="s">
        <v>92</v>
      </c>
      <c r="AV703" s="14" t="s">
        <v>92</v>
      </c>
      <c r="AW703" s="14" t="s">
        <v>32</v>
      </c>
      <c r="AX703" s="14" t="s">
        <v>76</v>
      </c>
      <c r="AY703" s="279" t="s">
        <v>168</v>
      </c>
    </row>
    <row r="704" spans="1:51" s="14" customFormat="1" ht="12">
      <c r="A704" s="14"/>
      <c r="B704" s="269"/>
      <c r="C704" s="270"/>
      <c r="D704" s="260" t="s">
        <v>177</v>
      </c>
      <c r="E704" s="271" t="s">
        <v>1</v>
      </c>
      <c r="F704" s="272" t="s">
        <v>904</v>
      </c>
      <c r="G704" s="270"/>
      <c r="H704" s="273">
        <v>3.48</v>
      </c>
      <c r="I704" s="274"/>
      <c r="J704" s="270"/>
      <c r="K704" s="270"/>
      <c r="L704" s="275"/>
      <c r="M704" s="276"/>
      <c r="N704" s="277"/>
      <c r="O704" s="277"/>
      <c r="P704" s="277"/>
      <c r="Q704" s="277"/>
      <c r="R704" s="277"/>
      <c r="S704" s="277"/>
      <c r="T704" s="278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79" t="s">
        <v>177</v>
      </c>
      <c r="AU704" s="279" t="s">
        <v>92</v>
      </c>
      <c r="AV704" s="14" t="s">
        <v>92</v>
      </c>
      <c r="AW704" s="14" t="s">
        <v>32</v>
      </c>
      <c r="AX704" s="14" t="s">
        <v>76</v>
      </c>
      <c r="AY704" s="279" t="s">
        <v>168</v>
      </c>
    </row>
    <row r="705" spans="1:51" s="14" customFormat="1" ht="12">
      <c r="A705" s="14"/>
      <c r="B705" s="269"/>
      <c r="C705" s="270"/>
      <c r="D705" s="260" t="s">
        <v>177</v>
      </c>
      <c r="E705" s="271" t="s">
        <v>1</v>
      </c>
      <c r="F705" s="272" t="s">
        <v>905</v>
      </c>
      <c r="G705" s="270"/>
      <c r="H705" s="273">
        <v>31.84</v>
      </c>
      <c r="I705" s="274"/>
      <c r="J705" s="270"/>
      <c r="K705" s="270"/>
      <c r="L705" s="275"/>
      <c r="M705" s="276"/>
      <c r="N705" s="277"/>
      <c r="O705" s="277"/>
      <c r="P705" s="277"/>
      <c r="Q705" s="277"/>
      <c r="R705" s="277"/>
      <c r="S705" s="277"/>
      <c r="T705" s="278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79" t="s">
        <v>177</v>
      </c>
      <c r="AU705" s="279" t="s">
        <v>92</v>
      </c>
      <c r="AV705" s="14" t="s">
        <v>92</v>
      </c>
      <c r="AW705" s="14" t="s">
        <v>32</v>
      </c>
      <c r="AX705" s="14" t="s">
        <v>76</v>
      </c>
      <c r="AY705" s="279" t="s">
        <v>168</v>
      </c>
    </row>
    <row r="706" spans="1:51" s="14" customFormat="1" ht="12">
      <c r="A706" s="14"/>
      <c r="B706" s="269"/>
      <c r="C706" s="270"/>
      <c r="D706" s="260" t="s">
        <v>177</v>
      </c>
      <c r="E706" s="271" t="s">
        <v>1</v>
      </c>
      <c r="F706" s="272" t="s">
        <v>906</v>
      </c>
      <c r="G706" s="270"/>
      <c r="H706" s="273">
        <v>2.81</v>
      </c>
      <c r="I706" s="274"/>
      <c r="J706" s="270"/>
      <c r="K706" s="270"/>
      <c r="L706" s="275"/>
      <c r="M706" s="276"/>
      <c r="N706" s="277"/>
      <c r="O706" s="277"/>
      <c r="P706" s="277"/>
      <c r="Q706" s="277"/>
      <c r="R706" s="277"/>
      <c r="S706" s="277"/>
      <c r="T706" s="278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79" t="s">
        <v>177</v>
      </c>
      <c r="AU706" s="279" t="s">
        <v>92</v>
      </c>
      <c r="AV706" s="14" t="s">
        <v>92</v>
      </c>
      <c r="AW706" s="14" t="s">
        <v>32</v>
      </c>
      <c r="AX706" s="14" t="s">
        <v>76</v>
      </c>
      <c r="AY706" s="279" t="s">
        <v>168</v>
      </c>
    </row>
    <row r="707" spans="1:51" s="14" customFormat="1" ht="12">
      <c r="A707" s="14"/>
      <c r="B707" s="269"/>
      <c r="C707" s="270"/>
      <c r="D707" s="260" t="s">
        <v>177</v>
      </c>
      <c r="E707" s="271" t="s">
        <v>1</v>
      </c>
      <c r="F707" s="272" t="s">
        <v>907</v>
      </c>
      <c r="G707" s="270"/>
      <c r="H707" s="273">
        <v>38.49</v>
      </c>
      <c r="I707" s="274"/>
      <c r="J707" s="270"/>
      <c r="K707" s="270"/>
      <c r="L707" s="275"/>
      <c r="M707" s="276"/>
      <c r="N707" s="277"/>
      <c r="O707" s="277"/>
      <c r="P707" s="277"/>
      <c r="Q707" s="277"/>
      <c r="R707" s="277"/>
      <c r="S707" s="277"/>
      <c r="T707" s="278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79" t="s">
        <v>177</v>
      </c>
      <c r="AU707" s="279" t="s">
        <v>92</v>
      </c>
      <c r="AV707" s="14" t="s">
        <v>92</v>
      </c>
      <c r="AW707" s="14" t="s">
        <v>32</v>
      </c>
      <c r="AX707" s="14" t="s">
        <v>76</v>
      </c>
      <c r="AY707" s="279" t="s">
        <v>168</v>
      </c>
    </row>
    <row r="708" spans="1:51" s="14" customFormat="1" ht="12">
      <c r="A708" s="14"/>
      <c r="B708" s="269"/>
      <c r="C708" s="270"/>
      <c r="D708" s="260" t="s">
        <v>177</v>
      </c>
      <c r="E708" s="271" t="s">
        <v>1</v>
      </c>
      <c r="F708" s="272" t="s">
        <v>908</v>
      </c>
      <c r="G708" s="270"/>
      <c r="H708" s="273">
        <v>2.81</v>
      </c>
      <c r="I708" s="274"/>
      <c r="J708" s="270"/>
      <c r="K708" s="270"/>
      <c r="L708" s="275"/>
      <c r="M708" s="276"/>
      <c r="N708" s="277"/>
      <c r="O708" s="277"/>
      <c r="P708" s="277"/>
      <c r="Q708" s="277"/>
      <c r="R708" s="277"/>
      <c r="S708" s="277"/>
      <c r="T708" s="278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79" t="s">
        <v>177</v>
      </c>
      <c r="AU708" s="279" t="s">
        <v>92</v>
      </c>
      <c r="AV708" s="14" t="s">
        <v>92</v>
      </c>
      <c r="AW708" s="14" t="s">
        <v>32</v>
      </c>
      <c r="AX708" s="14" t="s">
        <v>76</v>
      </c>
      <c r="AY708" s="279" t="s">
        <v>168</v>
      </c>
    </row>
    <row r="709" spans="1:51" s="15" customFormat="1" ht="12">
      <c r="A709" s="15"/>
      <c r="B709" s="280"/>
      <c r="C709" s="281"/>
      <c r="D709" s="260" t="s">
        <v>177</v>
      </c>
      <c r="E709" s="282" t="s">
        <v>1</v>
      </c>
      <c r="F709" s="283" t="s">
        <v>210</v>
      </c>
      <c r="G709" s="281"/>
      <c r="H709" s="284">
        <v>582.62</v>
      </c>
      <c r="I709" s="285"/>
      <c r="J709" s="281"/>
      <c r="K709" s="281"/>
      <c r="L709" s="286"/>
      <c r="M709" s="287"/>
      <c r="N709" s="288"/>
      <c r="O709" s="288"/>
      <c r="P709" s="288"/>
      <c r="Q709" s="288"/>
      <c r="R709" s="288"/>
      <c r="S709" s="288"/>
      <c r="T709" s="289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T709" s="290" t="s">
        <v>177</v>
      </c>
      <c r="AU709" s="290" t="s">
        <v>92</v>
      </c>
      <c r="AV709" s="15" t="s">
        <v>175</v>
      </c>
      <c r="AW709" s="15" t="s">
        <v>32</v>
      </c>
      <c r="AX709" s="15" t="s">
        <v>84</v>
      </c>
      <c r="AY709" s="290" t="s">
        <v>168</v>
      </c>
    </row>
    <row r="710" spans="1:65" s="2" customFormat="1" ht="16.5" customHeight="1">
      <c r="A710" s="39"/>
      <c r="B710" s="40"/>
      <c r="C710" s="245" t="s">
        <v>589</v>
      </c>
      <c r="D710" s="245" t="s">
        <v>170</v>
      </c>
      <c r="E710" s="246" t="s">
        <v>1227</v>
      </c>
      <c r="F710" s="247" t="s">
        <v>1228</v>
      </c>
      <c r="G710" s="248" t="s">
        <v>173</v>
      </c>
      <c r="H710" s="249">
        <v>582.62</v>
      </c>
      <c r="I710" s="250"/>
      <c r="J710" s="251">
        <f>ROUND(I710*H710,2)</f>
        <v>0</v>
      </c>
      <c r="K710" s="247" t="s">
        <v>174</v>
      </c>
      <c r="L710" s="45"/>
      <c r="M710" s="252" t="s">
        <v>1</v>
      </c>
      <c r="N710" s="253" t="s">
        <v>42</v>
      </c>
      <c r="O710" s="92"/>
      <c r="P710" s="254">
        <f>O710*H710</f>
        <v>0</v>
      </c>
      <c r="Q710" s="254">
        <v>0.0003</v>
      </c>
      <c r="R710" s="254">
        <f>Q710*H710</f>
        <v>0.174786</v>
      </c>
      <c r="S710" s="254">
        <v>0</v>
      </c>
      <c r="T710" s="255">
        <f>S710*H710</f>
        <v>0</v>
      </c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R710" s="256" t="s">
        <v>266</v>
      </c>
      <c r="AT710" s="256" t="s">
        <v>170</v>
      </c>
      <c r="AU710" s="256" t="s">
        <v>92</v>
      </c>
      <c r="AY710" s="18" t="s">
        <v>168</v>
      </c>
      <c r="BE710" s="257">
        <f>IF(N710="základní",J710,0)</f>
        <v>0</v>
      </c>
      <c r="BF710" s="257">
        <f>IF(N710="snížená",J710,0)</f>
        <v>0</v>
      </c>
      <c r="BG710" s="257">
        <f>IF(N710="zákl. přenesená",J710,0)</f>
        <v>0</v>
      </c>
      <c r="BH710" s="257">
        <f>IF(N710="sníž. přenesená",J710,0)</f>
        <v>0</v>
      </c>
      <c r="BI710" s="257">
        <f>IF(N710="nulová",J710,0)</f>
        <v>0</v>
      </c>
      <c r="BJ710" s="18" t="s">
        <v>92</v>
      </c>
      <c r="BK710" s="257">
        <f>ROUND(I710*H710,2)</f>
        <v>0</v>
      </c>
      <c r="BL710" s="18" t="s">
        <v>266</v>
      </c>
      <c r="BM710" s="256" t="s">
        <v>1229</v>
      </c>
    </row>
    <row r="711" spans="1:51" s="14" customFormat="1" ht="12">
      <c r="A711" s="14"/>
      <c r="B711" s="269"/>
      <c r="C711" s="270"/>
      <c r="D711" s="260" t="s">
        <v>177</v>
      </c>
      <c r="E711" s="271" t="s">
        <v>1</v>
      </c>
      <c r="F711" s="272" t="s">
        <v>874</v>
      </c>
      <c r="G711" s="270"/>
      <c r="H711" s="273">
        <v>21.37</v>
      </c>
      <c r="I711" s="274"/>
      <c r="J711" s="270"/>
      <c r="K711" s="270"/>
      <c r="L711" s="275"/>
      <c r="M711" s="276"/>
      <c r="N711" s="277"/>
      <c r="O711" s="277"/>
      <c r="P711" s="277"/>
      <c r="Q711" s="277"/>
      <c r="R711" s="277"/>
      <c r="S711" s="277"/>
      <c r="T711" s="278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79" t="s">
        <v>177</v>
      </c>
      <c r="AU711" s="279" t="s">
        <v>92</v>
      </c>
      <c r="AV711" s="14" t="s">
        <v>92</v>
      </c>
      <c r="AW711" s="14" t="s">
        <v>32</v>
      </c>
      <c r="AX711" s="14" t="s">
        <v>76</v>
      </c>
      <c r="AY711" s="279" t="s">
        <v>168</v>
      </c>
    </row>
    <row r="712" spans="1:51" s="14" customFormat="1" ht="12">
      <c r="A712" s="14"/>
      <c r="B712" s="269"/>
      <c r="C712" s="270"/>
      <c r="D712" s="260" t="s">
        <v>177</v>
      </c>
      <c r="E712" s="271" t="s">
        <v>1</v>
      </c>
      <c r="F712" s="272" t="s">
        <v>875</v>
      </c>
      <c r="G712" s="270"/>
      <c r="H712" s="273">
        <v>28.5</v>
      </c>
      <c r="I712" s="274"/>
      <c r="J712" s="270"/>
      <c r="K712" s="270"/>
      <c r="L712" s="275"/>
      <c r="M712" s="276"/>
      <c r="N712" s="277"/>
      <c r="O712" s="277"/>
      <c r="P712" s="277"/>
      <c r="Q712" s="277"/>
      <c r="R712" s="277"/>
      <c r="S712" s="277"/>
      <c r="T712" s="278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79" t="s">
        <v>177</v>
      </c>
      <c r="AU712" s="279" t="s">
        <v>92</v>
      </c>
      <c r="AV712" s="14" t="s">
        <v>92</v>
      </c>
      <c r="AW712" s="14" t="s">
        <v>32</v>
      </c>
      <c r="AX712" s="14" t="s">
        <v>76</v>
      </c>
      <c r="AY712" s="279" t="s">
        <v>168</v>
      </c>
    </row>
    <row r="713" spans="1:51" s="14" customFormat="1" ht="12">
      <c r="A713" s="14"/>
      <c r="B713" s="269"/>
      <c r="C713" s="270"/>
      <c r="D713" s="260" t="s">
        <v>177</v>
      </c>
      <c r="E713" s="271" t="s">
        <v>1</v>
      </c>
      <c r="F713" s="272" t="s">
        <v>876</v>
      </c>
      <c r="G713" s="270"/>
      <c r="H713" s="273">
        <v>17.2</v>
      </c>
      <c r="I713" s="274"/>
      <c r="J713" s="270"/>
      <c r="K713" s="270"/>
      <c r="L713" s="275"/>
      <c r="M713" s="276"/>
      <c r="N713" s="277"/>
      <c r="O713" s="277"/>
      <c r="P713" s="277"/>
      <c r="Q713" s="277"/>
      <c r="R713" s="277"/>
      <c r="S713" s="277"/>
      <c r="T713" s="278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79" t="s">
        <v>177</v>
      </c>
      <c r="AU713" s="279" t="s">
        <v>92</v>
      </c>
      <c r="AV713" s="14" t="s">
        <v>92</v>
      </c>
      <c r="AW713" s="14" t="s">
        <v>32</v>
      </c>
      <c r="AX713" s="14" t="s">
        <v>76</v>
      </c>
      <c r="AY713" s="279" t="s">
        <v>168</v>
      </c>
    </row>
    <row r="714" spans="1:51" s="14" customFormat="1" ht="12">
      <c r="A714" s="14"/>
      <c r="B714" s="269"/>
      <c r="C714" s="270"/>
      <c r="D714" s="260" t="s">
        <v>177</v>
      </c>
      <c r="E714" s="271" t="s">
        <v>1</v>
      </c>
      <c r="F714" s="272" t="s">
        <v>877</v>
      </c>
      <c r="G714" s="270"/>
      <c r="H714" s="273">
        <v>2.77</v>
      </c>
      <c r="I714" s="274"/>
      <c r="J714" s="270"/>
      <c r="K714" s="270"/>
      <c r="L714" s="275"/>
      <c r="M714" s="276"/>
      <c r="N714" s="277"/>
      <c r="O714" s="277"/>
      <c r="P714" s="277"/>
      <c r="Q714" s="277"/>
      <c r="R714" s="277"/>
      <c r="S714" s="277"/>
      <c r="T714" s="278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79" t="s">
        <v>177</v>
      </c>
      <c r="AU714" s="279" t="s">
        <v>92</v>
      </c>
      <c r="AV714" s="14" t="s">
        <v>92</v>
      </c>
      <c r="AW714" s="14" t="s">
        <v>32</v>
      </c>
      <c r="AX714" s="14" t="s">
        <v>76</v>
      </c>
      <c r="AY714" s="279" t="s">
        <v>168</v>
      </c>
    </row>
    <row r="715" spans="1:51" s="14" customFormat="1" ht="12">
      <c r="A715" s="14"/>
      <c r="B715" s="269"/>
      <c r="C715" s="270"/>
      <c r="D715" s="260" t="s">
        <v>177</v>
      </c>
      <c r="E715" s="271" t="s">
        <v>1</v>
      </c>
      <c r="F715" s="272" t="s">
        <v>878</v>
      </c>
      <c r="G715" s="270"/>
      <c r="H715" s="273">
        <v>19.73</v>
      </c>
      <c r="I715" s="274"/>
      <c r="J715" s="270"/>
      <c r="K715" s="270"/>
      <c r="L715" s="275"/>
      <c r="M715" s="276"/>
      <c r="N715" s="277"/>
      <c r="O715" s="277"/>
      <c r="P715" s="277"/>
      <c r="Q715" s="277"/>
      <c r="R715" s="277"/>
      <c r="S715" s="277"/>
      <c r="T715" s="278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79" t="s">
        <v>177</v>
      </c>
      <c r="AU715" s="279" t="s">
        <v>92</v>
      </c>
      <c r="AV715" s="14" t="s">
        <v>92</v>
      </c>
      <c r="AW715" s="14" t="s">
        <v>32</v>
      </c>
      <c r="AX715" s="14" t="s">
        <v>76</v>
      </c>
      <c r="AY715" s="279" t="s">
        <v>168</v>
      </c>
    </row>
    <row r="716" spans="1:51" s="14" customFormat="1" ht="12">
      <c r="A716" s="14"/>
      <c r="B716" s="269"/>
      <c r="C716" s="270"/>
      <c r="D716" s="260" t="s">
        <v>177</v>
      </c>
      <c r="E716" s="271" t="s">
        <v>1</v>
      </c>
      <c r="F716" s="272" t="s">
        <v>879</v>
      </c>
      <c r="G716" s="270"/>
      <c r="H716" s="273">
        <v>3</v>
      </c>
      <c r="I716" s="274"/>
      <c r="J716" s="270"/>
      <c r="K716" s="270"/>
      <c r="L716" s="275"/>
      <c r="M716" s="276"/>
      <c r="N716" s="277"/>
      <c r="O716" s="277"/>
      <c r="P716" s="277"/>
      <c r="Q716" s="277"/>
      <c r="R716" s="277"/>
      <c r="S716" s="277"/>
      <c r="T716" s="278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79" t="s">
        <v>177</v>
      </c>
      <c r="AU716" s="279" t="s">
        <v>92</v>
      </c>
      <c r="AV716" s="14" t="s">
        <v>92</v>
      </c>
      <c r="AW716" s="14" t="s">
        <v>32</v>
      </c>
      <c r="AX716" s="14" t="s">
        <v>76</v>
      </c>
      <c r="AY716" s="279" t="s">
        <v>168</v>
      </c>
    </row>
    <row r="717" spans="1:51" s="14" customFormat="1" ht="12">
      <c r="A717" s="14"/>
      <c r="B717" s="269"/>
      <c r="C717" s="270"/>
      <c r="D717" s="260" t="s">
        <v>177</v>
      </c>
      <c r="E717" s="271" t="s">
        <v>1</v>
      </c>
      <c r="F717" s="272" t="s">
        <v>880</v>
      </c>
      <c r="G717" s="270"/>
      <c r="H717" s="273">
        <v>27.17</v>
      </c>
      <c r="I717" s="274"/>
      <c r="J717" s="270"/>
      <c r="K717" s="270"/>
      <c r="L717" s="275"/>
      <c r="M717" s="276"/>
      <c r="N717" s="277"/>
      <c r="O717" s="277"/>
      <c r="P717" s="277"/>
      <c r="Q717" s="277"/>
      <c r="R717" s="277"/>
      <c r="S717" s="277"/>
      <c r="T717" s="278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79" t="s">
        <v>177</v>
      </c>
      <c r="AU717" s="279" t="s">
        <v>92</v>
      </c>
      <c r="AV717" s="14" t="s">
        <v>92</v>
      </c>
      <c r="AW717" s="14" t="s">
        <v>32</v>
      </c>
      <c r="AX717" s="14" t="s">
        <v>76</v>
      </c>
      <c r="AY717" s="279" t="s">
        <v>168</v>
      </c>
    </row>
    <row r="718" spans="1:51" s="14" customFormat="1" ht="12">
      <c r="A718" s="14"/>
      <c r="B718" s="269"/>
      <c r="C718" s="270"/>
      <c r="D718" s="260" t="s">
        <v>177</v>
      </c>
      <c r="E718" s="271" t="s">
        <v>1</v>
      </c>
      <c r="F718" s="272" t="s">
        <v>881</v>
      </c>
      <c r="G718" s="270"/>
      <c r="H718" s="273">
        <v>17.38</v>
      </c>
      <c r="I718" s="274"/>
      <c r="J718" s="270"/>
      <c r="K718" s="270"/>
      <c r="L718" s="275"/>
      <c r="M718" s="276"/>
      <c r="N718" s="277"/>
      <c r="O718" s="277"/>
      <c r="P718" s="277"/>
      <c r="Q718" s="277"/>
      <c r="R718" s="277"/>
      <c r="S718" s="277"/>
      <c r="T718" s="278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79" t="s">
        <v>177</v>
      </c>
      <c r="AU718" s="279" t="s">
        <v>92</v>
      </c>
      <c r="AV718" s="14" t="s">
        <v>92</v>
      </c>
      <c r="AW718" s="14" t="s">
        <v>32</v>
      </c>
      <c r="AX718" s="14" t="s">
        <v>76</v>
      </c>
      <c r="AY718" s="279" t="s">
        <v>168</v>
      </c>
    </row>
    <row r="719" spans="1:51" s="14" customFormat="1" ht="12">
      <c r="A719" s="14"/>
      <c r="B719" s="269"/>
      <c r="C719" s="270"/>
      <c r="D719" s="260" t="s">
        <v>177</v>
      </c>
      <c r="E719" s="271" t="s">
        <v>1</v>
      </c>
      <c r="F719" s="272" t="s">
        <v>882</v>
      </c>
      <c r="G719" s="270"/>
      <c r="H719" s="273">
        <v>3.8</v>
      </c>
      <c r="I719" s="274"/>
      <c r="J719" s="270"/>
      <c r="K719" s="270"/>
      <c r="L719" s="275"/>
      <c r="M719" s="276"/>
      <c r="N719" s="277"/>
      <c r="O719" s="277"/>
      <c r="P719" s="277"/>
      <c r="Q719" s="277"/>
      <c r="R719" s="277"/>
      <c r="S719" s="277"/>
      <c r="T719" s="278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79" t="s">
        <v>177</v>
      </c>
      <c r="AU719" s="279" t="s">
        <v>92</v>
      </c>
      <c r="AV719" s="14" t="s">
        <v>92</v>
      </c>
      <c r="AW719" s="14" t="s">
        <v>32</v>
      </c>
      <c r="AX719" s="14" t="s">
        <v>76</v>
      </c>
      <c r="AY719" s="279" t="s">
        <v>168</v>
      </c>
    </row>
    <row r="720" spans="1:51" s="14" customFormat="1" ht="12">
      <c r="A720" s="14"/>
      <c r="B720" s="269"/>
      <c r="C720" s="270"/>
      <c r="D720" s="260" t="s">
        <v>177</v>
      </c>
      <c r="E720" s="271" t="s">
        <v>1</v>
      </c>
      <c r="F720" s="272" t="s">
        <v>883</v>
      </c>
      <c r="G720" s="270"/>
      <c r="H720" s="273">
        <v>24.89</v>
      </c>
      <c r="I720" s="274"/>
      <c r="J720" s="270"/>
      <c r="K720" s="270"/>
      <c r="L720" s="275"/>
      <c r="M720" s="276"/>
      <c r="N720" s="277"/>
      <c r="O720" s="277"/>
      <c r="P720" s="277"/>
      <c r="Q720" s="277"/>
      <c r="R720" s="277"/>
      <c r="S720" s="277"/>
      <c r="T720" s="278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79" t="s">
        <v>177</v>
      </c>
      <c r="AU720" s="279" t="s">
        <v>92</v>
      </c>
      <c r="AV720" s="14" t="s">
        <v>92</v>
      </c>
      <c r="AW720" s="14" t="s">
        <v>32</v>
      </c>
      <c r="AX720" s="14" t="s">
        <v>76</v>
      </c>
      <c r="AY720" s="279" t="s">
        <v>168</v>
      </c>
    </row>
    <row r="721" spans="1:51" s="14" customFormat="1" ht="12">
      <c r="A721" s="14"/>
      <c r="B721" s="269"/>
      <c r="C721" s="270"/>
      <c r="D721" s="260" t="s">
        <v>177</v>
      </c>
      <c r="E721" s="271" t="s">
        <v>1</v>
      </c>
      <c r="F721" s="272" t="s">
        <v>884</v>
      </c>
      <c r="G721" s="270"/>
      <c r="H721" s="273">
        <v>2.85</v>
      </c>
      <c r="I721" s="274"/>
      <c r="J721" s="270"/>
      <c r="K721" s="270"/>
      <c r="L721" s="275"/>
      <c r="M721" s="276"/>
      <c r="N721" s="277"/>
      <c r="O721" s="277"/>
      <c r="P721" s="277"/>
      <c r="Q721" s="277"/>
      <c r="R721" s="277"/>
      <c r="S721" s="277"/>
      <c r="T721" s="278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79" t="s">
        <v>177</v>
      </c>
      <c r="AU721" s="279" t="s">
        <v>92</v>
      </c>
      <c r="AV721" s="14" t="s">
        <v>92</v>
      </c>
      <c r="AW721" s="14" t="s">
        <v>32</v>
      </c>
      <c r="AX721" s="14" t="s">
        <v>76</v>
      </c>
      <c r="AY721" s="279" t="s">
        <v>168</v>
      </c>
    </row>
    <row r="722" spans="1:51" s="14" customFormat="1" ht="12">
      <c r="A722" s="14"/>
      <c r="B722" s="269"/>
      <c r="C722" s="270"/>
      <c r="D722" s="260" t="s">
        <v>177</v>
      </c>
      <c r="E722" s="271" t="s">
        <v>1</v>
      </c>
      <c r="F722" s="272" t="s">
        <v>886</v>
      </c>
      <c r="G722" s="270"/>
      <c r="H722" s="273">
        <v>22.23</v>
      </c>
      <c r="I722" s="274"/>
      <c r="J722" s="270"/>
      <c r="K722" s="270"/>
      <c r="L722" s="275"/>
      <c r="M722" s="276"/>
      <c r="N722" s="277"/>
      <c r="O722" s="277"/>
      <c r="P722" s="277"/>
      <c r="Q722" s="277"/>
      <c r="R722" s="277"/>
      <c r="S722" s="277"/>
      <c r="T722" s="278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79" t="s">
        <v>177</v>
      </c>
      <c r="AU722" s="279" t="s">
        <v>92</v>
      </c>
      <c r="AV722" s="14" t="s">
        <v>92</v>
      </c>
      <c r="AW722" s="14" t="s">
        <v>32</v>
      </c>
      <c r="AX722" s="14" t="s">
        <v>76</v>
      </c>
      <c r="AY722" s="279" t="s">
        <v>168</v>
      </c>
    </row>
    <row r="723" spans="1:51" s="14" customFormat="1" ht="12">
      <c r="A723" s="14"/>
      <c r="B723" s="269"/>
      <c r="C723" s="270"/>
      <c r="D723" s="260" t="s">
        <v>177</v>
      </c>
      <c r="E723" s="271" t="s">
        <v>1</v>
      </c>
      <c r="F723" s="272" t="s">
        <v>887</v>
      </c>
      <c r="G723" s="270"/>
      <c r="H723" s="273">
        <v>30.81</v>
      </c>
      <c r="I723" s="274"/>
      <c r="J723" s="270"/>
      <c r="K723" s="270"/>
      <c r="L723" s="275"/>
      <c r="M723" s="276"/>
      <c r="N723" s="277"/>
      <c r="O723" s="277"/>
      <c r="P723" s="277"/>
      <c r="Q723" s="277"/>
      <c r="R723" s="277"/>
      <c r="S723" s="277"/>
      <c r="T723" s="278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79" t="s">
        <v>177</v>
      </c>
      <c r="AU723" s="279" t="s">
        <v>92</v>
      </c>
      <c r="AV723" s="14" t="s">
        <v>92</v>
      </c>
      <c r="AW723" s="14" t="s">
        <v>32</v>
      </c>
      <c r="AX723" s="14" t="s">
        <v>76</v>
      </c>
      <c r="AY723" s="279" t="s">
        <v>168</v>
      </c>
    </row>
    <row r="724" spans="1:51" s="14" customFormat="1" ht="12">
      <c r="A724" s="14"/>
      <c r="B724" s="269"/>
      <c r="C724" s="270"/>
      <c r="D724" s="260" t="s">
        <v>177</v>
      </c>
      <c r="E724" s="271" t="s">
        <v>1</v>
      </c>
      <c r="F724" s="272" t="s">
        <v>888</v>
      </c>
      <c r="G724" s="270"/>
      <c r="H724" s="273">
        <v>16.06</v>
      </c>
      <c r="I724" s="274"/>
      <c r="J724" s="270"/>
      <c r="K724" s="270"/>
      <c r="L724" s="275"/>
      <c r="M724" s="276"/>
      <c r="N724" s="277"/>
      <c r="O724" s="277"/>
      <c r="P724" s="277"/>
      <c r="Q724" s="277"/>
      <c r="R724" s="277"/>
      <c r="S724" s="277"/>
      <c r="T724" s="278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79" t="s">
        <v>177</v>
      </c>
      <c r="AU724" s="279" t="s">
        <v>92</v>
      </c>
      <c r="AV724" s="14" t="s">
        <v>92</v>
      </c>
      <c r="AW724" s="14" t="s">
        <v>32</v>
      </c>
      <c r="AX724" s="14" t="s">
        <v>76</v>
      </c>
      <c r="AY724" s="279" t="s">
        <v>168</v>
      </c>
    </row>
    <row r="725" spans="1:51" s="14" customFormat="1" ht="12">
      <c r="A725" s="14"/>
      <c r="B725" s="269"/>
      <c r="C725" s="270"/>
      <c r="D725" s="260" t="s">
        <v>177</v>
      </c>
      <c r="E725" s="271" t="s">
        <v>1</v>
      </c>
      <c r="F725" s="272" t="s">
        <v>889</v>
      </c>
      <c r="G725" s="270"/>
      <c r="H725" s="273">
        <v>3.04</v>
      </c>
      <c r="I725" s="274"/>
      <c r="J725" s="270"/>
      <c r="K725" s="270"/>
      <c r="L725" s="275"/>
      <c r="M725" s="276"/>
      <c r="N725" s="277"/>
      <c r="O725" s="277"/>
      <c r="P725" s="277"/>
      <c r="Q725" s="277"/>
      <c r="R725" s="277"/>
      <c r="S725" s="277"/>
      <c r="T725" s="278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79" t="s">
        <v>177</v>
      </c>
      <c r="AU725" s="279" t="s">
        <v>92</v>
      </c>
      <c r="AV725" s="14" t="s">
        <v>92</v>
      </c>
      <c r="AW725" s="14" t="s">
        <v>32</v>
      </c>
      <c r="AX725" s="14" t="s">
        <v>76</v>
      </c>
      <c r="AY725" s="279" t="s">
        <v>168</v>
      </c>
    </row>
    <row r="726" spans="1:51" s="14" customFormat="1" ht="12">
      <c r="A726" s="14"/>
      <c r="B726" s="269"/>
      <c r="C726" s="270"/>
      <c r="D726" s="260" t="s">
        <v>177</v>
      </c>
      <c r="E726" s="271" t="s">
        <v>1</v>
      </c>
      <c r="F726" s="272" t="s">
        <v>890</v>
      </c>
      <c r="G726" s="270"/>
      <c r="H726" s="273">
        <v>20.73</v>
      </c>
      <c r="I726" s="274"/>
      <c r="J726" s="270"/>
      <c r="K726" s="270"/>
      <c r="L726" s="275"/>
      <c r="M726" s="276"/>
      <c r="N726" s="277"/>
      <c r="O726" s="277"/>
      <c r="P726" s="277"/>
      <c r="Q726" s="277"/>
      <c r="R726" s="277"/>
      <c r="S726" s="277"/>
      <c r="T726" s="278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79" t="s">
        <v>177</v>
      </c>
      <c r="AU726" s="279" t="s">
        <v>92</v>
      </c>
      <c r="AV726" s="14" t="s">
        <v>92</v>
      </c>
      <c r="AW726" s="14" t="s">
        <v>32</v>
      </c>
      <c r="AX726" s="14" t="s">
        <v>76</v>
      </c>
      <c r="AY726" s="279" t="s">
        <v>168</v>
      </c>
    </row>
    <row r="727" spans="1:51" s="14" customFormat="1" ht="12">
      <c r="A727" s="14"/>
      <c r="B727" s="269"/>
      <c r="C727" s="270"/>
      <c r="D727" s="260" t="s">
        <v>177</v>
      </c>
      <c r="E727" s="271" t="s">
        <v>1</v>
      </c>
      <c r="F727" s="272" t="s">
        <v>891</v>
      </c>
      <c r="G727" s="270"/>
      <c r="H727" s="273">
        <v>2.76</v>
      </c>
      <c r="I727" s="274"/>
      <c r="J727" s="270"/>
      <c r="K727" s="270"/>
      <c r="L727" s="275"/>
      <c r="M727" s="276"/>
      <c r="N727" s="277"/>
      <c r="O727" s="277"/>
      <c r="P727" s="277"/>
      <c r="Q727" s="277"/>
      <c r="R727" s="277"/>
      <c r="S727" s="277"/>
      <c r="T727" s="278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79" t="s">
        <v>177</v>
      </c>
      <c r="AU727" s="279" t="s">
        <v>92</v>
      </c>
      <c r="AV727" s="14" t="s">
        <v>92</v>
      </c>
      <c r="AW727" s="14" t="s">
        <v>32</v>
      </c>
      <c r="AX727" s="14" t="s">
        <v>76</v>
      </c>
      <c r="AY727" s="279" t="s">
        <v>168</v>
      </c>
    </row>
    <row r="728" spans="1:51" s="14" customFormat="1" ht="12">
      <c r="A728" s="14"/>
      <c r="B728" s="269"/>
      <c r="C728" s="270"/>
      <c r="D728" s="260" t="s">
        <v>177</v>
      </c>
      <c r="E728" s="271" t="s">
        <v>1</v>
      </c>
      <c r="F728" s="272" t="s">
        <v>892</v>
      </c>
      <c r="G728" s="270"/>
      <c r="H728" s="273">
        <v>28.78</v>
      </c>
      <c r="I728" s="274"/>
      <c r="J728" s="270"/>
      <c r="K728" s="270"/>
      <c r="L728" s="275"/>
      <c r="M728" s="276"/>
      <c r="N728" s="277"/>
      <c r="O728" s="277"/>
      <c r="P728" s="277"/>
      <c r="Q728" s="277"/>
      <c r="R728" s="277"/>
      <c r="S728" s="277"/>
      <c r="T728" s="278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79" t="s">
        <v>177</v>
      </c>
      <c r="AU728" s="279" t="s">
        <v>92</v>
      </c>
      <c r="AV728" s="14" t="s">
        <v>92</v>
      </c>
      <c r="AW728" s="14" t="s">
        <v>32</v>
      </c>
      <c r="AX728" s="14" t="s">
        <v>76</v>
      </c>
      <c r="AY728" s="279" t="s">
        <v>168</v>
      </c>
    </row>
    <row r="729" spans="1:51" s="14" customFormat="1" ht="12">
      <c r="A729" s="14"/>
      <c r="B729" s="269"/>
      <c r="C729" s="270"/>
      <c r="D729" s="260" t="s">
        <v>177</v>
      </c>
      <c r="E729" s="271" t="s">
        <v>1</v>
      </c>
      <c r="F729" s="272" t="s">
        <v>893</v>
      </c>
      <c r="G729" s="270"/>
      <c r="H729" s="273">
        <v>17.57</v>
      </c>
      <c r="I729" s="274"/>
      <c r="J729" s="270"/>
      <c r="K729" s="270"/>
      <c r="L729" s="275"/>
      <c r="M729" s="276"/>
      <c r="N729" s="277"/>
      <c r="O729" s="277"/>
      <c r="P729" s="277"/>
      <c r="Q729" s="277"/>
      <c r="R729" s="277"/>
      <c r="S729" s="277"/>
      <c r="T729" s="278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79" t="s">
        <v>177</v>
      </c>
      <c r="AU729" s="279" t="s">
        <v>92</v>
      </c>
      <c r="AV729" s="14" t="s">
        <v>92</v>
      </c>
      <c r="AW729" s="14" t="s">
        <v>32</v>
      </c>
      <c r="AX729" s="14" t="s">
        <v>76</v>
      </c>
      <c r="AY729" s="279" t="s">
        <v>168</v>
      </c>
    </row>
    <row r="730" spans="1:51" s="14" customFormat="1" ht="12">
      <c r="A730" s="14"/>
      <c r="B730" s="269"/>
      <c r="C730" s="270"/>
      <c r="D730" s="260" t="s">
        <v>177</v>
      </c>
      <c r="E730" s="271" t="s">
        <v>1</v>
      </c>
      <c r="F730" s="272" t="s">
        <v>894</v>
      </c>
      <c r="G730" s="270"/>
      <c r="H730" s="273">
        <v>4.08</v>
      </c>
      <c r="I730" s="274"/>
      <c r="J730" s="270"/>
      <c r="K730" s="270"/>
      <c r="L730" s="275"/>
      <c r="M730" s="276"/>
      <c r="N730" s="277"/>
      <c r="O730" s="277"/>
      <c r="P730" s="277"/>
      <c r="Q730" s="277"/>
      <c r="R730" s="277"/>
      <c r="S730" s="277"/>
      <c r="T730" s="278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79" t="s">
        <v>177</v>
      </c>
      <c r="AU730" s="279" t="s">
        <v>92</v>
      </c>
      <c r="AV730" s="14" t="s">
        <v>92</v>
      </c>
      <c r="AW730" s="14" t="s">
        <v>32</v>
      </c>
      <c r="AX730" s="14" t="s">
        <v>76</v>
      </c>
      <c r="AY730" s="279" t="s">
        <v>168</v>
      </c>
    </row>
    <row r="731" spans="1:51" s="14" customFormat="1" ht="12">
      <c r="A731" s="14"/>
      <c r="B731" s="269"/>
      <c r="C731" s="270"/>
      <c r="D731" s="260" t="s">
        <v>177</v>
      </c>
      <c r="E731" s="271" t="s">
        <v>1</v>
      </c>
      <c r="F731" s="272" t="s">
        <v>895</v>
      </c>
      <c r="G731" s="270"/>
      <c r="H731" s="273">
        <v>24.07</v>
      </c>
      <c r="I731" s="274"/>
      <c r="J731" s="270"/>
      <c r="K731" s="270"/>
      <c r="L731" s="275"/>
      <c r="M731" s="276"/>
      <c r="N731" s="277"/>
      <c r="O731" s="277"/>
      <c r="P731" s="277"/>
      <c r="Q731" s="277"/>
      <c r="R731" s="277"/>
      <c r="S731" s="277"/>
      <c r="T731" s="278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79" t="s">
        <v>177</v>
      </c>
      <c r="AU731" s="279" t="s">
        <v>92</v>
      </c>
      <c r="AV731" s="14" t="s">
        <v>92</v>
      </c>
      <c r="AW731" s="14" t="s">
        <v>32</v>
      </c>
      <c r="AX731" s="14" t="s">
        <v>76</v>
      </c>
      <c r="AY731" s="279" t="s">
        <v>168</v>
      </c>
    </row>
    <row r="732" spans="1:51" s="14" customFormat="1" ht="12">
      <c r="A732" s="14"/>
      <c r="B732" s="269"/>
      <c r="C732" s="270"/>
      <c r="D732" s="260" t="s">
        <v>177</v>
      </c>
      <c r="E732" s="271" t="s">
        <v>1</v>
      </c>
      <c r="F732" s="272" t="s">
        <v>896</v>
      </c>
      <c r="G732" s="270"/>
      <c r="H732" s="273">
        <v>2.89</v>
      </c>
      <c r="I732" s="274"/>
      <c r="J732" s="270"/>
      <c r="K732" s="270"/>
      <c r="L732" s="275"/>
      <c r="M732" s="276"/>
      <c r="N732" s="277"/>
      <c r="O732" s="277"/>
      <c r="P732" s="277"/>
      <c r="Q732" s="277"/>
      <c r="R732" s="277"/>
      <c r="S732" s="277"/>
      <c r="T732" s="278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79" t="s">
        <v>177</v>
      </c>
      <c r="AU732" s="279" t="s">
        <v>92</v>
      </c>
      <c r="AV732" s="14" t="s">
        <v>92</v>
      </c>
      <c r="AW732" s="14" t="s">
        <v>32</v>
      </c>
      <c r="AX732" s="14" t="s">
        <v>76</v>
      </c>
      <c r="AY732" s="279" t="s">
        <v>168</v>
      </c>
    </row>
    <row r="733" spans="1:51" s="14" customFormat="1" ht="12">
      <c r="A733" s="14"/>
      <c r="B733" s="269"/>
      <c r="C733" s="270"/>
      <c r="D733" s="260" t="s">
        <v>177</v>
      </c>
      <c r="E733" s="271" t="s">
        <v>1</v>
      </c>
      <c r="F733" s="272" t="s">
        <v>897</v>
      </c>
      <c r="G733" s="270"/>
      <c r="H733" s="273">
        <v>31.63</v>
      </c>
      <c r="I733" s="274"/>
      <c r="J733" s="270"/>
      <c r="K733" s="270"/>
      <c r="L733" s="275"/>
      <c r="M733" s="276"/>
      <c r="N733" s="277"/>
      <c r="O733" s="277"/>
      <c r="P733" s="277"/>
      <c r="Q733" s="277"/>
      <c r="R733" s="277"/>
      <c r="S733" s="277"/>
      <c r="T733" s="278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79" t="s">
        <v>177</v>
      </c>
      <c r="AU733" s="279" t="s">
        <v>92</v>
      </c>
      <c r="AV733" s="14" t="s">
        <v>92</v>
      </c>
      <c r="AW733" s="14" t="s">
        <v>32</v>
      </c>
      <c r="AX733" s="14" t="s">
        <v>76</v>
      </c>
      <c r="AY733" s="279" t="s">
        <v>168</v>
      </c>
    </row>
    <row r="734" spans="1:51" s="14" customFormat="1" ht="12">
      <c r="A734" s="14"/>
      <c r="B734" s="269"/>
      <c r="C734" s="270"/>
      <c r="D734" s="260" t="s">
        <v>177</v>
      </c>
      <c r="E734" s="271" t="s">
        <v>1</v>
      </c>
      <c r="F734" s="272" t="s">
        <v>898</v>
      </c>
      <c r="G734" s="270"/>
      <c r="H734" s="273">
        <v>45.42</v>
      </c>
      <c r="I734" s="274"/>
      <c r="J734" s="270"/>
      <c r="K734" s="270"/>
      <c r="L734" s="275"/>
      <c r="M734" s="276"/>
      <c r="N734" s="277"/>
      <c r="O734" s="277"/>
      <c r="P734" s="277"/>
      <c r="Q734" s="277"/>
      <c r="R734" s="277"/>
      <c r="S734" s="277"/>
      <c r="T734" s="278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79" t="s">
        <v>177</v>
      </c>
      <c r="AU734" s="279" t="s">
        <v>92</v>
      </c>
      <c r="AV734" s="14" t="s">
        <v>92</v>
      </c>
      <c r="AW734" s="14" t="s">
        <v>32</v>
      </c>
      <c r="AX734" s="14" t="s">
        <v>76</v>
      </c>
      <c r="AY734" s="279" t="s">
        <v>168</v>
      </c>
    </row>
    <row r="735" spans="1:51" s="14" customFormat="1" ht="12">
      <c r="A735" s="14"/>
      <c r="B735" s="269"/>
      <c r="C735" s="270"/>
      <c r="D735" s="260" t="s">
        <v>177</v>
      </c>
      <c r="E735" s="271" t="s">
        <v>1</v>
      </c>
      <c r="F735" s="272" t="s">
        <v>900</v>
      </c>
      <c r="G735" s="270"/>
      <c r="H735" s="273">
        <v>16.32</v>
      </c>
      <c r="I735" s="274"/>
      <c r="J735" s="270"/>
      <c r="K735" s="270"/>
      <c r="L735" s="275"/>
      <c r="M735" s="276"/>
      <c r="N735" s="277"/>
      <c r="O735" s="277"/>
      <c r="P735" s="277"/>
      <c r="Q735" s="277"/>
      <c r="R735" s="277"/>
      <c r="S735" s="277"/>
      <c r="T735" s="278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79" t="s">
        <v>177</v>
      </c>
      <c r="AU735" s="279" t="s">
        <v>92</v>
      </c>
      <c r="AV735" s="14" t="s">
        <v>92</v>
      </c>
      <c r="AW735" s="14" t="s">
        <v>32</v>
      </c>
      <c r="AX735" s="14" t="s">
        <v>76</v>
      </c>
      <c r="AY735" s="279" t="s">
        <v>168</v>
      </c>
    </row>
    <row r="736" spans="1:51" s="14" customFormat="1" ht="12">
      <c r="A736" s="14"/>
      <c r="B736" s="269"/>
      <c r="C736" s="270"/>
      <c r="D736" s="260" t="s">
        <v>177</v>
      </c>
      <c r="E736" s="271" t="s">
        <v>1</v>
      </c>
      <c r="F736" s="272" t="s">
        <v>901</v>
      </c>
      <c r="G736" s="270"/>
      <c r="H736" s="273">
        <v>31.79</v>
      </c>
      <c r="I736" s="274"/>
      <c r="J736" s="270"/>
      <c r="K736" s="270"/>
      <c r="L736" s="275"/>
      <c r="M736" s="276"/>
      <c r="N736" s="277"/>
      <c r="O736" s="277"/>
      <c r="P736" s="277"/>
      <c r="Q736" s="277"/>
      <c r="R736" s="277"/>
      <c r="S736" s="277"/>
      <c r="T736" s="278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79" t="s">
        <v>177</v>
      </c>
      <c r="AU736" s="279" t="s">
        <v>92</v>
      </c>
      <c r="AV736" s="14" t="s">
        <v>92</v>
      </c>
      <c r="AW736" s="14" t="s">
        <v>32</v>
      </c>
      <c r="AX736" s="14" t="s">
        <v>76</v>
      </c>
      <c r="AY736" s="279" t="s">
        <v>168</v>
      </c>
    </row>
    <row r="737" spans="1:51" s="14" customFormat="1" ht="12">
      <c r="A737" s="14"/>
      <c r="B737" s="269"/>
      <c r="C737" s="270"/>
      <c r="D737" s="260" t="s">
        <v>177</v>
      </c>
      <c r="E737" s="271" t="s">
        <v>1</v>
      </c>
      <c r="F737" s="272" t="s">
        <v>902</v>
      </c>
      <c r="G737" s="270"/>
      <c r="H737" s="273">
        <v>2.38</v>
      </c>
      <c r="I737" s="274"/>
      <c r="J737" s="270"/>
      <c r="K737" s="270"/>
      <c r="L737" s="275"/>
      <c r="M737" s="276"/>
      <c r="N737" s="277"/>
      <c r="O737" s="277"/>
      <c r="P737" s="277"/>
      <c r="Q737" s="277"/>
      <c r="R737" s="277"/>
      <c r="S737" s="277"/>
      <c r="T737" s="278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79" t="s">
        <v>177</v>
      </c>
      <c r="AU737" s="279" t="s">
        <v>92</v>
      </c>
      <c r="AV737" s="14" t="s">
        <v>92</v>
      </c>
      <c r="AW737" s="14" t="s">
        <v>32</v>
      </c>
      <c r="AX737" s="14" t="s">
        <v>76</v>
      </c>
      <c r="AY737" s="279" t="s">
        <v>168</v>
      </c>
    </row>
    <row r="738" spans="1:51" s="14" customFormat="1" ht="12">
      <c r="A738" s="14"/>
      <c r="B738" s="269"/>
      <c r="C738" s="270"/>
      <c r="D738" s="260" t="s">
        <v>177</v>
      </c>
      <c r="E738" s="271" t="s">
        <v>1</v>
      </c>
      <c r="F738" s="272" t="s">
        <v>903</v>
      </c>
      <c r="G738" s="270"/>
      <c r="H738" s="273">
        <v>33.97</v>
      </c>
      <c r="I738" s="274"/>
      <c r="J738" s="270"/>
      <c r="K738" s="270"/>
      <c r="L738" s="275"/>
      <c r="M738" s="276"/>
      <c r="N738" s="277"/>
      <c r="O738" s="277"/>
      <c r="P738" s="277"/>
      <c r="Q738" s="277"/>
      <c r="R738" s="277"/>
      <c r="S738" s="277"/>
      <c r="T738" s="278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79" t="s">
        <v>177</v>
      </c>
      <c r="AU738" s="279" t="s">
        <v>92</v>
      </c>
      <c r="AV738" s="14" t="s">
        <v>92</v>
      </c>
      <c r="AW738" s="14" t="s">
        <v>32</v>
      </c>
      <c r="AX738" s="14" t="s">
        <v>76</v>
      </c>
      <c r="AY738" s="279" t="s">
        <v>168</v>
      </c>
    </row>
    <row r="739" spans="1:51" s="14" customFormat="1" ht="12">
      <c r="A739" s="14"/>
      <c r="B739" s="269"/>
      <c r="C739" s="270"/>
      <c r="D739" s="260" t="s">
        <v>177</v>
      </c>
      <c r="E739" s="271" t="s">
        <v>1</v>
      </c>
      <c r="F739" s="272" t="s">
        <v>904</v>
      </c>
      <c r="G739" s="270"/>
      <c r="H739" s="273">
        <v>3.48</v>
      </c>
      <c r="I739" s="274"/>
      <c r="J739" s="270"/>
      <c r="K739" s="270"/>
      <c r="L739" s="275"/>
      <c r="M739" s="276"/>
      <c r="N739" s="277"/>
      <c r="O739" s="277"/>
      <c r="P739" s="277"/>
      <c r="Q739" s="277"/>
      <c r="R739" s="277"/>
      <c r="S739" s="277"/>
      <c r="T739" s="278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79" t="s">
        <v>177</v>
      </c>
      <c r="AU739" s="279" t="s">
        <v>92</v>
      </c>
      <c r="AV739" s="14" t="s">
        <v>92</v>
      </c>
      <c r="AW739" s="14" t="s">
        <v>32</v>
      </c>
      <c r="AX739" s="14" t="s">
        <v>76</v>
      </c>
      <c r="AY739" s="279" t="s">
        <v>168</v>
      </c>
    </row>
    <row r="740" spans="1:51" s="14" customFormat="1" ht="12">
      <c r="A740" s="14"/>
      <c r="B740" s="269"/>
      <c r="C740" s="270"/>
      <c r="D740" s="260" t="s">
        <v>177</v>
      </c>
      <c r="E740" s="271" t="s">
        <v>1</v>
      </c>
      <c r="F740" s="272" t="s">
        <v>905</v>
      </c>
      <c r="G740" s="270"/>
      <c r="H740" s="273">
        <v>31.84</v>
      </c>
      <c r="I740" s="274"/>
      <c r="J740" s="270"/>
      <c r="K740" s="270"/>
      <c r="L740" s="275"/>
      <c r="M740" s="276"/>
      <c r="N740" s="277"/>
      <c r="O740" s="277"/>
      <c r="P740" s="277"/>
      <c r="Q740" s="277"/>
      <c r="R740" s="277"/>
      <c r="S740" s="277"/>
      <c r="T740" s="278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79" t="s">
        <v>177</v>
      </c>
      <c r="AU740" s="279" t="s">
        <v>92</v>
      </c>
      <c r="AV740" s="14" t="s">
        <v>92</v>
      </c>
      <c r="AW740" s="14" t="s">
        <v>32</v>
      </c>
      <c r="AX740" s="14" t="s">
        <v>76</v>
      </c>
      <c r="AY740" s="279" t="s">
        <v>168</v>
      </c>
    </row>
    <row r="741" spans="1:51" s="14" customFormat="1" ht="12">
      <c r="A741" s="14"/>
      <c r="B741" s="269"/>
      <c r="C741" s="270"/>
      <c r="D741" s="260" t="s">
        <v>177</v>
      </c>
      <c r="E741" s="271" t="s">
        <v>1</v>
      </c>
      <c r="F741" s="272" t="s">
        <v>906</v>
      </c>
      <c r="G741" s="270"/>
      <c r="H741" s="273">
        <v>2.81</v>
      </c>
      <c r="I741" s="274"/>
      <c r="J741" s="270"/>
      <c r="K741" s="270"/>
      <c r="L741" s="275"/>
      <c r="M741" s="276"/>
      <c r="N741" s="277"/>
      <c r="O741" s="277"/>
      <c r="P741" s="277"/>
      <c r="Q741" s="277"/>
      <c r="R741" s="277"/>
      <c r="S741" s="277"/>
      <c r="T741" s="278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79" t="s">
        <v>177</v>
      </c>
      <c r="AU741" s="279" t="s">
        <v>92</v>
      </c>
      <c r="AV741" s="14" t="s">
        <v>92</v>
      </c>
      <c r="AW741" s="14" t="s">
        <v>32</v>
      </c>
      <c r="AX741" s="14" t="s">
        <v>76</v>
      </c>
      <c r="AY741" s="279" t="s">
        <v>168</v>
      </c>
    </row>
    <row r="742" spans="1:51" s="14" customFormat="1" ht="12">
      <c r="A742" s="14"/>
      <c r="B742" s="269"/>
      <c r="C742" s="270"/>
      <c r="D742" s="260" t="s">
        <v>177</v>
      </c>
      <c r="E742" s="271" t="s">
        <v>1</v>
      </c>
      <c r="F742" s="272" t="s">
        <v>907</v>
      </c>
      <c r="G742" s="270"/>
      <c r="H742" s="273">
        <v>38.49</v>
      </c>
      <c r="I742" s="274"/>
      <c r="J742" s="270"/>
      <c r="K742" s="270"/>
      <c r="L742" s="275"/>
      <c r="M742" s="276"/>
      <c r="N742" s="277"/>
      <c r="O742" s="277"/>
      <c r="P742" s="277"/>
      <c r="Q742" s="277"/>
      <c r="R742" s="277"/>
      <c r="S742" s="277"/>
      <c r="T742" s="278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79" t="s">
        <v>177</v>
      </c>
      <c r="AU742" s="279" t="s">
        <v>92</v>
      </c>
      <c r="AV742" s="14" t="s">
        <v>92</v>
      </c>
      <c r="AW742" s="14" t="s">
        <v>32</v>
      </c>
      <c r="AX742" s="14" t="s">
        <v>76</v>
      </c>
      <c r="AY742" s="279" t="s">
        <v>168</v>
      </c>
    </row>
    <row r="743" spans="1:51" s="14" customFormat="1" ht="12">
      <c r="A743" s="14"/>
      <c r="B743" s="269"/>
      <c r="C743" s="270"/>
      <c r="D743" s="260" t="s">
        <v>177</v>
      </c>
      <c r="E743" s="271" t="s">
        <v>1</v>
      </c>
      <c r="F743" s="272" t="s">
        <v>908</v>
      </c>
      <c r="G743" s="270"/>
      <c r="H743" s="273">
        <v>2.81</v>
      </c>
      <c r="I743" s="274"/>
      <c r="J743" s="270"/>
      <c r="K743" s="270"/>
      <c r="L743" s="275"/>
      <c r="M743" s="276"/>
      <c r="N743" s="277"/>
      <c r="O743" s="277"/>
      <c r="P743" s="277"/>
      <c r="Q743" s="277"/>
      <c r="R743" s="277"/>
      <c r="S743" s="277"/>
      <c r="T743" s="278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79" t="s">
        <v>177</v>
      </c>
      <c r="AU743" s="279" t="s">
        <v>92</v>
      </c>
      <c r="AV743" s="14" t="s">
        <v>92</v>
      </c>
      <c r="AW743" s="14" t="s">
        <v>32</v>
      </c>
      <c r="AX743" s="14" t="s">
        <v>76</v>
      </c>
      <c r="AY743" s="279" t="s">
        <v>168</v>
      </c>
    </row>
    <row r="744" spans="1:51" s="15" customFormat="1" ht="12">
      <c r="A744" s="15"/>
      <c r="B744" s="280"/>
      <c r="C744" s="281"/>
      <c r="D744" s="260" t="s">
        <v>177</v>
      </c>
      <c r="E744" s="282" t="s">
        <v>1</v>
      </c>
      <c r="F744" s="283" t="s">
        <v>210</v>
      </c>
      <c r="G744" s="281"/>
      <c r="H744" s="284">
        <v>582.62</v>
      </c>
      <c r="I744" s="285"/>
      <c r="J744" s="281"/>
      <c r="K744" s="281"/>
      <c r="L744" s="286"/>
      <c r="M744" s="287"/>
      <c r="N744" s="288"/>
      <c r="O744" s="288"/>
      <c r="P744" s="288"/>
      <c r="Q744" s="288"/>
      <c r="R744" s="288"/>
      <c r="S744" s="288"/>
      <c r="T744" s="289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T744" s="290" t="s">
        <v>177</v>
      </c>
      <c r="AU744" s="290" t="s">
        <v>92</v>
      </c>
      <c r="AV744" s="15" t="s">
        <v>175</v>
      </c>
      <c r="AW744" s="15" t="s">
        <v>32</v>
      </c>
      <c r="AX744" s="15" t="s">
        <v>84</v>
      </c>
      <c r="AY744" s="290" t="s">
        <v>168</v>
      </c>
    </row>
    <row r="745" spans="1:65" s="2" customFormat="1" ht="33" customHeight="1">
      <c r="A745" s="39"/>
      <c r="B745" s="40"/>
      <c r="C745" s="291" t="s">
        <v>595</v>
      </c>
      <c r="D745" s="291" t="s">
        <v>212</v>
      </c>
      <c r="E745" s="292" t="s">
        <v>1230</v>
      </c>
      <c r="F745" s="293" t="s">
        <v>1231</v>
      </c>
      <c r="G745" s="294" t="s">
        <v>173</v>
      </c>
      <c r="H745" s="295">
        <v>640.882</v>
      </c>
      <c r="I745" s="296"/>
      <c r="J745" s="297">
        <f>ROUND(I745*H745,2)</f>
        <v>0</v>
      </c>
      <c r="K745" s="293" t="s">
        <v>174</v>
      </c>
      <c r="L745" s="298"/>
      <c r="M745" s="299" t="s">
        <v>1</v>
      </c>
      <c r="N745" s="300" t="s">
        <v>42</v>
      </c>
      <c r="O745" s="92"/>
      <c r="P745" s="254">
        <f>O745*H745</f>
        <v>0</v>
      </c>
      <c r="Q745" s="254">
        <v>0.00368</v>
      </c>
      <c r="R745" s="254">
        <f>Q745*H745</f>
        <v>2.35844576</v>
      </c>
      <c r="S745" s="254">
        <v>0</v>
      </c>
      <c r="T745" s="255">
        <f>S745*H745</f>
        <v>0</v>
      </c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R745" s="256" t="s">
        <v>394</v>
      </c>
      <c r="AT745" s="256" t="s">
        <v>212</v>
      </c>
      <c r="AU745" s="256" t="s">
        <v>92</v>
      </c>
      <c r="AY745" s="18" t="s">
        <v>168</v>
      </c>
      <c r="BE745" s="257">
        <f>IF(N745="základní",J745,0)</f>
        <v>0</v>
      </c>
      <c r="BF745" s="257">
        <f>IF(N745="snížená",J745,0)</f>
        <v>0</v>
      </c>
      <c r="BG745" s="257">
        <f>IF(N745="zákl. přenesená",J745,0)</f>
        <v>0</v>
      </c>
      <c r="BH745" s="257">
        <f>IF(N745="sníž. přenesená",J745,0)</f>
        <v>0</v>
      </c>
      <c r="BI745" s="257">
        <f>IF(N745="nulová",J745,0)</f>
        <v>0</v>
      </c>
      <c r="BJ745" s="18" t="s">
        <v>92</v>
      </c>
      <c r="BK745" s="257">
        <f>ROUND(I745*H745,2)</f>
        <v>0</v>
      </c>
      <c r="BL745" s="18" t="s">
        <v>266</v>
      </c>
      <c r="BM745" s="256" t="s">
        <v>1232</v>
      </c>
    </row>
    <row r="746" spans="1:51" s="14" customFormat="1" ht="12">
      <c r="A746" s="14"/>
      <c r="B746" s="269"/>
      <c r="C746" s="270"/>
      <c r="D746" s="260" t="s">
        <v>177</v>
      </c>
      <c r="E746" s="270"/>
      <c r="F746" s="272" t="s">
        <v>1212</v>
      </c>
      <c r="G746" s="270"/>
      <c r="H746" s="273">
        <v>640.882</v>
      </c>
      <c r="I746" s="274"/>
      <c r="J746" s="270"/>
      <c r="K746" s="270"/>
      <c r="L746" s="275"/>
      <c r="M746" s="276"/>
      <c r="N746" s="277"/>
      <c r="O746" s="277"/>
      <c r="P746" s="277"/>
      <c r="Q746" s="277"/>
      <c r="R746" s="277"/>
      <c r="S746" s="277"/>
      <c r="T746" s="278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79" t="s">
        <v>177</v>
      </c>
      <c r="AU746" s="279" t="s">
        <v>92</v>
      </c>
      <c r="AV746" s="14" t="s">
        <v>92</v>
      </c>
      <c r="AW746" s="14" t="s">
        <v>4</v>
      </c>
      <c r="AX746" s="14" t="s">
        <v>84</v>
      </c>
      <c r="AY746" s="279" t="s">
        <v>168</v>
      </c>
    </row>
    <row r="747" spans="1:65" s="2" customFormat="1" ht="16.5" customHeight="1">
      <c r="A747" s="39"/>
      <c r="B747" s="40"/>
      <c r="C747" s="245" t="s">
        <v>601</v>
      </c>
      <c r="D747" s="245" t="s">
        <v>170</v>
      </c>
      <c r="E747" s="246" t="s">
        <v>1233</v>
      </c>
      <c r="F747" s="247" t="s">
        <v>1234</v>
      </c>
      <c r="G747" s="248" t="s">
        <v>234</v>
      </c>
      <c r="H747" s="249">
        <v>551.1</v>
      </c>
      <c r="I747" s="250"/>
      <c r="J747" s="251">
        <f>ROUND(I747*H747,2)</f>
        <v>0</v>
      </c>
      <c r="K747" s="247" t="s">
        <v>174</v>
      </c>
      <c r="L747" s="45"/>
      <c r="M747" s="252" t="s">
        <v>1</v>
      </c>
      <c r="N747" s="253" t="s">
        <v>42</v>
      </c>
      <c r="O747" s="92"/>
      <c r="P747" s="254">
        <f>O747*H747</f>
        <v>0</v>
      </c>
      <c r="Q747" s="254">
        <v>1E-05</v>
      </c>
      <c r="R747" s="254">
        <f>Q747*H747</f>
        <v>0.005511</v>
      </c>
      <c r="S747" s="254">
        <v>0</v>
      </c>
      <c r="T747" s="255">
        <f>S747*H747</f>
        <v>0</v>
      </c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R747" s="256" t="s">
        <v>266</v>
      </c>
      <c r="AT747" s="256" t="s">
        <v>170</v>
      </c>
      <c r="AU747" s="256" t="s">
        <v>92</v>
      </c>
      <c r="AY747" s="18" t="s">
        <v>168</v>
      </c>
      <c r="BE747" s="257">
        <f>IF(N747="základní",J747,0)</f>
        <v>0</v>
      </c>
      <c r="BF747" s="257">
        <f>IF(N747="snížená",J747,0)</f>
        <v>0</v>
      </c>
      <c r="BG747" s="257">
        <f>IF(N747="zákl. přenesená",J747,0)</f>
        <v>0</v>
      </c>
      <c r="BH747" s="257">
        <f>IF(N747="sníž. přenesená",J747,0)</f>
        <v>0</v>
      </c>
      <c r="BI747" s="257">
        <f>IF(N747="nulová",J747,0)</f>
        <v>0</v>
      </c>
      <c r="BJ747" s="18" t="s">
        <v>92</v>
      </c>
      <c r="BK747" s="257">
        <f>ROUND(I747*H747,2)</f>
        <v>0</v>
      </c>
      <c r="BL747" s="18" t="s">
        <v>266</v>
      </c>
      <c r="BM747" s="256" t="s">
        <v>1235</v>
      </c>
    </row>
    <row r="748" spans="1:51" s="14" customFormat="1" ht="12">
      <c r="A748" s="14"/>
      <c r="B748" s="269"/>
      <c r="C748" s="270"/>
      <c r="D748" s="260" t="s">
        <v>177</v>
      </c>
      <c r="E748" s="271" t="s">
        <v>1</v>
      </c>
      <c r="F748" s="272" t="s">
        <v>1236</v>
      </c>
      <c r="G748" s="270"/>
      <c r="H748" s="273">
        <v>19.34</v>
      </c>
      <c r="I748" s="274"/>
      <c r="J748" s="270"/>
      <c r="K748" s="270"/>
      <c r="L748" s="275"/>
      <c r="M748" s="276"/>
      <c r="N748" s="277"/>
      <c r="O748" s="277"/>
      <c r="P748" s="277"/>
      <c r="Q748" s="277"/>
      <c r="R748" s="277"/>
      <c r="S748" s="277"/>
      <c r="T748" s="278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79" t="s">
        <v>177</v>
      </c>
      <c r="AU748" s="279" t="s">
        <v>92</v>
      </c>
      <c r="AV748" s="14" t="s">
        <v>92</v>
      </c>
      <c r="AW748" s="14" t="s">
        <v>32</v>
      </c>
      <c r="AX748" s="14" t="s">
        <v>76</v>
      </c>
      <c r="AY748" s="279" t="s">
        <v>168</v>
      </c>
    </row>
    <row r="749" spans="1:51" s="14" customFormat="1" ht="12">
      <c r="A749" s="14"/>
      <c r="B749" s="269"/>
      <c r="C749" s="270"/>
      <c r="D749" s="260" t="s">
        <v>177</v>
      </c>
      <c r="E749" s="271" t="s">
        <v>1</v>
      </c>
      <c r="F749" s="272" t="s">
        <v>1237</v>
      </c>
      <c r="G749" s="270"/>
      <c r="H749" s="273">
        <v>21.62</v>
      </c>
      <c r="I749" s="274"/>
      <c r="J749" s="270"/>
      <c r="K749" s="270"/>
      <c r="L749" s="275"/>
      <c r="M749" s="276"/>
      <c r="N749" s="277"/>
      <c r="O749" s="277"/>
      <c r="P749" s="277"/>
      <c r="Q749" s="277"/>
      <c r="R749" s="277"/>
      <c r="S749" s="277"/>
      <c r="T749" s="278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79" t="s">
        <v>177</v>
      </c>
      <c r="AU749" s="279" t="s">
        <v>92</v>
      </c>
      <c r="AV749" s="14" t="s">
        <v>92</v>
      </c>
      <c r="AW749" s="14" t="s">
        <v>32</v>
      </c>
      <c r="AX749" s="14" t="s">
        <v>76</v>
      </c>
      <c r="AY749" s="279" t="s">
        <v>168</v>
      </c>
    </row>
    <row r="750" spans="1:51" s="14" customFormat="1" ht="12">
      <c r="A750" s="14"/>
      <c r="B750" s="269"/>
      <c r="C750" s="270"/>
      <c r="D750" s="260" t="s">
        <v>177</v>
      </c>
      <c r="E750" s="271" t="s">
        <v>1</v>
      </c>
      <c r="F750" s="272" t="s">
        <v>1238</v>
      </c>
      <c r="G750" s="270"/>
      <c r="H750" s="273">
        <v>16.6</v>
      </c>
      <c r="I750" s="274"/>
      <c r="J750" s="270"/>
      <c r="K750" s="270"/>
      <c r="L750" s="275"/>
      <c r="M750" s="276"/>
      <c r="N750" s="277"/>
      <c r="O750" s="277"/>
      <c r="P750" s="277"/>
      <c r="Q750" s="277"/>
      <c r="R750" s="277"/>
      <c r="S750" s="277"/>
      <c r="T750" s="278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79" t="s">
        <v>177</v>
      </c>
      <c r="AU750" s="279" t="s">
        <v>92</v>
      </c>
      <c r="AV750" s="14" t="s">
        <v>92</v>
      </c>
      <c r="AW750" s="14" t="s">
        <v>32</v>
      </c>
      <c r="AX750" s="14" t="s">
        <v>76</v>
      </c>
      <c r="AY750" s="279" t="s">
        <v>168</v>
      </c>
    </row>
    <row r="751" spans="1:51" s="14" customFormat="1" ht="12">
      <c r="A751" s="14"/>
      <c r="B751" s="269"/>
      <c r="C751" s="270"/>
      <c r="D751" s="260" t="s">
        <v>177</v>
      </c>
      <c r="E751" s="271" t="s">
        <v>1</v>
      </c>
      <c r="F751" s="272" t="s">
        <v>1239</v>
      </c>
      <c r="G751" s="270"/>
      <c r="H751" s="273">
        <v>6.8</v>
      </c>
      <c r="I751" s="274"/>
      <c r="J751" s="270"/>
      <c r="K751" s="270"/>
      <c r="L751" s="275"/>
      <c r="M751" s="276"/>
      <c r="N751" s="277"/>
      <c r="O751" s="277"/>
      <c r="P751" s="277"/>
      <c r="Q751" s="277"/>
      <c r="R751" s="277"/>
      <c r="S751" s="277"/>
      <c r="T751" s="278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79" t="s">
        <v>177</v>
      </c>
      <c r="AU751" s="279" t="s">
        <v>92</v>
      </c>
      <c r="AV751" s="14" t="s">
        <v>92</v>
      </c>
      <c r="AW751" s="14" t="s">
        <v>32</v>
      </c>
      <c r="AX751" s="14" t="s">
        <v>76</v>
      </c>
      <c r="AY751" s="279" t="s">
        <v>168</v>
      </c>
    </row>
    <row r="752" spans="1:51" s="14" customFormat="1" ht="12">
      <c r="A752" s="14"/>
      <c r="B752" s="269"/>
      <c r="C752" s="270"/>
      <c r="D752" s="260" t="s">
        <v>177</v>
      </c>
      <c r="E752" s="271" t="s">
        <v>1</v>
      </c>
      <c r="F752" s="272" t="s">
        <v>1240</v>
      </c>
      <c r="G752" s="270"/>
      <c r="H752" s="273">
        <v>21.5</v>
      </c>
      <c r="I752" s="274"/>
      <c r="J752" s="270"/>
      <c r="K752" s="270"/>
      <c r="L752" s="275"/>
      <c r="M752" s="276"/>
      <c r="N752" s="277"/>
      <c r="O752" s="277"/>
      <c r="P752" s="277"/>
      <c r="Q752" s="277"/>
      <c r="R752" s="277"/>
      <c r="S752" s="277"/>
      <c r="T752" s="278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79" t="s">
        <v>177</v>
      </c>
      <c r="AU752" s="279" t="s">
        <v>92</v>
      </c>
      <c r="AV752" s="14" t="s">
        <v>92</v>
      </c>
      <c r="AW752" s="14" t="s">
        <v>32</v>
      </c>
      <c r="AX752" s="14" t="s">
        <v>76</v>
      </c>
      <c r="AY752" s="279" t="s">
        <v>168</v>
      </c>
    </row>
    <row r="753" spans="1:51" s="14" customFormat="1" ht="12">
      <c r="A753" s="14"/>
      <c r="B753" s="269"/>
      <c r="C753" s="270"/>
      <c r="D753" s="260" t="s">
        <v>177</v>
      </c>
      <c r="E753" s="271" t="s">
        <v>1</v>
      </c>
      <c r="F753" s="272" t="s">
        <v>1241</v>
      </c>
      <c r="G753" s="270"/>
      <c r="H753" s="273">
        <v>7.3</v>
      </c>
      <c r="I753" s="274"/>
      <c r="J753" s="270"/>
      <c r="K753" s="270"/>
      <c r="L753" s="275"/>
      <c r="M753" s="276"/>
      <c r="N753" s="277"/>
      <c r="O753" s="277"/>
      <c r="P753" s="277"/>
      <c r="Q753" s="277"/>
      <c r="R753" s="277"/>
      <c r="S753" s="277"/>
      <c r="T753" s="278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79" t="s">
        <v>177</v>
      </c>
      <c r="AU753" s="279" t="s">
        <v>92</v>
      </c>
      <c r="AV753" s="14" t="s">
        <v>92</v>
      </c>
      <c r="AW753" s="14" t="s">
        <v>32</v>
      </c>
      <c r="AX753" s="14" t="s">
        <v>76</v>
      </c>
      <c r="AY753" s="279" t="s">
        <v>168</v>
      </c>
    </row>
    <row r="754" spans="1:51" s="14" customFormat="1" ht="12">
      <c r="A754" s="14"/>
      <c r="B754" s="269"/>
      <c r="C754" s="270"/>
      <c r="D754" s="260" t="s">
        <v>177</v>
      </c>
      <c r="E754" s="271" t="s">
        <v>1</v>
      </c>
      <c r="F754" s="272" t="s">
        <v>1242</v>
      </c>
      <c r="G754" s="270"/>
      <c r="H754" s="273">
        <v>22.1</v>
      </c>
      <c r="I754" s="274"/>
      <c r="J754" s="270"/>
      <c r="K754" s="270"/>
      <c r="L754" s="275"/>
      <c r="M754" s="276"/>
      <c r="N754" s="277"/>
      <c r="O754" s="277"/>
      <c r="P754" s="277"/>
      <c r="Q754" s="277"/>
      <c r="R754" s="277"/>
      <c r="S754" s="277"/>
      <c r="T754" s="278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79" t="s">
        <v>177</v>
      </c>
      <c r="AU754" s="279" t="s">
        <v>92</v>
      </c>
      <c r="AV754" s="14" t="s">
        <v>92</v>
      </c>
      <c r="AW754" s="14" t="s">
        <v>32</v>
      </c>
      <c r="AX754" s="14" t="s">
        <v>76</v>
      </c>
      <c r="AY754" s="279" t="s">
        <v>168</v>
      </c>
    </row>
    <row r="755" spans="1:51" s="14" customFormat="1" ht="12">
      <c r="A755" s="14"/>
      <c r="B755" s="269"/>
      <c r="C755" s="270"/>
      <c r="D755" s="260" t="s">
        <v>177</v>
      </c>
      <c r="E755" s="271" t="s">
        <v>1</v>
      </c>
      <c r="F755" s="272" t="s">
        <v>1243</v>
      </c>
      <c r="G755" s="270"/>
      <c r="H755" s="273">
        <v>17.3</v>
      </c>
      <c r="I755" s="274"/>
      <c r="J755" s="270"/>
      <c r="K755" s="270"/>
      <c r="L755" s="275"/>
      <c r="M755" s="276"/>
      <c r="N755" s="277"/>
      <c r="O755" s="277"/>
      <c r="P755" s="277"/>
      <c r="Q755" s="277"/>
      <c r="R755" s="277"/>
      <c r="S755" s="277"/>
      <c r="T755" s="278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79" t="s">
        <v>177</v>
      </c>
      <c r="AU755" s="279" t="s">
        <v>92</v>
      </c>
      <c r="AV755" s="14" t="s">
        <v>92</v>
      </c>
      <c r="AW755" s="14" t="s">
        <v>32</v>
      </c>
      <c r="AX755" s="14" t="s">
        <v>76</v>
      </c>
      <c r="AY755" s="279" t="s">
        <v>168</v>
      </c>
    </row>
    <row r="756" spans="1:51" s="14" customFormat="1" ht="12">
      <c r="A756" s="14"/>
      <c r="B756" s="269"/>
      <c r="C756" s="270"/>
      <c r="D756" s="260" t="s">
        <v>177</v>
      </c>
      <c r="E756" s="271" t="s">
        <v>1</v>
      </c>
      <c r="F756" s="272" t="s">
        <v>1244</v>
      </c>
      <c r="G756" s="270"/>
      <c r="H756" s="273">
        <v>7.8</v>
      </c>
      <c r="I756" s="274"/>
      <c r="J756" s="270"/>
      <c r="K756" s="270"/>
      <c r="L756" s="275"/>
      <c r="M756" s="276"/>
      <c r="N756" s="277"/>
      <c r="O756" s="277"/>
      <c r="P756" s="277"/>
      <c r="Q756" s="277"/>
      <c r="R756" s="277"/>
      <c r="S756" s="277"/>
      <c r="T756" s="278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79" t="s">
        <v>177</v>
      </c>
      <c r="AU756" s="279" t="s">
        <v>92</v>
      </c>
      <c r="AV756" s="14" t="s">
        <v>92</v>
      </c>
      <c r="AW756" s="14" t="s">
        <v>32</v>
      </c>
      <c r="AX756" s="14" t="s">
        <v>76</v>
      </c>
      <c r="AY756" s="279" t="s">
        <v>168</v>
      </c>
    </row>
    <row r="757" spans="1:51" s="14" customFormat="1" ht="12">
      <c r="A757" s="14"/>
      <c r="B757" s="269"/>
      <c r="C757" s="270"/>
      <c r="D757" s="260" t="s">
        <v>177</v>
      </c>
      <c r="E757" s="271" t="s">
        <v>1</v>
      </c>
      <c r="F757" s="272" t="s">
        <v>1245</v>
      </c>
      <c r="G757" s="270"/>
      <c r="H757" s="273">
        <v>23.3</v>
      </c>
      <c r="I757" s="274"/>
      <c r="J757" s="270"/>
      <c r="K757" s="270"/>
      <c r="L757" s="275"/>
      <c r="M757" s="276"/>
      <c r="N757" s="277"/>
      <c r="O757" s="277"/>
      <c r="P757" s="277"/>
      <c r="Q757" s="277"/>
      <c r="R757" s="277"/>
      <c r="S757" s="277"/>
      <c r="T757" s="278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79" t="s">
        <v>177</v>
      </c>
      <c r="AU757" s="279" t="s">
        <v>92</v>
      </c>
      <c r="AV757" s="14" t="s">
        <v>92</v>
      </c>
      <c r="AW757" s="14" t="s">
        <v>32</v>
      </c>
      <c r="AX757" s="14" t="s">
        <v>76</v>
      </c>
      <c r="AY757" s="279" t="s">
        <v>168</v>
      </c>
    </row>
    <row r="758" spans="1:51" s="14" customFormat="1" ht="12">
      <c r="A758" s="14"/>
      <c r="B758" s="269"/>
      <c r="C758" s="270"/>
      <c r="D758" s="260" t="s">
        <v>177</v>
      </c>
      <c r="E758" s="271" t="s">
        <v>1</v>
      </c>
      <c r="F758" s="272" t="s">
        <v>1246</v>
      </c>
      <c r="G758" s="270"/>
      <c r="H758" s="273">
        <v>6.8</v>
      </c>
      <c r="I758" s="274"/>
      <c r="J758" s="270"/>
      <c r="K758" s="270"/>
      <c r="L758" s="275"/>
      <c r="M758" s="276"/>
      <c r="N758" s="277"/>
      <c r="O758" s="277"/>
      <c r="P758" s="277"/>
      <c r="Q758" s="277"/>
      <c r="R758" s="277"/>
      <c r="S758" s="277"/>
      <c r="T758" s="278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79" t="s">
        <v>177</v>
      </c>
      <c r="AU758" s="279" t="s">
        <v>92</v>
      </c>
      <c r="AV758" s="14" t="s">
        <v>92</v>
      </c>
      <c r="AW758" s="14" t="s">
        <v>32</v>
      </c>
      <c r="AX758" s="14" t="s">
        <v>76</v>
      </c>
      <c r="AY758" s="279" t="s">
        <v>168</v>
      </c>
    </row>
    <row r="759" spans="1:51" s="14" customFormat="1" ht="12">
      <c r="A759" s="14"/>
      <c r="B759" s="269"/>
      <c r="C759" s="270"/>
      <c r="D759" s="260" t="s">
        <v>177</v>
      </c>
      <c r="E759" s="271" t="s">
        <v>1</v>
      </c>
      <c r="F759" s="272" t="s">
        <v>1247</v>
      </c>
      <c r="G759" s="270"/>
      <c r="H759" s="273">
        <v>19.84</v>
      </c>
      <c r="I759" s="274"/>
      <c r="J759" s="270"/>
      <c r="K759" s="270"/>
      <c r="L759" s="275"/>
      <c r="M759" s="276"/>
      <c r="N759" s="277"/>
      <c r="O759" s="277"/>
      <c r="P759" s="277"/>
      <c r="Q759" s="277"/>
      <c r="R759" s="277"/>
      <c r="S759" s="277"/>
      <c r="T759" s="278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79" t="s">
        <v>177</v>
      </c>
      <c r="AU759" s="279" t="s">
        <v>92</v>
      </c>
      <c r="AV759" s="14" t="s">
        <v>92</v>
      </c>
      <c r="AW759" s="14" t="s">
        <v>32</v>
      </c>
      <c r="AX759" s="14" t="s">
        <v>76</v>
      </c>
      <c r="AY759" s="279" t="s">
        <v>168</v>
      </c>
    </row>
    <row r="760" spans="1:51" s="14" customFormat="1" ht="12">
      <c r="A760" s="14"/>
      <c r="B760" s="269"/>
      <c r="C760" s="270"/>
      <c r="D760" s="260" t="s">
        <v>177</v>
      </c>
      <c r="E760" s="271" t="s">
        <v>1</v>
      </c>
      <c r="F760" s="272" t="s">
        <v>1248</v>
      </c>
      <c r="G760" s="270"/>
      <c r="H760" s="273">
        <v>22.48</v>
      </c>
      <c r="I760" s="274"/>
      <c r="J760" s="270"/>
      <c r="K760" s="270"/>
      <c r="L760" s="275"/>
      <c r="M760" s="276"/>
      <c r="N760" s="277"/>
      <c r="O760" s="277"/>
      <c r="P760" s="277"/>
      <c r="Q760" s="277"/>
      <c r="R760" s="277"/>
      <c r="S760" s="277"/>
      <c r="T760" s="278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79" t="s">
        <v>177</v>
      </c>
      <c r="AU760" s="279" t="s">
        <v>92</v>
      </c>
      <c r="AV760" s="14" t="s">
        <v>92</v>
      </c>
      <c r="AW760" s="14" t="s">
        <v>32</v>
      </c>
      <c r="AX760" s="14" t="s">
        <v>76</v>
      </c>
      <c r="AY760" s="279" t="s">
        <v>168</v>
      </c>
    </row>
    <row r="761" spans="1:51" s="14" customFormat="1" ht="12">
      <c r="A761" s="14"/>
      <c r="B761" s="269"/>
      <c r="C761" s="270"/>
      <c r="D761" s="260" t="s">
        <v>177</v>
      </c>
      <c r="E761" s="271" t="s">
        <v>1</v>
      </c>
      <c r="F761" s="272" t="s">
        <v>1249</v>
      </c>
      <c r="G761" s="270"/>
      <c r="H761" s="273">
        <v>16.1</v>
      </c>
      <c r="I761" s="274"/>
      <c r="J761" s="270"/>
      <c r="K761" s="270"/>
      <c r="L761" s="275"/>
      <c r="M761" s="276"/>
      <c r="N761" s="277"/>
      <c r="O761" s="277"/>
      <c r="P761" s="277"/>
      <c r="Q761" s="277"/>
      <c r="R761" s="277"/>
      <c r="S761" s="277"/>
      <c r="T761" s="278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79" t="s">
        <v>177</v>
      </c>
      <c r="AU761" s="279" t="s">
        <v>92</v>
      </c>
      <c r="AV761" s="14" t="s">
        <v>92</v>
      </c>
      <c r="AW761" s="14" t="s">
        <v>32</v>
      </c>
      <c r="AX761" s="14" t="s">
        <v>76</v>
      </c>
      <c r="AY761" s="279" t="s">
        <v>168</v>
      </c>
    </row>
    <row r="762" spans="1:51" s="14" customFormat="1" ht="12">
      <c r="A762" s="14"/>
      <c r="B762" s="269"/>
      <c r="C762" s="270"/>
      <c r="D762" s="260" t="s">
        <v>177</v>
      </c>
      <c r="E762" s="271" t="s">
        <v>1</v>
      </c>
      <c r="F762" s="272" t="s">
        <v>1250</v>
      </c>
      <c r="G762" s="270"/>
      <c r="H762" s="273">
        <v>7.2</v>
      </c>
      <c r="I762" s="274"/>
      <c r="J762" s="270"/>
      <c r="K762" s="270"/>
      <c r="L762" s="275"/>
      <c r="M762" s="276"/>
      <c r="N762" s="277"/>
      <c r="O762" s="277"/>
      <c r="P762" s="277"/>
      <c r="Q762" s="277"/>
      <c r="R762" s="277"/>
      <c r="S762" s="277"/>
      <c r="T762" s="278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79" t="s">
        <v>177</v>
      </c>
      <c r="AU762" s="279" t="s">
        <v>92</v>
      </c>
      <c r="AV762" s="14" t="s">
        <v>92</v>
      </c>
      <c r="AW762" s="14" t="s">
        <v>32</v>
      </c>
      <c r="AX762" s="14" t="s">
        <v>76</v>
      </c>
      <c r="AY762" s="279" t="s">
        <v>168</v>
      </c>
    </row>
    <row r="763" spans="1:51" s="14" customFormat="1" ht="12">
      <c r="A763" s="14"/>
      <c r="B763" s="269"/>
      <c r="C763" s="270"/>
      <c r="D763" s="260" t="s">
        <v>177</v>
      </c>
      <c r="E763" s="271" t="s">
        <v>1</v>
      </c>
      <c r="F763" s="272" t="s">
        <v>1251</v>
      </c>
      <c r="G763" s="270"/>
      <c r="H763" s="273">
        <v>22</v>
      </c>
      <c r="I763" s="274"/>
      <c r="J763" s="270"/>
      <c r="K763" s="270"/>
      <c r="L763" s="275"/>
      <c r="M763" s="276"/>
      <c r="N763" s="277"/>
      <c r="O763" s="277"/>
      <c r="P763" s="277"/>
      <c r="Q763" s="277"/>
      <c r="R763" s="277"/>
      <c r="S763" s="277"/>
      <c r="T763" s="278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79" t="s">
        <v>177</v>
      </c>
      <c r="AU763" s="279" t="s">
        <v>92</v>
      </c>
      <c r="AV763" s="14" t="s">
        <v>92</v>
      </c>
      <c r="AW763" s="14" t="s">
        <v>32</v>
      </c>
      <c r="AX763" s="14" t="s">
        <v>76</v>
      </c>
      <c r="AY763" s="279" t="s">
        <v>168</v>
      </c>
    </row>
    <row r="764" spans="1:51" s="14" customFormat="1" ht="12">
      <c r="A764" s="14"/>
      <c r="B764" s="269"/>
      <c r="C764" s="270"/>
      <c r="D764" s="260" t="s">
        <v>177</v>
      </c>
      <c r="E764" s="271" t="s">
        <v>1</v>
      </c>
      <c r="F764" s="272" t="s">
        <v>1252</v>
      </c>
      <c r="G764" s="270"/>
      <c r="H764" s="273">
        <v>7</v>
      </c>
      <c r="I764" s="274"/>
      <c r="J764" s="270"/>
      <c r="K764" s="270"/>
      <c r="L764" s="275"/>
      <c r="M764" s="276"/>
      <c r="N764" s="277"/>
      <c r="O764" s="277"/>
      <c r="P764" s="277"/>
      <c r="Q764" s="277"/>
      <c r="R764" s="277"/>
      <c r="S764" s="277"/>
      <c r="T764" s="278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79" t="s">
        <v>177</v>
      </c>
      <c r="AU764" s="279" t="s">
        <v>92</v>
      </c>
      <c r="AV764" s="14" t="s">
        <v>92</v>
      </c>
      <c r="AW764" s="14" t="s">
        <v>32</v>
      </c>
      <c r="AX764" s="14" t="s">
        <v>76</v>
      </c>
      <c r="AY764" s="279" t="s">
        <v>168</v>
      </c>
    </row>
    <row r="765" spans="1:51" s="14" customFormat="1" ht="12">
      <c r="A765" s="14"/>
      <c r="B765" s="269"/>
      <c r="C765" s="270"/>
      <c r="D765" s="260" t="s">
        <v>177</v>
      </c>
      <c r="E765" s="271" t="s">
        <v>1</v>
      </c>
      <c r="F765" s="272" t="s">
        <v>1253</v>
      </c>
      <c r="G765" s="270"/>
      <c r="H765" s="273">
        <v>22.8</v>
      </c>
      <c r="I765" s="274"/>
      <c r="J765" s="270"/>
      <c r="K765" s="270"/>
      <c r="L765" s="275"/>
      <c r="M765" s="276"/>
      <c r="N765" s="277"/>
      <c r="O765" s="277"/>
      <c r="P765" s="277"/>
      <c r="Q765" s="277"/>
      <c r="R765" s="277"/>
      <c r="S765" s="277"/>
      <c r="T765" s="278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79" t="s">
        <v>177</v>
      </c>
      <c r="AU765" s="279" t="s">
        <v>92</v>
      </c>
      <c r="AV765" s="14" t="s">
        <v>92</v>
      </c>
      <c r="AW765" s="14" t="s">
        <v>32</v>
      </c>
      <c r="AX765" s="14" t="s">
        <v>76</v>
      </c>
      <c r="AY765" s="279" t="s">
        <v>168</v>
      </c>
    </row>
    <row r="766" spans="1:51" s="14" customFormat="1" ht="12">
      <c r="A766" s="14"/>
      <c r="B766" s="269"/>
      <c r="C766" s="270"/>
      <c r="D766" s="260" t="s">
        <v>177</v>
      </c>
      <c r="E766" s="271" t="s">
        <v>1</v>
      </c>
      <c r="F766" s="272" t="s">
        <v>1254</v>
      </c>
      <c r="G766" s="270"/>
      <c r="H766" s="273">
        <v>17.7</v>
      </c>
      <c r="I766" s="274"/>
      <c r="J766" s="270"/>
      <c r="K766" s="270"/>
      <c r="L766" s="275"/>
      <c r="M766" s="276"/>
      <c r="N766" s="277"/>
      <c r="O766" s="277"/>
      <c r="P766" s="277"/>
      <c r="Q766" s="277"/>
      <c r="R766" s="277"/>
      <c r="S766" s="277"/>
      <c r="T766" s="278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79" t="s">
        <v>177</v>
      </c>
      <c r="AU766" s="279" t="s">
        <v>92</v>
      </c>
      <c r="AV766" s="14" t="s">
        <v>92</v>
      </c>
      <c r="AW766" s="14" t="s">
        <v>32</v>
      </c>
      <c r="AX766" s="14" t="s">
        <v>76</v>
      </c>
      <c r="AY766" s="279" t="s">
        <v>168</v>
      </c>
    </row>
    <row r="767" spans="1:51" s="14" customFormat="1" ht="12">
      <c r="A767" s="14"/>
      <c r="B767" s="269"/>
      <c r="C767" s="270"/>
      <c r="D767" s="260" t="s">
        <v>177</v>
      </c>
      <c r="E767" s="271" t="s">
        <v>1</v>
      </c>
      <c r="F767" s="272" t="s">
        <v>1255</v>
      </c>
      <c r="G767" s="270"/>
      <c r="H767" s="273">
        <v>8.1</v>
      </c>
      <c r="I767" s="274"/>
      <c r="J767" s="270"/>
      <c r="K767" s="270"/>
      <c r="L767" s="275"/>
      <c r="M767" s="276"/>
      <c r="N767" s="277"/>
      <c r="O767" s="277"/>
      <c r="P767" s="277"/>
      <c r="Q767" s="277"/>
      <c r="R767" s="277"/>
      <c r="S767" s="277"/>
      <c r="T767" s="278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79" t="s">
        <v>177</v>
      </c>
      <c r="AU767" s="279" t="s">
        <v>92</v>
      </c>
      <c r="AV767" s="14" t="s">
        <v>92</v>
      </c>
      <c r="AW767" s="14" t="s">
        <v>32</v>
      </c>
      <c r="AX767" s="14" t="s">
        <v>76</v>
      </c>
      <c r="AY767" s="279" t="s">
        <v>168</v>
      </c>
    </row>
    <row r="768" spans="1:51" s="14" customFormat="1" ht="12">
      <c r="A768" s="14"/>
      <c r="B768" s="269"/>
      <c r="C768" s="270"/>
      <c r="D768" s="260" t="s">
        <v>177</v>
      </c>
      <c r="E768" s="271" t="s">
        <v>1</v>
      </c>
      <c r="F768" s="272" t="s">
        <v>1256</v>
      </c>
      <c r="G768" s="270"/>
      <c r="H768" s="273">
        <v>23.2</v>
      </c>
      <c r="I768" s="274"/>
      <c r="J768" s="270"/>
      <c r="K768" s="270"/>
      <c r="L768" s="275"/>
      <c r="M768" s="276"/>
      <c r="N768" s="277"/>
      <c r="O768" s="277"/>
      <c r="P768" s="277"/>
      <c r="Q768" s="277"/>
      <c r="R768" s="277"/>
      <c r="S768" s="277"/>
      <c r="T768" s="278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79" t="s">
        <v>177</v>
      </c>
      <c r="AU768" s="279" t="s">
        <v>92</v>
      </c>
      <c r="AV768" s="14" t="s">
        <v>92</v>
      </c>
      <c r="AW768" s="14" t="s">
        <v>32</v>
      </c>
      <c r="AX768" s="14" t="s">
        <v>76</v>
      </c>
      <c r="AY768" s="279" t="s">
        <v>168</v>
      </c>
    </row>
    <row r="769" spans="1:51" s="14" customFormat="1" ht="12">
      <c r="A769" s="14"/>
      <c r="B769" s="269"/>
      <c r="C769" s="270"/>
      <c r="D769" s="260" t="s">
        <v>177</v>
      </c>
      <c r="E769" s="271" t="s">
        <v>1</v>
      </c>
      <c r="F769" s="272" t="s">
        <v>1257</v>
      </c>
      <c r="G769" s="270"/>
      <c r="H769" s="273">
        <v>7.1</v>
      </c>
      <c r="I769" s="274"/>
      <c r="J769" s="270"/>
      <c r="K769" s="270"/>
      <c r="L769" s="275"/>
      <c r="M769" s="276"/>
      <c r="N769" s="277"/>
      <c r="O769" s="277"/>
      <c r="P769" s="277"/>
      <c r="Q769" s="277"/>
      <c r="R769" s="277"/>
      <c r="S769" s="277"/>
      <c r="T769" s="278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79" t="s">
        <v>177</v>
      </c>
      <c r="AU769" s="279" t="s">
        <v>92</v>
      </c>
      <c r="AV769" s="14" t="s">
        <v>92</v>
      </c>
      <c r="AW769" s="14" t="s">
        <v>32</v>
      </c>
      <c r="AX769" s="14" t="s">
        <v>76</v>
      </c>
      <c r="AY769" s="279" t="s">
        <v>168</v>
      </c>
    </row>
    <row r="770" spans="1:51" s="14" customFormat="1" ht="12">
      <c r="A770" s="14"/>
      <c r="B770" s="269"/>
      <c r="C770" s="270"/>
      <c r="D770" s="260" t="s">
        <v>177</v>
      </c>
      <c r="E770" s="271" t="s">
        <v>1</v>
      </c>
      <c r="F770" s="272" t="s">
        <v>1258</v>
      </c>
      <c r="G770" s="270"/>
      <c r="H770" s="273">
        <v>23.46</v>
      </c>
      <c r="I770" s="274"/>
      <c r="J770" s="270"/>
      <c r="K770" s="270"/>
      <c r="L770" s="275"/>
      <c r="M770" s="276"/>
      <c r="N770" s="277"/>
      <c r="O770" s="277"/>
      <c r="P770" s="277"/>
      <c r="Q770" s="277"/>
      <c r="R770" s="277"/>
      <c r="S770" s="277"/>
      <c r="T770" s="278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79" t="s">
        <v>177</v>
      </c>
      <c r="AU770" s="279" t="s">
        <v>92</v>
      </c>
      <c r="AV770" s="14" t="s">
        <v>92</v>
      </c>
      <c r="AW770" s="14" t="s">
        <v>32</v>
      </c>
      <c r="AX770" s="14" t="s">
        <v>76</v>
      </c>
      <c r="AY770" s="279" t="s">
        <v>168</v>
      </c>
    </row>
    <row r="771" spans="1:51" s="14" customFormat="1" ht="12">
      <c r="A771" s="14"/>
      <c r="B771" s="269"/>
      <c r="C771" s="270"/>
      <c r="D771" s="260" t="s">
        <v>177</v>
      </c>
      <c r="E771" s="271" t="s">
        <v>1</v>
      </c>
      <c r="F771" s="272" t="s">
        <v>1259</v>
      </c>
      <c r="G771" s="270"/>
      <c r="H771" s="273">
        <v>27.06</v>
      </c>
      <c r="I771" s="274"/>
      <c r="J771" s="270"/>
      <c r="K771" s="270"/>
      <c r="L771" s="275"/>
      <c r="M771" s="276"/>
      <c r="N771" s="277"/>
      <c r="O771" s="277"/>
      <c r="P771" s="277"/>
      <c r="Q771" s="277"/>
      <c r="R771" s="277"/>
      <c r="S771" s="277"/>
      <c r="T771" s="278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79" t="s">
        <v>177</v>
      </c>
      <c r="AU771" s="279" t="s">
        <v>92</v>
      </c>
      <c r="AV771" s="14" t="s">
        <v>92</v>
      </c>
      <c r="AW771" s="14" t="s">
        <v>32</v>
      </c>
      <c r="AX771" s="14" t="s">
        <v>76</v>
      </c>
      <c r="AY771" s="279" t="s">
        <v>168</v>
      </c>
    </row>
    <row r="772" spans="1:51" s="14" customFormat="1" ht="12">
      <c r="A772" s="14"/>
      <c r="B772" s="269"/>
      <c r="C772" s="270"/>
      <c r="D772" s="260" t="s">
        <v>177</v>
      </c>
      <c r="E772" s="271" t="s">
        <v>1</v>
      </c>
      <c r="F772" s="272" t="s">
        <v>1260</v>
      </c>
      <c r="G772" s="270"/>
      <c r="H772" s="273">
        <v>17.18</v>
      </c>
      <c r="I772" s="274"/>
      <c r="J772" s="270"/>
      <c r="K772" s="270"/>
      <c r="L772" s="275"/>
      <c r="M772" s="276"/>
      <c r="N772" s="277"/>
      <c r="O772" s="277"/>
      <c r="P772" s="277"/>
      <c r="Q772" s="277"/>
      <c r="R772" s="277"/>
      <c r="S772" s="277"/>
      <c r="T772" s="278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79" t="s">
        <v>177</v>
      </c>
      <c r="AU772" s="279" t="s">
        <v>92</v>
      </c>
      <c r="AV772" s="14" t="s">
        <v>92</v>
      </c>
      <c r="AW772" s="14" t="s">
        <v>32</v>
      </c>
      <c r="AX772" s="14" t="s">
        <v>76</v>
      </c>
      <c r="AY772" s="279" t="s">
        <v>168</v>
      </c>
    </row>
    <row r="773" spans="1:51" s="14" customFormat="1" ht="12">
      <c r="A773" s="14"/>
      <c r="B773" s="269"/>
      <c r="C773" s="270"/>
      <c r="D773" s="260" t="s">
        <v>177</v>
      </c>
      <c r="E773" s="271" t="s">
        <v>1</v>
      </c>
      <c r="F773" s="272" t="s">
        <v>1261</v>
      </c>
      <c r="G773" s="270"/>
      <c r="H773" s="273">
        <v>28.1</v>
      </c>
      <c r="I773" s="274"/>
      <c r="J773" s="270"/>
      <c r="K773" s="270"/>
      <c r="L773" s="275"/>
      <c r="M773" s="276"/>
      <c r="N773" s="277"/>
      <c r="O773" s="277"/>
      <c r="P773" s="277"/>
      <c r="Q773" s="277"/>
      <c r="R773" s="277"/>
      <c r="S773" s="277"/>
      <c r="T773" s="278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79" t="s">
        <v>177</v>
      </c>
      <c r="AU773" s="279" t="s">
        <v>92</v>
      </c>
      <c r="AV773" s="14" t="s">
        <v>92</v>
      </c>
      <c r="AW773" s="14" t="s">
        <v>32</v>
      </c>
      <c r="AX773" s="14" t="s">
        <v>76</v>
      </c>
      <c r="AY773" s="279" t="s">
        <v>168</v>
      </c>
    </row>
    <row r="774" spans="1:51" s="14" customFormat="1" ht="12">
      <c r="A774" s="14"/>
      <c r="B774" s="269"/>
      <c r="C774" s="270"/>
      <c r="D774" s="260" t="s">
        <v>177</v>
      </c>
      <c r="E774" s="271" t="s">
        <v>1</v>
      </c>
      <c r="F774" s="272" t="s">
        <v>1262</v>
      </c>
      <c r="G774" s="270"/>
      <c r="H774" s="273">
        <v>7.1</v>
      </c>
      <c r="I774" s="274"/>
      <c r="J774" s="270"/>
      <c r="K774" s="270"/>
      <c r="L774" s="275"/>
      <c r="M774" s="276"/>
      <c r="N774" s="277"/>
      <c r="O774" s="277"/>
      <c r="P774" s="277"/>
      <c r="Q774" s="277"/>
      <c r="R774" s="277"/>
      <c r="S774" s="277"/>
      <c r="T774" s="278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79" t="s">
        <v>177</v>
      </c>
      <c r="AU774" s="279" t="s">
        <v>92</v>
      </c>
      <c r="AV774" s="14" t="s">
        <v>92</v>
      </c>
      <c r="AW774" s="14" t="s">
        <v>32</v>
      </c>
      <c r="AX774" s="14" t="s">
        <v>76</v>
      </c>
      <c r="AY774" s="279" t="s">
        <v>168</v>
      </c>
    </row>
    <row r="775" spans="1:51" s="14" customFormat="1" ht="12">
      <c r="A775" s="14"/>
      <c r="B775" s="269"/>
      <c r="C775" s="270"/>
      <c r="D775" s="260" t="s">
        <v>177</v>
      </c>
      <c r="E775" s="271" t="s">
        <v>1</v>
      </c>
      <c r="F775" s="272" t="s">
        <v>1263</v>
      </c>
      <c r="G775" s="270"/>
      <c r="H775" s="273">
        <v>26.74</v>
      </c>
      <c r="I775" s="274"/>
      <c r="J775" s="270"/>
      <c r="K775" s="270"/>
      <c r="L775" s="275"/>
      <c r="M775" s="276"/>
      <c r="N775" s="277"/>
      <c r="O775" s="277"/>
      <c r="P775" s="277"/>
      <c r="Q775" s="277"/>
      <c r="R775" s="277"/>
      <c r="S775" s="277"/>
      <c r="T775" s="278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79" t="s">
        <v>177</v>
      </c>
      <c r="AU775" s="279" t="s">
        <v>92</v>
      </c>
      <c r="AV775" s="14" t="s">
        <v>92</v>
      </c>
      <c r="AW775" s="14" t="s">
        <v>32</v>
      </c>
      <c r="AX775" s="14" t="s">
        <v>76</v>
      </c>
      <c r="AY775" s="279" t="s">
        <v>168</v>
      </c>
    </row>
    <row r="776" spans="1:51" s="14" customFormat="1" ht="12">
      <c r="A776" s="14"/>
      <c r="B776" s="269"/>
      <c r="C776" s="270"/>
      <c r="D776" s="260" t="s">
        <v>177</v>
      </c>
      <c r="E776" s="271" t="s">
        <v>1</v>
      </c>
      <c r="F776" s="272" t="s">
        <v>1264</v>
      </c>
      <c r="G776" s="270"/>
      <c r="H776" s="273">
        <v>7.7</v>
      </c>
      <c r="I776" s="274"/>
      <c r="J776" s="270"/>
      <c r="K776" s="270"/>
      <c r="L776" s="275"/>
      <c r="M776" s="276"/>
      <c r="N776" s="277"/>
      <c r="O776" s="277"/>
      <c r="P776" s="277"/>
      <c r="Q776" s="277"/>
      <c r="R776" s="277"/>
      <c r="S776" s="277"/>
      <c r="T776" s="278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79" t="s">
        <v>177</v>
      </c>
      <c r="AU776" s="279" t="s">
        <v>92</v>
      </c>
      <c r="AV776" s="14" t="s">
        <v>92</v>
      </c>
      <c r="AW776" s="14" t="s">
        <v>32</v>
      </c>
      <c r="AX776" s="14" t="s">
        <v>76</v>
      </c>
      <c r="AY776" s="279" t="s">
        <v>168</v>
      </c>
    </row>
    <row r="777" spans="1:51" s="14" customFormat="1" ht="12">
      <c r="A777" s="14"/>
      <c r="B777" s="269"/>
      <c r="C777" s="270"/>
      <c r="D777" s="260" t="s">
        <v>177</v>
      </c>
      <c r="E777" s="271" t="s">
        <v>1</v>
      </c>
      <c r="F777" s="272" t="s">
        <v>1265</v>
      </c>
      <c r="G777" s="270"/>
      <c r="H777" s="273">
        <v>27.04</v>
      </c>
      <c r="I777" s="274"/>
      <c r="J777" s="270"/>
      <c r="K777" s="270"/>
      <c r="L777" s="275"/>
      <c r="M777" s="276"/>
      <c r="N777" s="277"/>
      <c r="O777" s="277"/>
      <c r="P777" s="277"/>
      <c r="Q777" s="277"/>
      <c r="R777" s="277"/>
      <c r="S777" s="277"/>
      <c r="T777" s="278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79" t="s">
        <v>177</v>
      </c>
      <c r="AU777" s="279" t="s">
        <v>92</v>
      </c>
      <c r="AV777" s="14" t="s">
        <v>92</v>
      </c>
      <c r="AW777" s="14" t="s">
        <v>32</v>
      </c>
      <c r="AX777" s="14" t="s">
        <v>76</v>
      </c>
      <c r="AY777" s="279" t="s">
        <v>168</v>
      </c>
    </row>
    <row r="778" spans="1:51" s="14" customFormat="1" ht="12">
      <c r="A778" s="14"/>
      <c r="B778" s="269"/>
      <c r="C778" s="270"/>
      <c r="D778" s="260" t="s">
        <v>177</v>
      </c>
      <c r="E778" s="271" t="s">
        <v>1</v>
      </c>
      <c r="F778" s="272" t="s">
        <v>1266</v>
      </c>
      <c r="G778" s="270"/>
      <c r="H778" s="273">
        <v>7</v>
      </c>
      <c r="I778" s="274"/>
      <c r="J778" s="270"/>
      <c r="K778" s="270"/>
      <c r="L778" s="275"/>
      <c r="M778" s="276"/>
      <c r="N778" s="277"/>
      <c r="O778" s="277"/>
      <c r="P778" s="277"/>
      <c r="Q778" s="277"/>
      <c r="R778" s="277"/>
      <c r="S778" s="277"/>
      <c r="T778" s="278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79" t="s">
        <v>177</v>
      </c>
      <c r="AU778" s="279" t="s">
        <v>92</v>
      </c>
      <c r="AV778" s="14" t="s">
        <v>92</v>
      </c>
      <c r="AW778" s="14" t="s">
        <v>32</v>
      </c>
      <c r="AX778" s="14" t="s">
        <v>76</v>
      </c>
      <c r="AY778" s="279" t="s">
        <v>168</v>
      </c>
    </row>
    <row r="779" spans="1:51" s="14" customFormat="1" ht="12">
      <c r="A779" s="14"/>
      <c r="B779" s="269"/>
      <c r="C779" s="270"/>
      <c r="D779" s="260" t="s">
        <v>177</v>
      </c>
      <c r="E779" s="271" t="s">
        <v>1</v>
      </c>
      <c r="F779" s="272" t="s">
        <v>1267</v>
      </c>
      <c r="G779" s="270"/>
      <c r="H779" s="273">
        <v>28.74</v>
      </c>
      <c r="I779" s="274"/>
      <c r="J779" s="270"/>
      <c r="K779" s="270"/>
      <c r="L779" s="275"/>
      <c r="M779" s="276"/>
      <c r="N779" s="277"/>
      <c r="O779" s="277"/>
      <c r="P779" s="277"/>
      <c r="Q779" s="277"/>
      <c r="R779" s="277"/>
      <c r="S779" s="277"/>
      <c r="T779" s="278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79" t="s">
        <v>177</v>
      </c>
      <c r="AU779" s="279" t="s">
        <v>92</v>
      </c>
      <c r="AV779" s="14" t="s">
        <v>92</v>
      </c>
      <c r="AW779" s="14" t="s">
        <v>32</v>
      </c>
      <c r="AX779" s="14" t="s">
        <v>76</v>
      </c>
      <c r="AY779" s="279" t="s">
        <v>168</v>
      </c>
    </row>
    <row r="780" spans="1:51" s="14" customFormat="1" ht="12">
      <c r="A780" s="14"/>
      <c r="B780" s="269"/>
      <c r="C780" s="270"/>
      <c r="D780" s="260" t="s">
        <v>177</v>
      </c>
      <c r="E780" s="271" t="s">
        <v>1</v>
      </c>
      <c r="F780" s="272" t="s">
        <v>1268</v>
      </c>
      <c r="G780" s="270"/>
      <c r="H780" s="273">
        <v>7</v>
      </c>
      <c r="I780" s="274"/>
      <c r="J780" s="270"/>
      <c r="K780" s="270"/>
      <c r="L780" s="275"/>
      <c r="M780" s="276"/>
      <c r="N780" s="277"/>
      <c r="O780" s="277"/>
      <c r="P780" s="277"/>
      <c r="Q780" s="277"/>
      <c r="R780" s="277"/>
      <c r="S780" s="277"/>
      <c r="T780" s="278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79" t="s">
        <v>177</v>
      </c>
      <c r="AU780" s="279" t="s">
        <v>92</v>
      </c>
      <c r="AV780" s="14" t="s">
        <v>92</v>
      </c>
      <c r="AW780" s="14" t="s">
        <v>32</v>
      </c>
      <c r="AX780" s="14" t="s">
        <v>76</v>
      </c>
      <c r="AY780" s="279" t="s">
        <v>168</v>
      </c>
    </row>
    <row r="781" spans="1:51" s="15" customFormat="1" ht="12">
      <c r="A781" s="15"/>
      <c r="B781" s="280"/>
      <c r="C781" s="281"/>
      <c r="D781" s="260" t="s">
        <v>177</v>
      </c>
      <c r="E781" s="282" t="s">
        <v>1</v>
      </c>
      <c r="F781" s="283" t="s">
        <v>210</v>
      </c>
      <c r="G781" s="281"/>
      <c r="H781" s="284">
        <v>551.1</v>
      </c>
      <c r="I781" s="285"/>
      <c r="J781" s="281"/>
      <c r="K781" s="281"/>
      <c r="L781" s="286"/>
      <c r="M781" s="287"/>
      <c r="N781" s="288"/>
      <c r="O781" s="288"/>
      <c r="P781" s="288"/>
      <c r="Q781" s="288"/>
      <c r="R781" s="288"/>
      <c r="S781" s="288"/>
      <c r="T781" s="289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T781" s="290" t="s">
        <v>177</v>
      </c>
      <c r="AU781" s="290" t="s">
        <v>92</v>
      </c>
      <c r="AV781" s="15" t="s">
        <v>175</v>
      </c>
      <c r="AW781" s="15" t="s">
        <v>32</v>
      </c>
      <c r="AX781" s="15" t="s">
        <v>84</v>
      </c>
      <c r="AY781" s="290" t="s">
        <v>168</v>
      </c>
    </row>
    <row r="782" spans="1:65" s="2" customFormat="1" ht="16.5" customHeight="1">
      <c r="A782" s="39"/>
      <c r="B782" s="40"/>
      <c r="C782" s="291" t="s">
        <v>605</v>
      </c>
      <c r="D782" s="291" t="s">
        <v>212</v>
      </c>
      <c r="E782" s="292" t="s">
        <v>1269</v>
      </c>
      <c r="F782" s="293" t="s">
        <v>1270</v>
      </c>
      <c r="G782" s="294" t="s">
        <v>234</v>
      </c>
      <c r="H782" s="295">
        <v>562.122</v>
      </c>
      <c r="I782" s="296"/>
      <c r="J782" s="297">
        <f>ROUND(I782*H782,2)</f>
        <v>0</v>
      </c>
      <c r="K782" s="293" t="s">
        <v>174</v>
      </c>
      <c r="L782" s="298"/>
      <c r="M782" s="299" t="s">
        <v>1</v>
      </c>
      <c r="N782" s="300" t="s">
        <v>42</v>
      </c>
      <c r="O782" s="92"/>
      <c r="P782" s="254">
        <f>O782*H782</f>
        <v>0</v>
      </c>
      <c r="Q782" s="254">
        <v>0.00035</v>
      </c>
      <c r="R782" s="254">
        <f>Q782*H782</f>
        <v>0.1967427</v>
      </c>
      <c r="S782" s="254">
        <v>0</v>
      </c>
      <c r="T782" s="255">
        <f>S782*H782</f>
        <v>0</v>
      </c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R782" s="256" t="s">
        <v>394</v>
      </c>
      <c r="AT782" s="256" t="s">
        <v>212</v>
      </c>
      <c r="AU782" s="256" t="s">
        <v>92</v>
      </c>
      <c r="AY782" s="18" t="s">
        <v>168</v>
      </c>
      <c r="BE782" s="257">
        <f>IF(N782="základní",J782,0)</f>
        <v>0</v>
      </c>
      <c r="BF782" s="257">
        <f>IF(N782="snížená",J782,0)</f>
        <v>0</v>
      </c>
      <c r="BG782" s="257">
        <f>IF(N782="zákl. přenesená",J782,0)</f>
        <v>0</v>
      </c>
      <c r="BH782" s="257">
        <f>IF(N782="sníž. přenesená",J782,0)</f>
        <v>0</v>
      </c>
      <c r="BI782" s="257">
        <f>IF(N782="nulová",J782,0)</f>
        <v>0</v>
      </c>
      <c r="BJ782" s="18" t="s">
        <v>92</v>
      </c>
      <c r="BK782" s="257">
        <f>ROUND(I782*H782,2)</f>
        <v>0</v>
      </c>
      <c r="BL782" s="18" t="s">
        <v>266</v>
      </c>
      <c r="BM782" s="256" t="s">
        <v>1271</v>
      </c>
    </row>
    <row r="783" spans="1:51" s="14" customFormat="1" ht="12">
      <c r="A783" s="14"/>
      <c r="B783" s="269"/>
      <c r="C783" s="270"/>
      <c r="D783" s="260" t="s">
        <v>177</v>
      </c>
      <c r="E783" s="270"/>
      <c r="F783" s="272" t="s">
        <v>1272</v>
      </c>
      <c r="G783" s="270"/>
      <c r="H783" s="273">
        <v>562.122</v>
      </c>
      <c r="I783" s="274"/>
      <c r="J783" s="270"/>
      <c r="K783" s="270"/>
      <c r="L783" s="275"/>
      <c r="M783" s="276"/>
      <c r="N783" s="277"/>
      <c r="O783" s="277"/>
      <c r="P783" s="277"/>
      <c r="Q783" s="277"/>
      <c r="R783" s="277"/>
      <c r="S783" s="277"/>
      <c r="T783" s="278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79" t="s">
        <v>177</v>
      </c>
      <c r="AU783" s="279" t="s">
        <v>92</v>
      </c>
      <c r="AV783" s="14" t="s">
        <v>92</v>
      </c>
      <c r="AW783" s="14" t="s">
        <v>4</v>
      </c>
      <c r="AX783" s="14" t="s">
        <v>84</v>
      </c>
      <c r="AY783" s="279" t="s">
        <v>168</v>
      </c>
    </row>
    <row r="784" spans="1:65" s="2" customFormat="1" ht="21.75" customHeight="1">
      <c r="A784" s="39"/>
      <c r="B784" s="40"/>
      <c r="C784" s="245" t="s">
        <v>608</v>
      </c>
      <c r="D784" s="245" t="s">
        <v>170</v>
      </c>
      <c r="E784" s="246" t="s">
        <v>1273</v>
      </c>
      <c r="F784" s="247" t="s">
        <v>1274</v>
      </c>
      <c r="G784" s="248" t="s">
        <v>585</v>
      </c>
      <c r="H784" s="312"/>
      <c r="I784" s="250"/>
      <c r="J784" s="251">
        <f>ROUND(I784*H784,2)</f>
        <v>0</v>
      </c>
      <c r="K784" s="247" t="s">
        <v>174</v>
      </c>
      <c r="L784" s="45"/>
      <c r="M784" s="252" t="s">
        <v>1</v>
      </c>
      <c r="N784" s="253" t="s">
        <v>42</v>
      </c>
      <c r="O784" s="92"/>
      <c r="P784" s="254">
        <f>O784*H784</f>
        <v>0</v>
      </c>
      <c r="Q784" s="254">
        <v>0</v>
      </c>
      <c r="R784" s="254">
        <f>Q784*H784</f>
        <v>0</v>
      </c>
      <c r="S784" s="254">
        <v>0</v>
      </c>
      <c r="T784" s="255">
        <f>S784*H784</f>
        <v>0</v>
      </c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R784" s="256" t="s">
        <v>266</v>
      </c>
      <c r="AT784" s="256" t="s">
        <v>170</v>
      </c>
      <c r="AU784" s="256" t="s">
        <v>92</v>
      </c>
      <c r="AY784" s="18" t="s">
        <v>168</v>
      </c>
      <c r="BE784" s="257">
        <f>IF(N784="základní",J784,0)</f>
        <v>0</v>
      </c>
      <c r="BF784" s="257">
        <f>IF(N784="snížená",J784,0)</f>
        <v>0</v>
      </c>
      <c r="BG784" s="257">
        <f>IF(N784="zákl. přenesená",J784,0)</f>
        <v>0</v>
      </c>
      <c r="BH784" s="257">
        <f>IF(N784="sníž. přenesená",J784,0)</f>
        <v>0</v>
      </c>
      <c r="BI784" s="257">
        <f>IF(N784="nulová",J784,0)</f>
        <v>0</v>
      </c>
      <c r="BJ784" s="18" t="s">
        <v>92</v>
      </c>
      <c r="BK784" s="257">
        <f>ROUND(I784*H784,2)</f>
        <v>0</v>
      </c>
      <c r="BL784" s="18" t="s">
        <v>266</v>
      </c>
      <c r="BM784" s="256" t="s">
        <v>1275</v>
      </c>
    </row>
    <row r="785" spans="1:63" s="12" customFormat="1" ht="22.8" customHeight="1">
      <c r="A785" s="12"/>
      <c r="B785" s="229"/>
      <c r="C785" s="230"/>
      <c r="D785" s="231" t="s">
        <v>75</v>
      </c>
      <c r="E785" s="243" t="s">
        <v>815</v>
      </c>
      <c r="F785" s="243" t="s">
        <v>816</v>
      </c>
      <c r="G785" s="230"/>
      <c r="H785" s="230"/>
      <c r="I785" s="233"/>
      <c r="J785" s="244">
        <f>BK785</f>
        <v>0</v>
      </c>
      <c r="K785" s="230"/>
      <c r="L785" s="235"/>
      <c r="M785" s="236"/>
      <c r="N785" s="237"/>
      <c r="O785" s="237"/>
      <c r="P785" s="238">
        <f>SUM(P786:P827)</f>
        <v>0</v>
      </c>
      <c r="Q785" s="237"/>
      <c r="R785" s="238">
        <f>SUM(R786:R827)</f>
        <v>5.0702343999999995</v>
      </c>
      <c r="S785" s="237"/>
      <c r="T785" s="239">
        <f>SUM(T786:T827)</f>
        <v>0</v>
      </c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R785" s="240" t="s">
        <v>92</v>
      </c>
      <c r="AT785" s="241" t="s">
        <v>75</v>
      </c>
      <c r="AU785" s="241" t="s">
        <v>84</v>
      </c>
      <c r="AY785" s="240" t="s">
        <v>168</v>
      </c>
      <c r="BK785" s="242">
        <f>SUM(BK786:BK827)</f>
        <v>0</v>
      </c>
    </row>
    <row r="786" spans="1:65" s="2" customFormat="1" ht="16.5" customHeight="1">
      <c r="A786" s="39"/>
      <c r="B786" s="40"/>
      <c r="C786" s="245" t="s">
        <v>613</v>
      </c>
      <c r="D786" s="245" t="s">
        <v>170</v>
      </c>
      <c r="E786" s="246" t="s">
        <v>1276</v>
      </c>
      <c r="F786" s="247" t="s">
        <v>1277</v>
      </c>
      <c r="G786" s="248" t="s">
        <v>173</v>
      </c>
      <c r="H786" s="249">
        <v>228.68</v>
      </c>
      <c r="I786" s="250"/>
      <c r="J786" s="251">
        <f>ROUND(I786*H786,2)</f>
        <v>0</v>
      </c>
      <c r="K786" s="247" t="s">
        <v>174</v>
      </c>
      <c r="L786" s="45"/>
      <c r="M786" s="252" t="s">
        <v>1</v>
      </c>
      <c r="N786" s="253" t="s">
        <v>42</v>
      </c>
      <c r="O786" s="92"/>
      <c r="P786" s="254">
        <f>O786*H786</f>
        <v>0</v>
      </c>
      <c r="Q786" s="254">
        <v>0.0003</v>
      </c>
      <c r="R786" s="254">
        <f>Q786*H786</f>
        <v>0.068604</v>
      </c>
      <c r="S786" s="254">
        <v>0</v>
      </c>
      <c r="T786" s="255">
        <f>S786*H786</f>
        <v>0</v>
      </c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R786" s="256" t="s">
        <v>266</v>
      </c>
      <c r="AT786" s="256" t="s">
        <v>170</v>
      </c>
      <c r="AU786" s="256" t="s">
        <v>92</v>
      </c>
      <c r="AY786" s="18" t="s">
        <v>168</v>
      </c>
      <c r="BE786" s="257">
        <f>IF(N786="základní",J786,0)</f>
        <v>0</v>
      </c>
      <c r="BF786" s="257">
        <f>IF(N786="snížená",J786,0)</f>
        <v>0</v>
      </c>
      <c r="BG786" s="257">
        <f>IF(N786="zákl. přenesená",J786,0)</f>
        <v>0</v>
      </c>
      <c r="BH786" s="257">
        <f>IF(N786="sníž. přenesená",J786,0)</f>
        <v>0</v>
      </c>
      <c r="BI786" s="257">
        <f>IF(N786="nulová",J786,0)</f>
        <v>0</v>
      </c>
      <c r="BJ786" s="18" t="s">
        <v>92</v>
      </c>
      <c r="BK786" s="257">
        <f>ROUND(I786*H786,2)</f>
        <v>0</v>
      </c>
      <c r="BL786" s="18" t="s">
        <v>266</v>
      </c>
      <c r="BM786" s="256" t="s">
        <v>1278</v>
      </c>
    </row>
    <row r="787" spans="1:65" s="2" customFormat="1" ht="21.75" customHeight="1">
      <c r="A787" s="39"/>
      <c r="B787" s="40"/>
      <c r="C787" s="245" t="s">
        <v>404</v>
      </c>
      <c r="D787" s="245" t="s">
        <v>170</v>
      </c>
      <c r="E787" s="246" t="s">
        <v>1279</v>
      </c>
      <c r="F787" s="247" t="s">
        <v>1280</v>
      </c>
      <c r="G787" s="248" t="s">
        <v>173</v>
      </c>
      <c r="H787" s="249">
        <v>228.68</v>
      </c>
      <c r="I787" s="250"/>
      <c r="J787" s="251">
        <f>ROUND(I787*H787,2)</f>
        <v>0</v>
      </c>
      <c r="K787" s="247" t="s">
        <v>174</v>
      </c>
      <c r="L787" s="45"/>
      <c r="M787" s="252" t="s">
        <v>1</v>
      </c>
      <c r="N787" s="253" t="s">
        <v>42</v>
      </c>
      <c r="O787" s="92"/>
      <c r="P787" s="254">
        <f>O787*H787</f>
        <v>0</v>
      </c>
      <c r="Q787" s="254">
        <v>0.0015</v>
      </c>
      <c r="R787" s="254">
        <f>Q787*H787</f>
        <v>0.34302</v>
      </c>
      <c r="S787" s="254">
        <v>0</v>
      </c>
      <c r="T787" s="255">
        <f>S787*H787</f>
        <v>0</v>
      </c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R787" s="256" t="s">
        <v>266</v>
      </c>
      <c r="AT787" s="256" t="s">
        <v>170</v>
      </c>
      <c r="AU787" s="256" t="s">
        <v>92</v>
      </c>
      <c r="AY787" s="18" t="s">
        <v>168</v>
      </c>
      <c r="BE787" s="257">
        <f>IF(N787="základní",J787,0)</f>
        <v>0</v>
      </c>
      <c r="BF787" s="257">
        <f>IF(N787="snížená",J787,0)</f>
        <v>0</v>
      </c>
      <c r="BG787" s="257">
        <f>IF(N787="zákl. přenesená",J787,0)</f>
        <v>0</v>
      </c>
      <c r="BH787" s="257">
        <f>IF(N787="sníž. přenesená",J787,0)</f>
        <v>0</v>
      </c>
      <c r="BI787" s="257">
        <f>IF(N787="nulová",J787,0)</f>
        <v>0</v>
      </c>
      <c r="BJ787" s="18" t="s">
        <v>92</v>
      </c>
      <c r="BK787" s="257">
        <f>ROUND(I787*H787,2)</f>
        <v>0</v>
      </c>
      <c r="BL787" s="18" t="s">
        <v>266</v>
      </c>
      <c r="BM787" s="256" t="s">
        <v>1281</v>
      </c>
    </row>
    <row r="788" spans="1:51" s="14" customFormat="1" ht="12">
      <c r="A788" s="14"/>
      <c r="B788" s="269"/>
      <c r="C788" s="270"/>
      <c r="D788" s="260" t="s">
        <v>177</v>
      </c>
      <c r="E788" s="271" t="s">
        <v>1</v>
      </c>
      <c r="F788" s="272" t="s">
        <v>1282</v>
      </c>
      <c r="G788" s="270"/>
      <c r="H788" s="273">
        <v>18.688</v>
      </c>
      <c r="I788" s="274"/>
      <c r="J788" s="270"/>
      <c r="K788" s="270"/>
      <c r="L788" s="275"/>
      <c r="M788" s="276"/>
      <c r="N788" s="277"/>
      <c r="O788" s="277"/>
      <c r="P788" s="277"/>
      <c r="Q788" s="277"/>
      <c r="R788" s="277"/>
      <c r="S788" s="277"/>
      <c r="T788" s="278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79" t="s">
        <v>177</v>
      </c>
      <c r="AU788" s="279" t="s">
        <v>92</v>
      </c>
      <c r="AV788" s="14" t="s">
        <v>92</v>
      </c>
      <c r="AW788" s="14" t="s">
        <v>32</v>
      </c>
      <c r="AX788" s="14" t="s">
        <v>76</v>
      </c>
      <c r="AY788" s="279" t="s">
        <v>168</v>
      </c>
    </row>
    <row r="789" spans="1:51" s="14" customFormat="1" ht="12">
      <c r="A789" s="14"/>
      <c r="B789" s="269"/>
      <c r="C789" s="270"/>
      <c r="D789" s="260" t="s">
        <v>177</v>
      </c>
      <c r="E789" s="271" t="s">
        <v>1</v>
      </c>
      <c r="F789" s="272" t="s">
        <v>1283</v>
      </c>
      <c r="G789" s="270"/>
      <c r="H789" s="273">
        <v>18.228</v>
      </c>
      <c r="I789" s="274"/>
      <c r="J789" s="270"/>
      <c r="K789" s="270"/>
      <c r="L789" s="275"/>
      <c r="M789" s="276"/>
      <c r="N789" s="277"/>
      <c r="O789" s="277"/>
      <c r="P789" s="277"/>
      <c r="Q789" s="277"/>
      <c r="R789" s="277"/>
      <c r="S789" s="277"/>
      <c r="T789" s="278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79" t="s">
        <v>177</v>
      </c>
      <c r="AU789" s="279" t="s">
        <v>92</v>
      </c>
      <c r="AV789" s="14" t="s">
        <v>92</v>
      </c>
      <c r="AW789" s="14" t="s">
        <v>32</v>
      </c>
      <c r="AX789" s="14" t="s">
        <v>76</v>
      </c>
      <c r="AY789" s="279" t="s">
        <v>168</v>
      </c>
    </row>
    <row r="790" spans="1:51" s="14" customFormat="1" ht="12">
      <c r="A790" s="14"/>
      <c r="B790" s="269"/>
      <c r="C790" s="270"/>
      <c r="D790" s="260" t="s">
        <v>177</v>
      </c>
      <c r="E790" s="271" t="s">
        <v>1</v>
      </c>
      <c r="F790" s="272" t="s">
        <v>1284</v>
      </c>
      <c r="G790" s="270"/>
      <c r="H790" s="273">
        <v>18.368</v>
      </c>
      <c r="I790" s="274"/>
      <c r="J790" s="270"/>
      <c r="K790" s="270"/>
      <c r="L790" s="275"/>
      <c r="M790" s="276"/>
      <c r="N790" s="277"/>
      <c r="O790" s="277"/>
      <c r="P790" s="277"/>
      <c r="Q790" s="277"/>
      <c r="R790" s="277"/>
      <c r="S790" s="277"/>
      <c r="T790" s="278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79" t="s">
        <v>177</v>
      </c>
      <c r="AU790" s="279" t="s">
        <v>92</v>
      </c>
      <c r="AV790" s="14" t="s">
        <v>92</v>
      </c>
      <c r="AW790" s="14" t="s">
        <v>32</v>
      </c>
      <c r="AX790" s="14" t="s">
        <v>76</v>
      </c>
      <c r="AY790" s="279" t="s">
        <v>168</v>
      </c>
    </row>
    <row r="791" spans="1:51" s="14" customFormat="1" ht="12">
      <c r="A791" s="14"/>
      <c r="B791" s="269"/>
      <c r="C791" s="270"/>
      <c r="D791" s="260" t="s">
        <v>177</v>
      </c>
      <c r="E791" s="271" t="s">
        <v>1</v>
      </c>
      <c r="F791" s="272" t="s">
        <v>1285</v>
      </c>
      <c r="G791" s="270"/>
      <c r="H791" s="273">
        <v>18.368</v>
      </c>
      <c r="I791" s="274"/>
      <c r="J791" s="270"/>
      <c r="K791" s="270"/>
      <c r="L791" s="275"/>
      <c r="M791" s="276"/>
      <c r="N791" s="277"/>
      <c r="O791" s="277"/>
      <c r="P791" s="277"/>
      <c r="Q791" s="277"/>
      <c r="R791" s="277"/>
      <c r="S791" s="277"/>
      <c r="T791" s="278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79" t="s">
        <v>177</v>
      </c>
      <c r="AU791" s="279" t="s">
        <v>92</v>
      </c>
      <c r="AV791" s="14" t="s">
        <v>92</v>
      </c>
      <c r="AW791" s="14" t="s">
        <v>32</v>
      </c>
      <c r="AX791" s="14" t="s">
        <v>76</v>
      </c>
      <c r="AY791" s="279" t="s">
        <v>168</v>
      </c>
    </row>
    <row r="792" spans="1:51" s="14" customFormat="1" ht="12">
      <c r="A792" s="14"/>
      <c r="B792" s="269"/>
      <c r="C792" s="270"/>
      <c r="D792" s="260" t="s">
        <v>177</v>
      </c>
      <c r="E792" s="271" t="s">
        <v>1</v>
      </c>
      <c r="F792" s="272" t="s">
        <v>1286</v>
      </c>
      <c r="G792" s="270"/>
      <c r="H792" s="273">
        <v>19.518</v>
      </c>
      <c r="I792" s="274"/>
      <c r="J792" s="270"/>
      <c r="K792" s="270"/>
      <c r="L792" s="275"/>
      <c r="M792" s="276"/>
      <c r="N792" s="277"/>
      <c r="O792" s="277"/>
      <c r="P792" s="277"/>
      <c r="Q792" s="277"/>
      <c r="R792" s="277"/>
      <c r="S792" s="277"/>
      <c r="T792" s="278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79" t="s">
        <v>177</v>
      </c>
      <c r="AU792" s="279" t="s">
        <v>92</v>
      </c>
      <c r="AV792" s="14" t="s">
        <v>92</v>
      </c>
      <c r="AW792" s="14" t="s">
        <v>32</v>
      </c>
      <c r="AX792" s="14" t="s">
        <v>76</v>
      </c>
      <c r="AY792" s="279" t="s">
        <v>168</v>
      </c>
    </row>
    <row r="793" spans="1:51" s="14" customFormat="1" ht="12">
      <c r="A793" s="14"/>
      <c r="B793" s="269"/>
      <c r="C793" s="270"/>
      <c r="D793" s="260" t="s">
        <v>177</v>
      </c>
      <c r="E793" s="271" t="s">
        <v>1</v>
      </c>
      <c r="F793" s="272" t="s">
        <v>1287</v>
      </c>
      <c r="G793" s="270"/>
      <c r="H793" s="273">
        <v>19.058</v>
      </c>
      <c r="I793" s="274"/>
      <c r="J793" s="270"/>
      <c r="K793" s="270"/>
      <c r="L793" s="275"/>
      <c r="M793" s="276"/>
      <c r="N793" s="277"/>
      <c r="O793" s="277"/>
      <c r="P793" s="277"/>
      <c r="Q793" s="277"/>
      <c r="R793" s="277"/>
      <c r="S793" s="277"/>
      <c r="T793" s="278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79" t="s">
        <v>177</v>
      </c>
      <c r="AU793" s="279" t="s">
        <v>92</v>
      </c>
      <c r="AV793" s="14" t="s">
        <v>92</v>
      </c>
      <c r="AW793" s="14" t="s">
        <v>32</v>
      </c>
      <c r="AX793" s="14" t="s">
        <v>76</v>
      </c>
      <c r="AY793" s="279" t="s">
        <v>168</v>
      </c>
    </row>
    <row r="794" spans="1:51" s="14" customFormat="1" ht="12">
      <c r="A794" s="14"/>
      <c r="B794" s="269"/>
      <c r="C794" s="270"/>
      <c r="D794" s="260" t="s">
        <v>177</v>
      </c>
      <c r="E794" s="271" t="s">
        <v>1</v>
      </c>
      <c r="F794" s="272" t="s">
        <v>1288</v>
      </c>
      <c r="G794" s="270"/>
      <c r="H794" s="273">
        <v>19.058</v>
      </c>
      <c r="I794" s="274"/>
      <c r="J794" s="270"/>
      <c r="K794" s="270"/>
      <c r="L794" s="275"/>
      <c r="M794" s="276"/>
      <c r="N794" s="277"/>
      <c r="O794" s="277"/>
      <c r="P794" s="277"/>
      <c r="Q794" s="277"/>
      <c r="R794" s="277"/>
      <c r="S794" s="277"/>
      <c r="T794" s="278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79" t="s">
        <v>177</v>
      </c>
      <c r="AU794" s="279" t="s">
        <v>92</v>
      </c>
      <c r="AV794" s="14" t="s">
        <v>92</v>
      </c>
      <c r="AW794" s="14" t="s">
        <v>32</v>
      </c>
      <c r="AX794" s="14" t="s">
        <v>76</v>
      </c>
      <c r="AY794" s="279" t="s">
        <v>168</v>
      </c>
    </row>
    <row r="795" spans="1:51" s="14" customFormat="1" ht="12">
      <c r="A795" s="14"/>
      <c r="B795" s="269"/>
      <c r="C795" s="270"/>
      <c r="D795" s="260" t="s">
        <v>177</v>
      </c>
      <c r="E795" s="271" t="s">
        <v>1</v>
      </c>
      <c r="F795" s="272" t="s">
        <v>1289</v>
      </c>
      <c r="G795" s="270"/>
      <c r="H795" s="273">
        <v>19.058</v>
      </c>
      <c r="I795" s="274"/>
      <c r="J795" s="270"/>
      <c r="K795" s="270"/>
      <c r="L795" s="275"/>
      <c r="M795" s="276"/>
      <c r="N795" s="277"/>
      <c r="O795" s="277"/>
      <c r="P795" s="277"/>
      <c r="Q795" s="277"/>
      <c r="R795" s="277"/>
      <c r="S795" s="277"/>
      <c r="T795" s="278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79" t="s">
        <v>177</v>
      </c>
      <c r="AU795" s="279" t="s">
        <v>92</v>
      </c>
      <c r="AV795" s="14" t="s">
        <v>92</v>
      </c>
      <c r="AW795" s="14" t="s">
        <v>32</v>
      </c>
      <c r="AX795" s="14" t="s">
        <v>76</v>
      </c>
      <c r="AY795" s="279" t="s">
        <v>168</v>
      </c>
    </row>
    <row r="796" spans="1:51" s="14" customFormat="1" ht="12">
      <c r="A796" s="14"/>
      <c r="B796" s="269"/>
      <c r="C796" s="270"/>
      <c r="D796" s="260" t="s">
        <v>177</v>
      </c>
      <c r="E796" s="271" t="s">
        <v>1</v>
      </c>
      <c r="F796" s="272" t="s">
        <v>1290</v>
      </c>
      <c r="G796" s="270"/>
      <c r="H796" s="273">
        <v>20.162</v>
      </c>
      <c r="I796" s="274"/>
      <c r="J796" s="270"/>
      <c r="K796" s="270"/>
      <c r="L796" s="275"/>
      <c r="M796" s="276"/>
      <c r="N796" s="277"/>
      <c r="O796" s="277"/>
      <c r="P796" s="277"/>
      <c r="Q796" s="277"/>
      <c r="R796" s="277"/>
      <c r="S796" s="277"/>
      <c r="T796" s="278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79" t="s">
        <v>177</v>
      </c>
      <c r="AU796" s="279" t="s">
        <v>92</v>
      </c>
      <c r="AV796" s="14" t="s">
        <v>92</v>
      </c>
      <c r="AW796" s="14" t="s">
        <v>32</v>
      </c>
      <c r="AX796" s="14" t="s">
        <v>76</v>
      </c>
      <c r="AY796" s="279" t="s">
        <v>168</v>
      </c>
    </row>
    <row r="797" spans="1:51" s="14" customFormat="1" ht="12">
      <c r="A797" s="14"/>
      <c r="B797" s="269"/>
      <c r="C797" s="270"/>
      <c r="D797" s="260" t="s">
        <v>177</v>
      </c>
      <c r="E797" s="271" t="s">
        <v>1</v>
      </c>
      <c r="F797" s="272" t="s">
        <v>1291</v>
      </c>
      <c r="G797" s="270"/>
      <c r="H797" s="273">
        <v>19.238</v>
      </c>
      <c r="I797" s="274"/>
      <c r="J797" s="270"/>
      <c r="K797" s="270"/>
      <c r="L797" s="275"/>
      <c r="M797" s="276"/>
      <c r="N797" s="277"/>
      <c r="O797" s="277"/>
      <c r="P797" s="277"/>
      <c r="Q797" s="277"/>
      <c r="R797" s="277"/>
      <c r="S797" s="277"/>
      <c r="T797" s="278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79" t="s">
        <v>177</v>
      </c>
      <c r="AU797" s="279" t="s">
        <v>92</v>
      </c>
      <c r="AV797" s="14" t="s">
        <v>92</v>
      </c>
      <c r="AW797" s="14" t="s">
        <v>32</v>
      </c>
      <c r="AX797" s="14" t="s">
        <v>76</v>
      </c>
      <c r="AY797" s="279" t="s">
        <v>168</v>
      </c>
    </row>
    <row r="798" spans="1:51" s="14" customFormat="1" ht="12">
      <c r="A798" s="14"/>
      <c r="B798" s="269"/>
      <c r="C798" s="270"/>
      <c r="D798" s="260" t="s">
        <v>177</v>
      </c>
      <c r="E798" s="271" t="s">
        <v>1</v>
      </c>
      <c r="F798" s="272" t="s">
        <v>1292</v>
      </c>
      <c r="G798" s="270"/>
      <c r="H798" s="273">
        <v>19.468</v>
      </c>
      <c r="I798" s="274"/>
      <c r="J798" s="270"/>
      <c r="K798" s="270"/>
      <c r="L798" s="275"/>
      <c r="M798" s="276"/>
      <c r="N798" s="277"/>
      <c r="O798" s="277"/>
      <c r="P798" s="277"/>
      <c r="Q798" s="277"/>
      <c r="R798" s="277"/>
      <c r="S798" s="277"/>
      <c r="T798" s="278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79" t="s">
        <v>177</v>
      </c>
      <c r="AU798" s="279" t="s">
        <v>92</v>
      </c>
      <c r="AV798" s="14" t="s">
        <v>92</v>
      </c>
      <c r="AW798" s="14" t="s">
        <v>32</v>
      </c>
      <c r="AX798" s="14" t="s">
        <v>76</v>
      </c>
      <c r="AY798" s="279" t="s">
        <v>168</v>
      </c>
    </row>
    <row r="799" spans="1:51" s="14" customFormat="1" ht="12">
      <c r="A799" s="14"/>
      <c r="B799" s="269"/>
      <c r="C799" s="270"/>
      <c r="D799" s="260" t="s">
        <v>177</v>
      </c>
      <c r="E799" s="271" t="s">
        <v>1</v>
      </c>
      <c r="F799" s="272" t="s">
        <v>1293</v>
      </c>
      <c r="G799" s="270"/>
      <c r="H799" s="273">
        <v>19.468</v>
      </c>
      <c r="I799" s="274"/>
      <c r="J799" s="270"/>
      <c r="K799" s="270"/>
      <c r="L799" s="275"/>
      <c r="M799" s="276"/>
      <c r="N799" s="277"/>
      <c r="O799" s="277"/>
      <c r="P799" s="277"/>
      <c r="Q799" s="277"/>
      <c r="R799" s="277"/>
      <c r="S799" s="277"/>
      <c r="T799" s="278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79" t="s">
        <v>177</v>
      </c>
      <c r="AU799" s="279" t="s">
        <v>92</v>
      </c>
      <c r="AV799" s="14" t="s">
        <v>92</v>
      </c>
      <c r="AW799" s="14" t="s">
        <v>32</v>
      </c>
      <c r="AX799" s="14" t="s">
        <v>76</v>
      </c>
      <c r="AY799" s="279" t="s">
        <v>168</v>
      </c>
    </row>
    <row r="800" spans="1:51" s="15" customFormat="1" ht="12">
      <c r="A800" s="15"/>
      <c r="B800" s="280"/>
      <c r="C800" s="281"/>
      <c r="D800" s="260" t="s">
        <v>177</v>
      </c>
      <c r="E800" s="282" t="s">
        <v>1</v>
      </c>
      <c r="F800" s="283" t="s">
        <v>210</v>
      </c>
      <c r="G800" s="281"/>
      <c r="H800" s="284">
        <v>228.68</v>
      </c>
      <c r="I800" s="285"/>
      <c r="J800" s="281"/>
      <c r="K800" s="281"/>
      <c r="L800" s="286"/>
      <c r="M800" s="287"/>
      <c r="N800" s="288"/>
      <c r="O800" s="288"/>
      <c r="P800" s="288"/>
      <c r="Q800" s="288"/>
      <c r="R800" s="288"/>
      <c r="S800" s="288"/>
      <c r="T800" s="289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T800" s="290" t="s">
        <v>177</v>
      </c>
      <c r="AU800" s="290" t="s">
        <v>92</v>
      </c>
      <c r="AV800" s="15" t="s">
        <v>175</v>
      </c>
      <c r="AW800" s="15" t="s">
        <v>32</v>
      </c>
      <c r="AX800" s="15" t="s">
        <v>84</v>
      </c>
      <c r="AY800" s="290" t="s">
        <v>168</v>
      </c>
    </row>
    <row r="801" spans="1:65" s="2" customFormat="1" ht="21.75" customHeight="1">
      <c r="A801" s="39"/>
      <c r="B801" s="40"/>
      <c r="C801" s="245" t="s">
        <v>623</v>
      </c>
      <c r="D801" s="245" t="s">
        <v>170</v>
      </c>
      <c r="E801" s="246" t="s">
        <v>1294</v>
      </c>
      <c r="F801" s="247" t="s">
        <v>1295</v>
      </c>
      <c r="G801" s="248" t="s">
        <v>173</v>
      </c>
      <c r="H801" s="249">
        <v>228.68</v>
      </c>
      <c r="I801" s="250"/>
      <c r="J801" s="251">
        <f>ROUND(I801*H801,2)</f>
        <v>0</v>
      </c>
      <c r="K801" s="247" t="s">
        <v>174</v>
      </c>
      <c r="L801" s="45"/>
      <c r="M801" s="252" t="s">
        <v>1</v>
      </c>
      <c r="N801" s="253" t="s">
        <v>42</v>
      </c>
      <c r="O801" s="92"/>
      <c r="P801" s="254">
        <f>O801*H801</f>
        <v>0</v>
      </c>
      <c r="Q801" s="254">
        <v>0.006</v>
      </c>
      <c r="R801" s="254">
        <f>Q801*H801</f>
        <v>1.37208</v>
      </c>
      <c r="S801" s="254">
        <v>0</v>
      </c>
      <c r="T801" s="255">
        <f>S801*H801</f>
        <v>0</v>
      </c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R801" s="256" t="s">
        <v>266</v>
      </c>
      <c r="AT801" s="256" t="s">
        <v>170</v>
      </c>
      <c r="AU801" s="256" t="s">
        <v>92</v>
      </c>
      <c r="AY801" s="18" t="s">
        <v>168</v>
      </c>
      <c r="BE801" s="257">
        <f>IF(N801="základní",J801,0)</f>
        <v>0</v>
      </c>
      <c r="BF801" s="257">
        <f>IF(N801="snížená",J801,0)</f>
        <v>0</v>
      </c>
      <c r="BG801" s="257">
        <f>IF(N801="zákl. přenesená",J801,0)</f>
        <v>0</v>
      </c>
      <c r="BH801" s="257">
        <f>IF(N801="sníž. přenesená",J801,0)</f>
        <v>0</v>
      </c>
      <c r="BI801" s="257">
        <f>IF(N801="nulová",J801,0)</f>
        <v>0</v>
      </c>
      <c r="BJ801" s="18" t="s">
        <v>92</v>
      </c>
      <c r="BK801" s="257">
        <f>ROUND(I801*H801,2)</f>
        <v>0</v>
      </c>
      <c r="BL801" s="18" t="s">
        <v>266</v>
      </c>
      <c r="BM801" s="256" t="s">
        <v>1296</v>
      </c>
    </row>
    <row r="802" spans="1:51" s="14" customFormat="1" ht="12">
      <c r="A802" s="14"/>
      <c r="B802" s="269"/>
      <c r="C802" s="270"/>
      <c r="D802" s="260" t="s">
        <v>177</v>
      </c>
      <c r="E802" s="271" t="s">
        <v>1</v>
      </c>
      <c r="F802" s="272" t="s">
        <v>1282</v>
      </c>
      <c r="G802" s="270"/>
      <c r="H802" s="273">
        <v>18.688</v>
      </c>
      <c r="I802" s="274"/>
      <c r="J802" s="270"/>
      <c r="K802" s="270"/>
      <c r="L802" s="275"/>
      <c r="M802" s="276"/>
      <c r="N802" s="277"/>
      <c r="O802" s="277"/>
      <c r="P802" s="277"/>
      <c r="Q802" s="277"/>
      <c r="R802" s="277"/>
      <c r="S802" s="277"/>
      <c r="T802" s="278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79" t="s">
        <v>177</v>
      </c>
      <c r="AU802" s="279" t="s">
        <v>92</v>
      </c>
      <c r="AV802" s="14" t="s">
        <v>92</v>
      </c>
      <c r="AW802" s="14" t="s">
        <v>32</v>
      </c>
      <c r="AX802" s="14" t="s">
        <v>76</v>
      </c>
      <c r="AY802" s="279" t="s">
        <v>168</v>
      </c>
    </row>
    <row r="803" spans="1:51" s="14" customFormat="1" ht="12">
      <c r="A803" s="14"/>
      <c r="B803" s="269"/>
      <c r="C803" s="270"/>
      <c r="D803" s="260" t="s">
        <v>177</v>
      </c>
      <c r="E803" s="271" t="s">
        <v>1</v>
      </c>
      <c r="F803" s="272" t="s">
        <v>1283</v>
      </c>
      <c r="G803" s="270"/>
      <c r="H803" s="273">
        <v>18.228</v>
      </c>
      <c r="I803" s="274"/>
      <c r="J803" s="270"/>
      <c r="K803" s="270"/>
      <c r="L803" s="275"/>
      <c r="M803" s="276"/>
      <c r="N803" s="277"/>
      <c r="O803" s="277"/>
      <c r="P803" s="277"/>
      <c r="Q803" s="277"/>
      <c r="R803" s="277"/>
      <c r="S803" s="277"/>
      <c r="T803" s="278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79" t="s">
        <v>177</v>
      </c>
      <c r="AU803" s="279" t="s">
        <v>92</v>
      </c>
      <c r="AV803" s="14" t="s">
        <v>92</v>
      </c>
      <c r="AW803" s="14" t="s">
        <v>32</v>
      </c>
      <c r="AX803" s="14" t="s">
        <v>76</v>
      </c>
      <c r="AY803" s="279" t="s">
        <v>168</v>
      </c>
    </row>
    <row r="804" spans="1:51" s="14" customFormat="1" ht="12">
      <c r="A804" s="14"/>
      <c r="B804" s="269"/>
      <c r="C804" s="270"/>
      <c r="D804" s="260" t="s">
        <v>177</v>
      </c>
      <c r="E804" s="271" t="s">
        <v>1</v>
      </c>
      <c r="F804" s="272" t="s">
        <v>1284</v>
      </c>
      <c r="G804" s="270"/>
      <c r="H804" s="273">
        <v>18.368</v>
      </c>
      <c r="I804" s="274"/>
      <c r="J804" s="270"/>
      <c r="K804" s="270"/>
      <c r="L804" s="275"/>
      <c r="M804" s="276"/>
      <c r="N804" s="277"/>
      <c r="O804" s="277"/>
      <c r="P804" s="277"/>
      <c r="Q804" s="277"/>
      <c r="R804" s="277"/>
      <c r="S804" s="277"/>
      <c r="T804" s="278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79" t="s">
        <v>177</v>
      </c>
      <c r="AU804" s="279" t="s">
        <v>92</v>
      </c>
      <c r="AV804" s="14" t="s">
        <v>92</v>
      </c>
      <c r="AW804" s="14" t="s">
        <v>32</v>
      </c>
      <c r="AX804" s="14" t="s">
        <v>76</v>
      </c>
      <c r="AY804" s="279" t="s">
        <v>168</v>
      </c>
    </row>
    <row r="805" spans="1:51" s="14" customFormat="1" ht="12">
      <c r="A805" s="14"/>
      <c r="B805" s="269"/>
      <c r="C805" s="270"/>
      <c r="D805" s="260" t="s">
        <v>177</v>
      </c>
      <c r="E805" s="271" t="s">
        <v>1</v>
      </c>
      <c r="F805" s="272" t="s">
        <v>1285</v>
      </c>
      <c r="G805" s="270"/>
      <c r="H805" s="273">
        <v>18.368</v>
      </c>
      <c r="I805" s="274"/>
      <c r="J805" s="270"/>
      <c r="K805" s="270"/>
      <c r="L805" s="275"/>
      <c r="M805" s="276"/>
      <c r="N805" s="277"/>
      <c r="O805" s="277"/>
      <c r="P805" s="277"/>
      <c r="Q805" s="277"/>
      <c r="R805" s="277"/>
      <c r="S805" s="277"/>
      <c r="T805" s="278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79" t="s">
        <v>177</v>
      </c>
      <c r="AU805" s="279" t="s">
        <v>92</v>
      </c>
      <c r="AV805" s="14" t="s">
        <v>92</v>
      </c>
      <c r="AW805" s="14" t="s">
        <v>32</v>
      </c>
      <c r="AX805" s="14" t="s">
        <v>76</v>
      </c>
      <c r="AY805" s="279" t="s">
        <v>168</v>
      </c>
    </row>
    <row r="806" spans="1:51" s="14" customFormat="1" ht="12">
      <c r="A806" s="14"/>
      <c r="B806" s="269"/>
      <c r="C806" s="270"/>
      <c r="D806" s="260" t="s">
        <v>177</v>
      </c>
      <c r="E806" s="271" t="s">
        <v>1</v>
      </c>
      <c r="F806" s="272" t="s">
        <v>1286</v>
      </c>
      <c r="G806" s="270"/>
      <c r="H806" s="273">
        <v>19.518</v>
      </c>
      <c r="I806" s="274"/>
      <c r="J806" s="270"/>
      <c r="K806" s="270"/>
      <c r="L806" s="275"/>
      <c r="M806" s="276"/>
      <c r="N806" s="277"/>
      <c r="O806" s="277"/>
      <c r="P806" s="277"/>
      <c r="Q806" s="277"/>
      <c r="R806" s="277"/>
      <c r="S806" s="277"/>
      <c r="T806" s="278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79" t="s">
        <v>177</v>
      </c>
      <c r="AU806" s="279" t="s">
        <v>92</v>
      </c>
      <c r="AV806" s="14" t="s">
        <v>92</v>
      </c>
      <c r="AW806" s="14" t="s">
        <v>32</v>
      </c>
      <c r="AX806" s="14" t="s">
        <v>76</v>
      </c>
      <c r="AY806" s="279" t="s">
        <v>168</v>
      </c>
    </row>
    <row r="807" spans="1:51" s="14" customFormat="1" ht="12">
      <c r="A807" s="14"/>
      <c r="B807" s="269"/>
      <c r="C807" s="270"/>
      <c r="D807" s="260" t="s">
        <v>177</v>
      </c>
      <c r="E807" s="271" t="s">
        <v>1</v>
      </c>
      <c r="F807" s="272" t="s">
        <v>1287</v>
      </c>
      <c r="G807" s="270"/>
      <c r="H807" s="273">
        <v>19.058</v>
      </c>
      <c r="I807" s="274"/>
      <c r="J807" s="270"/>
      <c r="K807" s="270"/>
      <c r="L807" s="275"/>
      <c r="M807" s="276"/>
      <c r="N807" s="277"/>
      <c r="O807" s="277"/>
      <c r="P807" s="277"/>
      <c r="Q807" s="277"/>
      <c r="R807" s="277"/>
      <c r="S807" s="277"/>
      <c r="T807" s="278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79" t="s">
        <v>177</v>
      </c>
      <c r="AU807" s="279" t="s">
        <v>92</v>
      </c>
      <c r="AV807" s="14" t="s">
        <v>92</v>
      </c>
      <c r="AW807" s="14" t="s">
        <v>32</v>
      </c>
      <c r="AX807" s="14" t="s">
        <v>76</v>
      </c>
      <c r="AY807" s="279" t="s">
        <v>168</v>
      </c>
    </row>
    <row r="808" spans="1:51" s="14" customFormat="1" ht="12">
      <c r="A808" s="14"/>
      <c r="B808" s="269"/>
      <c r="C808" s="270"/>
      <c r="D808" s="260" t="s">
        <v>177</v>
      </c>
      <c r="E808" s="271" t="s">
        <v>1</v>
      </c>
      <c r="F808" s="272" t="s">
        <v>1288</v>
      </c>
      <c r="G808" s="270"/>
      <c r="H808" s="273">
        <v>19.058</v>
      </c>
      <c r="I808" s="274"/>
      <c r="J808" s="270"/>
      <c r="K808" s="270"/>
      <c r="L808" s="275"/>
      <c r="M808" s="276"/>
      <c r="N808" s="277"/>
      <c r="O808" s="277"/>
      <c r="P808" s="277"/>
      <c r="Q808" s="277"/>
      <c r="R808" s="277"/>
      <c r="S808" s="277"/>
      <c r="T808" s="278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79" t="s">
        <v>177</v>
      </c>
      <c r="AU808" s="279" t="s">
        <v>92</v>
      </c>
      <c r="AV808" s="14" t="s">
        <v>92</v>
      </c>
      <c r="AW808" s="14" t="s">
        <v>32</v>
      </c>
      <c r="AX808" s="14" t="s">
        <v>76</v>
      </c>
      <c r="AY808" s="279" t="s">
        <v>168</v>
      </c>
    </row>
    <row r="809" spans="1:51" s="14" customFormat="1" ht="12">
      <c r="A809" s="14"/>
      <c r="B809" s="269"/>
      <c r="C809" s="270"/>
      <c r="D809" s="260" t="s">
        <v>177</v>
      </c>
      <c r="E809" s="271" t="s">
        <v>1</v>
      </c>
      <c r="F809" s="272" t="s">
        <v>1289</v>
      </c>
      <c r="G809" s="270"/>
      <c r="H809" s="273">
        <v>19.058</v>
      </c>
      <c r="I809" s="274"/>
      <c r="J809" s="270"/>
      <c r="K809" s="270"/>
      <c r="L809" s="275"/>
      <c r="M809" s="276"/>
      <c r="N809" s="277"/>
      <c r="O809" s="277"/>
      <c r="P809" s="277"/>
      <c r="Q809" s="277"/>
      <c r="R809" s="277"/>
      <c r="S809" s="277"/>
      <c r="T809" s="278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79" t="s">
        <v>177</v>
      </c>
      <c r="AU809" s="279" t="s">
        <v>92</v>
      </c>
      <c r="AV809" s="14" t="s">
        <v>92</v>
      </c>
      <c r="AW809" s="14" t="s">
        <v>32</v>
      </c>
      <c r="AX809" s="14" t="s">
        <v>76</v>
      </c>
      <c r="AY809" s="279" t="s">
        <v>168</v>
      </c>
    </row>
    <row r="810" spans="1:51" s="14" customFormat="1" ht="12">
      <c r="A810" s="14"/>
      <c r="B810" s="269"/>
      <c r="C810" s="270"/>
      <c r="D810" s="260" t="s">
        <v>177</v>
      </c>
      <c r="E810" s="271" t="s">
        <v>1</v>
      </c>
      <c r="F810" s="272" t="s">
        <v>1290</v>
      </c>
      <c r="G810" s="270"/>
      <c r="H810" s="273">
        <v>20.162</v>
      </c>
      <c r="I810" s="274"/>
      <c r="J810" s="270"/>
      <c r="K810" s="270"/>
      <c r="L810" s="275"/>
      <c r="M810" s="276"/>
      <c r="N810" s="277"/>
      <c r="O810" s="277"/>
      <c r="P810" s="277"/>
      <c r="Q810" s="277"/>
      <c r="R810" s="277"/>
      <c r="S810" s="277"/>
      <c r="T810" s="278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79" t="s">
        <v>177</v>
      </c>
      <c r="AU810" s="279" t="s">
        <v>92</v>
      </c>
      <c r="AV810" s="14" t="s">
        <v>92</v>
      </c>
      <c r="AW810" s="14" t="s">
        <v>32</v>
      </c>
      <c r="AX810" s="14" t="s">
        <v>76</v>
      </c>
      <c r="AY810" s="279" t="s">
        <v>168</v>
      </c>
    </row>
    <row r="811" spans="1:51" s="14" customFormat="1" ht="12">
      <c r="A811" s="14"/>
      <c r="B811" s="269"/>
      <c r="C811" s="270"/>
      <c r="D811" s="260" t="s">
        <v>177</v>
      </c>
      <c r="E811" s="271" t="s">
        <v>1</v>
      </c>
      <c r="F811" s="272" t="s">
        <v>1291</v>
      </c>
      <c r="G811" s="270"/>
      <c r="H811" s="273">
        <v>19.238</v>
      </c>
      <c r="I811" s="274"/>
      <c r="J811" s="270"/>
      <c r="K811" s="270"/>
      <c r="L811" s="275"/>
      <c r="M811" s="276"/>
      <c r="N811" s="277"/>
      <c r="O811" s="277"/>
      <c r="P811" s="277"/>
      <c r="Q811" s="277"/>
      <c r="R811" s="277"/>
      <c r="S811" s="277"/>
      <c r="T811" s="278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79" t="s">
        <v>177</v>
      </c>
      <c r="AU811" s="279" t="s">
        <v>92</v>
      </c>
      <c r="AV811" s="14" t="s">
        <v>92</v>
      </c>
      <c r="AW811" s="14" t="s">
        <v>32</v>
      </c>
      <c r="AX811" s="14" t="s">
        <v>76</v>
      </c>
      <c r="AY811" s="279" t="s">
        <v>168</v>
      </c>
    </row>
    <row r="812" spans="1:51" s="14" customFormat="1" ht="12">
      <c r="A812" s="14"/>
      <c r="B812" s="269"/>
      <c r="C812" s="270"/>
      <c r="D812" s="260" t="s">
        <v>177</v>
      </c>
      <c r="E812" s="271" t="s">
        <v>1</v>
      </c>
      <c r="F812" s="272" t="s">
        <v>1292</v>
      </c>
      <c r="G812" s="270"/>
      <c r="H812" s="273">
        <v>19.468</v>
      </c>
      <c r="I812" s="274"/>
      <c r="J812" s="270"/>
      <c r="K812" s="270"/>
      <c r="L812" s="275"/>
      <c r="M812" s="276"/>
      <c r="N812" s="277"/>
      <c r="O812" s="277"/>
      <c r="P812" s="277"/>
      <c r="Q812" s="277"/>
      <c r="R812" s="277"/>
      <c r="S812" s="277"/>
      <c r="T812" s="278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79" t="s">
        <v>177</v>
      </c>
      <c r="AU812" s="279" t="s">
        <v>92</v>
      </c>
      <c r="AV812" s="14" t="s">
        <v>92</v>
      </c>
      <c r="AW812" s="14" t="s">
        <v>32</v>
      </c>
      <c r="AX812" s="14" t="s">
        <v>76</v>
      </c>
      <c r="AY812" s="279" t="s">
        <v>168</v>
      </c>
    </row>
    <row r="813" spans="1:51" s="14" customFormat="1" ht="12">
      <c r="A813" s="14"/>
      <c r="B813" s="269"/>
      <c r="C813" s="270"/>
      <c r="D813" s="260" t="s">
        <v>177</v>
      </c>
      <c r="E813" s="271" t="s">
        <v>1</v>
      </c>
      <c r="F813" s="272" t="s">
        <v>1293</v>
      </c>
      <c r="G813" s="270"/>
      <c r="H813" s="273">
        <v>19.468</v>
      </c>
      <c r="I813" s="274"/>
      <c r="J813" s="270"/>
      <c r="K813" s="270"/>
      <c r="L813" s="275"/>
      <c r="M813" s="276"/>
      <c r="N813" s="277"/>
      <c r="O813" s="277"/>
      <c r="P813" s="277"/>
      <c r="Q813" s="277"/>
      <c r="R813" s="277"/>
      <c r="S813" s="277"/>
      <c r="T813" s="278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79" t="s">
        <v>177</v>
      </c>
      <c r="AU813" s="279" t="s">
        <v>92</v>
      </c>
      <c r="AV813" s="14" t="s">
        <v>92</v>
      </c>
      <c r="AW813" s="14" t="s">
        <v>32</v>
      </c>
      <c r="AX813" s="14" t="s">
        <v>76</v>
      </c>
      <c r="AY813" s="279" t="s">
        <v>168</v>
      </c>
    </row>
    <row r="814" spans="1:51" s="15" customFormat="1" ht="12">
      <c r="A814" s="15"/>
      <c r="B814" s="280"/>
      <c r="C814" s="281"/>
      <c r="D814" s="260" t="s">
        <v>177</v>
      </c>
      <c r="E814" s="282" t="s">
        <v>1</v>
      </c>
      <c r="F814" s="283" t="s">
        <v>210</v>
      </c>
      <c r="G814" s="281"/>
      <c r="H814" s="284">
        <v>228.68</v>
      </c>
      <c r="I814" s="285"/>
      <c r="J814" s="281"/>
      <c r="K814" s="281"/>
      <c r="L814" s="286"/>
      <c r="M814" s="287"/>
      <c r="N814" s="288"/>
      <c r="O814" s="288"/>
      <c r="P814" s="288"/>
      <c r="Q814" s="288"/>
      <c r="R814" s="288"/>
      <c r="S814" s="288"/>
      <c r="T814" s="289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T814" s="290" t="s">
        <v>177</v>
      </c>
      <c r="AU814" s="290" t="s">
        <v>92</v>
      </c>
      <c r="AV814" s="15" t="s">
        <v>175</v>
      </c>
      <c r="AW814" s="15" t="s">
        <v>32</v>
      </c>
      <c r="AX814" s="15" t="s">
        <v>84</v>
      </c>
      <c r="AY814" s="290" t="s">
        <v>168</v>
      </c>
    </row>
    <row r="815" spans="1:65" s="2" customFormat="1" ht="16.5" customHeight="1">
      <c r="A815" s="39"/>
      <c r="B815" s="40"/>
      <c r="C815" s="291" t="s">
        <v>627</v>
      </c>
      <c r="D815" s="291" t="s">
        <v>212</v>
      </c>
      <c r="E815" s="292" t="s">
        <v>1297</v>
      </c>
      <c r="F815" s="293" t="s">
        <v>1298</v>
      </c>
      <c r="G815" s="294" t="s">
        <v>173</v>
      </c>
      <c r="H815" s="295">
        <v>251.548</v>
      </c>
      <c r="I815" s="296"/>
      <c r="J815" s="297">
        <f>ROUND(I815*H815,2)</f>
        <v>0</v>
      </c>
      <c r="K815" s="293" t="s">
        <v>174</v>
      </c>
      <c r="L815" s="298"/>
      <c r="M815" s="299" t="s">
        <v>1</v>
      </c>
      <c r="N815" s="300" t="s">
        <v>42</v>
      </c>
      <c r="O815" s="92"/>
      <c r="P815" s="254">
        <f>O815*H815</f>
        <v>0</v>
      </c>
      <c r="Q815" s="254">
        <v>0.0118</v>
      </c>
      <c r="R815" s="254">
        <f>Q815*H815</f>
        <v>2.9682664</v>
      </c>
      <c r="S815" s="254">
        <v>0</v>
      </c>
      <c r="T815" s="255">
        <f>S815*H815</f>
        <v>0</v>
      </c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R815" s="256" t="s">
        <v>394</v>
      </c>
      <c r="AT815" s="256" t="s">
        <v>212</v>
      </c>
      <c r="AU815" s="256" t="s">
        <v>92</v>
      </c>
      <c r="AY815" s="18" t="s">
        <v>168</v>
      </c>
      <c r="BE815" s="257">
        <f>IF(N815="základní",J815,0)</f>
        <v>0</v>
      </c>
      <c r="BF815" s="257">
        <f>IF(N815="snížená",J815,0)</f>
        <v>0</v>
      </c>
      <c r="BG815" s="257">
        <f>IF(N815="zákl. přenesená",J815,0)</f>
        <v>0</v>
      </c>
      <c r="BH815" s="257">
        <f>IF(N815="sníž. přenesená",J815,0)</f>
        <v>0</v>
      </c>
      <c r="BI815" s="257">
        <f>IF(N815="nulová",J815,0)</f>
        <v>0</v>
      </c>
      <c r="BJ815" s="18" t="s">
        <v>92</v>
      </c>
      <c r="BK815" s="257">
        <f>ROUND(I815*H815,2)</f>
        <v>0</v>
      </c>
      <c r="BL815" s="18" t="s">
        <v>266</v>
      </c>
      <c r="BM815" s="256" t="s">
        <v>1299</v>
      </c>
    </row>
    <row r="816" spans="1:51" s="14" customFormat="1" ht="12">
      <c r="A816" s="14"/>
      <c r="B816" s="269"/>
      <c r="C816" s="270"/>
      <c r="D816" s="260" t="s">
        <v>177</v>
      </c>
      <c r="E816" s="270"/>
      <c r="F816" s="272" t="s">
        <v>1300</v>
      </c>
      <c r="G816" s="270"/>
      <c r="H816" s="273">
        <v>251.548</v>
      </c>
      <c r="I816" s="274"/>
      <c r="J816" s="270"/>
      <c r="K816" s="270"/>
      <c r="L816" s="275"/>
      <c r="M816" s="276"/>
      <c r="N816" s="277"/>
      <c r="O816" s="277"/>
      <c r="P816" s="277"/>
      <c r="Q816" s="277"/>
      <c r="R816" s="277"/>
      <c r="S816" s="277"/>
      <c r="T816" s="278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79" t="s">
        <v>177</v>
      </c>
      <c r="AU816" s="279" t="s">
        <v>92</v>
      </c>
      <c r="AV816" s="14" t="s">
        <v>92</v>
      </c>
      <c r="AW816" s="14" t="s">
        <v>4</v>
      </c>
      <c r="AX816" s="14" t="s">
        <v>84</v>
      </c>
      <c r="AY816" s="279" t="s">
        <v>168</v>
      </c>
    </row>
    <row r="817" spans="1:65" s="2" customFormat="1" ht="21.75" customHeight="1">
      <c r="A817" s="39"/>
      <c r="B817" s="40"/>
      <c r="C817" s="245" t="s">
        <v>631</v>
      </c>
      <c r="D817" s="245" t="s">
        <v>170</v>
      </c>
      <c r="E817" s="246" t="s">
        <v>1301</v>
      </c>
      <c r="F817" s="247" t="s">
        <v>1302</v>
      </c>
      <c r="G817" s="248" t="s">
        <v>173</v>
      </c>
      <c r="H817" s="249">
        <v>18</v>
      </c>
      <c r="I817" s="250"/>
      <c r="J817" s="251">
        <f>ROUND(I817*H817,2)</f>
        <v>0</v>
      </c>
      <c r="K817" s="247" t="s">
        <v>174</v>
      </c>
      <c r="L817" s="45"/>
      <c r="M817" s="252" t="s">
        <v>1</v>
      </c>
      <c r="N817" s="253" t="s">
        <v>42</v>
      </c>
      <c r="O817" s="92"/>
      <c r="P817" s="254">
        <f>O817*H817</f>
        <v>0</v>
      </c>
      <c r="Q817" s="254">
        <v>0.005</v>
      </c>
      <c r="R817" s="254">
        <f>Q817*H817</f>
        <v>0.09</v>
      </c>
      <c r="S817" s="254">
        <v>0</v>
      </c>
      <c r="T817" s="255">
        <f>S817*H817</f>
        <v>0</v>
      </c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R817" s="256" t="s">
        <v>266</v>
      </c>
      <c r="AT817" s="256" t="s">
        <v>170</v>
      </c>
      <c r="AU817" s="256" t="s">
        <v>92</v>
      </c>
      <c r="AY817" s="18" t="s">
        <v>168</v>
      </c>
      <c r="BE817" s="257">
        <f>IF(N817="základní",J817,0)</f>
        <v>0</v>
      </c>
      <c r="BF817" s="257">
        <f>IF(N817="snížená",J817,0)</f>
        <v>0</v>
      </c>
      <c r="BG817" s="257">
        <f>IF(N817="zákl. přenesená",J817,0)</f>
        <v>0</v>
      </c>
      <c r="BH817" s="257">
        <f>IF(N817="sníž. přenesená",J817,0)</f>
        <v>0</v>
      </c>
      <c r="BI817" s="257">
        <f>IF(N817="nulová",J817,0)</f>
        <v>0</v>
      </c>
      <c r="BJ817" s="18" t="s">
        <v>92</v>
      </c>
      <c r="BK817" s="257">
        <f>ROUND(I817*H817,2)</f>
        <v>0</v>
      </c>
      <c r="BL817" s="18" t="s">
        <v>266</v>
      </c>
      <c r="BM817" s="256" t="s">
        <v>1303</v>
      </c>
    </row>
    <row r="818" spans="1:51" s="14" customFormat="1" ht="12">
      <c r="A818" s="14"/>
      <c r="B818" s="269"/>
      <c r="C818" s="270"/>
      <c r="D818" s="260" t="s">
        <v>177</v>
      </c>
      <c r="E818" s="271" t="s">
        <v>1</v>
      </c>
      <c r="F818" s="272" t="s">
        <v>1304</v>
      </c>
      <c r="G818" s="270"/>
      <c r="H818" s="273">
        <v>18</v>
      </c>
      <c r="I818" s="274"/>
      <c r="J818" s="270"/>
      <c r="K818" s="270"/>
      <c r="L818" s="275"/>
      <c r="M818" s="276"/>
      <c r="N818" s="277"/>
      <c r="O818" s="277"/>
      <c r="P818" s="277"/>
      <c r="Q818" s="277"/>
      <c r="R818" s="277"/>
      <c r="S818" s="277"/>
      <c r="T818" s="278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79" t="s">
        <v>177</v>
      </c>
      <c r="AU818" s="279" t="s">
        <v>92</v>
      </c>
      <c r="AV818" s="14" t="s">
        <v>92</v>
      </c>
      <c r="AW818" s="14" t="s">
        <v>32</v>
      </c>
      <c r="AX818" s="14" t="s">
        <v>84</v>
      </c>
      <c r="AY818" s="279" t="s">
        <v>168</v>
      </c>
    </row>
    <row r="819" spans="1:65" s="2" customFormat="1" ht="16.5" customHeight="1">
      <c r="A819" s="39"/>
      <c r="B819" s="40"/>
      <c r="C819" s="291" t="s">
        <v>636</v>
      </c>
      <c r="D819" s="291" t="s">
        <v>212</v>
      </c>
      <c r="E819" s="292" t="s">
        <v>1305</v>
      </c>
      <c r="F819" s="293" t="s">
        <v>1306</v>
      </c>
      <c r="G819" s="294" t="s">
        <v>173</v>
      </c>
      <c r="H819" s="295">
        <v>19.8</v>
      </c>
      <c r="I819" s="296"/>
      <c r="J819" s="297">
        <f>ROUND(I819*H819,2)</f>
        <v>0</v>
      </c>
      <c r="K819" s="293" t="s">
        <v>174</v>
      </c>
      <c r="L819" s="298"/>
      <c r="M819" s="299" t="s">
        <v>1</v>
      </c>
      <c r="N819" s="300" t="s">
        <v>42</v>
      </c>
      <c r="O819" s="92"/>
      <c r="P819" s="254">
        <f>O819*H819</f>
        <v>0</v>
      </c>
      <c r="Q819" s="254">
        <v>0.0098</v>
      </c>
      <c r="R819" s="254">
        <f>Q819*H819</f>
        <v>0.19404</v>
      </c>
      <c r="S819" s="254">
        <v>0</v>
      </c>
      <c r="T819" s="255">
        <f>S819*H819</f>
        <v>0</v>
      </c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R819" s="256" t="s">
        <v>394</v>
      </c>
      <c r="AT819" s="256" t="s">
        <v>212</v>
      </c>
      <c r="AU819" s="256" t="s">
        <v>92</v>
      </c>
      <c r="AY819" s="18" t="s">
        <v>168</v>
      </c>
      <c r="BE819" s="257">
        <f>IF(N819="základní",J819,0)</f>
        <v>0</v>
      </c>
      <c r="BF819" s="257">
        <f>IF(N819="snížená",J819,0)</f>
        <v>0</v>
      </c>
      <c r="BG819" s="257">
        <f>IF(N819="zákl. přenesená",J819,0)</f>
        <v>0</v>
      </c>
      <c r="BH819" s="257">
        <f>IF(N819="sníž. přenesená",J819,0)</f>
        <v>0</v>
      </c>
      <c r="BI819" s="257">
        <f>IF(N819="nulová",J819,0)</f>
        <v>0</v>
      </c>
      <c r="BJ819" s="18" t="s">
        <v>92</v>
      </c>
      <c r="BK819" s="257">
        <f>ROUND(I819*H819,2)</f>
        <v>0</v>
      </c>
      <c r="BL819" s="18" t="s">
        <v>266</v>
      </c>
      <c r="BM819" s="256" t="s">
        <v>1307</v>
      </c>
    </row>
    <row r="820" spans="1:51" s="14" customFormat="1" ht="12">
      <c r="A820" s="14"/>
      <c r="B820" s="269"/>
      <c r="C820" s="270"/>
      <c r="D820" s="260" t="s">
        <v>177</v>
      </c>
      <c r="E820" s="270"/>
      <c r="F820" s="272" t="s">
        <v>1308</v>
      </c>
      <c r="G820" s="270"/>
      <c r="H820" s="273">
        <v>19.8</v>
      </c>
      <c r="I820" s="274"/>
      <c r="J820" s="270"/>
      <c r="K820" s="270"/>
      <c r="L820" s="275"/>
      <c r="M820" s="276"/>
      <c r="N820" s="277"/>
      <c r="O820" s="277"/>
      <c r="P820" s="277"/>
      <c r="Q820" s="277"/>
      <c r="R820" s="277"/>
      <c r="S820" s="277"/>
      <c r="T820" s="278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79" t="s">
        <v>177</v>
      </c>
      <c r="AU820" s="279" t="s">
        <v>92</v>
      </c>
      <c r="AV820" s="14" t="s">
        <v>92</v>
      </c>
      <c r="AW820" s="14" t="s">
        <v>4</v>
      </c>
      <c r="AX820" s="14" t="s">
        <v>84</v>
      </c>
      <c r="AY820" s="279" t="s">
        <v>168</v>
      </c>
    </row>
    <row r="821" spans="1:65" s="2" customFormat="1" ht="21.75" customHeight="1">
      <c r="A821" s="39"/>
      <c r="B821" s="40"/>
      <c r="C821" s="245" t="s">
        <v>641</v>
      </c>
      <c r="D821" s="245" t="s">
        <v>170</v>
      </c>
      <c r="E821" s="246" t="s">
        <v>1309</v>
      </c>
      <c r="F821" s="247" t="s">
        <v>1310</v>
      </c>
      <c r="G821" s="248" t="s">
        <v>173</v>
      </c>
      <c r="H821" s="249">
        <v>18</v>
      </c>
      <c r="I821" s="250"/>
      <c r="J821" s="251">
        <f>ROUND(I821*H821,2)</f>
        <v>0</v>
      </c>
      <c r="K821" s="247" t="s">
        <v>174</v>
      </c>
      <c r="L821" s="45"/>
      <c r="M821" s="252" t="s">
        <v>1</v>
      </c>
      <c r="N821" s="253" t="s">
        <v>42</v>
      </c>
      <c r="O821" s="92"/>
      <c r="P821" s="254">
        <f>O821*H821</f>
        <v>0</v>
      </c>
      <c r="Q821" s="254">
        <v>0</v>
      </c>
      <c r="R821" s="254">
        <f>Q821*H821</f>
        <v>0</v>
      </c>
      <c r="S821" s="254">
        <v>0</v>
      </c>
      <c r="T821" s="255">
        <f>S821*H821</f>
        <v>0</v>
      </c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R821" s="256" t="s">
        <v>266</v>
      </c>
      <c r="AT821" s="256" t="s">
        <v>170</v>
      </c>
      <c r="AU821" s="256" t="s">
        <v>92</v>
      </c>
      <c r="AY821" s="18" t="s">
        <v>168</v>
      </c>
      <c r="BE821" s="257">
        <f>IF(N821="základní",J821,0)</f>
        <v>0</v>
      </c>
      <c r="BF821" s="257">
        <f>IF(N821="snížená",J821,0)</f>
        <v>0</v>
      </c>
      <c r="BG821" s="257">
        <f>IF(N821="zákl. přenesená",J821,0)</f>
        <v>0</v>
      </c>
      <c r="BH821" s="257">
        <f>IF(N821="sníž. přenesená",J821,0)</f>
        <v>0</v>
      </c>
      <c r="BI821" s="257">
        <f>IF(N821="nulová",J821,0)</f>
        <v>0</v>
      </c>
      <c r="BJ821" s="18" t="s">
        <v>92</v>
      </c>
      <c r="BK821" s="257">
        <f>ROUND(I821*H821,2)</f>
        <v>0</v>
      </c>
      <c r="BL821" s="18" t="s">
        <v>266</v>
      </c>
      <c r="BM821" s="256" t="s">
        <v>1311</v>
      </c>
    </row>
    <row r="822" spans="1:51" s="14" customFormat="1" ht="12">
      <c r="A822" s="14"/>
      <c r="B822" s="269"/>
      <c r="C822" s="270"/>
      <c r="D822" s="260" t="s">
        <v>177</v>
      </c>
      <c r="E822" s="271" t="s">
        <v>1</v>
      </c>
      <c r="F822" s="272" t="s">
        <v>1304</v>
      </c>
      <c r="G822" s="270"/>
      <c r="H822" s="273">
        <v>18</v>
      </c>
      <c r="I822" s="274"/>
      <c r="J822" s="270"/>
      <c r="K822" s="270"/>
      <c r="L822" s="275"/>
      <c r="M822" s="276"/>
      <c r="N822" s="277"/>
      <c r="O822" s="277"/>
      <c r="P822" s="277"/>
      <c r="Q822" s="277"/>
      <c r="R822" s="277"/>
      <c r="S822" s="277"/>
      <c r="T822" s="278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79" t="s">
        <v>177</v>
      </c>
      <c r="AU822" s="279" t="s">
        <v>92</v>
      </c>
      <c r="AV822" s="14" t="s">
        <v>92</v>
      </c>
      <c r="AW822" s="14" t="s">
        <v>32</v>
      </c>
      <c r="AX822" s="14" t="s">
        <v>84</v>
      </c>
      <c r="AY822" s="279" t="s">
        <v>168</v>
      </c>
    </row>
    <row r="823" spans="1:65" s="2" customFormat="1" ht="21.75" customHeight="1">
      <c r="A823" s="39"/>
      <c r="B823" s="40"/>
      <c r="C823" s="245" t="s">
        <v>645</v>
      </c>
      <c r="D823" s="245" t="s">
        <v>170</v>
      </c>
      <c r="E823" s="246" t="s">
        <v>1312</v>
      </c>
      <c r="F823" s="247" t="s">
        <v>1313</v>
      </c>
      <c r="G823" s="248" t="s">
        <v>173</v>
      </c>
      <c r="H823" s="249">
        <v>246.68</v>
      </c>
      <c r="I823" s="250"/>
      <c r="J823" s="251">
        <f>ROUND(I823*H823,2)</f>
        <v>0</v>
      </c>
      <c r="K823" s="247" t="s">
        <v>174</v>
      </c>
      <c r="L823" s="45"/>
      <c r="M823" s="252" t="s">
        <v>1</v>
      </c>
      <c r="N823" s="253" t="s">
        <v>42</v>
      </c>
      <c r="O823" s="92"/>
      <c r="P823" s="254">
        <f>O823*H823</f>
        <v>0</v>
      </c>
      <c r="Q823" s="254">
        <v>0</v>
      </c>
      <c r="R823" s="254">
        <f>Q823*H823</f>
        <v>0</v>
      </c>
      <c r="S823" s="254">
        <v>0</v>
      </c>
      <c r="T823" s="255">
        <f>S823*H823</f>
        <v>0</v>
      </c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R823" s="256" t="s">
        <v>266</v>
      </c>
      <c r="AT823" s="256" t="s">
        <v>170</v>
      </c>
      <c r="AU823" s="256" t="s">
        <v>92</v>
      </c>
      <c r="AY823" s="18" t="s">
        <v>168</v>
      </c>
      <c r="BE823" s="257">
        <f>IF(N823="základní",J823,0)</f>
        <v>0</v>
      </c>
      <c r="BF823" s="257">
        <f>IF(N823="snížená",J823,0)</f>
        <v>0</v>
      </c>
      <c r="BG823" s="257">
        <f>IF(N823="zákl. přenesená",J823,0)</f>
        <v>0</v>
      </c>
      <c r="BH823" s="257">
        <f>IF(N823="sníž. přenesená",J823,0)</f>
        <v>0</v>
      </c>
      <c r="BI823" s="257">
        <f>IF(N823="nulová",J823,0)</f>
        <v>0</v>
      </c>
      <c r="BJ823" s="18" t="s">
        <v>92</v>
      </c>
      <c r="BK823" s="257">
        <f>ROUND(I823*H823,2)</f>
        <v>0</v>
      </c>
      <c r="BL823" s="18" t="s">
        <v>266</v>
      </c>
      <c r="BM823" s="256" t="s">
        <v>1314</v>
      </c>
    </row>
    <row r="824" spans="1:51" s="14" customFormat="1" ht="12">
      <c r="A824" s="14"/>
      <c r="B824" s="269"/>
      <c r="C824" s="270"/>
      <c r="D824" s="260" t="s">
        <v>177</v>
      </c>
      <c r="E824" s="271" t="s">
        <v>1</v>
      </c>
      <c r="F824" s="272" t="s">
        <v>1315</v>
      </c>
      <c r="G824" s="270"/>
      <c r="H824" s="273">
        <v>246.68</v>
      </c>
      <c r="I824" s="274"/>
      <c r="J824" s="270"/>
      <c r="K824" s="270"/>
      <c r="L824" s="275"/>
      <c r="M824" s="276"/>
      <c r="N824" s="277"/>
      <c r="O824" s="277"/>
      <c r="P824" s="277"/>
      <c r="Q824" s="277"/>
      <c r="R824" s="277"/>
      <c r="S824" s="277"/>
      <c r="T824" s="278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79" t="s">
        <v>177</v>
      </c>
      <c r="AU824" s="279" t="s">
        <v>92</v>
      </c>
      <c r="AV824" s="14" t="s">
        <v>92</v>
      </c>
      <c r="AW824" s="14" t="s">
        <v>32</v>
      </c>
      <c r="AX824" s="14" t="s">
        <v>84</v>
      </c>
      <c r="AY824" s="279" t="s">
        <v>168</v>
      </c>
    </row>
    <row r="825" spans="1:65" s="2" customFormat="1" ht="16.5" customHeight="1">
      <c r="A825" s="39"/>
      <c r="B825" s="40"/>
      <c r="C825" s="245" t="s">
        <v>650</v>
      </c>
      <c r="D825" s="245" t="s">
        <v>170</v>
      </c>
      <c r="E825" s="246" t="s">
        <v>1316</v>
      </c>
      <c r="F825" s="247" t="s">
        <v>1317</v>
      </c>
      <c r="G825" s="248" t="s">
        <v>234</v>
      </c>
      <c r="H825" s="249">
        <v>110.4</v>
      </c>
      <c r="I825" s="250"/>
      <c r="J825" s="251">
        <f>ROUND(I825*H825,2)</f>
        <v>0</v>
      </c>
      <c r="K825" s="247" t="s">
        <v>174</v>
      </c>
      <c r="L825" s="45"/>
      <c r="M825" s="252" t="s">
        <v>1</v>
      </c>
      <c r="N825" s="253" t="s">
        <v>42</v>
      </c>
      <c r="O825" s="92"/>
      <c r="P825" s="254">
        <f>O825*H825</f>
        <v>0</v>
      </c>
      <c r="Q825" s="254">
        <v>0.00031</v>
      </c>
      <c r="R825" s="254">
        <f>Q825*H825</f>
        <v>0.034224000000000004</v>
      </c>
      <c r="S825" s="254">
        <v>0</v>
      </c>
      <c r="T825" s="255">
        <f>S825*H825</f>
        <v>0</v>
      </c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R825" s="256" t="s">
        <v>266</v>
      </c>
      <c r="AT825" s="256" t="s">
        <v>170</v>
      </c>
      <c r="AU825" s="256" t="s">
        <v>92</v>
      </c>
      <c r="AY825" s="18" t="s">
        <v>168</v>
      </c>
      <c r="BE825" s="257">
        <f>IF(N825="základní",J825,0)</f>
        <v>0</v>
      </c>
      <c r="BF825" s="257">
        <f>IF(N825="snížená",J825,0)</f>
        <v>0</v>
      </c>
      <c r="BG825" s="257">
        <f>IF(N825="zákl. přenesená",J825,0)</f>
        <v>0</v>
      </c>
      <c r="BH825" s="257">
        <f>IF(N825="sníž. přenesená",J825,0)</f>
        <v>0</v>
      </c>
      <c r="BI825" s="257">
        <f>IF(N825="nulová",J825,0)</f>
        <v>0</v>
      </c>
      <c r="BJ825" s="18" t="s">
        <v>92</v>
      </c>
      <c r="BK825" s="257">
        <f>ROUND(I825*H825,2)</f>
        <v>0</v>
      </c>
      <c r="BL825" s="18" t="s">
        <v>266</v>
      </c>
      <c r="BM825" s="256" t="s">
        <v>1318</v>
      </c>
    </row>
    <row r="826" spans="1:51" s="14" customFormat="1" ht="12">
      <c r="A826" s="14"/>
      <c r="B826" s="269"/>
      <c r="C826" s="270"/>
      <c r="D826" s="260" t="s">
        <v>177</v>
      </c>
      <c r="E826" s="271" t="s">
        <v>1</v>
      </c>
      <c r="F826" s="272" t="s">
        <v>1319</v>
      </c>
      <c r="G826" s="270"/>
      <c r="H826" s="273">
        <v>110.4</v>
      </c>
      <c r="I826" s="274"/>
      <c r="J826" s="270"/>
      <c r="K826" s="270"/>
      <c r="L826" s="275"/>
      <c r="M826" s="276"/>
      <c r="N826" s="277"/>
      <c r="O826" s="277"/>
      <c r="P826" s="277"/>
      <c r="Q826" s="277"/>
      <c r="R826" s="277"/>
      <c r="S826" s="277"/>
      <c r="T826" s="278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79" t="s">
        <v>177</v>
      </c>
      <c r="AU826" s="279" t="s">
        <v>92</v>
      </c>
      <c r="AV826" s="14" t="s">
        <v>92</v>
      </c>
      <c r="AW826" s="14" t="s">
        <v>32</v>
      </c>
      <c r="AX826" s="14" t="s">
        <v>84</v>
      </c>
      <c r="AY826" s="279" t="s">
        <v>168</v>
      </c>
    </row>
    <row r="827" spans="1:65" s="2" customFormat="1" ht="21.75" customHeight="1">
      <c r="A827" s="39"/>
      <c r="B827" s="40"/>
      <c r="C827" s="245" t="s">
        <v>656</v>
      </c>
      <c r="D827" s="245" t="s">
        <v>170</v>
      </c>
      <c r="E827" s="246" t="s">
        <v>1320</v>
      </c>
      <c r="F827" s="247" t="s">
        <v>1321</v>
      </c>
      <c r="G827" s="248" t="s">
        <v>585</v>
      </c>
      <c r="H827" s="312"/>
      <c r="I827" s="250"/>
      <c r="J827" s="251">
        <f>ROUND(I827*H827,2)</f>
        <v>0</v>
      </c>
      <c r="K827" s="247" t="s">
        <v>174</v>
      </c>
      <c r="L827" s="45"/>
      <c r="M827" s="252" t="s">
        <v>1</v>
      </c>
      <c r="N827" s="253" t="s">
        <v>42</v>
      </c>
      <c r="O827" s="92"/>
      <c r="P827" s="254">
        <f>O827*H827</f>
        <v>0</v>
      </c>
      <c r="Q827" s="254">
        <v>0</v>
      </c>
      <c r="R827" s="254">
        <f>Q827*H827</f>
        <v>0</v>
      </c>
      <c r="S827" s="254">
        <v>0</v>
      </c>
      <c r="T827" s="255">
        <f>S827*H827</f>
        <v>0</v>
      </c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R827" s="256" t="s">
        <v>266</v>
      </c>
      <c r="AT827" s="256" t="s">
        <v>170</v>
      </c>
      <c r="AU827" s="256" t="s">
        <v>92</v>
      </c>
      <c r="AY827" s="18" t="s">
        <v>168</v>
      </c>
      <c r="BE827" s="257">
        <f>IF(N827="základní",J827,0)</f>
        <v>0</v>
      </c>
      <c r="BF827" s="257">
        <f>IF(N827="snížená",J827,0)</f>
        <v>0</v>
      </c>
      <c r="BG827" s="257">
        <f>IF(N827="zákl. přenesená",J827,0)</f>
        <v>0</v>
      </c>
      <c r="BH827" s="257">
        <f>IF(N827="sníž. přenesená",J827,0)</f>
        <v>0</v>
      </c>
      <c r="BI827" s="257">
        <f>IF(N827="nulová",J827,0)</f>
        <v>0</v>
      </c>
      <c r="BJ827" s="18" t="s">
        <v>92</v>
      </c>
      <c r="BK827" s="257">
        <f>ROUND(I827*H827,2)</f>
        <v>0</v>
      </c>
      <c r="BL827" s="18" t="s">
        <v>266</v>
      </c>
      <c r="BM827" s="256" t="s">
        <v>1322</v>
      </c>
    </row>
    <row r="828" spans="1:63" s="12" customFormat="1" ht="22.8" customHeight="1">
      <c r="A828" s="12"/>
      <c r="B828" s="229"/>
      <c r="C828" s="230"/>
      <c r="D828" s="231" t="s">
        <v>75</v>
      </c>
      <c r="E828" s="243" t="s">
        <v>822</v>
      </c>
      <c r="F828" s="243" t="s">
        <v>823</v>
      </c>
      <c r="G828" s="230"/>
      <c r="H828" s="230"/>
      <c r="I828" s="233"/>
      <c r="J828" s="244">
        <f>BK828</f>
        <v>0</v>
      </c>
      <c r="K828" s="230"/>
      <c r="L828" s="235"/>
      <c r="M828" s="236"/>
      <c r="N828" s="237"/>
      <c r="O828" s="237"/>
      <c r="P828" s="238">
        <f>SUM(P829:P859)</f>
        <v>0</v>
      </c>
      <c r="Q828" s="237"/>
      <c r="R828" s="238">
        <f>SUM(R829:R859)</f>
        <v>0.05897328</v>
      </c>
      <c r="S828" s="237"/>
      <c r="T828" s="239">
        <f>SUM(T829:T859)</f>
        <v>0</v>
      </c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R828" s="240" t="s">
        <v>92</v>
      </c>
      <c r="AT828" s="241" t="s">
        <v>75</v>
      </c>
      <c r="AU828" s="241" t="s">
        <v>84</v>
      </c>
      <c r="AY828" s="240" t="s">
        <v>168</v>
      </c>
      <c r="BK828" s="242">
        <f>SUM(BK829:BK859)</f>
        <v>0</v>
      </c>
    </row>
    <row r="829" spans="1:65" s="2" customFormat="1" ht="21.75" customHeight="1">
      <c r="A829" s="39"/>
      <c r="B829" s="40"/>
      <c r="C829" s="245" t="s">
        <v>660</v>
      </c>
      <c r="D829" s="245" t="s">
        <v>170</v>
      </c>
      <c r="E829" s="246" t="s">
        <v>1323</v>
      </c>
      <c r="F829" s="247" t="s">
        <v>1324</v>
      </c>
      <c r="G829" s="248" t="s">
        <v>173</v>
      </c>
      <c r="H829" s="249">
        <v>188.5</v>
      </c>
      <c r="I829" s="250"/>
      <c r="J829" s="251">
        <f>ROUND(I829*H829,2)</f>
        <v>0</v>
      </c>
      <c r="K829" s="247" t="s">
        <v>174</v>
      </c>
      <c r="L829" s="45"/>
      <c r="M829" s="252" t="s">
        <v>1</v>
      </c>
      <c r="N829" s="253" t="s">
        <v>42</v>
      </c>
      <c r="O829" s="92"/>
      <c r="P829" s="254">
        <f>O829*H829</f>
        <v>0</v>
      </c>
      <c r="Q829" s="254">
        <v>0.00012</v>
      </c>
      <c r="R829" s="254">
        <f>Q829*H829</f>
        <v>0.02262</v>
      </c>
      <c r="S829" s="254">
        <v>0</v>
      </c>
      <c r="T829" s="255">
        <f>S829*H829</f>
        <v>0</v>
      </c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R829" s="256" t="s">
        <v>266</v>
      </c>
      <c r="AT829" s="256" t="s">
        <v>170</v>
      </c>
      <c r="AU829" s="256" t="s">
        <v>92</v>
      </c>
      <c r="AY829" s="18" t="s">
        <v>168</v>
      </c>
      <c r="BE829" s="257">
        <f>IF(N829="základní",J829,0)</f>
        <v>0</v>
      </c>
      <c r="BF829" s="257">
        <f>IF(N829="snížená",J829,0)</f>
        <v>0</v>
      </c>
      <c r="BG829" s="257">
        <f>IF(N829="zákl. přenesená",J829,0)</f>
        <v>0</v>
      </c>
      <c r="BH829" s="257">
        <f>IF(N829="sníž. přenesená",J829,0)</f>
        <v>0</v>
      </c>
      <c r="BI829" s="257">
        <f>IF(N829="nulová",J829,0)</f>
        <v>0</v>
      </c>
      <c r="BJ829" s="18" t="s">
        <v>92</v>
      </c>
      <c r="BK829" s="257">
        <f>ROUND(I829*H829,2)</f>
        <v>0</v>
      </c>
      <c r="BL829" s="18" t="s">
        <v>266</v>
      </c>
      <c r="BM829" s="256" t="s">
        <v>1325</v>
      </c>
    </row>
    <row r="830" spans="1:51" s="13" customFormat="1" ht="12">
      <c r="A830" s="13"/>
      <c r="B830" s="258"/>
      <c r="C830" s="259"/>
      <c r="D830" s="260" t="s">
        <v>177</v>
      </c>
      <c r="E830" s="261" t="s">
        <v>1</v>
      </c>
      <c r="F830" s="262" t="s">
        <v>1326</v>
      </c>
      <c r="G830" s="259"/>
      <c r="H830" s="261" t="s">
        <v>1</v>
      </c>
      <c r="I830" s="263"/>
      <c r="J830" s="259"/>
      <c r="K830" s="259"/>
      <c r="L830" s="264"/>
      <c r="M830" s="265"/>
      <c r="N830" s="266"/>
      <c r="O830" s="266"/>
      <c r="P830" s="266"/>
      <c r="Q830" s="266"/>
      <c r="R830" s="266"/>
      <c r="S830" s="266"/>
      <c r="T830" s="267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68" t="s">
        <v>177</v>
      </c>
      <c r="AU830" s="268" t="s">
        <v>92</v>
      </c>
      <c r="AV830" s="13" t="s">
        <v>84</v>
      </c>
      <c r="AW830" s="13" t="s">
        <v>32</v>
      </c>
      <c r="AX830" s="13" t="s">
        <v>76</v>
      </c>
      <c r="AY830" s="268" t="s">
        <v>168</v>
      </c>
    </row>
    <row r="831" spans="1:51" s="14" customFormat="1" ht="12">
      <c r="A831" s="14"/>
      <c r="B831" s="269"/>
      <c r="C831" s="270"/>
      <c r="D831" s="260" t="s">
        <v>177</v>
      </c>
      <c r="E831" s="271" t="s">
        <v>1</v>
      </c>
      <c r="F831" s="272" t="s">
        <v>1146</v>
      </c>
      <c r="G831" s="270"/>
      <c r="H831" s="273">
        <v>132</v>
      </c>
      <c r="I831" s="274"/>
      <c r="J831" s="270"/>
      <c r="K831" s="270"/>
      <c r="L831" s="275"/>
      <c r="M831" s="276"/>
      <c r="N831" s="277"/>
      <c r="O831" s="277"/>
      <c r="P831" s="277"/>
      <c r="Q831" s="277"/>
      <c r="R831" s="277"/>
      <c r="S831" s="277"/>
      <c r="T831" s="278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79" t="s">
        <v>177</v>
      </c>
      <c r="AU831" s="279" t="s">
        <v>92</v>
      </c>
      <c r="AV831" s="14" t="s">
        <v>92</v>
      </c>
      <c r="AW831" s="14" t="s">
        <v>32</v>
      </c>
      <c r="AX831" s="14" t="s">
        <v>76</v>
      </c>
      <c r="AY831" s="279" t="s">
        <v>168</v>
      </c>
    </row>
    <row r="832" spans="1:51" s="14" customFormat="1" ht="12">
      <c r="A832" s="14"/>
      <c r="B832" s="269"/>
      <c r="C832" s="270"/>
      <c r="D832" s="260" t="s">
        <v>177</v>
      </c>
      <c r="E832" s="271" t="s">
        <v>1</v>
      </c>
      <c r="F832" s="272" t="s">
        <v>1147</v>
      </c>
      <c r="G832" s="270"/>
      <c r="H832" s="273">
        <v>18.5</v>
      </c>
      <c r="I832" s="274"/>
      <c r="J832" s="270"/>
      <c r="K832" s="270"/>
      <c r="L832" s="275"/>
      <c r="M832" s="276"/>
      <c r="N832" s="277"/>
      <c r="O832" s="277"/>
      <c r="P832" s="277"/>
      <c r="Q832" s="277"/>
      <c r="R832" s="277"/>
      <c r="S832" s="277"/>
      <c r="T832" s="278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79" t="s">
        <v>177</v>
      </c>
      <c r="AU832" s="279" t="s">
        <v>92</v>
      </c>
      <c r="AV832" s="14" t="s">
        <v>92</v>
      </c>
      <c r="AW832" s="14" t="s">
        <v>32</v>
      </c>
      <c r="AX832" s="14" t="s">
        <v>76</v>
      </c>
      <c r="AY832" s="279" t="s">
        <v>168</v>
      </c>
    </row>
    <row r="833" spans="1:51" s="14" customFormat="1" ht="12">
      <c r="A833" s="14"/>
      <c r="B833" s="269"/>
      <c r="C833" s="270"/>
      <c r="D833" s="260" t="s">
        <v>177</v>
      </c>
      <c r="E833" s="271" t="s">
        <v>1</v>
      </c>
      <c r="F833" s="272" t="s">
        <v>1148</v>
      </c>
      <c r="G833" s="270"/>
      <c r="H833" s="273">
        <v>26</v>
      </c>
      <c r="I833" s="274"/>
      <c r="J833" s="270"/>
      <c r="K833" s="270"/>
      <c r="L833" s="275"/>
      <c r="M833" s="276"/>
      <c r="N833" s="277"/>
      <c r="O833" s="277"/>
      <c r="P833" s="277"/>
      <c r="Q833" s="277"/>
      <c r="R833" s="277"/>
      <c r="S833" s="277"/>
      <c r="T833" s="278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79" t="s">
        <v>177</v>
      </c>
      <c r="AU833" s="279" t="s">
        <v>92</v>
      </c>
      <c r="AV833" s="14" t="s">
        <v>92</v>
      </c>
      <c r="AW833" s="14" t="s">
        <v>32</v>
      </c>
      <c r="AX833" s="14" t="s">
        <v>76</v>
      </c>
      <c r="AY833" s="279" t="s">
        <v>168</v>
      </c>
    </row>
    <row r="834" spans="1:51" s="14" customFormat="1" ht="12">
      <c r="A834" s="14"/>
      <c r="B834" s="269"/>
      <c r="C834" s="270"/>
      <c r="D834" s="260" t="s">
        <v>177</v>
      </c>
      <c r="E834" s="271" t="s">
        <v>1</v>
      </c>
      <c r="F834" s="272" t="s">
        <v>1149</v>
      </c>
      <c r="G834" s="270"/>
      <c r="H834" s="273">
        <v>11</v>
      </c>
      <c r="I834" s="274"/>
      <c r="J834" s="270"/>
      <c r="K834" s="270"/>
      <c r="L834" s="275"/>
      <c r="M834" s="276"/>
      <c r="N834" s="277"/>
      <c r="O834" s="277"/>
      <c r="P834" s="277"/>
      <c r="Q834" s="277"/>
      <c r="R834" s="277"/>
      <c r="S834" s="277"/>
      <c r="T834" s="278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79" t="s">
        <v>177</v>
      </c>
      <c r="AU834" s="279" t="s">
        <v>92</v>
      </c>
      <c r="AV834" s="14" t="s">
        <v>92</v>
      </c>
      <c r="AW834" s="14" t="s">
        <v>32</v>
      </c>
      <c r="AX834" s="14" t="s">
        <v>76</v>
      </c>
      <c r="AY834" s="279" t="s">
        <v>168</v>
      </c>
    </row>
    <row r="835" spans="1:51" s="14" customFormat="1" ht="12">
      <c r="A835" s="14"/>
      <c r="B835" s="269"/>
      <c r="C835" s="270"/>
      <c r="D835" s="260" t="s">
        <v>177</v>
      </c>
      <c r="E835" s="271" t="s">
        <v>1</v>
      </c>
      <c r="F835" s="272" t="s">
        <v>1150</v>
      </c>
      <c r="G835" s="270"/>
      <c r="H835" s="273">
        <v>1</v>
      </c>
      <c r="I835" s="274"/>
      <c r="J835" s="270"/>
      <c r="K835" s="270"/>
      <c r="L835" s="275"/>
      <c r="M835" s="276"/>
      <c r="N835" s="277"/>
      <c r="O835" s="277"/>
      <c r="P835" s="277"/>
      <c r="Q835" s="277"/>
      <c r="R835" s="277"/>
      <c r="S835" s="277"/>
      <c r="T835" s="278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79" t="s">
        <v>177</v>
      </c>
      <c r="AU835" s="279" t="s">
        <v>92</v>
      </c>
      <c r="AV835" s="14" t="s">
        <v>92</v>
      </c>
      <c r="AW835" s="14" t="s">
        <v>32</v>
      </c>
      <c r="AX835" s="14" t="s">
        <v>76</v>
      </c>
      <c r="AY835" s="279" t="s">
        <v>168</v>
      </c>
    </row>
    <row r="836" spans="1:51" s="15" customFormat="1" ht="12">
      <c r="A836" s="15"/>
      <c r="B836" s="280"/>
      <c r="C836" s="281"/>
      <c r="D836" s="260" t="s">
        <v>177</v>
      </c>
      <c r="E836" s="282" t="s">
        <v>1</v>
      </c>
      <c r="F836" s="283" t="s">
        <v>210</v>
      </c>
      <c r="G836" s="281"/>
      <c r="H836" s="284">
        <v>188.5</v>
      </c>
      <c r="I836" s="285"/>
      <c r="J836" s="281"/>
      <c r="K836" s="281"/>
      <c r="L836" s="286"/>
      <c r="M836" s="287"/>
      <c r="N836" s="288"/>
      <c r="O836" s="288"/>
      <c r="P836" s="288"/>
      <c r="Q836" s="288"/>
      <c r="R836" s="288"/>
      <c r="S836" s="288"/>
      <c r="T836" s="289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T836" s="290" t="s">
        <v>177</v>
      </c>
      <c r="AU836" s="290" t="s">
        <v>92</v>
      </c>
      <c r="AV836" s="15" t="s">
        <v>175</v>
      </c>
      <c r="AW836" s="15" t="s">
        <v>32</v>
      </c>
      <c r="AX836" s="15" t="s">
        <v>84</v>
      </c>
      <c r="AY836" s="290" t="s">
        <v>168</v>
      </c>
    </row>
    <row r="837" spans="1:65" s="2" customFormat="1" ht="21.75" customHeight="1">
      <c r="A837" s="39"/>
      <c r="B837" s="40"/>
      <c r="C837" s="245" t="s">
        <v>665</v>
      </c>
      <c r="D837" s="245" t="s">
        <v>170</v>
      </c>
      <c r="E837" s="246" t="s">
        <v>1327</v>
      </c>
      <c r="F837" s="247" t="s">
        <v>1328</v>
      </c>
      <c r="G837" s="248" t="s">
        <v>173</v>
      </c>
      <c r="H837" s="249">
        <v>188.5</v>
      </c>
      <c r="I837" s="250"/>
      <c r="J837" s="251">
        <f>ROUND(I837*H837,2)</f>
        <v>0</v>
      </c>
      <c r="K837" s="247" t="s">
        <v>174</v>
      </c>
      <c r="L837" s="45"/>
      <c r="M837" s="252" t="s">
        <v>1</v>
      </c>
      <c r="N837" s="253" t="s">
        <v>42</v>
      </c>
      <c r="O837" s="92"/>
      <c r="P837" s="254">
        <f>O837*H837</f>
        <v>0</v>
      </c>
      <c r="Q837" s="254">
        <v>0.00012</v>
      </c>
      <c r="R837" s="254">
        <f>Q837*H837</f>
        <v>0.02262</v>
      </c>
      <c r="S837" s="254">
        <v>0</v>
      </c>
      <c r="T837" s="255">
        <f>S837*H837</f>
        <v>0</v>
      </c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R837" s="256" t="s">
        <v>266</v>
      </c>
      <c r="AT837" s="256" t="s">
        <v>170</v>
      </c>
      <c r="AU837" s="256" t="s">
        <v>92</v>
      </c>
      <c r="AY837" s="18" t="s">
        <v>168</v>
      </c>
      <c r="BE837" s="257">
        <f>IF(N837="základní",J837,0)</f>
        <v>0</v>
      </c>
      <c r="BF837" s="257">
        <f>IF(N837="snížená",J837,0)</f>
        <v>0</v>
      </c>
      <c r="BG837" s="257">
        <f>IF(N837="zákl. přenesená",J837,0)</f>
        <v>0</v>
      </c>
      <c r="BH837" s="257">
        <f>IF(N837="sníž. přenesená",J837,0)</f>
        <v>0</v>
      </c>
      <c r="BI837" s="257">
        <f>IF(N837="nulová",J837,0)</f>
        <v>0</v>
      </c>
      <c r="BJ837" s="18" t="s">
        <v>92</v>
      </c>
      <c r="BK837" s="257">
        <f>ROUND(I837*H837,2)</f>
        <v>0</v>
      </c>
      <c r="BL837" s="18" t="s">
        <v>266</v>
      </c>
      <c r="BM837" s="256" t="s">
        <v>1329</v>
      </c>
    </row>
    <row r="838" spans="1:51" s="13" customFormat="1" ht="12">
      <c r="A838" s="13"/>
      <c r="B838" s="258"/>
      <c r="C838" s="259"/>
      <c r="D838" s="260" t="s">
        <v>177</v>
      </c>
      <c r="E838" s="261" t="s">
        <v>1</v>
      </c>
      <c r="F838" s="262" t="s">
        <v>1330</v>
      </c>
      <c r="G838" s="259"/>
      <c r="H838" s="261" t="s">
        <v>1</v>
      </c>
      <c r="I838" s="263"/>
      <c r="J838" s="259"/>
      <c r="K838" s="259"/>
      <c r="L838" s="264"/>
      <c r="M838" s="265"/>
      <c r="N838" s="266"/>
      <c r="O838" s="266"/>
      <c r="P838" s="266"/>
      <c r="Q838" s="266"/>
      <c r="R838" s="266"/>
      <c r="S838" s="266"/>
      <c r="T838" s="267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68" t="s">
        <v>177</v>
      </c>
      <c r="AU838" s="268" t="s">
        <v>92</v>
      </c>
      <c r="AV838" s="13" t="s">
        <v>84</v>
      </c>
      <c r="AW838" s="13" t="s">
        <v>32</v>
      </c>
      <c r="AX838" s="13" t="s">
        <v>76</v>
      </c>
      <c r="AY838" s="268" t="s">
        <v>168</v>
      </c>
    </row>
    <row r="839" spans="1:51" s="14" customFormat="1" ht="12">
      <c r="A839" s="14"/>
      <c r="B839" s="269"/>
      <c r="C839" s="270"/>
      <c r="D839" s="260" t="s">
        <v>177</v>
      </c>
      <c r="E839" s="271" t="s">
        <v>1</v>
      </c>
      <c r="F839" s="272" t="s">
        <v>1331</v>
      </c>
      <c r="G839" s="270"/>
      <c r="H839" s="273">
        <v>188.5</v>
      </c>
      <c r="I839" s="274"/>
      <c r="J839" s="270"/>
      <c r="K839" s="270"/>
      <c r="L839" s="275"/>
      <c r="M839" s="276"/>
      <c r="N839" s="277"/>
      <c r="O839" s="277"/>
      <c r="P839" s="277"/>
      <c r="Q839" s="277"/>
      <c r="R839" s="277"/>
      <c r="S839" s="277"/>
      <c r="T839" s="278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79" t="s">
        <v>177</v>
      </c>
      <c r="AU839" s="279" t="s">
        <v>92</v>
      </c>
      <c r="AV839" s="14" t="s">
        <v>92</v>
      </c>
      <c r="AW839" s="14" t="s">
        <v>32</v>
      </c>
      <c r="AX839" s="14" t="s">
        <v>84</v>
      </c>
      <c r="AY839" s="279" t="s">
        <v>168</v>
      </c>
    </row>
    <row r="840" spans="1:65" s="2" customFormat="1" ht="21.75" customHeight="1">
      <c r="A840" s="39"/>
      <c r="B840" s="40"/>
      <c r="C840" s="245" t="s">
        <v>671</v>
      </c>
      <c r="D840" s="245" t="s">
        <v>170</v>
      </c>
      <c r="E840" s="246" t="s">
        <v>1332</v>
      </c>
      <c r="F840" s="247" t="s">
        <v>1333</v>
      </c>
      <c r="G840" s="248" t="s">
        <v>173</v>
      </c>
      <c r="H840" s="249">
        <v>152.592</v>
      </c>
      <c r="I840" s="250"/>
      <c r="J840" s="251">
        <f>ROUND(I840*H840,2)</f>
        <v>0</v>
      </c>
      <c r="K840" s="247" t="s">
        <v>174</v>
      </c>
      <c r="L840" s="45"/>
      <c r="M840" s="252" t="s">
        <v>1</v>
      </c>
      <c r="N840" s="253" t="s">
        <v>42</v>
      </c>
      <c r="O840" s="92"/>
      <c r="P840" s="254">
        <f>O840*H840</f>
        <v>0</v>
      </c>
      <c r="Q840" s="254">
        <v>9E-05</v>
      </c>
      <c r="R840" s="254">
        <f>Q840*H840</f>
        <v>0.013733280000000002</v>
      </c>
      <c r="S840" s="254">
        <v>0</v>
      </c>
      <c r="T840" s="255">
        <f>S840*H840</f>
        <v>0</v>
      </c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R840" s="256" t="s">
        <v>266</v>
      </c>
      <c r="AT840" s="256" t="s">
        <v>170</v>
      </c>
      <c r="AU840" s="256" t="s">
        <v>92</v>
      </c>
      <c r="AY840" s="18" t="s">
        <v>168</v>
      </c>
      <c r="BE840" s="257">
        <f>IF(N840="základní",J840,0)</f>
        <v>0</v>
      </c>
      <c r="BF840" s="257">
        <f>IF(N840="snížená",J840,0)</f>
        <v>0</v>
      </c>
      <c r="BG840" s="257">
        <f>IF(N840="zákl. přenesená",J840,0)</f>
        <v>0</v>
      </c>
      <c r="BH840" s="257">
        <f>IF(N840="sníž. přenesená",J840,0)</f>
        <v>0</v>
      </c>
      <c r="BI840" s="257">
        <f>IF(N840="nulová",J840,0)</f>
        <v>0</v>
      </c>
      <c r="BJ840" s="18" t="s">
        <v>92</v>
      </c>
      <c r="BK840" s="257">
        <f>ROUND(I840*H840,2)</f>
        <v>0</v>
      </c>
      <c r="BL840" s="18" t="s">
        <v>266</v>
      </c>
      <c r="BM840" s="256" t="s">
        <v>1334</v>
      </c>
    </row>
    <row r="841" spans="1:51" s="13" customFormat="1" ht="12">
      <c r="A841" s="13"/>
      <c r="B841" s="258"/>
      <c r="C841" s="259"/>
      <c r="D841" s="260" t="s">
        <v>177</v>
      </c>
      <c r="E841" s="261" t="s">
        <v>1</v>
      </c>
      <c r="F841" s="262" t="s">
        <v>1335</v>
      </c>
      <c r="G841" s="259"/>
      <c r="H841" s="261" t="s">
        <v>1</v>
      </c>
      <c r="I841" s="263"/>
      <c r="J841" s="259"/>
      <c r="K841" s="259"/>
      <c r="L841" s="264"/>
      <c r="M841" s="265"/>
      <c r="N841" s="266"/>
      <c r="O841" s="266"/>
      <c r="P841" s="266"/>
      <c r="Q841" s="266"/>
      <c r="R841" s="266"/>
      <c r="S841" s="266"/>
      <c r="T841" s="267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68" t="s">
        <v>177</v>
      </c>
      <c r="AU841" s="268" t="s">
        <v>92</v>
      </c>
      <c r="AV841" s="13" t="s">
        <v>84</v>
      </c>
      <c r="AW841" s="13" t="s">
        <v>32</v>
      </c>
      <c r="AX841" s="13" t="s">
        <v>76</v>
      </c>
      <c r="AY841" s="268" t="s">
        <v>168</v>
      </c>
    </row>
    <row r="842" spans="1:51" s="14" customFormat="1" ht="12">
      <c r="A842" s="14"/>
      <c r="B842" s="269"/>
      <c r="C842" s="270"/>
      <c r="D842" s="260" t="s">
        <v>177</v>
      </c>
      <c r="E842" s="271" t="s">
        <v>1</v>
      </c>
      <c r="F842" s="272" t="s">
        <v>1336</v>
      </c>
      <c r="G842" s="270"/>
      <c r="H842" s="273">
        <v>65.376</v>
      </c>
      <c r="I842" s="274"/>
      <c r="J842" s="270"/>
      <c r="K842" s="270"/>
      <c r="L842" s="275"/>
      <c r="M842" s="276"/>
      <c r="N842" s="277"/>
      <c r="O842" s="277"/>
      <c r="P842" s="277"/>
      <c r="Q842" s="277"/>
      <c r="R842" s="277"/>
      <c r="S842" s="277"/>
      <c r="T842" s="278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79" t="s">
        <v>177</v>
      </c>
      <c r="AU842" s="279" t="s">
        <v>92</v>
      </c>
      <c r="AV842" s="14" t="s">
        <v>92</v>
      </c>
      <c r="AW842" s="14" t="s">
        <v>32</v>
      </c>
      <c r="AX842" s="14" t="s">
        <v>76</v>
      </c>
      <c r="AY842" s="279" t="s">
        <v>168</v>
      </c>
    </row>
    <row r="843" spans="1:51" s="14" customFormat="1" ht="12">
      <c r="A843" s="14"/>
      <c r="B843" s="269"/>
      <c r="C843" s="270"/>
      <c r="D843" s="260" t="s">
        <v>177</v>
      </c>
      <c r="E843" s="271" t="s">
        <v>1</v>
      </c>
      <c r="F843" s="272" t="s">
        <v>1337</v>
      </c>
      <c r="G843" s="270"/>
      <c r="H843" s="273">
        <v>87.216</v>
      </c>
      <c r="I843" s="274"/>
      <c r="J843" s="270"/>
      <c r="K843" s="270"/>
      <c r="L843" s="275"/>
      <c r="M843" s="276"/>
      <c r="N843" s="277"/>
      <c r="O843" s="277"/>
      <c r="P843" s="277"/>
      <c r="Q843" s="277"/>
      <c r="R843" s="277"/>
      <c r="S843" s="277"/>
      <c r="T843" s="278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79" t="s">
        <v>177</v>
      </c>
      <c r="AU843" s="279" t="s">
        <v>92</v>
      </c>
      <c r="AV843" s="14" t="s">
        <v>92</v>
      </c>
      <c r="AW843" s="14" t="s">
        <v>32</v>
      </c>
      <c r="AX843" s="14" t="s">
        <v>76</v>
      </c>
      <c r="AY843" s="279" t="s">
        <v>168</v>
      </c>
    </row>
    <row r="844" spans="1:51" s="15" customFormat="1" ht="12">
      <c r="A844" s="15"/>
      <c r="B844" s="280"/>
      <c r="C844" s="281"/>
      <c r="D844" s="260" t="s">
        <v>177</v>
      </c>
      <c r="E844" s="282" t="s">
        <v>1</v>
      </c>
      <c r="F844" s="283" t="s">
        <v>210</v>
      </c>
      <c r="G844" s="281"/>
      <c r="H844" s="284">
        <v>152.592</v>
      </c>
      <c r="I844" s="285"/>
      <c r="J844" s="281"/>
      <c r="K844" s="281"/>
      <c r="L844" s="286"/>
      <c r="M844" s="287"/>
      <c r="N844" s="288"/>
      <c r="O844" s="288"/>
      <c r="P844" s="288"/>
      <c r="Q844" s="288"/>
      <c r="R844" s="288"/>
      <c r="S844" s="288"/>
      <c r="T844" s="289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T844" s="290" t="s">
        <v>177</v>
      </c>
      <c r="AU844" s="290" t="s">
        <v>92</v>
      </c>
      <c r="AV844" s="15" t="s">
        <v>175</v>
      </c>
      <c r="AW844" s="15" t="s">
        <v>32</v>
      </c>
      <c r="AX844" s="15" t="s">
        <v>84</v>
      </c>
      <c r="AY844" s="290" t="s">
        <v>168</v>
      </c>
    </row>
    <row r="845" spans="1:65" s="2" customFormat="1" ht="16.5" customHeight="1">
      <c r="A845" s="39"/>
      <c r="B845" s="40"/>
      <c r="C845" s="245" t="s">
        <v>677</v>
      </c>
      <c r="D845" s="245" t="s">
        <v>170</v>
      </c>
      <c r="E845" s="246" t="s">
        <v>1338</v>
      </c>
      <c r="F845" s="247" t="s">
        <v>1339</v>
      </c>
      <c r="G845" s="248" t="s">
        <v>173</v>
      </c>
      <c r="H845" s="249">
        <v>142.92</v>
      </c>
      <c r="I845" s="250"/>
      <c r="J845" s="251">
        <f>ROUND(I845*H845,2)</f>
        <v>0</v>
      </c>
      <c r="K845" s="247" t="s">
        <v>174</v>
      </c>
      <c r="L845" s="45"/>
      <c r="M845" s="252" t="s">
        <v>1</v>
      </c>
      <c r="N845" s="253" t="s">
        <v>42</v>
      </c>
      <c r="O845" s="92"/>
      <c r="P845" s="254">
        <f>O845*H845</f>
        <v>0</v>
      </c>
      <c r="Q845" s="254">
        <v>0</v>
      </c>
      <c r="R845" s="254">
        <f>Q845*H845</f>
        <v>0</v>
      </c>
      <c r="S845" s="254">
        <v>0</v>
      </c>
      <c r="T845" s="255">
        <f>S845*H845</f>
        <v>0</v>
      </c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R845" s="256" t="s">
        <v>266</v>
      </c>
      <c r="AT845" s="256" t="s">
        <v>170</v>
      </c>
      <c r="AU845" s="256" t="s">
        <v>92</v>
      </c>
      <c r="AY845" s="18" t="s">
        <v>168</v>
      </c>
      <c r="BE845" s="257">
        <f>IF(N845="základní",J845,0)</f>
        <v>0</v>
      </c>
      <c r="BF845" s="257">
        <f>IF(N845="snížená",J845,0)</f>
        <v>0</v>
      </c>
      <c r="BG845" s="257">
        <f>IF(N845="zákl. přenesená",J845,0)</f>
        <v>0</v>
      </c>
      <c r="BH845" s="257">
        <f>IF(N845="sníž. přenesená",J845,0)</f>
        <v>0</v>
      </c>
      <c r="BI845" s="257">
        <f>IF(N845="nulová",J845,0)</f>
        <v>0</v>
      </c>
      <c r="BJ845" s="18" t="s">
        <v>92</v>
      </c>
      <c r="BK845" s="257">
        <f>ROUND(I845*H845,2)</f>
        <v>0</v>
      </c>
      <c r="BL845" s="18" t="s">
        <v>266</v>
      </c>
      <c r="BM845" s="256" t="s">
        <v>1340</v>
      </c>
    </row>
    <row r="846" spans="1:51" s="13" customFormat="1" ht="12">
      <c r="A846" s="13"/>
      <c r="B846" s="258"/>
      <c r="C846" s="259"/>
      <c r="D846" s="260" t="s">
        <v>177</v>
      </c>
      <c r="E846" s="261" t="s">
        <v>1</v>
      </c>
      <c r="F846" s="262" t="s">
        <v>1341</v>
      </c>
      <c r="G846" s="259"/>
      <c r="H846" s="261" t="s">
        <v>1</v>
      </c>
      <c r="I846" s="263"/>
      <c r="J846" s="259"/>
      <c r="K846" s="259"/>
      <c r="L846" s="264"/>
      <c r="M846" s="265"/>
      <c r="N846" s="266"/>
      <c r="O846" s="266"/>
      <c r="P846" s="266"/>
      <c r="Q846" s="266"/>
      <c r="R846" s="266"/>
      <c r="S846" s="266"/>
      <c r="T846" s="267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68" t="s">
        <v>177</v>
      </c>
      <c r="AU846" s="268" t="s">
        <v>92</v>
      </c>
      <c r="AV846" s="13" t="s">
        <v>84</v>
      </c>
      <c r="AW846" s="13" t="s">
        <v>32</v>
      </c>
      <c r="AX846" s="13" t="s">
        <v>76</v>
      </c>
      <c r="AY846" s="268" t="s">
        <v>168</v>
      </c>
    </row>
    <row r="847" spans="1:51" s="14" customFormat="1" ht="12">
      <c r="A847" s="14"/>
      <c r="B847" s="269"/>
      <c r="C847" s="270"/>
      <c r="D847" s="260" t="s">
        <v>177</v>
      </c>
      <c r="E847" s="271" t="s">
        <v>1</v>
      </c>
      <c r="F847" s="272" t="s">
        <v>1342</v>
      </c>
      <c r="G847" s="270"/>
      <c r="H847" s="273">
        <v>12</v>
      </c>
      <c r="I847" s="274"/>
      <c r="J847" s="270"/>
      <c r="K847" s="270"/>
      <c r="L847" s="275"/>
      <c r="M847" s="276"/>
      <c r="N847" s="277"/>
      <c r="O847" s="277"/>
      <c r="P847" s="277"/>
      <c r="Q847" s="277"/>
      <c r="R847" s="277"/>
      <c r="S847" s="277"/>
      <c r="T847" s="278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79" t="s">
        <v>177</v>
      </c>
      <c r="AU847" s="279" t="s">
        <v>92</v>
      </c>
      <c r="AV847" s="14" t="s">
        <v>92</v>
      </c>
      <c r="AW847" s="14" t="s">
        <v>32</v>
      </c>
      <c r="AX847" s="14" t="s">
        <v>76</v>
      </c>
      <c r="AY847" s="279" t="s">
        <v>168</v>
      </c>
    </row>
    <row r="848" spans="1:51" s="14" customFormat="1" ht="12">
      <c r="A848" s="14"/>
      <c r="B848" s="269"/>
      <c r="C848" s="270"/>
      <c r="D848" s="260" t="s">
        <v>177</v>
      </c>
      <c r="E848" s="271" t="s">
        <v>1</v>
      </c>
      <c r="F848" s="272" t="s">
        <v>1343</v>
      </c>
      <c r="G848" s="270"/>
      <c r="H848" s="273">
        <v>11.7</v>
      </c>
      <c r="I848" s="274"/>
      <c r="J848" s="270"/>
      <c r="K848" s="270"/>
      <c r="L848" s="275"/>
      <c r="M848" s="276"/>
      <c r="N848" s="277"/>
      <c r="O848" s="277"/>
      <c r="P848" s="277"/>
      <c r="Q848" s="277"/>
      <c r="R848" s="277"/>
      <c r="S848" s="277"/>
      <c r="T848" s="278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79" t="s">
        <v>177</v>
      </c>
      <c r="AU848" s="279" t="s">
        <v>92</v>
      </c>
      <c r="AV848" s="14" t="s">
        <v>92</v>
      </c>
      <c r="AW848" s="14" t="s">
        <v>32</v>
      </c>
      <c r="AX848" s="14" t="s">
        <v>76</v>
      </c>
      <c r="AY848" s="279" t="s">
        <v>168</v>
      </c>
    </row>
    <row r="849" spans="1:51" s="14" customFormat="1" ht="12">
      <c r="A849" s="14"/>
      <c r="B849" s="269"/>
      <c r="C849" s="270"/>
      <c r="D849" s="260" t="s">
        <v>177</v>
      </c>
      <c r="E849" s="271" t="s">
        <v>1</v>
      </c>
      <c r="F849" s="272" t="s">
        <v>1344</v>
      </c>
      <c r="G849" s="270"/>
      <c r="H849" s="273">
        <v>11.85</v>
      </c>
      <c r="I849" s="274"/>
      <c r="J849" s="270"/>
      <c r="K849" s="270"/>
      <c r="L849" s="275"/>
      <c r="M849" s="276"/>
      <c r="N849" s="277"/>
      <c r="O849" s="277"/>
      <c r="P849" s="277"/>
      <c r="Q849" s="277"/>
      <c r="R849" s="277"/>
      <c r="S849" s="277"/>
      <c r="T849" s="278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79" t="s">
        <v>177</v>
      </c>
      <c r="AU849" s="279" t="s">
        <v>92</v>
      </c>
      <c r="AV849" s="14" t="s">
        <v>92</v>
      </c>
      <c r="AW849" s="14" t="s">
        <v>32</v>
      </c>
      <c r="AX849" s="14" t="s">
        <v>76</v>
      </c>
      <c r="AY849" s="279" t="s">
        <v>168</v>
      </c>
    </row>
    <row r="850" spans="1:51" s="14" customFormat="1" ht="12">
      <c r="A850" s="14"/>
      <c r="B850" s="269"/>
      <c r="C850" s="270"/>
      <c r="D850" s="260" t="s">
        <v>177</v>
      </c>
      <c r="E850" s="271" t="s">
        <v>1</v>
      </c>
      <c r="F850" s="272" t="s">
        <v>1345</v>
      </c>
      <c r="G850" s="270"/>
      <c r="H850" s="273">
        <v>7.65</v>
      </c>
      <c r="I850" s="274"/>
      <c r="J850" s="270"/>
      <c r="K850" s="270"/>
      <c r="L850" s="275"/>
      <c r="M850" s="276"/>
      <c r="N850" s="277"/>
      <c r="O850" s="277"/>
      <c r="P850" s="277"/>
      <c r="Q850" s="277"/>
      <c r="R850" s="277"/>
      <c r="S850" s="277"/>
      <c r="T850" s="278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79" t="s">
        <v>177</v>
      </c>
      <c r="AU850" s="279" t="s">
        <v>92</v>
      </c>
      <c r="AV850" s="14" t="s">
        <v>92</v>
      </c>
      <c r="AW850" s="14" t="s">
        <v>32</v>
      </c>
      <c r="AX850" s="14" t="s">
        <v>76</v>
      </c>
      <c r="AY850" s="279" t="s">
        <v>168</v>
      </c>
    </row>
    <row r="851" spans="1:51" s="14" customFormat="1" ht="12">
      <c r="A851" s="14"/>
      <c r="B851" s="269"/>
      <c r="C851" s="270"/>
      <c r="D851" s="260" t="s">
        <v>177</v>
      </c>
      <c r="E851" s="271" t="s">
        <v>1</v>
      </c>
      <c r="F851" s="272" t="s">
        <v>1346</v>
      </c>
      <c r="G851" s="270"/>
      <c r="H851" s="273">
        <v>12.6</v>
      </c>
      <c r="I851" s="274"/>
      <c r="J851" s="270"/>
      <c r="K851" s="270"/>
      <c r="L851" s="275"/>
      <c r="M851" s="276"/>
      <c r="N851" s="277"/>
      <c r="O851" s="277"/>
      <c r="P851" s="277"/>
      <c r="Q851" s="277"/>
      <c r="R851" s="277"/>
      <c r="S851" s="277"/>
      <c r="T851" s="278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79" t="s">
        <v>177</v>
      </c>
      <c r="AU851" s="279" t="s">
        <v>92</v>
      </c>
      <c r="AV851" s="14" t="s">
        <v>92</v>
      </c>
      <c r="AW851" s="14" t="s">
        <v>32</v>
      </c>
      <c r="AX851" s="14" t="s">
        <v>76</v>
      </c>
      <c r="AY851" s="279" t="s">
        <v>168</v>
      </c>
    </row>
    <row r="852" spans="1:51" s="14" customFormat="1" ht="12">
      <c r="A852" s="14"/>
      <c r="B852" s="269"/>
      <c r="C852" s="270"/>
      <c r="D852" s="260" t="s">
        <v>177</v>
      </c>
      <c r="E852" s="271" t="s">
        <v>1</v>
      </c>
      <c r="F852" s="272" t="s">
        <v>1347</v>
      </c>
      <c r="G852" s="270"/>
      <c r="H852" s="273">
        <v>12.3</v>
      </c>
      <c r="I852" s="274"/>
      <c r="J852" s="270"/>
      <c r="K852" s="270"/>
      <c r="L852" s="275"/>
      <c r="M852" s="276"/>
      <c r="N852" s="277"/>
      <c r="O852" s="277"/>
      <c r="P852" s="277"/>
      <c r="Q852" s="277"/>
      <c r="R852" s="277"/>
      <c r="S852" s="277"/>
      <c r="T852" s="278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279" t="s">
        <v>177</v>
      </c>
      <c r="AU852" s="279" t="s">
        <v>92</v>
      </c>
      <c r="AV852" s="14" t="s">
        <v>92</v>
      </c>
      <c r="AW852" s="14" t="s">
        <v>32</v>
      </c>
      <c r="AX852" s="14" t="s">
        <v>76</v>
      </c>
      <c r="AY852" s="279" t="s">
        <v>168</v>
      </c>
    </row>
    <row r="853" spans="1:51" s="14" customFormat="1" ht="12">
      <c r="A853" s="14"/>
      <c r="B853" s="269"/>
      <c r="C853" s="270"/>
      <c r="D853" s="260" t="s">
        <v>177</v>
      </c>
      <c r="E853" s="271" t="s">
        <v>1</v>
      </c>
      <c r="F853" s="272" t="s">
        <v>1348</v>
      </c>
      <c r="G853" s="270"/>
      <c r="H853" s="273">
        <v>12.3</v>
      </c>
      <c r="I853" s="274"/>
      <c r="J853" s="270"/>
      <c r="K853" s="270"/>
      <c r="L853" s="275"/>
      <c r="M853" s="276"/>
      <c r="N853" s="277"/>
      <c r="O853" s="277"/>
      <c r="P853" s="277"/>
      <c r="Q853" s="277"/>
      <c r="R853" s="277"/>
      <c r="S853" s="277"/>
      <c r="T853" s="278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79" t="s">
        <v>177</v>
      </c>
      <c r="AU853" s="279" t="s">
        <v>92</v>
      </c>
      <c r="AV853" s="14" t="s">
        <v>92</v>
      </c>
      <c r="AW853" s="14" t="s">
        <v>32</v>
      </c>
      <c r="AX853" s="14" t="s">
        <v>76</v>
      </c>
      <c r="AY853" s="279" t="s">
        <v>168</v>
      </c>
    </row>
    <row r="854" spans="1:51" s="14" customFormat="1" ht="12">
      <c r="A854" s="14"/>
      <c r="B854" s="269"/>
      <c r="C854" s="270"/>
      <c r="D854" s="260" t="s">
        <v>177</v>
      </c>
      <c r="E854" s="271" t="s">
        <v>1</v>
      </c>
      <c r="F854" s="272" t="s">
        <v>1349</v>
      </c>
      <c r="G854" s="270"/>
      <c r="H854" s="273">
        <v>12.3</v>
      </c>
      <c r="I854" s="274"/>
      <c r="J854" s="270"/>
      <c r="K854" s="270"/>
      <c r="L854" s="275"/>
      <c r="M854" s="276"/>
      <c r="N854" s="277"/>
      <c r="O854" s="277"/>
      <c r="P854" s="277"/>
      <c r="Q854" s="277"/>
      <c r="R854" s="277"/>
      <c r="S854" s="277"/>
      <c r="T854" s="278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279" t="s">
        <v>177</v>
      </c>
      <c r="AU854" s="279" t="s">
        <v>92</v>
      </c>
      <c r="AV854" s="14" t="s">
        <v>92</v>
      </c>
      <c r="AW854" s="14" t="s">
        <v>32</v>
      </c>
      <c r="AX854" s="14" t="s">
        <v>76</v>
      </c>
      <c r="AY854" s="279" t="s">
        <v>168</v>
      </c>
    </row>
    <row r="855" spans="1:51" s="14" customFormat="1" ht="12">
      <c r="A855" s="14"/>
      <c r="B855" s="269"/>
      <c r="C855" s="270"/>
      <c r="D855" s="260" t="s">
        <v>177</v>
      </c>
      <c r="E855" s="271" t="s">
        <v>1</v>
      </c>
      <c r="F855" s="272" t="s">
        <v>1350</v>
      </c>
      <c r="G855" s="270"/>
      <c r="H855" s="273">
        <v>13.02</v>
      </c>
      <c r="I855" s="274"/>
      <c r="J855" s="270"/>
      <c r="K855" s="270"/>
      <c r="L855" s="275"/>
      <c r="M855" s="276"/>
      <c r="N855" s="277"/>
      <c r="O855" s="277"/>
      <c r="P855" s="277"/>
      <c r="Q855" s="277"/>
      <c r="R855" s="277"/>
      <c r="S855" s="277"/>
      <c r="T855" s="278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79" t="s">
        <v>177</v>
      </c>
      <c r="AU855" s="279" t="s">
        <v>92</v>
      </c>
      <c r="AV855" s="14" t="s">
        <v>92</v>
      </c>
      <c r="AW855" s="14" t="s">
        <v>32</v>
      </c>
      <c r="AX855" s="14" t="s">
        <v>76</v>
      </c>
      <c r="AY855" s="279" t="s">
        <v>168</v>
      </c>
    </row>
    <row r="856" spans="1:51" s="14" customFormat="1" ht="12">
      <c r="A856" s="14"/>
      <c r="B856" s="269"/>
      <c r="C856" s="270"/>
      <c r="D856" s="260" t="s">
        <v>177</v>
      </c>
      <c r="E856" s="271" t="s">
        <v>1</v>
      </c>
      <c r="F856" s="272" t="s">
        <v>1351</v>
      </c>
      <c r="G856" s="270"/>
      <c r="H856" s="273">
        <v>12.3</v>
      </c>
      <c r="I856" s="274"/>
      <c r="J856" s="270"/>
      <c r="K856" s="270"/>
      <c r="L856" s="275"/>
      <c r="M856" s="276"/>
      <c r="N856" s="277"/>
      <c r="O856" s="277"/>
      <c r="P856" s="277"/>
      <c r="Q856" s="277"/>
      <c r="R856" s="277"/>
      <c r="S856" s="277"/>
      <c r="T856" s="278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79" t="s">
        <v>177</v>
      </c>
      <c r="AU856" s="279" t="s">
        <v>92</v>
      </c>
      <c r="AV856" s="14" t="s">
        <v>92</v>
      </c>
      <c r="AW856" s="14" t="s">
        <v>32</v>
      </c>
      <c r="AX856" s="14" t="s">
        <v>76</v>
      </c>
      <c r="AY856" s="279" t="s">
        <v>168</v>
      </c>
    </row>
    <row r="857" spans="1:51" s="14" customFormat="1" ht="12">
      <c r="A857" s="14"/>
      <c r="B857" s="269"/>
      <c r="C857" s="270"/>
      <c r="D857" s="260" t="s">
        <v>177</v>
      </c>
      <c r="E857" s="271" t="s">
        <v>1</v>
      </c>
      <c r="F857" s="272" t="s">
        <v>1352</v>
      </c>
      <c r="G857" s="270"/>
      <c r="H857" s="273">
        <v>12.45</v>
      </c>
      <c r="I857" s="274"/>
      <c r="J857" s="270"/>
      <c r="K857" s="270"/>
      <c r="L857" s="275"/>
      <c r="M857" s="276"/>
      <c r="N857" s="277"/>
      <c r="O857" s="277"/>
      <c r="P857" s="277"/>
      <c r="Q857" s="277"/>
      <c r="R857" s="277"/>
      <c r="S857" s="277"/>
      <c r="T857" s="278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79" t="s">
        <v>177</v>
      </c>
      <c r="AU857" s="279" t="s">
        <v>92</v>
      </c>
      <c r="AV857" s="14" t="s">
        <v>92</v>
      </c>
      <c r="AW857" s="14" t="s">
        <v>32</v>
      </c>
      <c r="AX857" s="14" t="s">
        <v>76</v>
      </c>
      <c r="AY857" s="279" t="s">
        <v>168</v>
      </c>
    </row>
    <row r="858" spans="1:51" s="14" customFormat="1" ht="12">
      <c r="A858" s="14"/>
      <c r="B858" s="269"/>
      <c r="C858" s="270"/>
      <c r="D858" s="260" t="s">
        <v>177</v>
      </c>
      <c r="E858" s="271" t="s">
        <v>1</v>
      </c>
      <c r="F858" s="272" t="s">
        <v>1353</v>
      </c>
      <c r="G858" s="270"/>
      <c r="H858" s="273">
        <v>12.45</v>
      </c>
      <c r="I858" s="274"/>
      <c r="J858" s="270"/>
      <c r="K858" s="270"/>
      <c r="L858" s="275"/>
      <c r="M858" s="276"/>
      <c r="N858" s="277"/>
      <c r="O858" s="277"/>
      <c r="P858" s="277"/>
      <c r="Q858" s="277"/>
      <c r="R858" s="277"/>
      <c r="S858" s="277"/>
      <c r="T858" s="278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79" t="s">
        <v>177</v>
      </c>
      <c r="AU858" s="279" t="s">
        <v>92</v>
      </c>
      <c r="AV858" s="14" t="s">
        <v>92</v>
      </c>
      <c r="AW858" s="14" t="s">
        <v>32</v>
      </c>
      <c r="AX858" s="14" t="s">
        <v>76</v>
      </c>
      <c r="AY858" s="279" t="s">
        <v>168</v>
      </c>
    </row>
    <row r="859" spans="1:51" s="15" customFormat="1" ht="12">
      <c r="A859" s="15"/>
      <c r="B859" s="280"/>
      <c r="C859" s="281"/>
      <c r="D859" s="260" t="s">
        <v>177</v>
      </c>
      <c r="E859" s="282" t="s">
        <v>1</v>
      </c>
      <c r="F859" s="283" t="s">
        <v>210</v>
      </c>
      <c r="G859" s="281"/>
      <c r="H859" s="284">
        <v>142.92</v>
      </c>
      <c r="I859" s="285"/>
      <c r="J859" s="281"/>
      <c r="K859" s="281"/>
      <c r="L859" s="286"/>
      <c r="M859" s="287"/>
      <c r="N859" s="288"/>
      <c r="O859" s="288"/>
      <c r="P859" s="288"/>
      <c r="Q859" s="288"/>
      <c r="R859" s="288"/>
      <c r="S859" s="288"/>
      <c r="T859" s="289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T859" s="290" t="s">
        <v>177</v>
      </c>
      <c r="AU859" s="290" t="s">
        <v>92</v>
      </c>
      <c r="AV859" s="15" t="s">
        <v>175</v>
      </c>
      <c r="AW859" s="15" t="s">
        <v>32</v>
      </c>
      <c r="AX859" s="15" t="s">
        <v>84</v>
      </c>
      <c r="AY859" s="290" t="s">
        <v>168</v>
      </c>
    </row>
    <row r="860" spans="1:63" s="12" customFormat="1" ht="22.8" customHeight="1">
      <c r="A860" s="12"/>
      <c r="B860" s="229"/>
      <c r="C860" s="230"/>
      <c r="D860" s="231" t="s">
        <v>75</v>
      </c>
      <c r="E860" s="243" t="s">
        <v>827</v>
      </c>
      <c r="F860" s="243" t="s">
        <v>828</v>
      </c>
      <c r="G860" s="230"/>
      <c r="H860" s="230"/>
      <c r="I860" s="233"/>
      <c r="J860" s="244">
        <f>BK860</f>
        <v>0</v>
      </c>
      <c r="K860" s="230"/>
      <c r="L860" s="235"/>
      <c r="M860" s="236"/>
      <c r="N860" s="237"/>
      <c r="O860" s="237"/>
      <c r="P860" s="238">
        <f>SUM(P861:P905)</f>
        <v>0</v>
      </c>
      <c r="Q860" s="237"/>
      <c r="R860" s="238">
        <f>SUM(R861:R905)</f>
        <v>3.603102</v>
      </c>
      <c r="S860" s="237"/>
      <c r="T860" s="239">
        <f>SUM(T861:T905)</f>
        <v>0.73139974</v>
      </c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R860" s="240" t="s">
        <v>92</v>
      </c>
      <c r="AT860" s="241" t="s">
        <v>75</v>
      </c>
      <c r="AU860" s="241" t="s">
        <v>84</v>
      </c>
      <c r="AY860" s="240" t="s">
        <v>168</v>
      </c>
      <c r="BK860" s="242">
        <f>SUM(BK861:BK905)</f>
        <v>0</v>
      </c>
    </row>
    <row r="861" spans="1:65" s="2" customFormat="1" ht="16.5" customHeight="1">
      <c r="A861" s="39"/>
      <c r="B861" s="40"/>
      <c r="C861" s="245" t="s">
        <v>682</v>
      </c>
      <c r="D861" s="245" t="s">
        <v>170</v>
      </c>
      <c r="E861" s="246" t="s">
        <v>1354</v>
      </c>
      <c r="F861" s="247" t="s">
        <v>1355</v>
      </c>
      <c r="G861" s="248" t="s">
        <v>173</v>
      </c>
      <c r="H861" s="249">
        <v>2359.354</v>
      </c>
      <c r="I861" s="250"/>
      <c r="J861" s="251">
        <f>ROUND(I861*H861,2)</f>
        <v>0</v>
      </c>
      <c r="K861" s="247" t="s">
        <v>174</v>
      </c>
      <c r="L861" s="45"/>
      <c r="M861" s="252" t="s">
        <v>1</v>
      </c>
      <c r="N861" s="253" t="s">
        <v>42</v>
      </c>
      <c r="O861" s="92"/>
      <c r="P861" s="254">
        <f>O861*H861</f>
        <v>0</v>
      </c>
      <c r="Q861" s="254">
        <v>0.001</v>
      </c>
      <c r="R861" s="254">
        <f>Q861*H861</f>
        <v>2.3593539999999997</v>
      </c>
      <c r="S861" s="254">
        <v>0.00031</v>
      </c>
      <c r="T861" s="255">
        <f>S861*H861</f>
        <v>0.73139974</v>
      </c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R861" s="256" t="s">
        <v>266</v>
      </c>
      <c r="AT861" s="256" t="s">
        <v>170</v>
      </c>
      <c r="AU861" s="256" t="s">
        <v>92</v>
      </c>
      <c r="AY861" s="18" t="s">
        <v>168</v>
      </c>
      <c r="BE861" s="257">
        <f>IF(N861="základní",J861,0)</f>
        <v>0</v>
      </c>
      <c r="BF861" s="257">
        <f>IF(N861="snížená",J861,0)</f>
        <v>0</v>
      </c>
      <c r="BG861" s="257">
        <f>IF(N861="zákl. přenesená",J861,0)</f>
        <v>0</v>
      </c>
      <c r="BH861" s="257">
        <f>IF(N861="sníž. přenesená",J861,0)</f>
        <v>0</v>
      </c>
      <c r="BI861" s="257">
        <f>IF(N861="nulová",J861,0)</f>
        <v>0</v>
      </c>
      <c r="BJ861" s="18" t="s">
        <v>92</v>
      </c>
      <c r="BK861" s="257">
        <f>ROUND(I861*H861,2)</f>
        <v>0</v>
      </c>
      <c r="BL861" s="18" t="s">
        <v>266</v>
      </c>
      <c r="BM861" s="256" t="s">
        <v>1356</v>
      </c>
    </row>
    <row r="862" spans="1:51" s="14" customFormat="1" ht="12">
      <c r="A862" s="14"/>
      <c r="B862" s="269"/>
      <c r="C862" s="270"/>
      <c r="D862" s="260" t="s">
        <v>177</v>
      </c>
      <c r="E862" s="271" t="s">
        <v>1</v>
      </c>
      <c r="F862" s="272" t="s">
        <v>1357</v>
      </c>
      <c r="G862" s="270"/>
      <c r="H862" s="273">
        <v>2359.354</v>
      </c>
      <c r="I862" s="274"/>
      <c r="J862" s="270"/>
      <c r="K862" s="270"/>
      <c r="L862" s="275"/>
      <c r="M862" s="276"/>
      <c r="N862" s="277"/>
      <c r="O862" s="277"/>
      <c r="P862" s="277"/>
      <c r="Q862" s="277"/>
      <c r="R862" s="277"/>
      <c r="S862" s="277"/>
      <c r="T862" s="278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79" t="s">
        <v>177</v>
      </c>
      <c r="AU862" s="279" t="s">
        <v>92</v>
      </c>
      <c r="AV862" s="14" t="s">
        <v>92</v>
      </c>
      <c r="AW862" s="14" t="s">
        <v>32</v>
      </c>
      <c r="AX862" s="14" t="s">
        <v>84</v>
      </c>
      <c r="AY862" s="279" t="s">
        <v>168</v>
      </c>
    </row>
    <row r="863" spans="1:65" s="2" customFormat="1" ht="21.75" customHeight="1">
      <c r="A863" s="39"/>
      <c r="B863" s="40"/>
      <c r="C863" s="245" t="s">
        <v>687</v>
      </c>
      <c r="D863" s="245" t="s">
        <v>170</v>
      </c>
      <c r="E863" s="246" t="s">
        <v>1358</v>
      </c>
      <c r="F863" s="247" t="s">
        <v>1359</v>
      </c>
      <c r="G863" s="248" t="s">
        <v>173</v>
      </c>
      <c r="H863" s="249">
        <v>243.212</v>
      </c>
      <c r="I863" s="250"/>
      <c r="J863" s="251">
        <f>ROUND(I863*H863,2)</f>
        <v>0</v>
      </c>
      <c r="K863" s="247" t="s">
        <v>174</v>
      </c>
      <c r="L863" s="45"/>
      <c r="M863" s="252" t="s">
        <v>1</v>
      </c>
      <c r="N863" s="253" t="s">
        <v>42</v>
      </c>
      <c r="O863" s="92"/>
      <c r="P863" s="254">
        <f>O863*H863</f>
        <v>0</v>
      </c>
      <c r="Q863" s="254">
        <v>0</v>
      </c>
      <c r="R863" s="254">
        <f>Q863*H863</f>
        <v>0</v>
      </c>
      <c r="S863" s="254">
        <v>0</v>
      </c>
      <c r="T863" s="255">
        <f>S863*H863</f>
        <v>0</v>
      </c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R863" s="256" t="s">
        <v>266</v>
      </c>
      <c r="AT863" s="256" t="s">
        <v>170</v>
      </c>
      <c r="AU863" s="256" t="s">
        <v>92</v>
      </c>
      <c r="AY863" s="18" t="s">
        <v>168</v>
      </c>
      <c r="BE863" s="257">
        <f>IF(N863="základní",J863,0)</f>
        <v>0</v>
      </c>
      <c r="BF863" s="257">
        <f>IF(N863="snížená",J863,0)</f>
        <v>0</v>
      </c>
      <c r="BG863" s="257">
        <f>IF(N863="zákl. přenesená",J863,0)</f>
        <v>0</v>
      </c>
      <c r="BH863" s="257">
        <f>IF(N863="sníž. přenesená",J863,0)</f>
        <v>0</v>
      </c>
      <c r="BI863" s="257">
        <f>IF(N863="nulová",J863,0)</f>
        <v>0</v>
      </c>
      <c r="BJ863" s="18" t="s">
        <v>92</v>
      </c>
      <c r="BK863" s="257">
        <f>ROUND(I863*H863,2)</f>
        <v>0</v>
      </c>
      <c r="BL863" s="18" t="s">
        <v>266</v>
      </c>
      <c r="BM863" s="256" t="s">
        <v>1360</v>
      </c>
    </row>
    <row r="864" spans="1:51" s="13" customFormat="1" ht="12">
      <c r="A864" s="13"/>
      <c r="B864" s="258"/>
      <c r="C864" s="259"/>
      <c r="D864" s="260" t="s">
        <v>177</v>
      </c>
      <c r="E864" s="261" t="s">
        <v>1</v>
      </c>
      <c r="F864" s="262" t="s">
        <v>1361</v>
      </c>
      <c r="G864" s="259"/>
      <c r="H864" s="261" t="s">
        <v>1</v>
      </c>
      <c r="I864" s="263"/>
      <c r="J864" s="259"/>
      <c r="K864" s="259"/>
      <c r="L864" s="264"/>
      <c r="M864" s="265"/>
      <c r="N864" s="266"/>
      <c r="O864" s="266"/>
      <c r="P864" s="266"/>
      <c r="Q864" s="266"/>
      <c r="R864" s="266"/>
      <c r="S864" s="266"/>
      <c r="T864" s="267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68" t="s">
        <v>177</v>
      </c>
      <c r="AU864" s="268" t="s">
        <v>92</v>
      </c>
      <c r="AV864" s="13" t="s">
        <v>84</v>
      </c>
      <c r="AW864" s="13" t="s">
        <v>32</v>
      </c>
      <c r="AX864" s="13" t="s">
        <v>76</v>
      </c>
      <c r="AY864" s="268" t="s">
        <v>168</v>
      </c>
    </row>
    <row r="865" spans="1:51" s="13" customFormat="1" ht="12">
      <c r="A865" s="13"/>
      <c r="B865" s="258"/>
      <c r="C865" s="259"/>
      <c r="D865" s="260" t="s">
        <v>177</v>
      </c>
      <c r="E865" s="261" t="s">
        <v>1</v>
      </c>
      <c r="F865" s="262" t="s">
        <v>1362</v>
      </c>
      <c r="G865" s="259"/>
      <c r="H865" s="261" t="s">
        <v>1</v>
      </c>
      <c r="I865" s="263"/>
      <c r="J865" s="259"/>
      <c r="K865" s="259"/>
      <c r="L865" s="264"/>
      <c r="M865" s="265"/>
      <c r="N865" s="266"/>
      <c r="O865" s="266"/>
      <c r="P865" s="266"/>
      <c r="Q865" s="266"/>
      <c r="R865" s="266"/>
      <c r="S865" s="266"/>
      <c r="T865" s="267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68" t="s">
        <v>177</v>
      </c>
      <c r="AU865" s="268" t="s">
        <v>92</v>
      </c>
      <c r="AV865" s="13" t="s">
        <v>84</v>
      </c>
      <c r="AW865" s="13" t="s">
        <v>32</v>
      </c>
      <c r="AX865" s="13" t="s">
        <v>76</v>
      </c>
      <c r="AY865" s="268" t="s">
        <v>168</v>
      </c>
    </row>
    <row r="866" spans="1:51" s="14" customFormat="1" ht="12">
      <c r="A866" s="14"/>
      <c r="B866" s="269"/>
      <c r="C866" s="270"/>
      <c r="D866" s="260" t="s">
        <v>177</v>
      </c>
      <c r="E866" s="271" t="s">
        <v>1</v>
      </c>
      <c r="F866" s="272" t="s">
        <v>1363</v>
      </c>
      <c r="G866" s="270"/>
      <c r="H866" s="273">
        <v>7.62</v>
      </c>
      <c r="I866" s="274"/>
      <c r="J866" s="270"/>
      <c r="K866" s="270"/>
      <c r="L866" s="275"/>
      <c r="M866" s="276"/>
      <c r="N866" s="277"/>
      <c r="O866" s="277"/>
      <c r="P866" s="277"/>
      <c r="Q866" s="277"/>
      <c r="R866" s="277"/>
      <c r="S866" s="277"/>
      <c r="T866" s="278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79" t="s">
        <v>177</v>
      </c>
      <c r="AU866" s="279" t="s">
        <v>92</v>
      </c>
      <c r="AV866" s="14" t="s">
        <v>92</v>
      </c>
      <c r="AW866" s="14" t="s">
        <v>32</v>
      </c>
      <c r="AX866" s="14" t="s">
        <v>76</v>
      </c>
      <c r="AY866" s="279" t="s">
        <v>168</v>
      </c>
    </row>
    <row r="867" spans="1:51" s="14" customFormat="1" ht="12">
      <c r="A867" s="14"/>
      <c r="B867" s="269"/>
      <c r="C867" s="270"/>
      <c r="D867" s="260" t="s">
        <v>177</v>
      </c>
      <c r="E867" s="271" t="s">
        <v>1</v>
      </c>
      <c r="F867" s="272" t="s">
        <v>1364</v>
      </c>
      <c r="G867" s="270"/>
      <c r="H867" s="273">
        <v>35.7</v>
      </c>
      <c r="I867" s="274"/>
      <c r="J867" s="270"/>
      <c r="K867" s="270"/>
      <c r="L867" s="275"/>
      <c r="M867" s="276"/>
      <c r="N867" s="277"/>
      <c r="O867" s="277"/>
      <c r="P867" s="277"/>
      <c r="Q867" s="277"/>
      <c r="R867" s="277"/>
      <c r="S867" s="277"/>
      <c r="T867" s="278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79" t="s">
        <v>177</v>
      </c>
      <c r="AU867" s="279" t="s">
        <v>92</v>
      </c>
      <c r="AV867" s="14" t="s">
        <v>92</v>
      </c>
      <c r="AW867" s="14" t="s">
        <v>32</v>
      </c>
      <c r="AX867" s="14" t="s">
        <v>76</v>
      </c>
      <c r="AY867" s="279" t="s">
        <v>168</v>
      </c>
    </row>
    <row r="868" spans="1:51" s="14" customFormat="1" ht="12">
      <c r="A868" s="14"/>
      <c r="B868" s="269"/>
      <c r="C868" s="270"/>
      <c r="D868" s="260" t="s">
        <v>177</v>
      </c>
      <c r="E868" s="271" t="s">
        <v>1</v>
      </c>
      <c r="F868" s="272" t="s">
        <v>1365</v>
      </c>
      <c r="G868" s="270"/>
      <c r="H868" s="273">
        <v>14.76</v>
      </c>
      <c r="I868" s="274"/>
      <c r="J868" s="270"/>
      <c r="K868" s="270"/>
      <c r="L868" s="275"/>
      <c r="M868" s="276"/>
      <c r="N868" s="277"/>
      <c r="O868" s="277"/>
      <c r="P868" s="277"/>
      <c r="Q868" s="277"/>
      <c r="R868" s="277"/>
      <c r="S868" s="277"/>
      <c r="T868" s="278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79" t="s">
        <v>177</v>
      </c>
      <c r="AU868" s="279" t="s">
        <v>92</v>
      </c>
      <c r="AV868" s="14" t="s">
        <v>92</v>
      </c>
      <c r="AW868" s="14" t="s">
        <v>32</v>
      </c>
      <c r="AX868" s="14" t="s">
        <v>76</v>
      </c>
      <c r="AY868" s="279" t="s">
        <v>168</v>
      </c>
    </row>
    <row r="869" spans="1:51" s="14" customFormat="1" ht="12">
      <c r="A869" s="14"/>
      <c r="B869" s="269"/>
      <c r="C869" s="270"/>
      <c r="D869" s="260" t="s">
        <v>177</v>
      </c>
      <c r="E869" s="271" t="s">
        <v>1</v>
      </c>
      <c r="F869" s="272" t="s">
        <v>1366</v>
      </c>
      <c r="G869" s="270"/>
      <c r="H869" s="273">
        <v>16.6</v>
      </c>
      <c r="I869" s="274"/>
      <c r="J869" s="270"/>
      <c r="K869" s="270"/>
      <c r="L869" s="275"/>
      <c r="M869" s="276"/>
      <c r="N869" s="277"/>
      <c r="O869" s="277"/>
      <c r="P869" s="277"/>
      <c r="Q869" s="277"/>
      <c r="R869" s="277"/>
      <c r="S869" s="277"/>
      <c r="T869" s="278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79" t="s">
        <v>177</v>
      </c>
      <c r="AU869" s="279" t="s">
        <v>92</v>
      </c>
      <c r="AV869" s="14" t="s">
        <v>92</v>
      </c>
      <c r="AW869" s="14" t="s">
        <v>32</v>
      </c>
      <c r="AX869" s="14" t="s">
        <v>76</v>
      </c>
      <c r="AY869" s="279" t="s">
        <v>168</v>
      </c>
    </row>
    <row r="870" spans="1:51" s="13" customFormat="1" ht="12">
      <c r="A870" s="13"/>
      <c r="B870" s="258"/>
      <c r="C870" s="259"/>
      <c r="D870" s="260" t="s">
        <v>177</v>
      </c>
      <c r="E870" s="261" t="s">
        <v>1</v>
      </c>
      <c r="F870" s="262" t="s">
        <v>1367</v>
      </c>
      <c r="G870" s="259"/>
      <c r="H870" s="261" t="s">
        <v>1</v>
      </c>
      <c r="I870" s="263"/>
      <c r="J870" s="259"/>
      <c r="K870" s="259"/>
      <c r="L870" s="264"/>
      <c r="M870" s="265"/>
      <c r="N870" s="266"/>
      <c r="O870" s="266"/>
      <c r="P870" s="266"/>
      <c r="Q870" s="266"/>
      <c r="R870" s="266"/>
      <c r="S870" s="266"/>
      <c r="T870" s="267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68" t="s">
        <v>177</v>
      </c>
      <c r="AU870" s="268" t="s">
        <v>92</v>
      </c>
      <c r="AV870" s="13" t="s">
        <v>84</v>
      </c>
      <c r="AW870" s="13" t="s">
        <v>32</v>
      </c>
      <c r="AX870" s="13" t="s">
        <v>76</v>
      </c>
      <c r="AY870" s="268" t="s">
        <v>168</v>
      </c>
    </row>
    <row r="871" spans="1:51" s="14" customFormat="1" ht="12">
      <c r="A871" s="14"/>
      <c r="B871" s="269"/>
      <c r="C871" s="270"/>
      <c r="D871" s="260" t="s">
        <v>177</v>
      </c>
      <c r="E871" s="271" t="s">
        <v>1</v>
      </c>
      <c r="F871" s="272" t="s">
        <v>1368</v>
      </c>
      <c r="G871" s="270"/>
      <c r="H871" s="273">
        <v>8.34</v>
      </c>
      <c r="I871" s="274"/>
      <c r="J871" s="270"/>
      <c r="K871" s="270"/>
      <c r="L871" s="275"/>
      <c r="M871" s="276"/>
      <c r="N871" s="277"/>
      <c r="O871" s="277"/>
      <c r="P871" s="277"/>
      <c r="Q871" s="277"/>
      <c r="R871" s="277"/>
      <c r="S871" s="277"/>
      <c r="T871" s="278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79" t="s">
        <v>177</v>
      </c>
      <c r="AU871" s="279" t="s">
        <v>92</v>
      </c>
      <c r="AV871" s="14" t="s">
        <v>92</v>
      </c>
      <c r="AW871" s="14" t="s">
        <v>32</v>
      </c>
      <c r="AX871" s="14" t="s">
        <v>76</v>
      </c>
      <c r="AY871" s="279" t="s">
        <v>168</v>
      </c>
    </row>
    <row r="872" spans="1:51" s="14" customFormat="1" ht="12">
      <c r="A872" s="14"/>
      <c r="B872" s="269"/>
      <c r="C872" s="270"/>
      <c r="D872" s="260" t="s">
        <v>177</v>
      </c>
      <c r="E872" s="271" t="s">
        <v>1</v>
      </c>
      <c r="F872" s="272" t="s">
        <v>1369</v>
      </c>
      <c r="G872" s="270"/>
      <c r="H872" s="273">
        <v>30.96</v>
      </c>
      <c r="I872" s="274"/>
      <c r="J872" s="270"/>
      <c r="K872" s="270"/>
      <c r="L872" s="275"/>
      <c r="M872" s="276"/>
      <c r="N872" s="277"/>
      <c r="O872" s="277"/>
      <c r="P872" s="277"/>
      <c r="Q872" s="277"/>
      <c r="R872" s="277"/>
      <c r="S872" s="277"/>
      <c r="T872" s="278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279" t="s">
        <v>177</v>
      </c>
      <c r="AU872" s="279" t="s">
        <v>92</v>
      </c>
      <c r="AV872" s="14" t="s">
        <v>92</v>
      </c>
      <c r="AW872" s="14" t="s">
        <v>32</v>
      </c>
      <c r="AX872" s="14" t="s">
        <v>76</v>
      </c>
      <c r="AY872" s="279" t="s">
        <v>168</v>
      </c>
    </row>
    <row r="873" spans="1:51" s="16" customFormat="1" ht="12">
      <c r="A873" s="16"/>
      <c r="B873" s="301"/>
      <c r="C873" s="302"/>
      <c r="D873" s="260" t="s">
        <v>177</v>
      </c>
      <c r="E873" s="303" t="s">
        <v>1</v>
      </c>
      <c r="F873" s="304" t="s">
        <v>330</v>
      </c>
      <c r="G873" s="302"/>
      <c r="H873" s="305">
        <v>113.98</v>
      </c>
      <c r="I873" s="306"/>
      <c r="J873" s="302"/>
      <c r="K873" s="302"/>
      <c r="L873" s="307"/>
      <c r="M873" s="308"/>
      <c r="N873" s="309"/>
      <c r="O873" s="309"/>
      <c r="P873" s="309"/>
      <c r="Q873" s="309"/>
      <c r="R873" s="309"/>
      <c r="S873" s="309"/>
      <c r="T873" s="310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T873" s="311" t="s">
        <v>177</v>
      </c>
      <c r="AU873" s="311" t="s">
        <v>92</v>
      </c>
      <c r="AV873" s="16" t="s">
        <v>186</v>
      </c>
      <c r="AW873" s="16" t="s">
        <v>32</v>
      </c>
      <c r="AX873" s="16" t="s">
        <v>76</v>
      </c>
      <c r="AY873" s="311" t="s">
        <v>168</v>
      </c>
    </row>
    <row r="874" spans="1:51" s="13" customFormat="1" ht="12">
      <c r="A874" s="13"/>
      <c r="B874" s="258"/>
      <c r="C874" s="259"/>
      <c r="D874" s="260" t="s">
        <v>177</v>
      </c>
      <c r="E874" s="261" t="s">
        <v>1</v>
      </c>
      <c r="F874" s="262" t="s">
        <v>1370</v>
      </c>
      <c r="G874" s="259"/>
      <c r="H874" s="261" t="s">
        <v>1</v>
      </c>
      <c r="I874" s="263"/>
      <c r="J874" s="259"/>
      <c r="K874" s="259"/>
      <c r="L874" s="264"/>
      <c r="M874" s="265"/>
      <c r="N874" s="266"/>
      <c r="O874" s="266"/>
      <c r="P874" s="266"/>
      <c r="Q874" s="266"/>
      <c r="R874" s="266"/>
      <c r="S874" s="266"/>
      <c r="T874" s="267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68" t="s">
        <v>177</v>
      </c>
      <c r="AU874" s="268" t="s">
        <v>92</v>
      </c>
      <c r="AV874" s="13" t="s">
        <v>84</v>
      </c>
      <c r="AW874" s="13" t="s">
        <v>32</v>
      </c>
      <c r="AX874" s="13" t="s">
        <v>76</v>
      </c>
      <c r="AY874" s="268" t="s">
        <v>168</v>
      </c>
    </row>
    <row r="875" spans="1:51" s="14" customFormat="1" ht="12">
      <c r="A875" s="14"/>
      <c r="B875" s="269"/>
      <c r="C875" s="270"/>
      <c r="D875" s="260" t="s">
        <v>177</v>
      </c>
      <c r="E875" s="271" t="s">
        <v>1</v>
      </c>
      <c r="F875" s="272" t="s">
        <v>1371</v>
      </c>
      <c r="G875" s="270"/>
      <c r="H875" s="273">
        <v>129.232</v>
      </c>
      <c r="I875" s="274"/>
      <c r="J875" s="270"/>
      <c r="K875" s="270"/>
      <c r="L875" s="275"/>
      <c r="M875" s="276"/>
      <c r="N875" s="277"/>
      <c r="O875" s="277"/>
      <c r="P875" s="277"/>
      <c r="Q875" s="277"/>
      <c r="R875" s="277"/>
      <c r="S875" s="277"/>
      <c r="T875" s="278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279" t="s">
        <v>177</v>
      </c>
      <c r="AU875" s="279" t="s">
        <v>92</v>
      </c>
      <c r="AV875" s="14" t="s">
        <v>92</v>
      </c>
      <c r="AW875" s="14" t="s">
        <v>32</v>
      </c>
      <c r="AX875" s="14" t="s">
        <v>76</v>
      </c>
      <c r="AY875" s="279" t="s">
        <v>168</v>
      </c>
    </row>
    <row r="876" spans="1:51" s="16" customFormat="1" ht="12">
      <c r="A876" s="16"/>
      <c r="B876" s="301"/>
      <c r="C876" s="302"/>
      <c r="D876" s="260" t="s">
        <v>177</v>
      </c>
      <c r="E876" s="303" t="s">
        <v>1</v>
      </c>
      <c r="F876" s="304" t="s">
        <v>330</v>
      </c>
      <c r="G876" s="302"/>
      <c r="H876" s="305">
        <v>129.232</v>
      </c>
      <c r="I876" s="306"/>
      <c r="J876" s="302"/>
      <c r="K876" s="302"/>
      <c r="L876" s="307"/>
      <c r="M876" s="308"/>
      <c r="N876" s="309"/>
      <c r="O876" s="309"/>
      <c r="P876" s="309"/>
      <c r="Q876" s="309"/>
      <c r="R876" s="309"/>
      <c r="S876" s="309"/>
      <c r="T876" s="310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T876" s="311" t="s">
        <v>177</v>
      </c>
      <c r="AU876" s="311" t="s">
        <v>92</v>
      </c>
      <c r="AV876" s="16" t="s">
        <v>186</v>
      </c>
      <c r="AW876" s="16" t="s">
        <v>32</v>
      </c>
      <c r="AX876" s="16" t="s">
        <v>76</v>
      </c>
      <c r="AY876" s="311" t="s">
        <v>168</v>
      </c>
    </row>
    <row r="877" spans="1:51" s="15" customFormat="1" ht="12">
      <c r="A877" s="15"/>
      <c r="B877" s="280"/>
      <c r="C877" s="281"/>
      <c r="D877" s="260" t="s">
        <v>177</v>
      </c>
      <c r="E877" s="282" t="s">
        <v>1</v>
      </c>
      <c r="F877" s="283" t="s">
        <v>210</v>
      </c>
      <c r="G877" s="281"/>
      <c r="H877" s="284">
        <v>243.212</v>
      </c>
      <c r="I877" s="285"/>
      <c r="J877" s="281"/>
      <c r="K877" s="281"/>
      <c r="L877" s="286"/>
      <c r="M877" s="287"/>
      <c r="N877" s="288"/>
      <c r="O877" s="288"/>
      <c r="P877" s="288"/>
      <c r="Q877" s="288"/>
      <c r="R877" s="288"/>
      <c r="S877" s="288"/>
      <c r="T877" s="289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T877" s="290" t="s">
        <v>177</v>
      </c>
      <c r="AU877" s="290" t="s">
        <v>92</v>
      </c>
      <c r="AV877" s="15" t="s">
        <v>175</v>
      </c>
      <c r="AW877" s="15" t="s">
        <v>32</v>
      </c>
      <c r="AX877" s="15" t="s">
        <v>84</v>
      </c>
      <c r="AY877" s="290" t="s">
        <v>168</v>
      </c>
    </row>
    <row r="878" spans="1:65" s="2" customFormat="1" ht="16.5" customHeight="1">
      <c r="A878" s="39"/>
      <c r="B878" s="40"/>
      <c r="C878" s="291" t="s">
        <v>693</v>
      </c>
      <c r="D878" s="291" t="s">
        <v>212</v>
      </c>
      <c r="E878" s="292" t="s">
        <v>1372</v>
      </c>
      <c r="F878" s="293" t="s">
        <v>1373</v>
      </c>
      <c r="G878" s="294" t="s">
        <v>173</v>
      </c>
      <c r="H878" s="295">
        <v>255.373</v>
      </c>
      <c r="I878" s="296"/>
      <c r="J878" s="297">
        <f>ROUND(I878*H878,2)</f>
        <v>0</v>
      </c>
      <c r="K878" s="293" t="s">
        <v>174</v>
      </c>
      <c r="L878" s="298"/>
      <c r="M878" s="299" t="s">
        <v>1</v>
      </c>
      <c r="N878" s="300" t="s">
        <v>42</v>
      </c>
      <c r="O878" s="92"/>
      <c r="P878" s="254">
        <f>O878*H878</f>
        <v>0</v>
      </c>
      <c r="Q878" s="254">
        <v>0</v>
      </c>
      <c r="R878" s="254">
        <f>Q878*H878</f>
        <v>0</v>
      </c>
      <c r="S878" s="254">
        <v>0</v>
      </c>
      <c r="T878" s="255">
        <f>S878*H878</f>
        <v>0</v>
      </c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R878" s="256" t="s">
        <v>394</v>
      </c>
      <c r="AT878" s="256" t="s">
        <v>212</v>
      </c>
      <c r="AU878" s="256" t="s">
        <v>92</v>
      </c>
      <c r="AY878" s="18" t="s">
        <v>168</v>
      </c>
      <c r="BE878" s="257">
        <f>IF(N878="základní",J878,0)</f>
        <v>0</v>
      </c>
      <c r="BF878" s="257">
        <f>IF(N878="snížená",J878,0)</f>
        <v>0</v>
      </c>
      <c r="BG878" s="257">
        <f>IF(N878="zákl. přenesená",J878,0)</f>
        <v>0</v>
      </c>
      <c r="BH878" s="257">
        <f>IF(N878="sníž. přenesená",J878,0)</f>
        <v>0</v>
      </c>
      <c r="BI878" s="257">
        <f>IF(N878="nulová",J878,0)</f>
        <v>0</v>
      </c>
      <c r="BJ878" s="18" t="s">
        <v>92</v>
      </c>
      <c r="BK878" s="257">
        <f>ROUND(I878*H878,2)</f>
        <v>0</v>
      </c>
      <c r="BL878" s="18" t="s">
        <v>266</v>
      </c>
      <c r="BM878" s="256" t="s">
        <v>1374</v>
      </c>
    </row>
    <row r="879" spans="1:51" s="14" customFormat="1" ht="12">
      <c r="A879" s="14"/>
      <c r="B879" s="269"/>
      <c r="C879" s="270"/>
      <c r="D879" s="260" t="s">
        <v>177</v>
      </c>
      <c r="E879" s="270"/>
      <c r="F879" s="272" t="s">
        <v>1375</v>
      </c>
      <c r="G879" s="270"/>
      <c r="H879" s="273">
        <v>255.373</v>
      </c>
      <c r="I879" s="274"/>
      <c r="J879" s="270"/>
      <c r="K879" s="270"/>
      <c r="L879" s="275"/>
      <c r="M879" s="276"/>
      <c r="N879" s="277"/>
      <c r="O879" s="277"/>
      <c r="P879" s="277"/>
      <c r="Q879" s="277"/>
      <c r="R879" s="277"/>
      <c r="S879" s="277"/>
      <c r="T879" s="278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79" t="s">
        <v>177</v>
      </c>
      <c r="AU879" s="279" t="s">
        <v>92</v>
      </c>
      <c r="AV879" s="14" t="s">
        <v>92</v>
      </c>
      <c r="AW879" s="14" t="s">
        <v>4</v>
      </c>
      <c r="AX879" s="14" t="s">
        <v>84</v>
      </c>
      <c r="AY879" s="279" t="s">
        <v>168</v>
      </c>
    </row>
    <row r="880" spans="1:65" s="2" customFormat="1" ht="21.75" customHeight="1">
      <c r="A880" s="39"/>
      <c r="B880" s="40"/>
      <c r="C880" s="245" t="s">
        <v>699</v>
      </c>
      <c r="D880" s="245" t="s">
        <v>170</v>
      </c>
      <c r="E880" s="246" t="s">
        <v>830</v>
      </c>
      <c r="F880" s="247" t="s">
        <v>831</v>
      </c>
      <c r="G880" s="248" t="s">
        <v>173</v>
      </c>
      <c r="H880" s="249">
        <v>2384.954</v>
      </c>
      <c r="I880" s="250"/>
      <c r="J880" s="251">
        <f>ROUND(I880*H880,2)</f>
        <v>0</v>
      </c>
      <c r="K880" s="247" t="s">
        <v>174</v>
      </c>
      <c r="L880" s="45"/>
      <c r="M880" s="252" t="s">
        <v>1</v>
      </c>
      <c r="N880" s="253" t="s">
        <v>42</v>
      </c>
      <c r="O880" s="92"/>
      <c r="P880" s="254">
        <f>O880*H880</f>
        <v>0</v>
      </c>
      <c r="Q880" s="254">
        <v>0.0002</v>
      </c>
      <c r="R880" s="254">
        <f>Q880*H880</f>
        <v>0.47699080000000005</v>
      </c>
      <c r="S880" s="254">
        <v>0</v>
      </c>
      <c r="T880" s="255">
        <f>S880*H880</f>
        <v>0</v>
      </c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R880" s="256" t="s">
        <v>266</v>
      </c>
      <c r="AT880" s="256" t="s">
        <v>170</v>
      </c>
      <c r="AU880" s="256" t="s">
        <v>92</v>
      </c>
      <c r="AY880" s="18" t="s">
        <v>168</v>
      </c>
      <c r="BE880" s="257">
        <f>IF(N880="základní",J880,0)</f>
        <v>0</v>
      </c>
      <c r="BF880" s="257">
        <f>IF(N880="snížená",J880,0)</f>
        <v>0</v>
      </c>
      <c r="BG880" s="257">
        <f>IF(N880="zákl. přenesená",J880,0)</f>
        <v>0</v>
      </c>
      <c r="BH880" s="257">
        <f>IF(N880="sníž. přenesená",J880,0)</f>
        <v>0</v>
      </c>
      <c r="BI880" s="257">
        <f>IF(N880="nulová",J880,0)</f>
        <v>0</v>
      </c>
      <c r="BJ880" s="18" t="s">
        <v>92</v>
      </c>
      <c r="BK880" s="257">
        <f>ROUND(I880*H880,2)</f>
        <v>0</v>
      </c>
      <c r="BL880" s="18" t="s">
        <v>266</v>
      </c>
      <c r="BM880" s="256" t="s">
        <v>1376</v>
      </c>
    </row>
    <row r="881" spans="1:51" s="13" customFormat="1" ht="12">
      <c r="A881" s="13"/>
      <c r="B881" s="258"/>
      <c r="C881" s="259"/>
      <c r="D881" s="260" t="s">
        <v>177</v>
      </c>
      <c r="E881" s="261" t="s">
        <v>1</v>
      </c>
      <c r="F881" s="262" t="s">
        <v>1377</v>
      </c>
      <c r="G881" s="259"/>
      <c r="H881" s="261" t="s">
        <v>1</v>
      </c>
      <c r="I881" s="263"/>
      <c r="J881" s="259"/>
      <c r="K881" s="259"/>
      <c r="L881" s="264"/>
      <c r="M881" s="265"/>
      <c r="N881" s="266"/>
      <c r="O881" s="266"/>
      <c r="P881" s="266"/>
      <c r="Q881" s="266"/>
      <c r="R881" s="266"/>
      <c r="S881" s="266"/>
      <c r="T881" s="267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68" t="s">
        <v>177</v>
      </c>
      <c r="AU881" s="268" t="s">
        <v>92</v>
      </c>
      <c r="AV881" s="13" t="s">
        <v>84</v>
      </c>
      <c r="AW881" s="13" t="s">
        <v>32</v>
      </c>
      <c r="AX881" s="13" t="s">
        <v>76</v>
      </c>
      <c r="AY881" s="268" t="s">
        <v>168</v>
      </c>
    </row>
    <row r="882" spans="1:51" s="14" customFormat="1" ht="12">
      <c r="A882" s="14"/>
      <c r="B882" s="269"/>
      <c r="C882" s="270"/>
      <c r="D882" s="260" t="s">
        <v>177</v>
      </c>
      <c r="E882" s="271" t="s">
        <v>1</v>
      </c>
      <c r="F882" s="272" t="s">
        <v>1357</v>
      </c>
      <c r="G882" s="270"/>
      <c r="H882" s="273">
        <v>2359.354</v>
      </c>
      <c r="I882" s="274"/>
      <c r="J882" s="270"/>
      <c r="K882" s="270"/>
      <c r="L882" s="275"/>
      <c r="M882" s="276"/>
      <c r="N882" s="277"/>
      <c r="O882" s="277"/>
      <c r="P882" s="277"/>
      <c r="Q882" s="277"/>
      <c r="R882" s="277"/>
      <c r="S882" s="277"/>
      <c r="T882" s="278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T882" s="279" t="s">
        <v>177</v>
      </c>
      <c r="AU882" s="279" t="s">
        <v>92</v>
      </c>
      <c r="AV882" s="14" t="s">
        <v>92</v>
      </c>
      <c r="AW882" s="14" t="s">
        <v>32</v>
      </c>
      <c r="AX882" s="14" t="s">
        <v>76</v>
      </c>
      <c r="AY882" s="279" t="s">
        <v>168</v>
      </c>
    </row>
    <row r="883" spans="1:51" s="13" customFormat="1" ht="12">
      <c r="A883" s="13"/>
      <c r="B883" s="258"/>
      <c r="C883" s="259"/>
      <c r="D883" s="260" t="s">
        <v>177</v>
      </c>
      <c r="E883" s="261" t="s">
        <v>1</v>
      </c>
      <c r="F883" s="262" t="s">
        <v>1378</v>
      </c>
      <c r="G883" s="259"/>
      <c r="H883" s="261" t="s">
        <v>1</v>
      </c>
      <c r="I883" s="263"/>
      <c r="J883" s="259"/>
      <c r="K883" s="259"/>
      <c r="L883" s="264"/>
      <c r="M883" s="265"/>
      <c r="N883" s="266"/>
      <c r="O883" s="266"/>
      <c r="P883" s="266"/>
      <c r="Q883" s="266"/>
      <c r="R883" s="266"/>
      <c r="S883" s="266"/>
      <c r="T883" s="267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68" t="s">
        <v>177</v>
      </c>
      <c r="AU883" s="268" t="s">
        <v>92</v>
      </c>
      <c r="AV883" s="13" t="s">
        <v>84</v>
      </c>
      <c r="AW883" s="13" t="s">
        <v>32</v>
      </c>
      <c r="AX883" s="13" t="s">
        <v>76</v>
      </c>
      <c r="AY883" s="268" t="s">
        <v>168</v>
      </c>
    </row>
    <row r="884" spans="1:51" s="14" customFormat="1" ht="12">
      <c r="A884" s="14"/>
      <c r="B884" s="269"/>
      <c r="C884" s="270"/>
      <c r="D884" s="260" t="s">
        <v>177</v>
      </c>
      <c r="E884" s="271" t="s">
        <v>1</v>
      </c>
      <c r="F884" s="272" t="s">
        <v>1379</v>
      </c>
      <c r="G884" s="270"/>
      <c r="H884" s="273">
        <v>25.6</v>
      </c>
      <c r="I884" s="274"/>
      <c r="J884" s="270"/>
      <c r="K884" s="270"/>
      <c r="L884" s="275"/>
      <c r="M884" s="276"/>
      <c r="N884" s="277"/>
      <c r="O884" s="277"/>
      <c r="P884" s="277"/>
      <c r="Q884" s="277"/>
      <c r="R884" s="277"/>
      <c r="S884" s="277"/>
      <c r="T884" s="278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79" t="s">
        <v>177</v>
      </c>
      <c r="AU884" s="279" t="s">
        <v>92</v>
      </c>
      <c r="AV884" s="14" t="s">
        <v>92</v>
      </c>
      <c r="AW884" s="14" t="s">
        <v>32</v>
      </c>
      <c r="AX884" s="14" t="s">
        <v>76</v>
      </c>
      <c r="AY884" s="279" t="s">
        <v>168</v>
      </c>
    </row>
    <row r="885" spans="1:51" s="15" customFormat="1" ht="12">
      <c r="A885" s="15"/>
      <c r="B885" s="280"/>
      <c r="C885" s="281"/>
      <c r="D885" s="260" t="s">
        <v>177</v>
      </c>
      <c r="E885" s="282" t="s">
        <v>1</v>
      </c>
      <c r="F885" s="283" t="s">
        <v>210</v>
      </c>
      <c r="G885" s="281"/>
      <c r="H885" s="284">
        <v>2384.9539999999997</v>
      </c>
      <c r="I885" s="285"/>
      <c r="J885" s="281"/>
      <c r="K885" s="281"/>
      <c r="L885" s="286"/>
      <c r="M885" s="287"/>
      <c r="N885" s="288"/>
      <c r="O885" s="288"/>
      <c r="P885" s="288"/>
      <c r="Q885" s="288"/>
      <c r="R885" s="288"/>
      <c r="S885" s="288"/>
      <c r="T885" s="289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T885" s="290" t="s">
        <v>177</v>
      </c>
      <c r="AU885" s="290" t="s">
        <v>92</v>
      </c>
      <c r="AV885" s="15" t="s">
        <v>175</v>
      </c>
      <c r="AW885" s="15" t="s">
        <v>32</v>
      </c>
      <c r="AX885" s="15" t="s">
        <v>84</v>
      </c>
      <c r="AY885" s="290" t="s">
        <v>168</v>
      </c>
    </row>
    <row r="886" spans="1:65" s="2" customFormat="1" ht="21.75" customHeight="1">
      <c r="A886" s="39"/>
      <c r="B886" s="40"/>
      <c r="C886" s="245" t="s">
        <v>705</v>
      </c>
      <c r="D886" s="245" t="s">
        <v>170</v>
      </c>
      <c r="E886" s="246" t="s">
        <v>1380</v>
      </c>
      <c r="F886" s="247" t="s">
        <v>1381</v>
      </c>
      <c r="G886" s="248" t="s">
        <v>173</v>
      </c>
      <c r="H886" s="249">
        <v>113.98</v>
      </c>
      <c r="I886" s="250"/>
      <c r="J886" s="251">
        <f>ROUND(I886*H886,2)</f>
        <v>0</v>
      </c>
      <c r="K886" s="247" t="s">
        <v>174</v>
      </c>
      <c r="L886" s="45"/>
      <c r="M886" s="252" t="s">
        <v>1</v>
      </c>
      <c r="N886" s="253" t="s">
        <v>42</v>
      </c>
      <c r="O886" s="92"/>
      <c r="P886" s="254">
        <f>O886*H886</f>
        <v>0</v>
      </c>
      <c r="Q886" s="254">
        <v>2E-05</v>
      </c>
      <c r="R886" s="254">
        <f>Q886*H886</f>
        <v>0.0022796</v>
      </c>
      <c r="S886" s="254">
        <v>0</v>
      </c>
      <c r="T886" s="255">
        <f>S886*H886</f>
        <v>0</v>
      </c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R886" s="256" t="s">
        <v>266</v>
      </c>
      <c r="AT886" s="256" t="s">
        <v>170</v>
      </c>
      <c r="AU886" s="256" t="s">
        <v>92</v>
      </c>
      <c r="AY886" s="18" t="s">
        <v>168</v>
      </c>
      <c r="BE886" s="257">
        <f>IF(N886="základní",J886,0)</f>
        <v>0</v>
      </c>
      <c r="BF886" s="257">
        <f>IF(N886="snížená",J886,0)</f>
        <v>0</v>
      </c>
      <c r="BG886" s="257">
        <f>IF(N886="zákl. přenesená",J886,0)</f>
        <v>0</v>
      </c>
      <c r="BH886" s="257">
        <f>IF(N886="sníž. přenesená",J886,0)</f>
        <v>0</v>
      </c>
      <c r="BI886" s="257">
        <f>IF(N886="nulová",J886,0)</f>
        <v>0</v>
      </c>
      <c r="BJ886" s="18" t="s">
        <v>92</v>
      </c>
      <c r="BK886" s="257">
        <f>ROUND(I886*H886,2)</f>
        <v>0</v>
      </c>
      <c r="BL886" s="18" t="s">
        <v>266</v>
      </c>
      <c r="BM886" s="256" t="s">
        <v>1382</v>
      </c>
    </row>
    <row r="887" spans="1:51" s="13" customFormat="1" ht="12">
      <c r="A887" s="13"/>
      <c r="B887" s="258"/>
      <c r="C887" s="259"/>
      <c r="D887" s="260" t="s">
        <v>177</v>
      </c>
      <c r="E887" s="261" t="s">
        <v>1</v>
      </c>
      <c r="F887" s="262" t="s">
        <v>1361</v>
      </c>
      <c r="G887" s="259"/>
      <c r="H887" s="261" t="s">
        <v>1</v>
      </c>
      <c r="I887" s="263"/>
      <c r="J887" s="259"/>
      <c r="K887" s="259"/>
      <c r="L887" s="264"/>
      <c r="M887" s="265"/>
      <c r="N887" s="266"/>
      <c r="O887" s="266"/>
      <c r="P887" s="266"/>
      <c r="Q887" s="266"/>
      <c r="R887" s="266"/>
      <c r="S887" s="266"/>
      <c r="T887" s="267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68" t="s">
        <v>177</v>
      </c>
      <c r="AU887" s="268" t="s">
        <v>92</v>
      </c>
      <c r="AV887" s="13" t="s">
        <v>84</v>
      </c>
      <c r="AW887" s="13" t="s">
        <v>32</v>
      </c>
      <c r="AX887" s="13" t="s">
        <v>76</v>
      </c>
      <c r="AY887" s="268" t="s">
        <v>168</v>
      </c>
    </row>
    <row r="888" spans="1:51" s="13" customFormat="1" ht="12">
      <c r="A888" s="13"/>
      <c r="B888" s="258"/>
      <c r="C888" s="259"/>
      <c r="D888" s="260" t="s">
        <v>177</v>
      </c>
      <c r="E888" s="261" t="s">
        <v>1</v>
      </c>
      <c r="F888" s="262" t="s">
        <v>1362</v>
      </c>
      <c r="G888" s="259"/>
      <c r="H888" s="261" t="s">
        <v>1</v>
      </c>
      <c r="I888" s="263"/>
      <c r="J888" s="259"/>
      <c r="K888" s="259"/>
      <c r="L888" s="264"/>
      <c r="M888" s="265"/>
      <c r="N888" s="266"/>
      <c r="O888" s="266"/>
      <c r="P888" s="266"/>
      <c r="Q888" s="266"/>
      <c r="R888" s="266"/>
      <c r="S888" s="266"/>
      <c r="T888" s="267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68" t="s">
        <v>177</v>
      </c>
      <c r="AU888" s="268" t="s">
        <v>92</v>
      </c>
      <c r="AV888" s="13" t="s">
        <v>84</v>
      </c>
      <c r="AW888" s="13" t="s">
        <v>32</v>
      </c>
      <c r="AX888" s="13" t="s">
        <v>76</v>
      </c>
      <c r="AY888" s="268" t="s">
        <v>168</v>
      </c>
    </row>
    <row r="889" spans="1:51" s="14" customFormat="1" ht="12">
      <c r="A889" s="14"/>
      <c r="B889" s="269"/>
      <c r="C889" s="270"/>
      <c r="D889" s="260" t="s">
        <v>177</v>
      </c>
      <c r="E889" s="271" t="s">
        <v>1</v>
      </c>
      <c r="F889" s="272" t="s">
        <v>1363</v>
      </c>
      <c r="G889" s="270"/>
      <c r="H889" s="273">
        <v>7.62</v>
      </c>
      <c r="I889" s="274"/>
      <c r="J889" s="270"/>
      <c r="K889" s="270"/>
      <c r="L889" s="275"/>
      <c r="M889" s="276"/>
      <c r="N889" s="277"/>
      <c r="O889" s="277"/>
      <c r="P889" s="277"/>
      <c r="Q889" s="277"/>
      <c r="R889" s="277"/>
      <c r="S889" s="277"/>
      <c r="T889" s="278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79" t="s">
        <v>177</v>
      </c>
      <c r="AU889" s="279" t="s">
        <v>92</v>
      </c>
      <c r="AV889" s="14" t="s">
        <v>92</v>
      </c>
      <c r="AW889" s="14" t="s">
        <v>32</v>
      </c>
      <c r="AX889" s="14" t="s">
        <v>76</v>
      </c>
      <c r="AY889" s="279" t="s">
        <v>168</v>
      </c>
    </row>
    <row r="890" spans="1:51" s="14" customFormat="1" ht="12">
      <c r="A890" s="14"/>
      <c r="B890" s="269"/>
      <c r="C890" s="270"/>
      <c r="D890" s="260" t="s">
        <v>177</v>
      </c>
      <c r="E890" s="271" t="s">
        <v>1</v>
      </c>
      <c r="F890" s="272" t="s">
        <v>1364</v>
      </c>
      <c r="G890" s="270"/>
      <c r="H890" s="273">
        <v>35.7</v>
      </c>
      <c r="I890" s="274"/>
      <c r="J890" s="270"/>
      <c r="K890" s="270"/>
      <c r="L890" s="275"/>
      <c r="M890" s="276"/>
      <c r="N890" s="277"/>
      <c r="O890" s="277"/>
      <c r="P890" s="277"/>
      <c r="Q890" s="277"/>
      <c r="R890" s="277"/>
      <c r="S890" s="277"/>
      <c r="T890" s="278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79" t="s">
        <v>177</v>
      </c>
      <c r="AU890" s="279" t="s">
        <v>92</v>
      </c>
      <c r="AV890" s="14" t="s">
        <v>92</v>
      </c>
      <c r="AW890" s="14" t="s">
        <v>32</v>
      </c>
      <c r="AX890" s="14" t="s">
        <v>76</v>
      </c>
      <c r="AY890" s="279" t="s">
        <v>168</v>
      </c>
    </row>
    <row r="891" spans="1:51" s="14" customFormat="1" ht="12">
      <c r="A891" s="14"/>
      <c r="B891" s="269"/>
      <c r="C891" s="270"/>
      <c r="D891" s="260" t="s">
        <v>177</v>
      </c>
      <c r="E891" s="271" t="s">
        <v>1</v>
      </c>
      <c r="F891" s="272" t="s">
        <v>1365</v>
      </c>
      <c r="G891" s="270"/>
      <c r="H891" s="273">
        <v>14.76</v>
      </c>
      <c r="I891" s="274"/>
      <c r="J891" s="270"/>
      <c r="K891" s="270"/>
      <c r="L891" s="275"/>
      <c r="M891" s="276"/>
      <c r="N891" s="277"/>
      <c r="O891" s="277"/>
      <c r="P891" s="277"/>
      <c r="Q891" s="277"/>
      <c r="R891" s="277"/>
      <c r="S891" s="277"/>
      <c r="T891" s="278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79" t="s">
        <v>177</v>
      </c>
      <c r="AU891" s="279" t="s">
        <v>92</v>
      </c>
      <c r="AV891" s="14" t="s">
        <v>92</v>
      </c>
      <c r="AW891" s="14" t="s">
        <v>32</v>
      </c>
      <c r="AX891" s="14" t="s">
        <v>76</v>
      </c>
      <c r="AY891" s="279" t="s">
        <v>168</v>
      </c>
    </row>
    <row r="892" spans="1:51" s="14" customFormat="1" ht="12">
      <c r="A892" s="14"/>
      <c r="B892" s="269"/>
      <c r="C892" s="270"/>
      <c r="D892" s="260" t="s">
        <v>177</v>
      </c>
      <c r="E892" s="271" t="s">
        <v>1</v>
      </c>
      <c r="F892" s="272" t="s">
        <v>1366</v>
      </c>
      <c r="G892" s="270"/>
      <c r="H892" s="273">
        <v>16.6</v>
      </c>
      <c r="I892" s="274"/>
      <c r="J892" s="270"/>
      <c r="K892" s="270"/>
      <c r="L892" s="275"/>
      <c r="M892" s="276"/>
      <c r="N892" s="277"/>
      <c r="O892" s="277"/>
      <c r="P892" s="277"/>
      <c r="Q892" s="277"/>
      <c r="R892" s="277"/>
      <c r="S892" s="277"/>
      <c r="T892" s="278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79" t="s">
        <v>177</v>
      </c>
      <c r="AU892" s="279" t="s">
        <v>92</v>
      </c>
      <c r="AV892" s="14" t="s">
        <v>92</v>
      </c>
      <c r="AW892" s="14" t="s">
        <v>32</v>
      </c>
      <c r="AX892" s="14" t="s">
        <v>76</v>
      </c>
      <c r="AY892" s="279" t="s">
        <v>168</v>
      </c>
    </row>
    <row r="893" spans="1:51" s="13" customFormat="1" ht="12">
      <c r="A893" s="13"/>
      <c r="B893" s="258"/>
      <c r="C893" s="259"/>
      <c r="D893" s="260" t="s">
        <v>177</v>
      </c>
      <c r="E893" s="261" t="s">
        <v>1</v>
      </c>
      <c r="F893" s="262" t="s">
        <v>1367</v>
      </c>
      <c r="G893" s="259"/>
      <c r="H893" s="261" t="s">
        <v>1</v>
      </c>
      <c r="I893" s="263"/>
      <c r="J893" s="259"/>
      <c r="K893" s="259"/>
      <c r="L893" s="264"/>
      <c r="M893" s="265"/>
      <c r="N893" s="266"/>
      <c r="O893" s="266"/>
      <c r="P893" s="266"/>
      <c r="Q893" s="266"/>
      <c r="R893" s="266"/>
      <c r="S893" s="266"/>
      <c r="T893" s="267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68" t="s">
        <v>177</v>
      </c>
      <c r="AU893" s="268" t="s">
        <v>92</v>
      </c>
      <c r="AV893" s="13" t="s">
        <v>84</v>
      </c>
      <c r="AW893" s="13" t="s">
        <v>32</v>
      </c>
      <c r="AX893" s="13" t="s">
        <v>76</v>
      </c>
      <c r="AY893" s="268" t="s">
        <v>168</v>
      </c>
    </row>
    <row r="894" spans="1:51" s="14" customFormat="1" ht="12">
      <c r="A894" s="14"/>
      <c r="B894" s="269"/>
      <c r="C894" s="270"/>
      <c r="D894" s="260" t="s">
        <v>177</v>
      </c>
      <c r="E894" s="271" t="s">
        <v>1</v>
      </c>
      <c r="F894" s="272" t="s">
        <v>1368</v>
      </c>
      <c r="G894" s="270"/>
      <c r="H894" s="273">
        <v>8.34</v>
      </c>
      <c r="I894" s="274"/>
      <c r="J894" s="270"/>
      <c r="K894" s="270"/>
      <c r="L894" s="275"/>
      <c r="M894" s="276"/>
      <c r="N894" s="277"/>
      <c r="O894" s="277"/>
      <c r="P894" s="277"/>
      <c r="Q894" s="277"/>
      <c r="R894" s="277"/>
      <c r="S894" s="277"/>
      <c r="T894" s="278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79" t="s">
        <v>177</v>
      </c>
      <c r="AU894" s="279" t="s">
        <v>92</v>
      </c>
      <c r="AV894" s="14" t="s">
        <v>92</v>
      </c>
      <c r="AW894" s="14" t="s">
        <v>32</v>
      </c>
      <c r="AX894" s="14" t="s">
        <v>76</v>
      </c>
      <c r="AY894" s="279" t="s">
        <v>168</v>
      </c>
    </row>
    <row r="895" spans="1:51" s="14" customFormat="1" ht="12">
      <c r="A895" s="14"/>
      <c r="B895" s="269"/>
      <c r="C895" s="270"/>
      <c r="D895" s="260" t="s">
        <v>177</v>
      </c>
      <c r="E895" s="271" t="s">
        <v>1</v>
      </c>
      <c r="F895" s="272" t="s">
        <v>1369</v>
      </c>
      <c r="G895" s="270"/>
      <c r="H895" s="273">
        <v>30.96</v>
      </c>
      <c r="I895" s="274"/>
      <c r="J895" s="270"/>
      <c r="K895" s="270"/>
      <c r="L895" s="275"/>
      <c r="M895" s="276"/>
      <c r="N895" s="277"/>
      <c r="O895" s="277"/>
      <c r="P895" s="277"/>
      <c r="Q895" s="277"/>
      <c r="R895" s="277"/>
      <c r="S895" s="277"/>
      <c r="T895" s="278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79" t="s">
        <v>177</v>
      </c>
      <c r="AU895" s="279" t="s">
        <v>92</v>
      </c>
      <c r="AV895" s="14" t="s">
        <v>92</v>
      </c>
      <c r="AW895" s="14" t="s">
        <v>32</v>
      </c>
      <c r="AX895" s="14" t="s">
        <v>76</v>
      </c>
      <c r="AY895" s="279" t="s">
        <v>168</v>
      </c>
    </row>
    <row r="896" spans="1:51" s="15" customFormat="1" ht="12">
      <c r="A896" s="15"/>
      <c r="B896" s="280"/>
      <c r="C896" s="281"/>
      <c r="D896" s="260" t="s">
        <v>177</v>
      </c>
      <c r="E896" s="282" t="s">
        <v>1</v>
      </c>
      <c r="F896" s="283" t="s">
        <v>210</v>
      </c>
      <c r="G896" s="281"/>
      <c r="H896" s="284">
        <v>113.98</v>
      </c>
      <c r="I896" s="285"/>
      <c r="J896" s="281"/>
      <c r="K896" s="281"/>
      <c r="L896" s="286"/>
      <c r="M896" s="287"/>
      <c r="N896" s="288"/>
      <c r="O896" s="288"/>
      <c r="P896" s="288"/>
      <c r="Q896" s="288"/>
      <c r="R896" s="288"/>
      <c r="S896" s="288"/>
      <c r="T896" s="289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T896" s="290" t="s">
        <v>177</v>
      </c>
      <c r="AU896" s="290" t="s">
        <v>92</v>
      </c>
      <c r="AV896" s="15" t="s">
        <v>175</v>
      </c>
      <c r="AW896" s="15" t="s">
        <v>32</v>
      </c>
      <c r="AX896" s="15" t="s">
        <v>84</v>
      </c>
      <c r="AY896" s="290" t="s">
        <v>168</v>
      </c>
    </row>
    <row r="897" spans="1:65" s="2" customFormat="1" ht="21.75" customHeight="1">
      <c r="A897" s="39"/>
      <c r="B897" s="40"/>
      <c r="C897" s="245" t="s">
        <v>710</v>
      </c>
      <c r="D897" s="245" t="s">
        <v>170</v>
      </c>
      <c r="E897" s="246" t="s">
        <v>1383</v>
      </c>
      <c r="F897" s="247" t="s">
        <v>1384</v>
      </c>
      <c r="G897" s="248" t="s">
        <v>173</v>
      </c>
      <c r="H897" s="249">
        <v>129.232</v>
      </c>
      <c r="I897" s="250"/>
      <c r="J897" s="251">
        <f>ROUND(I897*H897,2)</f>
        <v>0</v>
      </c>
      <c r="K897" s="247" t="s">
        <v>174</v>
      </c>
      <c r="L897" s="45"/>
      <c r="M897" s="252" t="s">
        <v>1</v>
      </c>
      <c r="N897" s="253" t="s">
        <v>42</v>
      </c>
      <c r="O897" s="92"/>
      <c r="P897" s="254">
        <f>O897*H897</f>
        <v>0</v>
      </c>
      <c r="Q897" s="254">
        <v>1E-05</v>
      </c>
      <c r="R897" s="254">
        <f>Q897*H897</f>
        <v>0.00129232</v>
      </c>
      <c r="S897" s="254">
        <v>0</v>
      </c>
      <c r="T897" s="255">
        <f>S897*H897</f>
        <v>0</v>
      </c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R897" s="256" t="s">
        <v>266</v>
      </c>
      <c r="AT897" s="256" t="s">
        <v>170</v>
      </c>
      <c r="AU897" s="256" t="s">
        <v>92</v>
      </c>
      <c r="AY897" s="18" t="s">
        <v>168</v>
      </c>
      <c r="BE897" s="257">
        <f>IF(N897="základní",J897,0)</f>
        <v>0</v>
      </c>
      <c r="BF897" s="257">
        <f>IF(N897="snížená",J897,0)</f>
        <v>0</v>
      </c>
      <c r="BG897" s="257">
        <f>IF(N897="zákl. přenesená",J897,0)</f>
        <v>0</v>
      </c>
      <c r="BH897" s="257">
        <f>IF(N897="sníž. přenesená",J897,0)</f>
        <v>0</v>
      </c>
      <c r="BI897" s="257">
        <f>IF(N897="nulová",J897,0)</f>
        <v>0</v>
      </c>
      <c r="BJ897" s="18" t="s">
        <v>92</v>
      </c>
      <c r="BK897" s="257">
        <f>ROUND(I897*H897,2)</f>
        <v>0</v>
      </c>
      <c r="BL897" s="18" t="s">
        <v>266</v>
      </c>
      <c r="BM897" s="256" t="s">
        <v>1385</v>
      </c>
    </row>
    <row r="898" spans="1:51" s="13" customFormat="1" ht="12">
      <c r="A898" s="13"/>
      <c r="B898" s="258"/>
      <c r="C898" s="259"/>
      <c r="D898" s="260" t="s">
        <v>177</v>
      </c>
      <c r="E898" s="261" t="s">
        <v>1</v>
      </c>
      <c r="F898" s="262" t="s">
        <v>1370</v>
      </c>
      <c r="G898" s="259"/>
      <c r="H898" s="261" t="s">
        <v>1</v>
      </c>
      <c r="I898" s="263"/>
      <c r="J898" s="259"/>
      <c r="K898" s="259"/>
      <c r="L898" s="264"/>
      <c r="M898" s="265"/>
      <c r="N898" s="266"/>
      <c r="O898" s="266"/>
      <c r="P898" s="266"/>
      <c r="Q898" s="266"/>
      <c r="R898" s="266"/>
      <c r="S898" s="266"/>
      <c r="T898" s="267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68" t="s">
        <v>177</v>
      </c>
      <c r="AU898" s="268" t="s">
        <v>92</v>
      </c>
      <c r="AV898" s="13" t="s">
        <v>84</v>
      </c>
      <c r="AW898" s="13" t="s">
        <v>32</v>
      </c>
      <c r="AX898" s="13" t="s">
        <v>76</v>
      </c>
      <c r="AY898" s="268" t="s">
        <v>168</v>
      </c>
    </row>
    <row r="899" spans="1:51" s="14" customFormat="1" ht="12">
      <c r="A899" s="14"/>
      <c r="B899" s="269"/>
      <c r="C899" s="270"/>
      <c r="D899" s="260" t="s">
        <v>177</v>
      </c>
      <c r="E899" s="271" t="s">
        <v>1</v>
      </c>
      <c r="F899" s="272" t="s">
        <v>1371</v>
      </c>
      <c r="G899" s="270"/>
      <c r="H899" s="273">
        <v>129.232</v>
      </c>
      <c r="I899" s="274"/>
      <c r="J899" s="270"/>
      <c r="K899" s="270"/>
      <c r="L899" s="275"/>
      <c r="M899" s="276"/>
      <c r="N899" s="277"/>
      <c r="O899" s="277"/>
      <c r="P899" s="277"/>
      <c r="Q899" s="277"/>
      <c r="R899" s="277"/>
      <c r="S899" s="277"/>
      <c r="T899" s="278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79" t="s">
        <v>177</v>
      </c>
      <c r="AU899" s="279" t="s">
        <v>92</v>
      </c>
      <c r="AV899" s="14" t="s">
        <v>92</v>
      </c>
      <c r="AW899" s="14" t="s">
        <v>32</v>
      </c>
      <c r="AX899" s="14" t="s">
        <v>84</v>
      </c>
      <c r="AY899" s="279" t="s">
        <v>168</v>
      </c>
    </row>
    <row r="900" spans="1:65" s="2" customFormat="1" ht="21.75" customHeight="1">
      <c r="A900" s="39"/>
      <c r="B900" s="40"/>
      <c r="C900" s="245" t="s">
        <v>715</v>
      </c>
      <c r="D900" s="245" t="s">
        <v>170</v>
      </c>
      <c r="E900" s="246" t="s">
        <v>834</v>
      </c>
      <c r="F900" s="247" t="s">
        <v>835</v>
      </c>
      <c r="G900" s="248" t="s">
        <v>173</v>
      </c>
      <c r="H900" s="249">
        <v>2384.954</v>
      </c>
      <c r="I900" s="250"/>
      <c r="J900" s="251">
        <f>ROUND(I900*H900,2)</f>
        <v>0</v>
      </c>
      <c r="K900" s="247" t="s">
        <v>174</v>
      </c>
      <c r="L900" s="45"/>
      <c r="M900" s="252" t="s">
        <v>1</v>
      </c>
      <c r="N900" s="253" t="s">
        <v>42</v>
      </c>
      <c r="O900" s="92"/>
      <c r="P900" s="254">
        <f>O900*H900</f>
        <v>0</v>
      </c>
      <c r="Q900" s="254">
        <v>0.00032</v>
      </c>
      <c r="R900" s="254">
        <f>Q900*H900</f>
        <v>0.7631852800000001</v>
      </c>
      <c r="S900" s="254">
        <v>0</v>
      </c>
      <c r="T900" s="255">
        <f>S900*H900</f>
        <v>0</v>
      </c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R900" s="256" t="s">
        <v>266</v>
      </c>
      <c r="AT900" s="256" t="s">
        <v>170</v>
      </c>
      <c r="AU900" s="256" t="s">
        <v>92</v>
      </c>
      <c r="AY900" s="18" t="s">
        <v>168</v>
      </c>
      <c r="BE900" s="257">
        <f>IF(N900="základní",J900,0)</f>
        <v>0</v>
      </c>
      <c r="BF900" s="257">
        <f>IF(N900="snížená",J900,0)</f>
        <v>0</v>
      </c>
      <c r="BG900" s="257">
        <f>IF(N900="zákl. přenesená",J900,0)</f>
        <v>0</v>
      </c>
      <c r="BH900" s="257">
        <f>IF(N900="sníž. přenesená",J900,0)</f>
        <v>0</v>
      </c>
      <c r="BI900" s="257">
        <f>IF(N900="nulová",J900,0)</f>
        <v>0</v>
      </c>
      <c r="BJ900" s="18" t="s">
        <v>92</v>
      </c>
      <c r="BK900" s="257">
        <f>ROUND(I900*H900,2)</f>
        <v>0</v>
      </c>
      <c r="BL900" s="18" t="s">
        <v>266</v>
      </c>
      <c r="BM900" s="256" t="s">
        <v>1386</v>
      </c>
    </row>
    <row r="901" spans="1:51" s="13" customFormat="1" ht="12">
      <c r="A901" s="13"/>
      <c r="B901" s="258"/>
      <c r="C901" s="259"/>
      <c r="D901" s="260" t="s">
        <v>177</v>
      </c>
      <c r="E901" s="261" t="s">
        <v>1</v>
      </c>
      <c r="F901" s="262" t="s">
        <v>1377</v>
      </c>
      <c r="G901" s="259"/>
      <c r="H901" s="261" t="s">
        <v>1</v>
      </c>
      <c r="I901" s="263"/>
      <c r="J901" s="259"/>
      <c r="K901" s="259"/>
      <c r="L901" s="264"/>
      <c r="M901" s="265"/>
      <c r="N901" s="266"/>
      <c r="O901" s="266"/>
      <c r="P901" s="266"/>
      <c r="Q901" s="266"/>
      <c r="R901" s="266"/>
      <c r="S901" s="266"/>
      <c r="T901" s="267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68" t="s">
        <v>177</v>
      </c>
      <c r="AU901" s="268" t="s">
        <v>92</v>
      </c>
      <c r="AV901" s="13" t="s">
        <v>84</v>
      </c>
      <c r="AW901" s="13" t="s">
        <v>32</v>
      </c>
      <c r="AX901" s="13" t="s">
        <v>76</v>
      </c>
      <c r="AY901" s="268" t="s">
        <v>168</v>
      </c>
    </row>
    <row r="902" spans="1:51" s="14" customFormat="1" ht="12">
      <c r="A902" s="14"/>
      <c r="B902" s="269"/>
      <c r="C902" s="270"/>
      <c r="D902" s="260" t="s">
        <v>177</v>
      </c>
      <c r="E902" s="271" t="s">
        <v>1</v>
      </c>
      <c r="F902" s="272" t="s">
        <v>1357</v>
      </c>
      <c r="G902" s="270"/>
      <c r="H902" s="273">
        <v>2359.354</v>
      </c>
      <c r="I902" s="274"/>
      <c r="J902" s="270"/>
      <c r="K902" s="270"/>
      <c r="L902" s="275"/>
      <c r="M902" s="276"/>
      <c r="N902" s="277"/>
      <c r="O902" s="277"/>
      <c r="P902" s="277"/>
      <c r="Q902" s="277"/>
      <c r="R902" s="277"/>
      <c r="S902" s="277"/>
      <c r="T902" s="278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79" t="s">
        <v>177</v>
      </c>
      <c r="AU902" s="279" t="s">
        <v>92</v>
      </c>
      <c r="AV902" s="14" t="s">
        <v>92</v>
      </c>
      <c r="AW902" s="14" t="s">
        <v>32</v>
      </c>
      <c r="AX902" s="14" t="s">
        <v>76</v>
      </c>
      <c r="AY902" s="279" t="s">
        <v>168</v>
      </c>
    </row>
    <row r="903" spans="1:51" s="13" customFormat="1" ht="12">
      <c r="A903" s="13"/>
      <c r="B903" s="258"/>
      <c r="C903" s="259"/>
      <c r="D903" s="260" t="s">
        <v>177</v>
      </c>
      <c r="E903" s="261" t="s">
        <v>1</v>
      </c>
      <c r="F903" s="262" t="s">
        <v>1378</v>
      </c>
      <c r="G903" s="259"/>
      <c r="H903" s="261" t="s">
        <v>1</v>
      </c>
      <c r="I903" s="263"/>
      <c r="J903" s="259"/>
      <c r="K903" s="259"/>
      <c r="L903" s="264"/>
      <c r="M903" s="265"/>
      <c r="N903" s="266"/>
      <c r="O903" s="266"/>
      <c r="P903" s="266"/>
      <c r="Q903" s="266"/>
      <c r="R903" s="266"/>
      <c r="S903" s="266"/>
      <c r="T903" s="267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68" t="s">
        <v>177</v>
      </c>
      <c r="AU903" s="268" t="s">
        <v>92</v>
      </c>
      <c r="AV903" s="13" t="s">
        <v>84</v>
      </c>
      <c r="AW903" s="13" t="s">
        <v>32</v>
      </c>
      <c r="AX903" s="13" t="s">
        <v>76</v>
      </c>
      <c r="AY903" s="268" t="s">
        <v>168</v>
      </c>
    </row>
    <row r="904" spans="1:51" s="14" customFormat="1" ht="12">
      <c r="A904" s="14"/>
      <c r="B904" s="269"/>
      <c r="C904" s="270"/>
      <c r="D904" s="260" t="s">
        <v>177</v>
      </c>
      <c r="E904" s="271" t="s">
        <v>1</v>
      </c>
      <c r="F904" s="272" t="s">
        <v>1379</v>
      </c>
      <c r="G904" s="270"/>
      <c r="H904" s="273">
        <v>25.6</v>
      </c>
      <c r="I904" s="274"/>
      <c r="J904" s="270"/>
      <c r="K904" s="270"/>
      <c r="L904" s="275"/>
      <c r="M904" s="276"/>
      <c r="N904" s="277"/>
      <c r="O904" s="277"/>
      <c r="P904" s="277"/>
      <c r="Q904" s="277"/>
      <c r="R904" s="277"/>
      <c r="S904" s="277"/>
      <c r="T904" s="278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79" t="s">
        <v>177</v>
      </c>
      <c r="AU904" s="279" t="s">
        <v>92</v>
      </c>
      <c r="AV904" s="14" t="s">
        <v>92</v>
      </c>
      <c r="AW904" s="14" t="s">
        <v>32</v>
      </c>
      <c r="AX904" s="14" t="s">
        <v>76</v>
      </c>
      <c r="AY904" s="279" t="s">
        <v>168</v>
      </c>
    </row>
    <row r="905" spans="1:51" s="15" customFormat="1" ht="12">
      <c r="A905" s="15"/>
      <c r="B905" s="280"/>
      <c r="C905" s="281"/>
      <c r="D905" s="260" t="s">
        <v>177</v>
      </c>
      <c r="E905" s="282" t="s">
        <v>1</v>
      </c>
      <c r="F905" s="283" t="s">
        <v>210</v>
      </c>
      <c r="G905" s="281"/>
      <c r="H905" s="284">
        <v>2384.9539999999997</v>
      </c>
      <c r="I905" s="285"/>
      <c r="J905" s="281"/>
      <c r="K905" s="281"/>
      <c r="L905" s="286"/>
      <c r="M905" s="318"/>
      <c r="N905" s="319"/>
      <c r="O905" s="319"/>
      <c r="P905" s="319"/>
      <c r="Q905" s="319"/>
      <c r="R905" s="319"/>
      <c r="S905" s="319"/>
      <c r="T905" s="320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T905" s="290" t="s">
        <v>177</v>
      </c>
      <c r="AU905" s="290" t="s">
        <v>92</v>
      </c>
      <c r="AV905" s="15" t="s">
        <v>175</v>
      </c>
      <c r="AW905" s="15" t="s">
        <v>32</v>
      </c>
      <c r="AX905" s="15" t="s">
        <v>84</v>
      </c>
      <c r="AY905" s="290" t="s">
        <v>168</v>
      </c>
    </row>
    <row r="906" spans="1:31" s="2" customFormat="1" ht="6.95" customHeight="1">
      <c r="A906" s="39"/>
      <c r="B906" s="67"/>
      <c r="C906" s="68"/>
      <c r="D906" s="68"/>
      <c r="E906" s="68"/>
      <c r="F906" s="68"/>
      <c r="G906" s="68"/>
      <c r="H906" s="68"/>
      <c r="I906" s="194"/>
      <c r="J906" s="68"/>
      <c r="K906" s="68"/>
      <c r="L906" s="45"/>
      <c r="M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</row>
  </sheetData>
  <sheetProtection password="CC35" sheet="1" objects="1" scenarios="1" formatColumns="0" formatRows="0" autoFilter="0"/>
  <autoFilter ref="C139:K90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8:H128"/>
    <mergeCell ref="E130:H130"/>
    <mergeCell ref="E132:H13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1"/>
      <c r="J3" s="150"/>
      <c r="K3" s="150"/>
      <c r="L3" s="21"/>
      <c r="AT3" s="18" t="s">
        <v>84</v>
      </c>
    </row>
    <row r="4" spans="2:46" s="1" customFormat="1" ht="24.95" customHeight="1">
      <c r="B4" s="21"/>
      <c r="D4" s="152" t="s">
        <v>116</v>
      </c>
      <c r="I4" s="147"/>
      <c r="L4" s="21"/>
      <c r="M4" s="153" t="s">
        <v>10</v>
      </c>
      <c r="AT4" s="18" t="s">
        <v>4</v>
      </c>
    </row>
    <row r="5" spans="2:12" s="1" customFormat="1" ht="6.95" customHeight="1">
      <c r="B5" s="21"/>
      <c r="I5" s="147"/>
      <c r="L5" s="21"/>
    </row>
    <row r="6" spans="2:12" s="1" customFormat="1" ht="12" customHeight="1">
      <c r="B6" s="21"/>
      <c r="D6" s="154" t="s">
        <v>16</v>
      </c>
      <c r="I6" s="147"/>
      <c r="L6" s="21"/>
    </row>
    <row r="7" spans="2:12" s="1" customFormat="1" ht="23.25" customHeight="1">
      <c r="B7" s="21"/>
      <c r="E7" s="155" t="str">
        <f>'Rekapitulace stavby'!K6</f>
        <v>Stavební úpravy a zateplení objektu pro sociální bydlená ul.Jičínská č.p.156,Valašské Meziříčí</v>
      </c>
      <c r="F7" s="154"/>
      <c r="G7" s="154"/>
      <c r="H7" s="154"/>
      <c r="I7" s="147"/>
      <c r="L7" s="21"/>
    </row>
    <row r="8" spans="2:12" s="1" customFormat="1" ht="12" customHeight="1">
      <c r="B8" s="21"/>
      <c r="D8" s="154" t="s">
        <v>125</v>
      </c>
      <c r="I8" s="147"/>
      <c r="L8" s="21"/>
    </row>
    <row r="9" spans="1:31" s="2" customFormat="1" ht="16.5" customHeight="1">
      <c r="A9" s="39"/>
      <c r="B9" s="45"/>
      <c r="C9" s="39"/>
      <c r="D9" s="39"/>
      <c r="E9" s="155" t="s">
        <v>861</v>
      </c>
      <c r="F9" s="39"/>
      <c r="G9" s="39"/>
      <c r="H9" s="39"/>
      <c r="I9" s="156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4" t="s">
        <v>862</v>
      </c>
      <c r="E10" s="39"/>
      <c r="F10" s="39"/>
      <c r="G10" s="39"/>
      <c r="H10" s="39"/>
      <c r="I10" s="156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7" t="s">
        <v>1387</v>
      </c>
      <c r="F11" s="39"/>
      <c r="G11" s="39"/>
      <c r="H11" s="39"/>
      <c r="I11" s="156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156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4" t="s">
        <v>18</v>
      </c>
      <c r="E13" s="39"/>
      <c r="F13" s="142" t="s">
        <v>1</v>
      </c>
      <c r="G13" s="39"/>
      <c r="H13" s="39"/>
      <c r="I13" s="158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4" t="s">
        <v>20</v>
      </c>
      <c r="E14" s="39"/>
      <c r="F14" s="142" t="s">
        <v>21</v>
      </c>
      <c r="G14" s="39"/>
      <c r="H14" s="39"/>
      <c r="I14" s="158" t="s">
        <v>22</v>
      </c>
      <c r="J14" s="159" t="str">
        <f>'Rekapitulace stavby'!AN8</f>
        <v>4. 6. 2019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156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4" t="s">
        <v>24</v>
      </c>
      <c r="E16" s="39"/>
      <c r="F16" s="39"/>
      <c r="G16" s="39"/>
      <c r="H16" s="39"/>
      <c r="I16" s="158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8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156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4" t="s">
        <v>28</v>
      </c>
      <c r="E19" s="39"/>
      <c r="F19" s="39"/>
      <c r="G19" s="39"/>
      <c r="H19" s="39"/>
      <c r="I19" s="158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8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156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4" t="s">
        <v>30</v>
      </c>
      <c r="E22" s="39"/>
      <c r="F22" s="39"/>
      <c r="G22" s="39"/>
      <c r="H22" s="39"/>
      <c r="I22" s="158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8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156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4" t="s">
        <v>33</v>
      </c>
      <c r="E25" s="39"/>
      <c r="F25" s="39"/>
      <c r="G25" s="39"/>
      <c r="H25" s="39"/>
      <c r="I25" s="158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8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156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4" t="s">
        <v>35</v>
      </c>
      <c r="E28" s="39"/>
      <c r="F28" s="39"/>
      <c r="G28" s="39"/>
      <c r="H28" s="39"/>
      <c r="I28" s="156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60"/>
      <c r="B29" s="161"/>
      <c r="C29" s="160"/>
      <c r="D29" s="160"/>
      <c r="E29" s="162" t="s">
        <v>1</v>
      </c>
      <c r="F29" s="162"/>
      <c r="G29" s="162"/>
      <c r="H29" s="162"/>
      <c r="I29" s="163"/>
      <c r="J29" s="160"/>
      <c r="K29" s="160"/>
      <c r="L29" s="164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156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5"/>
      <c r="E31" s="165"/>
      <c r="F31" s="165"/>
      <c r="G31" s="165"/>
      <c r="H31" s="165"/>
      <c r="I31" s="166"/>
      <c r="J31" s="165"/>
      <c r="K31" s="165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7" t="s">
        <v>36</v>
      </c>
      <c r="E32" s="39"/>
      <c r="F32" s="39"/>
      <c r="G32" s="39"/>
      <c r="H32" s="39"/>
      <c r="I32" s="156"/>
      <c r="J32" s="168">
        <f>ROUND(J132,2)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5"/>
      <c r="E33" s="165"/>
      <c r="F33" s="165"/>
      <c r="G33" s="165"/>
      <c r="H33" s="165"/>
      <c r="I33" s="166"/>
      <c r="J33" s="165"/>
      <c r="K33" s="165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9" t="s">
        <v>38</v>
      </c>
      <c r="G34" s="39"/>
      <c r="H34" s="39"/>
      <c r="I34" s="170" t="s">
        <v>37</v>
      </c>
      <c r="J34" s="169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71" t="s">
        <v>40</v>
      </c>
      <c r="E35" s="154" t="s">
        <v>41</v>
      </c>
      <c r="F35" s="172">
        <f>ROUND((SUM(BE132:BE263)),2)</f>
        <v>0</v>
      </c>
      <c r="G35" s="39"/>
      <c r="H35" s="39"/>
      <c r="I35" s="173">
        <v>0.21</v>
      </c>
      <c r="J35" s="172">
        <f>ROUND(((SUM(BE132:BE263))*I35),2)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4" t="s">
        <v>42</v>
      </c>
      <c r="F36" s="172">
        <f>ROUND((SUM(BF132:BF263)),2)</f>
        <v>0</v>
      </c>
      <c r="G36" s="39"/>
      <c r="H36" s="39"/>
      <c r="I36" s="173">
        <v>0.15</v>
      </c>
      <c r="J36" s="172">
        <f>ROUND(((SUM(BF132:BF263))*I36),2)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4" t="s">
        <v>43</v>
      </c>
      <c r="F37" s="172">
        <f>ROUND((SUM(BG132:BG263)),2)</f>
        <v>0</v>
      </c>
      <c r="G37" s="39"/>
      <c r="H37" s="39"/>
      <c r="I37" s="173">
        <v>0.21</v>
      </c>
      <c r="J37" s="17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4" t="s">
        <v>44</v>
      </c>
      <c r="F38" s="172">
        <f>ROUND((SUM(BH132:BH263)),2)</f>
        <v>0</v>
      </c>
      <c r="G38" s="39"/>
      <c r="H38" s="39"/>
      <c r="I38" s="173">
        <v>0.15</v>
      </c>
      <c r="J38" s="172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4" t="s">
        <v>45</v>
      </c>
      <c r="F39" s="172">
        <f>ROUND((SUM(BI132:BI263)),2)</f>
        <v>0</v>
      </c>
      <c r="G39" s="39"/>
      <c r="H39" s="39"/>
      <c r="I39" s="173">
        <v>0</v>
      </c>
      <c r="J39" s="172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156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74"/>
      <c r="D41" s="175" t="s">
        <v>46</v>
      </c>
      <c r="E41" s="176"/>
      <c r="F41" s="176"/>
      <c r="G41" s="177" t="s">
        <v>47</v>
      </c>
      <c r="H41" s="178" t="s">
        <v>48</v>
      </c>
      <c r="I41" s="179"/>
      <c r="J41" s="180">
        <f>SUM(J32:J39)</f>
        <v>0</v>
      </c>
      <c r="K41" s="181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156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I43" s="147"/>
      <c r="L43" s="21"/>
    </row>
    <row r="44" spans="2:12" s="1" customFormat="1" ht="14.4" customHeight="1">
      <c r="B44" s="21"/>
      <c r="I44" s="147"/>
      <c r="L44" s="21"/>
    </row>
    <row r="45" spans="2:12" s="1" customFormat="1" ht="14.4" customHeight="1">
      <c r="B45" s="21"/>
      <c r="I45" s="147"/>
      <c r="L45" s="21"/>
    </row>
    <row r="46" spans="2:12" s="1" customFormat="1" ht="14.4" customHeight="1">
      <c r="B46" s="21"/>
      <c r="I46" s="147"/>
      <c r="L46" s="21"/>
    </row>
    <row r="47" spans="2:12" s="1" customFormat="1" ht="14.4" customHeight="1">
      <c r="B47" s="21"/>
      <c r="I47" s="147"/>
      <c r="L47" s="21"/>
    </row>
    <row r="48" spans="2:12" s="1" customFormat="1" ht="14.4" customHeight="1">
      <c r="B48" s="21"/>
      <c r="I48" s="147"/>
      <c r="L48" s="21"/>
    </row>
    <row r="49" spans="2:12" s="1" customFormat="1" ht="14.4" customHeight="1">
      <c r="B49" s="21"/>
      <c r="I49" s="147"/>
      <c r="L49" s="21"/>
    </row>
    <row r="50" spans="2:12" s="2" customFormat="1" ht="14.4" customHeight="1">
      <c r="B50" s="64"/>
      <c r="D50" s="182" t="s">
        <v>49</v>
      </c>
      <c r="E50" s="183"/>
      <c r="F50" s="183"/>
      <c r="G50" s="182" t="s">
        <v>50</v>
      </c>
      <c r="H50" s="183"/>
      <c r="I50" s="184"/>
      <c r="J50" s="183"/>
      <c r="K50" s="183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85" t="s">
        <v>51</v>
      </c>
      <c r="E61" s="186"/>
      <c r="F61" s="187" t="s">
        <v>52</v>
      </c>
      <c r="G61" s="185" t="s">
        <v>51</v>
      </c>
      <c r="H61" s="186"/>
      <c r="I61" s="188"/>
      <c r="J61" s="189" t="s">
        <v>52</v>
      </c>
      <c r="K61" s="18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82" t="s">
        <v>53</v>
      </c>
      <c r="E65" s="190"/>
      <c r="F65" s="190"/>
      <c r="G65" s="182" t="s">
        <v>54</v>
      </c>
      <c r="H65" s="190"/>
      <c r="I65" s="191"/>
      <c r="J65" s="190"/>
      <c r="K65" s="19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85" t="s">
        <v>51</v>
      </c>
      <c r="E76" s="186"/>
      <c r="F76" s="187" t="s">
        <v>52</v>
      </c>
      <c r="G76" s="185" t="s">
        <v>51</v>
      </c>
      <c r="H76" s="186"/>
      <c r="I76" s="188"/>
      <c r="J76" s="189" t="s">
        <v>52</v>
      </c>
      <c r="K76" s="18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92"/>
      <c r="C77" s="193"/>
      <c r="D77" s="193"/>
      <c r="E77" s="193"/>
      <c r="F77" s="193"/>
      <c r="G77" s="193"/>
      <c r="H77" s="193"/>
      <c r="I77" s="194"/>
      <c r="J77" s="193"/>
      <c r="K77" s="19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5"/>
      <c r="C81" s="196"/>
      <c r="D81" s="196"/>
      <c r="E81" s="196"/>
      <c r="F81" s="196"/>
      <c r="G81" s="196"/>
      <c r="H81" s="196"/>
      <c r="I81" s="197"/>
      <c r="J81" s="196"/>
      <c r="K81" s="19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129</v>
      </c>
      <c r="D82" s="41"/>
      <c r="E82" s="41"/>
      <c r="F82" s="41"/>
      <c r="G82" s="41"/>
      <c r="H82" s="41"/>
      <c r="I82" s="156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6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56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3.25" customHeight="1">
      <c r="A85" s="39"/>
      <c r="B85" s="40"/>
      <c r="C85" s="41"/>
      <c r="D85" s="41"/>
      <c r="E85" s="198" t="str">
        <f>E7</f>
        <v>Stavební úpravy a zateplení objektu pro sociální bydlená ul.Jičínská č.p.156,Valašské Meziříčí</v>
      </c>
      <c r="F85" s="33"/>
      <c r="G85" s="33"/>
      <c r="H85" s="33"/>
      <c r="I85" s="156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125</v>
      </c>
      <c r="D86" s="23"/>
      <c r="E86" s="23"/>
      <c r="F86" s="23"/>
      <c r="G86" s="23"/>
      <c r="H86" s="23"/>
      <c r="I86" s="147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98" t="s">
        <v>861</v>
      </c>
      <c r="F87" s="41"/>
      <c r="G87" s="41"/>
      <c r="H87" s="41"/>
      <c r="I87" s="156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862</v>
      </c>
      <c r="D88" s="41"/>
      <c r="E88" s="41"/>
      <c r="F88" s="41"/>
      <c r="G88" s="41"/>
      <c r="H88" s="41"/>
      <c r="I88" s="156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SO 01.2 - Zdravotechnika</v>
      </c>
      <c r="F89" s="41"/>
      <c r="G89" s="41"/>
      <c r="H89" s="41"/>
      <c r="I89" s="156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56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Valašské Meziříčí</v>
      </c>
      <c r="G91" s="41"/>
      <c r="H91" s="41"/>
      <c r="I91" s="158" t="s">
        <v>22</v>
      </c>
      <c r="J91" s="80" t="str">
        <f>IF(J14="","",J14)</f>
        <v>4. 6. 2019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156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54.45" customHeight="1">
      <c r="A93" s="39"/>
      <c r="B93" s="40"/>
      <c r="C93" s="33" t="s">
        <v>24</v>
      </c>
      <c r="D93" s="41"/>
      <c r="E93" s="41"/>
      <c r="F93" s="28" t="str">
        <f>E17</f>
        <v>Město Valašské Meziříčí</v>
      </c>
      <c r="G93" s="41"/>
      <c r="H93" s="41"/>
      <c r="I93" s="158" t="s">
        <v>30</v>
      </c>
      <c r="J93" s="37" t="str">
        <f>E23</f>
        <v xml:space="preserve">S WHG s.r.o.Ořešská 873,Řeporyje,155 00 Praha 5 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158" t="s">
        <v>33</v>
      </c>
      <c r="J94" s="37" t="str">
        <f>E26</f>
        <v>Fajfrová Irena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56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99" t="s">
        <v>130</v>
      </c>
      <c r="D96" s="200"/>
      <c r="E96" s="200"/>
      <c r="F96" s="200"/>
      <c r="G96" s="200"/>
      <c r="H96" s="200"/>
      <c r="I96" s="201"/>
      <c r="J96" s="202" t="s">
        <v>131</v>
      </c>
      <c r="K96" s="200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156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203" t="s">
        <v>132</v>
      </c>
      <c r="D98" s="41"/>
      <c r="E98" s="41"/>
      <c r="F98" s="41"/>
      <c r="G98" s="41"/>
      <c r="H98" s="41"/>
      <c r="I98" s="156"/>
      <c r="J98" s="111">
        <f>J132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133</v>
      </c>
    </row>
    <row r="99" spans="1:31" s="9" customFormat="1" ht="24.95" customHeight="1">
      <c r="A99" s="9"/>
      <c r="B99" s="204"/>
      <c r="C99" s="205"/>
      <c r="D99" s="206" t="s">
        <v>134</v>
      </c>
      <c r="E99" s="207"/>
      <c r="F99" s="207"/>
      <c r="G99" s="207"/>
      <c r="H99" s="207"/>
      <c r="I99" s="208"/>
      <c r="J99" s="209">
        <f>J133</f>
        <v>0</v>
      </c>
      <c r="K99" s="205"/>
      <c r="L99" s="21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1"/>
      <c r="C100" s="134"/>
      <c r="D100" s="212" t="s">
        <v>1388</v>
      </c>
      <c r="E100" s="213"/>
      <c r="F100" s="213"/>
      <c r="G100" s="213"/>
      <c r="H100" s="213"/>
      <c r="I100" s="214"/>
      <c r="J100" s="215">
        <f>J134</f>
        <v>0</v>
      </c>
      <c r="K100" s="134"/>
      <c r="L100" s="21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1"/>
      <c r="C101" s="134"/>
      <c r="D101" s="212" t="s">
        <v>137</v>
      </c>
      <c r="E101" s="213"/>
      <c r="F101" s="213"/>
      <c r="G101" s="213"/>
      <c r="H101" s="213"/>
      <c r="I101" s="214"/>
      <c r="J101" s="215">
        <f>J139</f>
        <v>0</v>
      </c>
      <c r="K101" s="134"/>
      <c r="L101" s="21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1"/>
      <c r="C102" s="134"/>
      <c r="D102" s="212" t="s">
        <v>138</v>
      </c>
      <c r="E102" s="213"/>
      <c r="F102" s="213"/>
      <c r="G102" s="213"/>
      <c r="H102" s="213"/>
      <c r="I102" s="214"/>
      <c r="J102" s="215">
        <f>J147</f>
        <v>0</v>
      </c>
      <c r="K102" s="134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1"/>
      <c r="C103" s="134"/>
      <c r="D103" s="212" t="s">
        <v>139</v>
      </c>
      <c r="E103" s="213"/>
      <c r="F103" s="213"/>
      <c r="G103" s="213"/>
      <c r="H103" s="213"/>
      <c r="I103" s="214"/>
      <c r="J103" s="215">
        <f>J166</f>
        <v>0</v>
      </c>
      <c r="K103" s="134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1"/>
      <c r="C104" s="134"/>
      <c r="D104" s="212" t="s">
        <v>140</v>
      </c>
      <c r="E104" s="213"/>
      <c r="F104" s="213"/>
      <c r="G104" s="213"/>
      <c r="H104" s="213"/>
      <c r="I104" s="214"/>
      <c r="J104" s="215">
        <f>J172</f>
        <v>0</v>
      </c>
      <c r="K104" s="134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204"/>
      <c r="C105" s="205"/>
      <c r="D105" s="206" t="s">
        <v>141</v>
      </c>
      <c r="E105" s="207"/>
      <c r="F105" s="207"/>
      <c r="G105" s="207"/>
      <c r="H105" s="207"/>
      <c r="I105" s="208"/>
      <c r="J105" s="209">
        <f>J174</f>
        <v>0</v>
      </c>
      <c r="K105" s="205"/>
      <c r="L105" s="21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211"/>
      <c r="C106" s="134"/>
      <c r="D106" s="212" t="s">
        <v>1389</v>
      </c>
      <c r="E106" s="213"/>
      <c r="F106" s="213"/>
      <c r="G106" s="213"/>
      <c r="H106" s="213"/>
      <c r="I106" s="214"/>
      <c r="J106" s="215">
        <f>J175</f>
        <v>0</v>
      </c>
      <c r="K106" s="134"/>
      <c r="L106" s="21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1"/>
      <c r="C107" s="134"/>
      <c r="D107" s="212" t="s">
        <v>1390</v>
      </c>
      <c r="E107" s="213"/>
      <c r="F107" s="213"/>
      <c r="G107" s="213"/>
      <c r="H107" s="213"/>
      <c r="I107" s="214"/>
      <c r="J107" s="215">
        <f>J193</f>
        <v>0</v>
      </c>
      <c r="K107" s="134"/>
      <c r="L107" s="21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11"/>
      <c r="C108" s="134"/>
      <c r="D108" s="212" t="s">
        <v>1391</v>
      </c>
      <c r="E108" s="213"/>
      <c r="F108" s="213"/>
      <c r="G108" s="213"/>
      <c r="H108" s="213"/>
      <c r="I108" s="214"/>
      <c r="J108" s="215">
        <f>J233</f>
        <v>0</v>
      </c>
      <c r="K108" s="134"/>
      <c r="L108" s="21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1"/>
      <c r="C109" s="134"/>
      <c r="D109" s="212" t="s">
        <v>864</v>
      </c>
      <c r="E109" s="213"/>
      <c r="F109" s="213"/>
      <c r="G109" s="213"/>
      <c r="H109" s="213"/>
      <c r="I109" s="214"/>
      <c r="J109" s="215">
        <f>J237</f>
        <v>0</v>
      </c>
      <c r="K109" s="134"/>
      <c r="L109" s="21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11"/>
      <c r="C110" s="134"/>
      <c r="D110" s="212" t="s">
        <v>146</v>
      </c>
      <c r="E110" s="213"/>
      <c r="F110" s="213"/>
      <c r="G110" s="213"/>
      <c r="H110" s="213"/>
      <c r="I110" s="214"/>
      <c r="J110" s="215">
        <f>J260</f>
        <v>0</v>
      </c>
      <c r="K110" s="134"/>
      <c r="L110" s="21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9"/>
      <c r="B111" s="40"/>
      <c r="C111" s="41"/>
      <c r="D111" s="41"/>
      <c r="E111" s="41"/>
      <c r="F111" s="41"/>
      <c r="G111" s="41"/>
      <c r="H111" s="41"/>
      <c r="I111" s="156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67"/>
      <c r="C112" s="68"/>
      <c r="D112" s="68"/>
      <c r="E112" s="68"/>
      <c r="F112" s="68"/>
      <c r="G112" s="68"/>
      <c r="H112" s="68"/>
      <c r="I112" s="194"/>
      <c r="J112" s="68"/>
      <c r="K112" s="68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6" spans="1:31" s="2" customFormat="1" ht="6.95" customHeight="1">
      <c r="A116" s="39"/>
      <c r="B116" s="69"/>
      <c r="C116" s="70"/>
      <c r="D116" s="70"/>
      <c r="E116" s="70"/>
      <c r="F116" s="70"/>
      <c r="G116" s="70"/>
      <c r="H116" s="70"/>
      <c r="I116" s="197"/>
      <c r="J116" s="70"/>
      <c r="K116" s="70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4.95" customHeight="1">
      <c r="A117" s="39"/>
      <c r="B117" s="40"/>
      <c r="C117" s="24" t="s">
        <v>153</v>
      </c>
      <c r="D117" s="41"/>
      <c r="E117" s="41"/>
      <c r="F117" s="41"/>
      <c r="G117" s="41"/>
      <c r="H117" s="41"/>
      <c r="I117" s="156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156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16</v>
      </c>
      <c r="D119" s="41"/>
      <c r="E119" s="41"/>
      <c r="F119" s="41"/>
      <c r="G119" s="41"/>
      <c r="H119" s="41"/>
      <c r="I119" s="156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3.25" customHeight="1">
      <c r="A120" s="39"/>
      <c r="B120" s="40"/>
      <c r="C120" s="41"/>
      <c r="D120" s="41"/>
      <c r="E120" s="198" t="str">
        <f>E7</f>
        <v>Stavební úpravy a zateplení objektu pro sociální bydlená ul.Jičínská č.p.156,Valašské Meziříčí</v>
      </c>
      <c r="F120" s="33"/>
      <c r="G120" s="33"/>
      <c r="H120" s="33"/>
      <c r="I120" s="156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2:12" s="1" customFormat="1" ht="12" customHeight="1">
      <c r="B121" s="22"/>
      <c r="C121" s="33" t="s">
        <v>125</v>
      </c>
      <c r="D121" s="23"/>
      <c r="E121" s="23"/>
      <c r="F121" s="23"/>
      <c r="G121" s="23"/>
      <c r="H121" s="23"/>
      <c r="I121" s="147"/>
      <c r="J121" s="23"/>
      <c r="K121" s="23"/>
      <c r="L121" s="21"/>
    </row>
    <row r="122" spans="1:31" s="2" customFormat="1" ht="16.5" customHeight="1">
      <c r="A122" s="39"/>
      <c r="B122" s="40"/>
      <c r="C122" s="41"/>
      <c r="D122" s="41"/>
      <c r="E122" s="198" t="s">
        <v>861</v>
      </c>
      <c r="F122" s="41"/>
      <c r="G122" s="41"/>
      <c r="H122" s="41"/>
      <c r="I122" s="156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862</v>
      </c>
      <c r="D123" s="41"/>
      <c r="E123" s="41"/>
      <c r="F123" s="41"/>
      <c r="G123" s="41"/>
      <c r="H123" s="41"/>
      <c r="I123" s="156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6.5" customHeight="1">
      <c r="A124" s="39"/>
      <c r="B124" s="40"/>
      <c r="C124" s="41"/>
      <c r="D124" s="41"/>
      <c r="E124" s="77" t="str">
        <f>E11</f>
        <v>SO 01.2 - Zdravotechnika</v>
      </c>
      <c r="F124" s="41"/>
      <c r="G124" s="41"/>
      <c r="H124" s="41"/>
      <c r="I124" s="156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156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20</v>
      </c>
      <c r="D126" s="41"/>
      <c r="E126" s="41"/>
      <c r="F126" s="28" t="str">
        <f>F14</f>
        <v>Valašské Meziříčí</v>
      </c>
      <c r="G126" s="41"/>
      <c r="H126" s="41"/>
      <c r="I126" s="158" t="s">
        <v>22</v>
      </c>
      <c r="J126" s="80" t="str">
        <f>IF(J14="","",J14)</f>
        <v>4. 6. 2019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156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54.45" customHeight="1">
      <c r="A128" s="39"/>
      <c r="B128" s="40"/>
      <c r="C128" s="33" t="s">
        <v>24</v>
      </c>
      <c r="D128" s="41"/>
      <c r="E128" s="41"/>
      <c r="F128" s="28" t="str">
        <f>E17</f>
        <v>Město Valašské Meziříčí</v>
      </c>
      <c r="G128" s="41"/>
      <c r="H128" s="41"/>
      <c r="I128" s="158" t="s">
        <v>30</v>
      </c>
      <c r="J128" s="37" t="str">
        <f>E23</f>
        <v xml:space="preserve">S WHG s.r.o.Ořešská 873,Řeporyje,155 00 Praha 5 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3" t="s">
        <v>28</v>
      </c>
      <c r="D129" s="41"/>
      <c r="E129" s="41"/>
      <c r="F129" s="28" t="str">
        <f>IF(E20="","",E20)</f>
        <v>Vyplň údaj</v>
      </c>
      <c r="G129" s="41"/>
      <c r="H129" s="41"/>
      <c r="I129" s="158" t="s">
        <v>33</v>
      </c>
      <c r="J129" s="37" t="str">
        <f>E26</f>
        <v>Fajfrová Irena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0.3" customHeight="1">
      <c r="A130" s="39"/>
      <c r="B130" s="40"/>
      <c r="C130" s="41"/>
      <c r="D130" s="41"/>
      <c r="E130" s="41"/>
      <c r="F130" s="41"/>
      <c r="G130" s="41"/>
      <c r="H130" s="41"/>
      <c r="I130" s="156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11" customFormat="1" ht="29.25" customHeight="1">
      <c r="A131" s="217"/>
      <c r="B131" s="218"/>
      <c r="C131" s="219" t="s">
        <v>154</v>
      </c>
      <c r="D131" s="220" t="s">
        <v>61</v>
      </c>
      <c r="E131" s="220" t="s">
        <v>57</v>
      </c>
      <c r="F131" s="220" t="s">
        <v>58</v>
      </c>
      <c r="G131" s="220" t="s">
        <v>155</v>
      </c>
      <c r="H131" s="220" t="s">
        <v>156</v>
      </c>
      <c r="I131" s="221" t="s">
        <v>157</v>
      </c>
      <c r="J131" s="220" t="s">
        <v>131</v>
      </c>
      <c r="K131" s="222" t="s">
        <v>158</v>
      </c>
      <c r="L131" s="223"/>
      <c r="M131" s="101" t="s">
        <v>1</v>
      </c>
      <c r="N131" s="102" t="s">
        <v>40</v>
      </c>
      <c r="O131" s="102" t="s">
        <v>159</v>
      </c>
      <c r="P131" s="102" t="s">
        <v>160</v>
      </c>
      <c r="Q131" s="102" t="s">
        <v>161</v>
      </c>
      <c r="R131" s="102" t="s">
        <v>162</v>
      </c>
      <c r="S131" s="102" t="s">
        <v>163</v>
      </c>
      <c r="T131" s="103" t="s">
        <v>164</v>
      </c>
      <c r="U131" s="217"/>
      <c r="V131" s="217"/>
      <c r="W131" s="217"/>
      <c r="X131" s="217"/>
      <c r="Y131" s="217"/>
      <c r="Z131" s="217"/>
      <c r="AA131" s="217"/>
      <c r="AB131" s="217"/>
      <c r="AC131" s="217"/>
      <c r="AD131" s="217"/>
      <c r="AE131" s="217"/>
    </row>
    <row r="132" spans="1:63" s="2" customFormat="1" ht="22.8" customHeight="1">
      <c r="A132" s="39"/>
      <c r="B132" s="40"/>
      <c r="C132" s="108" t="s">
        <v>165</v>
      </c>
      <c r="D132" s="41"/>
      <c r="E132" s="41"/>
      <c r="F132" s="41"/>
      <c r="G132" s="41"/>
      <c r="H132" s="41"/>
      <c r="I132" s="156"/>
      <c r="J132" s="224">
        <f>BK132</f>
        <v>0</v>
      </c>
      <c r="K132" s="41"/>
      <c r="L132" s="45"/>
      <c r="M132" s="104"/>
      <c r="N132" s="225"/>
      <c r="O132" s="105"/>
      <c r="P132" s="226">
        <f>P133+P174</f>
        <v>0</v>
      </c>
      <c r="Q132" s="105"/>
      <c r="R132" s="226">
        <f>R133+R174</f>
        <v>4.303969759999999</v>
      </c>
      <c r="S132" s="105"/>
      <c r="T132" s="227">
        <f>T133+T174</f>
        <v>14.330259999999999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75</v>
      </c>
      <c r="AU132" s="18" t="s">
        <v>133</v>
      </c>
      <c r="BK132" s="228">
        <f>BK133+BK174</f>
        <v>0</v>
      </c>
    </row>
    <row r="133" spans="1:63" s="12" customFormat="1" ht="25.9" customHeight="1">
      <c r="A133" s="12"/>
      <c r="B133" s="229"/>
      <c r="C133" s="230"/>
      <c r="D133" s="231" t="s">
        <v>75</v>
      </c>
      <c r="E133" s="232" t="s">
        <v>166</v>
      </c>
      <c r="F133" s="232" t="s">
        <v>167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P134+P139+P147+P166+P172</f>
        <v>0</v>
      </c>
      <c r="Q133" s="237"/>
      <c r="R133" s="238">
        <f>R134+R139+R147+R166+R172</f>
        <v>1.68600976</v>
      </c>
      <c r="S133" s="237"/>
      <c r="T133" s="239">
        <f>T134+T139+T147+T166+T172</f>
        <v>6.9625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84</v>
      </c>
      <c r="AT133" s="241" t="s">
        <v>75</v>
      </c>
      <c r="AU133" s="241" t="s">
        <v>76</v>
      </c>
      <c r="AY133" s="240" t="s">
        <v>168</v>
      </c>
      <c r="BK133" s="242">
        <f>BK134+BK139+BK147+BK166+BK172</f>
        <v>0</v>
      </c>
    </row>
    <row r="134" spans="1:63" s="12" customFormat="1" ht="22.8" customHeight="1">
      <c r="A134" s="12"/>
      <c r="B134" s="229"/>
      <c r="C134" s="230"/>
      <c r="D134" s="231" t="s">
        <v>75</v>
      </c>
      <c r="E134" s="243" t="s">
        <v>175</v>
      </c>
      <c r="F134" s="243" t="s">
        <v>1392</v>
      </c>
      <c r="G134" s="230"/>
      <c r="H134" s="230"/>
      <c r="I134" s="233"/>
      <c r="J134" s="244">
        <f>BK134</f>
        <v>0</v>
      </c>
      <c r="K134" s="230"/>
      <c r="L134" s="235"/>
      <c r="M134" s="236"/>
      <c r="N134" s="237"/>
      <c r="O134" s="237"/>
      <c r="P134" s="238">
        <f>SUM(P135:P138)</f>
        <v>0</v>
      </c>
      <c r="Q134" s="237"/>
      <c r="R134" s="238">
        <f>SUM(R135:R138)</f>
        <v>0.17804976</v>
      </c>
      <c r="S134" s="237"/>
      <c r="T134" s="239">
        <f>SUM(T135:T138)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40" t="s">
        <v>84</v>
      </c>
      <c r="AT134" s="241" t="s">
        <v>75</v>
      </c>
      <c r="AU134" s="241" t="s">
        <v>84</v>
      </c>
      <c r="AY134" s="240" t="s">
        <v>168</v>
      </c>
      <c r="BK134" s="242">
        <f>SUM(BK135:BK138)</f>
        <v>0</v>
      </c>
    </row>
    <row r="135" spans="1:65" s="2" customFormat="1" ht="16.5" customHeight="1">
      <c r="A135" s="39"/>
      <c r="B135" s="40"/>
      <c r="C135" s="245" t="s">
        <v>84</v>
      </c>
      <c r="D135" s="245" t="s">
        <v>170</v>
      </c>
      <c r="E135" s="246" t="s">
        <v>1393</v>
      </c>
      <c r="F135" s="247" t="s">
        <v>1394</v>
      </c>
      <c r="G135" s="248" t="s">
        <v>182</v>
      </c>
      <c r="H135" s="249">
        <v>0.076</v>
      </c>
      <c r="I135" s="250"/>
      <c r="J135" s="251">
        <f>ROUND(I135*H135,2)</f>
        <v>0</v>
      </c>
      <c r="K135" s="247" t="s">
        <v>174</v>
      </c>
      <c r="L135" s="45"/>
      <c r="M135" s="252" t="s">
        <v>1</v>
      </c>
      <c r="N135" s="253" t="s">
        <v>42</v>
      </c>
      <c r="O135" s="92"/>
      <c r="P135" s="254">
        <f>O135*H135</f>
        <v>0</v>
      </c>
      <c r="Q135" s="254">
        <v>2.34276</v>
      </c>
      <c r="R135" s="254">
        <f>Q135*H135</f>
        <v>0.17804976</v>
      </c>
      <c r="S135" s="254">
        <v>0</v>
      </c>
      <c r="T135" s="25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6" t="s">
        <v>175</v>
      </c>
      <c r="AT135" s="256" t="s">
        <v>170</v>
      </c>
      <c r="AU135" s="256" t="s">
        <v>92</v>
      </c>
      <c r="AY135" s="18" t="s">
        <v>168</v>
      </c>
      <c r="BE135" s="257">
        <f>IF(N135="základní",J135,0)</f>
        <v>0</v>
      </c>
      <c r="BF135" s="257">
        <f>IF(N135="snížená",J135,0)</f>
        <v>0</v>
      </c>
      <c r="BG135" s="257">
        <f>IF(N135="zákl. přenesená",J135,0)</f>
        <v>0</v>
      </c>
      <c r="BH135" s="257">
        <f>IF(N135="sníž. přenesená",J135,0)</f>
        <v>0</v>
      </c>
      <c r="BI135" s="257">
        <f>IF(N135="nulová",J135,0)</f>
        <v>0</v>
      </c>
      <c r="BJ135" s="18" t="s">
        <v>92</v>
      </c>
      <c r="BK135" s="257">
        <f>ROUND(I135*H135,2)</f>
        <v>0</v>
      </c>
      <c r="BL135" s="18" t="s">
        <v>175</v>
      </c>
      <c r="BM135" s="256" t="s">
        <v>1395</v>
      </c>
    </row>
    <row r="136" spans="1:51" s="14" customFormat="1" ht="12">
      <c r="A136" s="14"/>
      <c r="B136" s="269"/>
      <c r="C136" s="270"/>
      <c r="D136" s="260" t="s">
        <v>177</v>
      </c>
      <c r="E136" s="271" t="s">
        <v>1</v>
      </c>
      <c r="F136" s="272" t="s">
        <v>1396</v>
      </c>
      <c r="G136" s="270"/>
      <c r="H136" s="273">
        <v>0.064</v>
      </c>
      <c r="I136" s="274"/>
      <c r="J136" s="270"/>
      <c r="K136" s="270"/>
      <c r="L136" s="275"/>
      <c r="M136" s="276"/>
      <c r="N136" s="277"/>
      <c r="O136" s="277"/>
      <c r="P136" s="277"/>
      <c r="Q136" s="277"/>
      <c r="R136" s="277"/>
      <c r="S136" s="277"/>
      <c r="T136" s="278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9" t="s">
        <v>177</v>
      </c>
      <c r="AU136" s="279" t="s">
        <v>92</v>
      </c>
      <c r="AV136" s="14" t="s">
        <v>92</v>
      </c>
      <c r="AW136" s="14" t="s">
        <v>32</v>
      </c>
      <c r="AX136" s="14" t="s">
        <v>76</v>
      </c>
      <c r="AY136" s="279" t="s">
        <v>168</v>
      </c>
    </row>
    <row r="137" spans="1:51" s="14" customFormat="1" ht="12">
      <c r="A137" s="14"/>
      <c r="B137" s="269"/>
      <c r="C137" s="270"/>
      <c r="D137" s="260" t="s">
        <v>177</v>
      </c>
      <c r="E137" s="271" t="s">
        <v>1</v>
      </c>
      <c r="F137" s="272" t="s">
        <v>1397</v>
      </c>
      <c r="G137" s="270"/>
      <c r="H137" s="273">
        <v>0.012</v>
      </c>
      <c r="I137" s="274"/>
      <c r="J137" s="270"/>
      <c r="K137" s="270"/>
      <c r="L137" s="275"/>
      <c r="M137" s="276"/>
      <c r="N137" s="277"/>
      <c r="O137" s="277"/>
      <c r="P137" s="277"/>
      <c r="Q137" s="277"/>
      <c r="R137" s="277"/>
      <c r="S137" s="277"/>
      <c r="T137" s="278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79" t="s">
        <v>177</v>
      </c>
      <c r="AU137" s="279" t="s">
        <v>92</v>
      </c>
      <c r="AV137" s="14" t="s">
        <v>92</v>
      </c>
      <c r="AW137" s="14" t="s">
        <v>32</v>
      </c>
      <c r="AX137" s="14" t="s">
        <v>76</v>
      </c>
      <c r="AY137" s="279" t="s">
        <v>168</v>
      </c>
    </row>
    <row r="138" spans="1:51" s="15" customFormat="1" ht="12">
      <c r="A138" s="15"/>
      <c r="B138" s="280"/>
      <c r="C138" s="281"/>
      <c r="D138" s="260" t="s">
        <v>177</v>
      </c>
      <c r="E138" s="282" t="s">
        <v>1</v>
      </c>
      <c r="F138" s="283" t="s">
        <v>210</v>
      </c>
      <c r="G138" s="281"/>
      <c r="H138" s="284">
        <v>0.076</v>
      </c>
      <c r="I138" s="285"/>
      <c r="J138" s="281"/>
      <c r="K138" s="281"/>
      <c r="L138" s="286"/>
      <c r="M138" s="287"/>
      <c r="N138" s="288"/>
      <c r="O138" s="288"/>
      <c r="P138" s="288"/>
      <c r="Q138" s="288"/>
      <c r="R138" s="288"/>
      <c r="S138" s="288"/>
      <c r="T138" s="289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90" t="s">
        <v>177</v>
      </c>
      <c r="AU138" s="290" t="s">
        <v>92</v>
      </c>
      <c r="AV138" s="15" t="s">
        <v>175</v>
      </c>
      <c r="AW138" s="15" t="s">
        <v>32</v>
      </c>
      <c r="AX138" s="15" t="s">
        <v>84</v>
      </c>
      <c r="AY138" s="290" t="s">
        <v>168</v>
      </c>
    </row>
    <row r="139" spans="1:63" s="12" customFormat="1" ht="22.8" customHeight="1">
      <c r="A139" s="12"/>
      <c r="B139" s="229"/>
      <c r="C139" s="230"/>
      <c r="D139" s="231" t="s">
        <v>75</v>
      </c>
      <c r="E139" s="243" t="s">
        <v>198</v>
      </c>
      <c r="F139" s="243" t="s">
        <v>242</v>
      </c>
      <c r="G139" s="230"/>
      <c r="H139" s="230"/>
      <c r="I139" s="233"/>
      <c r="J139" s="244">
        <f>BK139</f>
        <v>0</v>
      </c>
      <c r="K139" s="230"/>
      <c r="L139" s="235"/>
      <c r="M139" s="236"/>
      <c r="N139" s="237"/>
      <c r="O139" s="237"/>
      <c r="P139" s="238">
        <f>SUM(P140:P146)</f>
        <v>0</v>
      </c>
      <c r="Q139" s="237"/>
      <c r="R139" s="238">
        <f>SUM(R140:R146)</f>
        <v>1.4991999999999999</v>
      </c>
      <c r="S139" s="237"/>
      <c r="T139" s="239">
        <f>SUM(T140:T146)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40" t="s">
        <v>84</v>
      </c>
      <c r="AT139" s="241" t="s">
        <v>75</v>
      </c>
      <c r="AU139" s="241" t="s">
        <v>84</v>
      </c>
      <c r="AY139" s="240" t="s">
        <v>168</v>
      </c>
      <c r="BK139" s="242">
        <f>SUM(BK140:BK146)</f>
        <v>0</v>
      </c>
    </row>
    <row r="140" spans="1:65" s="2" customFormat="1" ht="16.5" customHeight="1">
      <c r="A140" s="39"/>
      <c r="B140" s="40"/>
      <c r="C140" s="245" t="s">
        <v>92</v>
      </c>
      <c r="D140" s="245" t="s">
        <v>170</v>
      </c>
      <c r="E140" s="246" t="s">
        <v>1398</v>
      </c>
      <c r="F140" s="247" t="s">
        <v>1399</v>
      </c>
      <c r="G140" s="248" t="s">
        <v>173</v>
      </c>
      <c r="H140" s="249">
        <v>37.48</v>
      </c>
      <c r="I140" s="250"/>
      <c r="J140" s="251">
        <f>ROUND(I140*H140,2)</f>
        <v>0</v>
      </c>
      <c r="K140" s="247" t="s">
        <v>174</v>
      </c>
      <c r="L140" s="45"/>
      <c r="M140" s="252" t="s">
        <v>1</v>
      </c>
      <c r="N140" s="253" t="s">
        <v>42</v>
      </c>
      <c r="O140" s="92"/>
      <c r="P140" s="254">
        <f>O140*H140</f>
        <v>0</v>
      </c>
      <c r="Q140" s="254">
        <v>0.04</v>
      </c>
      <c r="R140" s="254">
        <f>Q140*H140</f>
        <v>1.4991999999999999</v>
      </c>
      <c r="S140" s="254">
        <v>0</v>
      </c>
      <c r="T140" s="25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6" t="s">
        <v>175</v>
      </c>
      <c r="AT140" s="256" t="s">
        <v>170</v>
      </c>
      <c r="AU140" s="256" t="s">
        <v>92</v>
      </c>
      <c r="AY140" s="18" t="s">
        <v>168</v>
      </c>
      <c r="BE140" s="257">
        <f>IF(N140="základní",J140,0)</f>
        <v>0</v>
      </c>
      <c r="BF140" s="257">
        <f>IF(N140="snížená",J140,0)</f>
        <v>0</v>
      </c>
      <c r="BG140" s="257">
        <f>IF(N140="zákl. přenesená",J140,0)</f>
        <v>0</v>
      </c>
      <c r="BH140" s="257">
        <f>IF(N140="sníž. přenesená",J140,0)</f>
        <v>0</v>
      </c>
      <c r="BI140" s="257">
        <f>IF(N140="nulová",J140,0)</f>
        <v>0</v>
      </c>
      <c r="BJ140" s="18" t="s">
        <v>92</v>
      </c>
      <c r="BK140" s="257">
        <f>ROUND(I140*H140,2)</f>
        <v>0</v>
      </c>
      <c r="BL140" s="18" t="s">
        <v>175</v>
      </c>
      <c r="BM140" s="256" t="s">
        <v>1400</v>
      </c>
    </row>
    <row r="141" spans="1:51" s="14" customFormat="1" ht="12">
      <c r="A141" s="14"/>
      <c r="B141" s="269"/>
      <c r="C141" s="270"/>
      <c r="D141" s="260" t="s">
        <v>177</v>
      </c>
      <c r="E141" s="271" t="s">
        <v>1</v>
      </c>
      <c r="F141" s="272" t="s">
        <v>1401</v>
      </c>
      <c r="G141" s="270"/>
      <c r="H141" s="273">
        <v>20.4</v>
      </c>
      <c r="I141" s="274"/>
      <c r="J141" s="270"/>
      <c r="K141" s="270"/>
      <c r="L141" s="275"/>
      <c r="M141" s="276"/>
      <c r="N141" s="277"/>
      <c r="O141" s="277"/>
      <c r="P141" s="277"/>
      <c r="Q141" s="277"/>
      <c r="R141" s="277"/>
      <c r="S141" s="277"/>
      <c r="T141" s="278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9" t="s">
        <v>177</v>
      </c>
      <c r="AU141" s="279" t="s">
        <v>92</v>
      </c>
      <c r="AV141" s="14" t="s">
        <v>92</v>
      </c>
      <c r="AW141" s="14" t="s">
        <v>32</v>
      </c>
      <c r="AX141" s="14" t="s">
        <v>76</v>
      </c>
      <c r="AY141" s="279" t="s">
        <v>168</v>
      </c>
    </row>
    <row r="142" spans="1:51" s="14" customFormat="1" ht="12">
      <c r="A142" s="14"/>
      <c r="B142" s="269"/>
      <c r="C142" s="270"/>
      <c r="D142" s="260" t="s">
        <v>177</v>
      </c>
      <c r="E142" s="271" t="s">
        <v>1</v>
      </c>
      <c r="F142" s="272" t="s">
        <v>1402</v>
      </c>
      <c r="G142" s="270"/>
      <c r="H142" s="273">
        <v>0.24</v>
      </c>
      <c r="I142" s="274"/>
      <c r="J142" s="270"/>
      <c r="K142" s="270"/>
      <c r="L142" s="275"/>
      <c r="M142" s="276"/>
      <c r="N142" s="277"/>
      <c r="O142" s="277"/>
      <c r="P142" s="277"/>
      <c r="Q142" s="277"/>
      <c r="R142" s="277"/>
      <c r="S142" s="277"/>
      <c r="T142" s="278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9" t="s">
        <v>177</v>
      </c>
      <c r="AU142" s="279" t="s">
        <v>92</v>
      </c>
      <c r="AV142" s="14" t="s">
        <v>92</v>
      </c>
      <c r="AW142" s="14" t="s">
        <v>32</v>
      </c>
      <c r="AX142" s="14" t="s">
        <v>76</v>
      </c>
      <c r="AY142" s="279" t="s">
        <v>168</v>
      </c>
    </row>
    <row r="143" spans="1:51" s="14" customFormat="1" ht="12">
      <c r="A143" s="14"/>
      <c r="B143" s="269"/>
      <c r="C143" s="270"/>
      <c r="D143" s="260" t="s">
        <v>177</v>
      </c>
      <c r="E143" s="271" t="s">
        <v>1</v>
      </c>
      <c r="F143" s="272" t="s">
        <v>1403</v>
      </c>
      <c r="G143" s="270"/>
      <c r="H143" s="273">
        <v>3.36</v>
      </c>
      <c r="I143" s="274"/>
      <c r="J143" s="270"/>
      <c r="K143" s="270"/>
      <c r="L143" s="275"/>
      <c r="M143" s="276"/>
      <c r="N143" s="277"/>
      <c r="O143" s="277"/>
      <c r="P143" s="277"/>
      <c r="Q143" s="277"/>
      <c r="R143" s="277"/>
      <c r="S143" s="277"/>
      <c r="T143" s="278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79" t="s">
        <v>177</v>
      </c>
      <c r="AU143" s="279" t="s">
        <v>92</v>
      </c>
      <c r="AV143" s="14" t="s">
        <v>92</v>
      </c>
      <c r="AW143" s="14" t="s">
        <v>32</v>
      </c>
      <c r="AX143" s="14" t="s">
        <v>76</v>
      </c>
      <c r="AY143" s="279" t="s">
        <v>168</v>
      </c>
    </row>
    <row r="144" spans="1:51" s="14" customFormat="1" ht="12">
      <c r="A144" s="14"/>
      <c r="B144" s="269"/>
      <c r="C144" s="270"/>
      <c r="D144" s="260" t="s">
        <v>177</v>
      </c>
      <c r="E144" s="271" t="s">
        <v>1</v>
      </c>
      <c r="F144" s="272" t="s">
        <v>1404</v>
      </c>
      <c r="G144" s="270"/>
      <c r="H144" s="273">
        <v>2.08</v>
      </c>
      <c r="I144" s="274"/>
      <c r="J144" s="270"/>
      <c r="K144" s="270"/>
      <c r="L144" s="275"/>
      <c r="M144" s="276"/>
      <c r="N144" s="277"/>
      <c r="O144" s="277"/>
      <c r="P144" s="277"/>
      <c r="Q144" s="277"/>
      <c r="R144" s="277"/>
      <c r="S144" s="277"/>
      <c r="T144" s="278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9" t="s">
        <v>177</v>
      </c>
      <c r="AU144" s="279" t="s">
        <v>92</v>
      </c>
      <c r="AV144" s="14" t="s">
        <v>92</v>
      </c>
      <c r="AW144" s="14" t="s">
        <v>32</v>
      </c>
      <c r="AX144" s="14" t="s">
        <v>76</v>
      </c>
      <c r="AY144" s="279" t="s">
        <v>168</v>
      </c>
    </row>
    <row r="145" spans="1:51" s="14" customFormat="1" ht="12">
      <c r="A145" s="14"/>
      <c r="B145" s="269"/>
      <c r="C145" s="270"/>
      <c r="D145" s="260" t="s">
        <v>177</v>
      </c>
      <c r="E145" s="271" t="s">
        <v>1</v>
      </c>
      <c r="F145" s="272" t="s">
        <v>1405</v>
      </c>
      <c r="G145" s="270"/>
      <c r="H145" s="273">
        <v>11.4</v>
      </c>
      <c r="I145" s="274"/>
      <c r="J145" s="270"/>
      <c r="K145" s="270"/>
      <c r="L145" s="275"/>
      <c r="M145" s="276"/>
      <c r="N145" s="277"/>
      <c r="O145" s="277"/>
      <c r="P145" s="277"/>
      <c r="Q145" s="277"/>
      <c r="R145" s="277"/>
      <c r="S145" s="277"/>
      <c r="T145" s="278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9" t="s">
        <v>177</v>
      </c>
      <c r="AU145" s="279" t="s">
        <v>92</v>
      </c>
      <c r="AV145" s="14" t="s">
        <v>92</v>
      </c>
      <c r="AW145" s="14" t="s">
        <v>32</v>
      </c>
      <c r="AX145" s="14" t="s">
        <v>76</v>
      </c>
      <c r="AY145" s="279" t="s">
        <v>168</v>
      </c>
    </row>
    <row r="146" spans="1:51" s="15" customFormat="1" ht="12">
      <c r="A146" s="15"/>
      <c r="B146" s="280"/>
      <c r="C146" s="281"/>
      <c r="D146" s="260" t="s">
        <v>177</v>
      </c>
      <c r="E146" s="282" t="s">
        <v>1</v>
      </c>
      <c r="F146" s="283" t="s">
        <v>210</v>
      </c>
      <c r="G146" s="281"/>
      <c r="H146" s="284">
        <v>37.48</v>
      </c>
      <c r="I146" s="285"/>
      <c r="J146" s="281"/>
      <c r="K146" s="281"/>
      <c r="L146" s="286"/>
      <c r="M146" s="287"/>
      <c r="N146" s="288"/>
      <c r="O146" s="288"/>
      <c r="P146" s="288"/>
      <c r="Q146" s="288"/>
      <c r="R146" s="288"/>
      <c r="S146" s="288"/>
      <c r="T146" s="289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90" t="s">
        <v>177</v>
      </c>
      <c r="AU146" s="290" t="s">
        <v>92</v>
      </c>
      <c r="AV146" s="15" t="s">
        <v>175</v>
      </c>
      <c r="AW146" s="15" t="s">
        <v>32</v>
      </c>
      <c r="AX146" s="15" t="s">
        <v>84</v>
      </c>
      <c r="AY146" s="290" t="s">
        <v>168</v>
      </c>
    </row>
    <row r="147" spans="1:63" s="12" customFormat="1" ht="22.8" customHeight="1">
      <c r="A147" s="12"/>
      <c r="B147" s="229"/>
      <c r="C147" s="230"/>
      <c r="D147" s="231" t="s">
        <v>75</v>
      </c>
      <c r="E147" s="243" t="s">
        <v>217</v>
      </c>
      <c r="F147" s="243" t="s">
        <v>459</v>
      </c>
      <c r="G147" s="230"/>
      <c r="H147" s="230"/>
      <c r="I147" s="233"/>
      <c r="J147" s="244">
        <f>BK147</f>
        <v>0</v>
      </c>
      <c r="K147" s="230"/>
      <c r="L147" s="235"/>
      <c r="M147" s="236"/>
      <c r="N147" s="237"/>
      <c r="O147" s="237"/>
      <c r="P147" s="238">
        <f>SUM(P148:P165)</f>
        <v>0</v>
      </c>
      <c r="Q147" s="237"/>
      <c r="R147" s="238">
        <f>SUM(R148:R165)</f>
        <v>0.00876</v>
      </c>
      <c r="S147" s="237"/>
      <c r="T147" s="239">
        <f>SUM(T148:T165)</f>
        <v>6.9625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40" t="s">
        <v>84</v>
      </c>
      <c r="AT147" s="241" t="s">
        <v>75</v>
      </c>
      <c r="AU147" s="241" t="s">
        <v>84</v>
      </c>
      <c r="AY147" s="240" t="s">
        <v>168</v>
      </c>
      <c r="BK147" s="242">
        <f>SUM(BK148:BK165)</f>
        <v>0</v>
      </c>
    </row>
    <row r="148" spans="1:65" s="2" customFormat="1" ht="21.75" customHeight="1">
      <c r="A148" s="39"/>
      <c r="B148" s="40"/>
      <c r="C148" s="245" t="s">
        <v>186</v>
      </c>
      <c r="D148" s="245" t="s">
        <v>170</v>
      </c>
      <c r="E148" s="246" t="s">
        <v>1406</v>
      </c>
      <c r="F148" s="247" t="s">
        <v>1407</v>
      </c>
      <c r="G148" s="248" t="s">
        <v>234</v>
      </c>
      <c r="H148" s="249">
        <v>414</v>
      </c>
      <c r="I148" s="250"/>
      <c r="J148" s="251">
        <f>ROUND(I148*H148,2)</f>
        <v>0</v>
      </c>
      <c r="K148" s="247" t="s">
        <v>174</v>
      </c>
      <c r="L148" s="45"/>
      <c r="M148" s="252" t="s">
        <v>1</v>
      </c>
      <c r="N148" s="253" t="s">
        <v>42</v>
      </c>
      <c r="O148" s="92"/>
      <c r="P148" s="254">
        <f>O148*H148</f>
        <v>0</v>
      </c>
      <c r="Q148" s="254">
        <v>0</v>
      </c>
      <c r="R148" s="254">
        <f>Q148*H148</f>
        <v>0</v>
      </c>
      <c r="S148" s="254">
        <v>0.006</v>
      </c>
      <c r="T148" s="255">
        <f>S148*H148</f>
        <v>2.484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6" t="s">
        <v>175</v>
      </c>
      <c r="AT148" s="256" t="s">
        <v>170</v>
      </c>
      <c r="AU148" s="256" t="s">
        <v>92</v>
      </c>
      <c r="AY148" s="18" t="s">
        <v>168</v>
      </c>
      <c r="BE148" s="257">
        <f>IF(N148="základní",J148,0)</f>
        <v>0</v>
      </c>
      <c r="BF148" s="257">
        <f>IF(N148="snížená",J148,0)</f>
        <v>0</v>
      </c>
      <c r="BG148" s="257">
        <f>IF(N148="zákl. přenesená",J148,0)</f>
        <v>0</v>
      </c>
      <c r="BH148" s="257">
        <f>IF(N148="sníž. přenesená",J148,0)</f>
        <v>0</v>
      </c>
      <c r="BI148" s="257">
        <f>IF(N148="nulová",J148,0)</f>
        <v>0</v>
      </c>
      <c r="BJ148" s="18" t="s">
        <v>92</v>
      </c>
      <c r="BK148" s="257">
        <f>ROUND(I148*H148,2)</f>
        <v>0</v>
      </c>
      <c r="BL148" s="18" t="s">
        <v>175</v>
      </c>
      <c r="BM148" s="256" t="s">
        <v>1408</v>
      </c>
    </row>
    <row r="149" spans="1:51" s="13" customFormat="1" ht="12">
      <c r="A149" s="13"/>
      <c r="B149" s="258"/>
      <c r="C149" s="259"/>
      <c r="D149" s="260" t="s">
        <v>177</v>
      </c>
      <c r="E149" s="261" t="s">
        <v>1</v>
      </c>
      <c r="F149" s="262" t="s">
        <v>1409</v>
      </c>
      <c r="G149" s="259"/>
      <c r="H149" s="261" t="s">
        <v>1</v>
      </c>
      <c r="I149" s="263"/>
      <c r="J149" s="259"/>
      <c r="K149" s="259"/>
      <c r="L149" s="264"/>
      <c r="M149" s="265"/>
      <c r="N149" s="266"/>
      <c r="O149" s="266"/>
      <c r="P149" s="266"/>
      <c r="Q149" s="266"/>
      <c r="R149" s="266"/>
      <c r="S149" s="266"/>
      <c r="T149" s="26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8" t="s">
        <v>177</v>
      </c>
      <c r="AU149" s="268" t="s">
        <v>92</v>
      </c>
      <c r="AV149" s="13" t="s">
        <v>84</v>
      </c>
      <c r="AW149" s="13" t="s">
        <v>32</v>
      </c>
      <c r="AX149" s="13" t="s">
        <v>76</v>
      </c>
      <c r="AY149" s="268" t="s">
        <v>168</v>
      </c>
    </row>
    <row r="150" spans="1:51" s="14" customFormat="1" ht="12">
      <c r="A150" s="14"/>
      <c r="B150" s="269"/>
      <c r="C150" s="270"/>
      <c r="D150" s="260" t="s">
        <v>177</v>
      </c>
      <c r="E150" s="271" t="s">
        <v>1</v>
      </c>
      <c r="F150" s="272" t="s">
        <v>1410</v>
      </c>
      <c r="G150" s="270"/>
      <c r="H150" s="273">
        <v>408</v>
      </c>
      <c r="I150" s="274"/>
      <c r="J150" s="270"/>
      <c r="K150" s="270"/>
      <c r="L150" s="275"/>
      <c r="M150" s="276"/>
      <c r="N150" s="277"/>
      <c r="O150" s="277"/>
      <c r="P150" s="277"/>
      <c r="Q150" s="277"/>
      <c r="R150" s="277"/>
      <c r="S150" s="277"/>
      <c r="T150" s="278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9" t="s">
        <v>177</v>
      </c>
      <c r="AU150" s="279" t="s">
        <v>92</v>
      </c>
      <c r="AV150" s="14" t="s">
        <v>92</v>
      </c>
      <c r="AW150" s="14" t="s">
        <v>32</v>
      </c>
      <c r="AX150" s="14" t="s">
        <v>76</v>
      </c>
      <c r="AY150" s="279" t="s">
        <v>168</v>
      </c>
    </row>
    <row r="151" spans="1:51" s="14" customFormat="1" ht="12">
      <c r="A151" s="14"/>
      <c r="B151" s="269"/>
      <c r="C151" s="270"/>
      <c r="D151" s="260" t="s">
        <v>177</v>
      </c>
      <c r="E151" s="271" t="s">
        <v>1</v>
      </c>
      <c r="F151" s="272" t="s">
        <v>1411</v>
      </c>
      <c r="G151" s="270"/>
      <c r="H151" s="273">
        <v>6</v>
      </c>
      <c r="I151" s="274"/>
      <c r="J151" s="270"/>
      <c r="K151" s="270"/>
      <c r="L151" s="275"/>
      <c r="M151" s="276"/>
      <c r="N151" s="277"/>
      <c r="O151" s="277"/>
      <c r="P151" s="277"/>
      <c r="Q151" s="277"/>
      <c r="R151" s="277"/>
      <c r="S151" s="277"/>
      <c r="T151" s="278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9" t="s">
        <v>177</v>
      </c>
      <c r="AU151" s="279" t="s">
        <v>92</v>
      </c>
      <c r="AV151" s="14" t="s">
        <v>92</v>
      </c>
      <c r="AW151" s="14" t="s">
        <v>32</v>
      </c>
      <c r="AX151" s="14" t="s">
        <v>76</v>
      </c>
      <c r="AY151" s="279" t="s">
        <v>168</v>
      </c>
    </row>
    <row r="152" spans="1:51" s="15" customFormat="1" ht="12">
      <c r="A152" s="15"/>
      <c r="B152" s="280"/>
      <c r="C152" s="281"/>
      <c r="D152" s="260" t="s">
        <v>177</v>
      </c>
      <c r="E152" s="282" t="s">
        <v>1</v>
      </c>
      <c r="F152" s="283" t="s">
        <v>210</v>
      </c>
      <c r="G152" s="281"/>
      <c r="H152" s="284">
        <v>414</v>
      </c>
      <c r="I152" s="285"/>
      <c r="J152" s="281"/>
      <c r="K152" s="281"/>
      <c r="L152" s="286"/>
      <c r="M152" s="287"/>
      <c r="N152" s="288"/>
      <c r="O152" s="288"/>
      <c r="P152" s="288"/>
      <c r="Q152" s="288"/>
      <c r="R152" s="288"/>
      <c r="S152" s="288"/>
      <c r="T152" s="289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90" t="s">
        <v>177</v>
      </c>
      <c r="AU152" s="290" t="s">
        <v>92</v>
      </c>
      <c r="AV152" s="15" t="s">
        <v>175</v>
      </c>
      <c r="AW152" s="15" t="s">
        <v>32</v>
      </c>
      <c r="AX152" s="15" t="s">
        <v>84</v>
      </c>
      <c r="AY152" s="290" t="s">
        <v>168</v>
      </c>
    </row>
    <row r="153" spans="1:65" s="2" customFormat="1" ht="21.75" customHeight="1">
      <c r="A153" s="39"/>
      <c r="B153" s="40"/>
      <c r="C153" s="245" t="s">
        <v>175</v>
      </c>
      <c r="D153" s="245" t="s">
        <v>170</v>
      </c>
      <c r="E153" s="246" t="s">
        <v>1412</v>
      </c>
      <c r="F153" s="247" t="s">
        <v>1413</v>
      </c>
      <c r="G153" s="248" t="s">
        <v>234</v>
      </c>
      <c r="H153" s="249">
        <v>56</v>
      </c>
      <c r="I153" s="250"/>
      <c r="J153" s="251">
        <f>ROUND(I153*H153,2)</f>
        <v>0</v>
      </c>
      <c r="K153" s="247" t="s">
        <v>174</v>
      </c>
      <c r="L153" s="45"/>
      <c r="M153" s="252" t="s">
        <v>1</v>
      </c>
      <c r="N153" s="253" t="s">
        <v>42</v>
      </c>
      <c r="O153" s="92"/>
      <c r="P153" s="254">
        <f>O153*H153</f>
        <v>0</v>
      </c>
      <c r="Q153" s="254">
        <v>0</v>
      </c>
      <c r="R153" s="254">
        <f>Q153*H153</f>
        <v>0</v>
      </c>
      <c r="S153" s="254">
        <v>0.009</v>
      </c>
      <c r="T153" s="255">
        <f>S153*H153</f>
        <v>0.504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6" t="s">
        <v>175</v>
      </c>
      <c r="AT153" s="256" t="s">
        <v>170</v>
      </c>
      <c r="AU153" s="256" t="s">
        <v>92</v>
      </c>
      <c r="AY153" s="18" t="s">
        <v>168</v>
      </c>
      <c r="BE153" s="257">
        <f>IF(N153="základní",J153,0)</f>
        <v>0</v>
      </c>
      <c r="BF153" s="257">
        <f>IF(N153="snížená",J153,0)</f>
        <v>0</v>
      </c>
      <c r="BG153" s="257">
        <f>IF(N153="zákl. přenesená",J153,0)</f>
        <v>0</v>
      </c>
      <c r="BH153" s="257">
        <f>IF(N153="sníž. přenesená",J153,0)</f>
        <v>0</v>
      </c>
      <c r="BI153" s="257">
        <f>IF(N153="nulová",J153,0)</f>
        <v>0</v>
      </c>
      <c r="BJ153" s="18" t="s">
        <v>92</v>
      </c>
      <c r="BK153" s="257">
        <f>ROUND(I153*H153,2)</f>
        <v>0</v>
      </c>
      <c r="BL153" s="18" t="s">
        <v>175</v>
      </c>
      <c r="BM153" s="256" t="s">
        <v>1414</v>
      </c>
    </row>
    <row r="154" spans="1:51" s="13" customFormat="1" ht="12">
      <c r="A154" s="13"/>
      <c r="B154" s="258"/>
      <c r="C154" s="259"/>
      <c r="D154" s="260" t="s">
        <v>177</v>
      </c>
      <c r="E154" s="261" t="s">
        <v>1</v>
      </c>
      <c r="F154" s="262" t="s">
        <v>1409</v>
      </c>
      <c r="G154" s="259"/>
      <c r="H154" s="261" t="s">
        <v>1</v>
      </c>
      <c r="I154" s="263"/>
      <c r="J154" s="259"/>
      <c r="K154" s="259"/>
      <c r="L154" s="264"/>
      <c r="M154" s="265"/>
      <c r="N154" s="266"/>
      <c r="O154" s="266"/>
      <c r="P154" s="266"/>
      <c r="Q154" s="266"/>
      <c r="R154" s="266"/>
      <c r="S154" s="266"/>
      <c r="T154" s="26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8" t="s">
        <v>177</v>
      </c>
      <c r="AU154" s="268" t="s">
        <v>92</v>
      </c>
      <c r="AV154" s="13" t="s">
        <v>84</v>
      </c>
      <c r="AW154" s="13" t="s">
        <v>32</v>
      </c>
      <c r="AX154" s="13" t="s">
        <v>76</v>
      </c>
      <c r="AY154" s="268" t="s">
        <v>168</v>
      </c>
    </row>
    <row r="155" spans="1:51" s="14" customFormat="1" ht="12">
      <c r="A155" s="14"/>
      <c r="B155" s="269"/>
      <c r="C155" s="270"/>
      <c r="D155" s="260" t="s">
        <v>177</v>
      </c>
      <c r="E155" s="271" t="s">
        <v>1</v>
      </c>
      <c r="F155" s="272" t="s">
        <v>1415</v>
      </c>
      <c r="G155" s="270"/>
      <c r="H155" s="273">
        <v>56</v>
      </c>
      <c r="I155" s="274"/>
      <c r="J155" s="270"/>
      <c r="K155" s="270"/>
      <c r="L155" s="275"/>
      <c r="M155" s="276"/>
      <c r="N155" s="277"/>
      <c r="O155" s="277"/>
      <c r="P155" s="277"/>
      <c r="Q155" s="277"/>
      <c r="R155" s="277"/>
      <c r="S155" s="277"/>
      <c r="T155" s="278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9" t="s">
        <v>177</v>
      </c>
      <c r="AU155" s="279" t="s">
        <v>92</v>
      </c>
      <c r="AV155" s="14" t="s">
        <v>92</v>
      </c>
      <c r="AW155" s="14" t="s">
        <v>32</v>
      </c>
      <c r="AX155" s="14" t="s">
        <v>84</v>
      </c>
      <c r="AY155" s="279" t="s">
        <v>168</v>
      </c>
    </row>
    <row r="156" spans="1:65" s="2" customFormat="1" ht="21.75" customHeight="1">
      <c r="A156" s="39"/>
      <c r="B156" s="40"/>
      <c r="C156" s="245" t="s">
        <v>194</v>
      </c>
      <c r="D156" s="245" t="s">
        <v>170</v>
      </c>
      <c r="E156" s="246" t="s">
        <v>1416</v>
      </c>
      <c r="F156" s="247" t="s">
        <v>1417</v>
      </c>
      <c r="G156" s="248" t="s">
        <v>234</v>
      </c>
      <c r="H156" s="249">
        <v>26</v>
      </c>
      <c r="I156" s="250"/>
      <c r="J156" s="251">
        <f>ROUND(I156*H156,2)</f>
        <v>0</v>
      </c>
      <c r="K156" s="247" t="s">
        <v>174</v>
      </c>
      <c r="L156" s="45"/>
      <c r="M156" s="252" t="s">
        <v>1</v>
      </c>
      <c r="N156" s="253" t="s">
        <v>42</v>
      </c>
      <c r="O156" s="92"/>
      <c r="P156" s="254">
        <f>O156*H156</f>
        <v>0</v>
      </c>
      <c r="Q156" s="254">
        <v>0</v>
      </c>
      <c r="R156" s="254">
        <f>Q156*H156</f>
        <v>0</v>
      </c>
      <c r="S156" s="254">
        <v>0.018</v>
      </c>
      <c r="T156" s="255">
        <f>S156*H156</f>
        <v>0.46799999999999997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6" t="s">
        <v>175</v>
      </c>
      <c r="AT156" s="256" t="s">
        <v>170</v>
      </c>
      <c r="AU156" s="256" t="s">
        <v>92</v>
      </c>
      <c r="AY156" s="18" t="s">
        <v>168</v>
      </c>
      <c r="BE156" s="257">
        <f>IF(N156="základní",J156,0)</f>
        <v>0</v>
      </c>
      <c r="BF156" s="257">
        <f>IF(N156="snížená",J156,0)</f>
        <v>0</v>
      </c>
      <c r="BG156" s="257">
        <f>IF(N156="zákl. přenesená",J156,0)</f>
        <v>0</v>
      </c>
      <c r="BH156" s="257">
        <f>IF(N156="sníž. přenesená",J156,0)</f>
        <v>0</v>
      </c>
      <c r="BI156" s="257">
        <f>IF(N156="nulová",J156,0)</f>
        <v>0</v>
      </c>
      <c r="BJ156" s="18" t="s">
        <v>92</v>
      </c>
      <c r="BK156" s="257">
        <f>ROUND(I156*H156,2)</f>
        <v>0</v>
      </c>
      <c r="BL156" s="18" t="s">
        <v>175</v>
      </c>
      <c r="BM156" s="256" t="s">
        <v>1418</v>
      </c>
    </row>
    <row r="157" spans="1:51" s="13" customFormat="1" ht="12">
      <c r="A157" s="13"/>
      <c r="B157" s="258"/>
      <c r="C157" s="259"/>
      <c r="D157" s="260" t="s">
        <v>177</v>
      </c>
      <c r="E157" s="261" t="s">
        <v>1</v>
      </c>
      <c r="F157" s="262" t="s">
        <v>1409</v>
      </c>
      <c r="G157" s="259"/>
      <c r="H157" s="261" t="s">
        <v>1</v>
      </c>
      <c r="I157" s="263"/>
      <c r="J157" s="259"/>
      <c r="K157" s="259"/>
      <c r="L157" s="264"/>
      <c r="M157" s="265"/>
      <c r="N157" s="266"/>
      <c r="O157" s="266"/>
      <c r="P157" s="266"/>
      <c r="Q157" s="266"/>
      <c r="R157" s="266"/>
      <c r="S157" s="266"/>
      <c r="T157" s="26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8" t="s">
        <v>177</v>
      </c>
      <c r="AU157" s="268" t="s">
        <v>92</v>
      </c>
      <c r="AV157" s="13" t="s">
        <v>84</v>
      </c>
      <c r="AW157" s="13" t="s">
        <v>32</v>
      </c>
      <c r="AX157" s="13" t="s">
        <v>76</v>
      </c>
      <c r="AY157" s="268" t="s">
        <v>168</v>
      </c>
    </row>
    <row r="158" spans="1:51" s="14" customFormat="1" ht="12">
      <c r="A158" s="14"/>
      <c r="B158" s="269"/>
      <c r="C158" s="270"/>
      <c r="D158" s="260" t="s">
        <v>177</v>
      </c>
      <c r="E158" s="271" t="s">
        <v>1</v>
      </c>
      <c r="F158" s="272" t="s">
        <v>1419</v>
      </c>
      <c r="G158" s="270"/>
      <c r="H158" s="273">
        <v>26</v>
      </c>
      <c r="I158" s="274"/>
      <c r="J158" s="270"/>
      <c r="K158" s="270"/>
      <c r="L158" s="275"/>
      <c r="M158" s="276"/>
      <c r="N158" s="277"/>
      <c r="O158" s="277"/>
      <c r="P158" s="277"/>
      <c r="Q158" s="277"/>
      <c r="R158" s="277"/>
      <c r="S158" s="277"/>
      <c r="T158" s="278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9" t="s">
        <v>177</v>
      </c>
      <c r="AU158" s="279" t="s">
        <v>92</v>
      </c>
      <c r="AV158" s="14" t="s">
        <v>92</v>
      </c>
      <c r="AW158" s="14" t="s">
        <v>32</v>
      </c>
      <c r="AX158" s="14" t="s">
        <v>84</v>
      </c>
      <c r="AY158" s="279" t="s">
        <v>168</v>
      </c>
    </row>
    <row r="159" spans="1:65" s="2" customFormat="1" ht="21.75" customHeight="1">
      <c r="A159" s="39"/>
      <c r="B159" s="40"/>
      <c r="C159" s="245" t="s">
        <v>198</v>
      </c>
      <c r="D159" s="245" t="s">
        <v>170</v>
      </c>
      <c r="E159" s="246" t="s">
        <v>1420</v>
      </c>
      <c r="F159" s="247" t="s">
        <v>1421</v>
      </c>
      <c r="G159" s="248" t="s">
        <v>234</v>
      </c>
      <c r="H159" s="249">
        <v>76</v>
      </c>
      <c r="I159" s="250"/>
      <c r="J159" s="251">
        <f>ROUND(I159*H159,2)</f>
        <v>0</v>
      </c>
      <c r="K159" s="247" t="s">
        <v>174</v>
      </c>
      <c r="L159" s="45"/>
      <c r="M159" s="252" t="s">
        <v>1</v>
      </c>
      <c r="N159" s="253" t="s">
        <v>42</v>
      </c>
      <c r="O159" s="92"/>
      <c r="P159" s="254">
        <f>O159*H159</f>
        <v>0</v>
      </c>
      <c r="Q159" s="254">
        <v>0</v>
      </c>
      <c r="R159" s="254">
        <f>Q159*H159</f>
        <v>0</v>
      </c>
      <c r="S159" s="254">
        <v>0.04</v>
      </c>
      <c r="T159" s="255">
        <f>S159*H159</f>
        <v>3.04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6" t="s">
        <v>175</v>
      </c>
      <c r="AT159" s="256" t="s">
        <v>170</v>
      </c>
      <c r="AU159" s="256" t="s">
        <v>92</v>
      </c>
      <c r="AY159" s="18" t="s">
        <v>168</v>
      </c>
      <c r="BE159" s="257">
        <f>IF(N159="základní",J159,0)</f>
        <v>0</v>
      </c>
      <c r="BF159" s="257">
        <f>IF(N159="snížená",J159,0)</f>
        <v>0</v>
      </c>
      <c r="BG159" s="257">
        <f>IF(N159="zákl. přenesená",J159,0)</f>
        <v>0</v>
      </c>
      <c r="BH159" s="257">
        <f>IF(N159="sníž. přenesená",J159,0)</f>
        <v>0</v>
      </c>
      <c r="BI159" s="257">
        <f>IF(N159="nulová",J159,0)</f>
        <v>0</v>
      </c>
      <c r="BJ159" s="18" t="s">
        <v>92</v>
      </c>
      <c r="BK159" s="257">
        <f>ROUND(I159*H159,2)</f>
        <v>0</v>
      </c>
      <c r="BL159" s="18" t="s">
        <v>175</v>
      </c>
      <c r="BM159" s="256" t="s">
        <v>1422</v>
      </c>
    </row>
    <row r="160" spans="1:51" s="13" customFormat="1" ht="12">
      <c r="A160" s="13"/>
      <c r="B160" s="258"/>
      <c r="C160" s="259"/>
      <c r="D160" s="260" t="s">
        <v>177</v>
      </c>
      <c r="E160" s="261" t="s">
        <v>1</v>
      </c>
      <c r="F160" s="262" t="s">
        <v>1409</v>
      </c>
      <c r="G160" s="259"/>
      <c r="H160" s="261" t="s">
        <v>1</v>
      </c>
      <c r="I160" s="263"/>
      <c r="J160" s="259"/>
      <c r="K160" s="259"/>
      <c r="L160" s="264"/>
      <c r="M160" s="265"/>
      <c r="N160" s="266"/>
      <c r="O160" s="266"/>
      <c r="P160" s="266"/>
      <c r="Q160" s="266"/>
      <c r="R160" s="266"/>
      <c r="S160" s="266"/>
      <c r="T160" s="26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8" t="s">
        <v>177</v>
      </c>
      <c r="AU160" s="268" t="s">
        <v>92</v>
      </c>
      <c r="AV160" s="13" t="s">
        <v>84</v>
      </c>
      <c r="AW160" s="13" t="s">
        <v>32</v>
      </c>
      <c r="AX160" s="13" t="s">
        <v>76</v>
      </c>
      <c r="AY160" s="268" t="s">
        <v>168</v>
      </c>
    </row>
    <row r="161" spans="1:51" s="14" customFormat="1" ht="12">
      <c r="A161" s="14"/>
      <c r="B161" s="269"/>
      <c r="C161" s="270"/>
      <c r="D161" s="260" t="s">
        <v>177</v>
      </c>
      <c r="E161" s="271" t="s">
        <v>1</v>
      </c>
      <c r="F161" s="272" t="s">
        <v>1423</v>
      </c>
      <c r="G161" s="270"/>
      <c r="H161" s="273">
        <v>76</v>
      </c>
      <c r="I161" s="274"/>
      <c r="J161" s="270"/>
      <c r="K161" s="270"/>
      <c r="L161" s="275"/>
      <c r="M161" s="276"/>
      <c r="N161" s="277"/>
      <c r="O161" s="277"/>
      <c r="P161" s="277"/>
      <c r="Q161" s="277"/>
      <c r="R161" s="277"/>
      <c r="S161" s="277"/>
      <c r="T161" s="278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9" t="s">
        <v>177</v>
      </c>
      <c r="AU161" s="279" t="s">
        <v>92</v>
      </c>
      <c r="AV161" s="14" t="s">
        <v>92</v>
      </c>
      <c r="AW161" s="14" t="s">
        <v>32</v>
      </c>
      <c r="AX161" s="14" t="s">
        <v>84</v>
      </c>
      <c r="AY161" s="279" t="s">
        <v>168</v>
      </c>
    </row>
    <row r="162" spans="1:65" s="2" customFormat="1" ht="21.75" customHeight="1">
      <c r="A162" s="39"/>
      <c r="B162" s="40"/>
      <c r="C162" s="245" t="s">
        <v>204</v>
      </c>
      <c r="D162" s="245" t="s">
        <v>170</v>
      </c>
      <c r="E162" s="246" t="s">
        <v>1424</v>
      </c>
      <c r="F162" s="247" t="s">
        <v>1425</v>
      </c>
      <c r="G162" s="248" t="s">
        <v>234</v>
      </c>
      <c r="H162" s="249">
        <v>1.5</v>
      </c>
      <c r="I162" s="250"/>
      <c r="J162" s="251">
        <f>ROUND(I162*H162,2)</f>
        <v>0</v>
      </c>
      <c r="K162" s="247" t="s">
        <v>174</v>
      </c>
      <c r="L162" s="45"/>
      <c r="M162" s="252" t="s">
        <v>1</v>
      </c>
      <c r="N162" s="253" t="s">
        <v>42</v>
      </c>
      <c r="O162" s="92"/>
      <c r="P162" s="254">
        <f>O162*H162</f>
        <v>0</v>
      </c>
      <c r="Q162" s="254">
        <v>0.00096</v>
      </c>
      <c r="R162" s="254">
        <f>Q162*H162</f>
        <v>0.00144</v>
      </c>
      <c r="S162" s="254">
        <v>0.031</v>
      </c>
      <c r="T162" s="255">
        <f>S162*H162</f>
        <v>0.0465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6" t="s">
        <v>175</v>
      </c>
      <c r="AT162" s="256" t="s">
        <v>170</v>
      </c>
      <c r="AU162" s="256" t="s">
        <v>92</v>
      </c>
      <c r="AY162" s="18" t="s">
        <v>168</v>
      </c>
      <c r="BE162" s="257">
        <f>IF(N162="základní",J162,0)</f>
        <v>0</v>
      </c>
      <c r="BF162" s="257">
        <f>IF(N162="snížená",J162,0)</f>
        <v>0</v>
      </c>
      <c r="BG162" s="257">
        <f>IF(N162="zákl. přenesená",J162,0)</f>
        <v>0</v>
      </c>
      <c r="BH162" s="257">
        <f>IF(N162="sníž. přenesená",J162,0)</f>
        <v>0</v>
      </c>
      <c r="BI162" s="257">
        <f>IF(N162="nulová",J162,0)</f>
        <v>0</v>
      </c>
      <c r="BJ162" s="18" t="s">
        <v>92</v>
      </c>
      <c r="BK162" s="257">
        <f>ROUND(I162*H162,2)</f>
        <v>0</v>
      </c>
      <c r="BL162" s="18" t="s">
        <v>175</v>
      </c>
      <c r="BM162" s="256" t="s">
        <v>1426</v>
      </c>
    </row>
    <row r="163" spans="1:51" s="14" customFormat="1" ht="12">
      <c r="A163" s="14"/>
      <c r="B163" s="269"/>
      <c r="C163" s="270"/>
      <c r="D163" s="260" t="s">
        <v>177</v>
      </c>
      <c r="E163" s="271" t="s">
        <v>1</v>
      </c>
      <c r="F163" s="272" t="s">
        <v>1427</v>
      </c>
      <c r="G163" s="270"/>
      <c r="H163" s="273">
        <v>1.5</v>
      </c>
      <c r="I163" s="274"/>
      <c r="J163" s="270"/>
      <c r="K163" s="270"/>
      <c r="L163" s="275"/>
      <c r="M163" s="276"/>
      <c r="N163" s="277"/>
      <c r="O163" s="277"/>
      <c r="P163" s="277"/>
      <c r="Q163" s="277"/>
      <c r="R163" s="277"/>
      <c r="S163" s="277"/>
      <c r="T163" s="278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9" t="s">
        <v>177</v>
      </c>
      <c r="AU163" s="279" t="s">
        <v>92</v>
      </c>
      <c r="AV163" s="14" t="s">
        <v>92</v>
      </c>
      <c r="AW163" s="14" t="s">
        <v>32</v>
      </c>
      <c r="AX163" s="14" t="s">
        <v>84</v>
      </c>
      <c r="AY163" s="279" t="s">
        <v>168</v>
      </c>
    </row>
    <row r="164" spans="1:65" s="2" customFormat="1" ht="21.75" customHeight="1">
      <c r="A164" s="39"/>
      <c r="B164" s="40"/>
      <c r="C164" s="245" t="s">
        <v>211</v>
      </c>
      <c r="D164" s="245" t="s">
        <v>170</v>
      </c>
      <c r="E164" s="246" t="s">
        <v>1428</v>
      </c>
      <c r="F164" s="247" t="s">
        <v>1429</v>
      </c>
      <c r="G164" s="248" t="s">
        <v>234</v>
      </c>
      <c r="H164" s="249">
        <v>6</v>
      </c>
      <c r="I164" s="250"/>
      <c r="J164" s="251">
        <f>ROUND(I164*H164,2)</f>
        <v>0</v>
      </c>
      <c r="K164" s="247" t="s">
        <v>174</v>
      </c>
      <c r="L164" s="45"/>
      <c r="M164" s="252" t="s">
        <v>1</v>
      </c>
      <c r="N164" s="253" t="s">
        <v>42</v>
      </c>
      <c r="O164" s="92"/>
      <c r="P164" s="254">
        <f>O164*H164</f>
        <v>0</v>
      </c>
      <c r="Q164" s="254">
        <v>0.00122</v>
      </c>
      <c r="R164" s="254">
        <f>Q164*H164</f>
        <v>0.00732</v>
      </c>
      <c r="S164" s="254">
        <v>0.07</v>
      </c>
      <c r="T164" s="255">
        <f>S164*H164</f>
        <v>0.42000000000000004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6" t="s">
        <v>175</v>
      </c>
      <c r="AT164" s="256" t="s">
        <v>170</v>
      </c>
      <c r="AU164" s="256" t="s">
        <v>92</v>
      </c>
      <c r="AY164" s="18" t="s">
        <v>168</v>
      </c>
      <c r="BE164" s="257">
        <f>IF(N164="základní",J164,0)</f>
        <v>0</v>
      </c>
      <c r="BF164" s="257">
        <f>IF(N164="snížená",J164,0)</f>
        <v>0</v>
      </c>
      <c r="BG164" s="257">
        <f>IF(N164="zákl. přenesená",J164,0)</f>
        <v>0</v>
      </c>
      <c r="BH164" s="257">
        <f>IF(N164="sníž. přenesená",J164,0)</f>
        <v>0</v>
      </c>
      <c r="BI164" s="257">
        <f>IF(N164="nulová",J164,0)</f>
        <v>0</v>
      </c>
      <c r="BJ164" s="18" t="s">
        <v>92</v>
      </c>
      <c r="BK164" s="257">
        <f>ROUND(I164*H164,2)</f>
        <v>0</v>
      </c>
      <c r="BL164" s="18" t="s">
        <v>175</v>
      </c>
      <c r="BM164" s="256" t="s">
        <v>1430</v>
      </c>
    </row>
    <row r="165" spans="1:51" s="14" customFormat="1" ht="12">
      <c r="A165" s="14"/>
      <c r="B165" s="269"/>
      <c r="C165" s="270"/>
      <c r="D165" s="260" t="s">
        <v>177</v>
      </c>
      <c r="E165" s="271" t="s">
        <v>1</v>
      </c>
      <c r="F165" s="272" t="s">
        <v>1431</v>
      </c>
      <c r="G165" s="270"/>
      <c r="H165" s="273">
        <v>6</v>
      </c>
      <c r="I165" s="274"/>
      <c r="J165" s="270"/>
      <c r="K165" s="270"/>
      <c r="L165" s="275"/>
      <c r="M165" s="276"/>
      <c r="N165" s="277"/>
      <c r="O165" s="277"/>
      <c r="P165" s="277"/>
      <c r="Q165" s="277"/>
      <c r="R165" s="277"/>
      <c r="S165" s="277"/>
      <c r="T165" s="278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9" t="s">
        <v>177</v>
      </c>
      <c r="AU165" s="279" t="s">
        <v>92</v>
      </c>
      <c r="AV165" s="14" t="s">
        <v>92</v>
      </c>
      <c r="AW165" s="14" t="s">
        <v>32</v>
      </c>
      <c r="AX165" s="14" t="s">
        <v>84</v>
      </c>
      <c r="AY165" s="279" t="s">
        <v>168</v>
      </c>
    </row>
    <row r="166" spans="1:63" s="12" customFormat="1" ht="22.8" customHeight="1">
      <c r="A166" s="12"/>
      <c r="B166" s="229"/>
      <c r="C166" s="230"/>
      <c r="D166" s="231" t="s">
        <v>75</v>
      </c>
      <c r="E166" s="243" t="s">
        <v>527</v>
      </c>
      <c r="F166" s="243" t="s">
        <v>528</v>
      </c>
      <c r="G166" s="230"/>
      <c r="H166" s="230"/>
      <c r="I166" s="233"/>
      <c r="J166" s="244">
        <f>BK166</f>
        <v>0</v>
      </c>
      <c r="K166" s="230"/>
      <c r="L166" s="235"/>
      <c r="M166" s="236"/>
      <c r="N166" s="237"/>
      <c r="O166" s="237"/>
      <c r="P166" s="238">
        <f>SUM(P167:P171)</f>
        <v>0</v>
      </c>
      <c r="Q166" s="237"/>
      <c r="R166" s="238">
        <f>SUM(R167:R171)</f>
        <v>0</v>
      </c>
      <c r="S166" s="237"/>
      <c r="T166" s="239">
        <f>SUM(T167:T171)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40" t="s">
        <v>84</v>
      </c>
      <c r="AT166" s="241" t="s">
        <v>75</v>
      </c>
      <c r="AU166" s="241" t="s">
        <v>84</v>
      </c>
      <c r="AY166" s="240" t="s">
        <v>168</v>
      </c>
      <c r="BK166" s="242">
        <f>SUM(BK167:BK171)</f>
        <v>0</v>
      </c>
    </row>
    <row r="167" spans="1:65" s="2" customFormat="1" ht="21.75" customHeight="1">
      <c r="A167" s="39"/>
      <c r="B167" s="40"/>
      <c r="C167" s="245" t="s">
        <v>217</v>
      </c>
      <c r="D167" s="245" t="s">
        <v>170</v>
      </c>
      <c r="E167" s="246" t="s">
        <v>1009</v>
      </c>
      <c r="F167" s="247" t="s">
        <v>1010</v>
      </c>
      <c r="G167" s="248" t="s">
        <v>201</v>
      </c>
      <c r="H167" s="249">
        <v>14.33</v>
      </c>
      <c r="I167" s="250"/>
      <c r="J167" s="251">
        <f>ROUND(I167*H167,2)</f>
        <v>0</v>
      </c>
      <c r="K167" s="247" t="s">
        <v>174</v>
      </c>
      <c r="L167" s="45"/>
      <c r="M167" s="252" t="s">
        <v>1</v>
      </c>
      <c r="N167" s="253" t="s">
        <v>42</v>
      </c>
      <c r="O167" s="92"/>
      <c r="P167" s="254">
        <f>O167*H167</f>
        <v>0</v>
      </c>
      <c r="Q167" s="254">
        <v>0</v>
      </c>
      <c r="R167" s="254">
        <f>Q167*H167</f>
        <v>0</v>
      </c>
      <c r="S167" s="254">
        <v>0</v>
      </c>
      <c r="T167" s="25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6" t="s">
        <v>175</v>
      </c>
      <c r="AT167" s="256" t="s">
        <v>170</v>
      </c>
      <c r="AU167" s="256" t="s">
        <v>92</v>
      </c>
      <c r="AY167" s="18" t="s">
        <v>168</v>
      </c>
      <c r="BE167" s="257">
        <f>IF(N167="základní",J167,0)</f>
        <v>0</v>
      </c>
      <c r="BF167" s="257">
        <f>IF(N167="snížená",J167,0)</f>
        <v>0</v>
      </c>
      <c r="BG167" s="257">
        <f>IF(N167="zákl. přenesená",J167,0)</f>
        <v>0</v>
      </c>
      <c r="BH167" s="257">
        <f>IF(N167="sníž. přenesená",J167,0)</f>
        <v>0</v>
      </c>
      <c r="BI167" s="257">
        <f>IF(N167="nulová",J167,0)</f>
        <v>0</v>
      </c>
      <c r="BJ167" s="18" t="s">
        <v>92</v>
      </c>
      <c r="BK167" s="257">
        <f>ROUND(I167*H167,2)</f>
        <v>0</v>
      </c>
      <c r="BL167" s="18" t="s">
        <v>175</v>
      </c>
      <c r="BM167" s="256" t="s">
        <v>1432</v>
      </c>
    </row>
    <row r="168" spans="1:65" s="2" customFormat="1" ht="21.75" customHeight="1">
      <c r="A168" s="39"/>
      <c r="B168" s="40"/>
      <c r="C168" s="245" t="s">
        <v>222</v>
      </c>
      <c r="D168" s="245" t="s">
        <v>170</v>
      </c>
      <c r="E168" s="246" t="s">
        <v>530</v>
      </c>
      <c r="F168" s="247" t="s">
        <v>531</v>
      </c>
      <c r="G168" s="248" t="s">
        <v>201</v>
      </c>
      <c r="H168" s="249">
        <v>14.33</v>
      </c>
      <c r="I168" s="250"/>
      <c r="J168" s="251">
        <f>ROUND(I168*H168,2)</f>
        <v>0</v>
      </c>
      <c r="K168" s="247" t="s">
        <v>174</v>
      </c>
      <c r="L168" s="45"/>
      <c r="M168" s="252" t="s">
        <v>1</v>
      </c>
      <c r="N168" s="253" t="s">
        <v>42</v>
      </c>
      <c r="O168" s="92"/>
      <c r="P168" s="254">
        <f>O168*H168</f>
        <v>0</v>
      </c>
      <c r="Q168" s="254">
        <v>0</v>
      </c>
      <c r="R168" s="254">
        <f>Q168*H168</f>
        <v>0</v>
      </c>
      <c r="S168" s="254">
        <v>0</v>
      </c>
      <c r="T168" s="25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56" t="s">
        <v>175</v>
      </c>
      <c r="AT168" s="256" t="s">
        <v>170</v>
      </c>
      <c r="AU168" s="256" t="s">
        <v>92</v>
      </c>
      <c r="AY168" s="18" t="s">
        <v>168</v>
      </c>
      <c r="BE168" s="257">
        <f>IF(N168="základní",J168,0)</f>
        <v>0</v>
      </c>
      <c r="BF168" s="257">
        <f>IF(N168="snížená",J168,0)</f>
        <v>0</v>
      </c>
      <c r="BG168" s="257">
        <f>IF(N168="zákl. přenesená",J168,0)</f>
        <v>0</v>
      </c>
      <c r="BH168" s="257">
        <f>IF(N168="sníž. přenesená",J168,0)</f>
        <v>0</v>
      </c>
      <c r="BI168" s="257">
        <f>IF(N168="nulová",J168,0)</f>
        <v>0</v>
      </c>
      <c r="BJ168" s="18" t="s">
        <v>92</v>
      </c>
      <c r="BK168" s="257">
        <f>ROUND(I168*H168,2)</f>
        <v>0</v>
      </c>
      <c r="BL168" s="18" t="s">
        <v>175</v>
      </c>
      <c r="BM168" s="256" t="s">
        <v>1433</v>
      </c>
    </row>
    <row r="169" spans="1:65" s="2" customFormat="1" ht="21.75" customHeight="1">
      <c r="A169" s="39"/>
      <c r="B169" s="40"/>
      <c r="C169" s="245" t="s">
        <v>227</v>
      </c>
      <c r="D169" s="245" t="s">
        <v>170</v>
      </c>
      <c r="E169" s="246" t="s">
        <v>534</v>
      </c>
      <c r="F169" s="247" t="s">
        <v>535</v>
      </c>
      <c r="G169" s="248" t="s">
        <v>201</v>
      </c>
      <c r="H169" s="249">
        <v>200.62</v>
      </c>
      <c r="I169" s="250"/>
      <c r="J169" s="251">
        <f>ROUND(I169*H169,2)</f>
        <v>0</v>
      </c>
      <c r="K169" s="247" t="s">
        <v>174</v>
      </c>
      <c r="L169" s="45"/>
      <c r="M169" s="252" t="s">
        <v>1</v>
      </c>
      <c r="N169" s="253" t="s">
        <v>42</v>
      </c>
      <c r="O169" s="92"/>
      <c r="P169" s="254">
        <f>O169*H169</f>
        <v>0</v>
      </c>
      <c r="Q169" s="254">
        <v>0</v>
      </c>
      <c r="R169" s="254">
        <f>Q169*H169</f>
        <v>0</v>
      </c>
      <c r="S169" s="254">
        <v>0</v>
      </c>
      <c r="T169" s="25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6" t="s">
        <v>175</v>
      </c>
      <c r="AT169" s="256" t="s">
        <v>170</v>
      </c>
      <c r="AU169" s="256" t="s">
        <v>92</v>
      </c>
      <c r="AY169" s="18" t="s">
        <v>168</v>
      </c>
      <c r="BE169" s="257">
        <f>IF(N169="základní",J169,0)</f>
        <v>0</v>
      </c>
      <c r="BF169" s="257">
        <f>IF(N169="snížená",J169,0)</f>
        <v>0</v>
      </c>
      <c r="BG169" s="257">
        <f>IF(N169="zákl. přenesená",J169,0)</f>
        <v>0</v>
      </c>
      <c r="BH169" s="257">
        <f>IF(N169="sníž. přenesená",J169,0)</f>
        <v>0</v>
      </c>
      <c r="BI169" s="257">
        <f>IF(N169="nulová",J169,0)</f>
        <v>0</v>
      </c>
      <c r="BJ169" s="18" t="s">
        <v>92</v>
      </c>
      <c r="BK169" s="257">
        <f>ROUND(I169*H169,2)</f>
        <v>0</v>
      </c>
      <c r="BL169" s="18" t="s">
        <v>175</v>
      </c>
      <c r="BM169" s="256" t="s">
        <v>1434</v>
      </c>
    </row>
    <row r="170" spans="1:51" s="14" customFormat="1" ht="12">
      <c r="A170" s="14"/>
      <c r="B170" s="269"/>
      <c r="C170" s="270"/>
      <c r="D170" s="260" t="s">
        <v>177</v>
      </c>
      <c r="E170" s="270"/>
      <c r="F170" s="272" t="s">
        <v>1435</v>
      </c>
      <c r="G170" s="270"/>
      <c r="H170" s="273">
        <v>200.62</v>
      </c>
      <c r="I170" s="274"/>
      <c r="J170" s="270"/>
      <c r="K170" s="270"/>
      <c r="L170" s="275"/>
      <c r="M170" s="276"/>
      <c r="N170" s="277"/>
      <c r="O170" s="277"/>
      <c r="P170" s="277"/>
      <c r="Q170" s="277"/>
      <c r="R170" s="277"/>
      <c r="S170" s="277"/>
      <c r="T170" s="278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9" t="s">
        <v>177</v>
      </c>
      <c r="AU170" s="279" t="s">
        <v>92</v>
      </c>
      <c r="AV170" s="14" t="s">
        <v>92</v>
      </c>
      <c r="AW170" s="14" t="s">
        <v>4</v>
      </c>
      <c r="AX170" s="14" t="s">
        <v>84</v>
      </c>
      <c r="AY170" s="279" t="s">
        <v>168</v>
      </c>
    </row>
    <row r="171" spans="1:65" s="2" customFormat="1" ht="21.75" customHeight="1">
      <c r="A171" s="39"/>
      <c r="B171" s="40"/>
      <c r="C171" s="245" t="s">
        <v>231</v>
      </c>
      <c r="D171" s="245" t="s">
        <v>170</v>
      </c>
      <c r="E171" s="246" t="s">
        <v>539</v>
      </c>
      <c r="F171" s="247" t="s">
        <v>540</v>
      </c>
      <c r="G171" s="248" t="s">
        <v>201</v>
      </c>
      <c r="H171" s="249">
        <v>14.33</v>
      </c>
      <c r="I171" s="250"/>
      <c r="J171" s="251">
        <f>ROUND(I171*H171,2)</f>
        <v>0</v>
      </c>
      <c r="K171" s="247" t="s">
        <v>174</v>
      </c>
      <c r="L171" s="45"/>
      <c r="M171" s="252" t="s">
        <v>1</v>
      </c>
      <c r="N171" s="253" t="s">
        <v>42</v>
      </c>
      <c r="O171" s="92"/>
      <c r="P171" s="254">
        <f>O171*H171</f>
        <v>0</v>
      </c>
      <c r="Q171" s="254">
        <v>0</v>
      </c>
      <c r="R171" s="254">
        <f>Q171*H171</f>
        <v>0</v>
      </c>
      <c r="S171" s="254">
        <v>0</v>
      </c>
      <c r="T171" s="25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6" t="s">
        <v>175</v>
      </c>
      <c r="AT171" s="256" t="s">
        <v>170</v>
      </c>
      <c r="AU171" s="256" t="s">
        <v>92</v>
      </c>
      <c r="AY171" s="18" t="s">
        <v>168</v>
      </c>
      <c r="BE171" s="257">
        <f>IF(N171="základní",J171,0)</f>
        <v>0</v>
      </c>
      <c r="BF171" s="257">
        <f>IF(N171="snížená",J171,0)</f>
        <v>0</v>
      </c>
      <c r="BG171" s="257">
        <f>IF(N171="zákl. přenesená",J171,0)</f>
        <v>0</v>
      </c>
      <c r="BH171" s="257">
        <f>IF(N171="sníž. přenesená",J171,0)</f>
        <v>0</v>
      </c>
      <c r="BI171" s="257">
        <f>IF(N171="nulová",J171,0)</f>
        <v>0</v>
      </c>
      <c r="BJ171" s="18" t="s">
        <v>92</v>
      </c>
      <c r="BK171" s="257">
        <f>ROUND(I171*H171,2)</f>
        <v>0</v>
      </c>
      <c r="BL171" s="18" t="s">
        <v>175</v>
      </c>
      <c r="BM171" s="256" t="s">
        <v>1436</v>
      </c>
    </row>
    <row r="172" spans="1:63" s="12" customFormat="1" ht="22.8" customHeight="1">
      <c r="A172" s="12"/>
      <c r="B172" s="229"/>
      <c r="C172" s="230"/>
      <c r="D172" s="231" t="s">
        <v>75</v>
      </c>
      <c r="E172" s="243" t="s">
        <v>542</v>
      </c>
      <c r="F172" s="243" t="s">
        <v>543</v>
      </c>
      <c r="G172" s="230"/>
      <c r="H172" s="230"/>
      <c r="I172" s="233"/>
      <c r="J172" s="244">
        <f>BK172</f>
        <v>0</v>
      </c>
      <c r="K172" s="230"/>
      <c r="L172" s="235"/>
      <c r="M172" s="236"/>
      <c r="N172" s="237"/>
      <c r="O172" s="237"/>
      <c r="P172" s="238">
        <f>P173</f>
        <v>0</v>
      </c>
      <c r="Q172" s="237"/>
      <c r="R172" s="238">
        <f>R173</f>
        <v>0</v>
      </c>
      <c r="S172" s="237"/>
      <c r="T172" s="239">
        <f>T173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40" t="s">
        <v>84</v>
      </c>
      <c r="AT172" s="241" t="s">
        <v>75</v>
      </c>
      <c r="AU172" s="241" t="s">
        <v>84</v>
      </c>
      <c r="AY172" s="240" t="s">
        <v>168</v>
      </c>
      <c r="BK172" s="242">
        <f>BK173</f>
        <v>0</v>
      </c>
    </row>
    <row r="173" spans="1:65" s="2" customFormat="1" ht="16.5" customHeight="1">
      <c r="A173" s="39"/>
      <c r="B173" s="40"/>
      <c r="C173" s="245" t="s">
        <v>238</v>
      </c>
      <c r="D173" s="245" t="s">
        <v>170</v>
      </c>
      <c r="E173" s="246" t="s">
        <v>545</v>
      </c>
      <c r="F173" s="247" t="s">
        <v>546</v>
      </c>
      <c r="G173" s="248" t="s">
        <v>201</v>
      </c>
      <c r="H173" s="249">
        <v>1.677</v>
      </c>
      <c r="I173" s="250"/>
      <c r="J173" s="251">
        <f>ROUND(I173*H173,2)</f>
        <v>0</v>
      </c>
      <c r="K173" s="247" t="s">
        <v>174</v>
      </c>
      <c r="L173" s="45"/>
      <c r="M173" s="252" t="s">
        <v>1</v>
      </c>
      <c r="N173" s="253" t="s">
        <v>42</v>
      </c>
      <c r="O173" s="92"/>
      <c r="P173" s="254">
        <f>O173*H173</f>
        <v>0</v>
      </c>
      <c r="Q173" s="254">
        <v>0</v>
      </c>
      <c r="R173" s="254">
        <f>Q173*H173</f>
        <v>0</v>
      </c>
      <c r="S173" s="254">
        <v>0</v>
      </c>
      <c r="T173" s="25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56" t="s">
        <v>175</v>
      </c>
      <c r="AT173" s="256" t="s">
        <v>170</v>
      </c>
      <c r="AU173" s="256" t="s">
        <v>92</v>
      </c>
      <c r="AY173" s="18" t="s">
        <v>168</v>
      </c>
      <c r="BE173" s="257">
        <f>IF(N173="základní",J173,0)</f>
        <v>0</v>
      </c>
      <c r="BF173" s="257">
        <f>IF(N173="snížená",J173,0)</f>
        <v>0</v>
      </c>
      <c r="BG173" s="257">
        <f>IF(N173="zákl. přenesená",J173,0)</f>
        <v>0</v>
      </c>
      <c r="BH173" s="257">
        <f>IF(N173="sníž. přenesená",J173,0)</f>
        <v>0</v>
      </c>
      <c r="BI173" s="257">
        <f>IF(N173="nulová",J173,0)</f>
        <v>0</v>
      </c>
      <c r="BJ173" s="18" t="s">
        <v>92</v>
      </c>
      <c r="BK173" s="257">
        <f>ROUND(I173*H173,2)</f>
        <v>0</v>
      </c>
      <c r="BL173" s="18" t="s">
        <v>175</v>
      </c>
      <c r="BM173" s="256" t="s">
        <v>1437</v>
      </c>
    </row>
    <row r="174" spans="1:63" s="12" customFormat="1" ht="25.9" customHeight="1">
      <c r="A174" s="12"/>
      <c r="B174" s="229"/>
      <c r="C174" s="230"/>
      <c r="D174" s="231" t="s">
        <v>75</v>
      </c>
      <c r="E174" s="232" t="s">
        <v>548</v>
      </c>
      <c r="F174" s="232" t="s">
        <v>549</v>
      </c>
      <c r="G174" s="230"/>
      <c r="H174" s="230"/>
      <c r="I174" s="233"/>
      <c r="J174" s="234">
        <f>BK174</f>
        <v>0</v>
      </c>
      <c r="K174" s="230"/>
      <c r="L174" s="235"/>
      <c r="M174" s="236"/>
      <c r="N174" s="237"/>
      <c r="O174" s="237"/>
      <c r="P174" s="238">
        <f>P175+P193+P233+P237+P260</f>
        <v>0</v>
      </c>
      <c r="Q174" s="237"/>
      <c r="R174" s="238">
        <f>R175+R193+R233+R237+R260</f>
        <v>2.6179599999999996</v>
      </c>
      <c r="S174" s="237"/>
      <c r="T174" s="239">
        <f>T175+T193+T233+T237+T260</f>
        <v>7.367759999999999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40" t="s">
        <v>92</v>
      </c>
      <c r="AT174" s="241" t="s">
        <v>75</v>
      </c>
      <c r="AU174" s="241" t="s">
        <v>76</v>
      </c>
      <c r="AY174" s="240" t="s">
        <v>168</v>
      </c>
      <c r="BK174" s="242">
        <f>BK175+BK193+BK233+BK237+BK260</f>
        <v>0</v>
      </c>
    </row>
    <row r="175" spans="1:63" s="12" customFormat="1" ht="22.8" customHeight="1">
      <c r="A175" s="12"/>
      <c r="B175" s="229"/>
      <c r="C175" s="230"/>
      <c r="D175" s="231" t="s">
        <v>75</v>
      </c>
      <c r="E175" s="243" t="s">
        <v>1438</v>
      </c>
      <c r="F175" s="243" t="s">
        <v>1439</v>
      </c>
      <c r="G175" s="230"/>
      <c r="H175" s="230"/>
      <c r="I175" s="233"/>
      <c r="J175" s="244">
        <f>BK175</f>
        <v>0</v>
      </c>
      <c r="K175" s="230"/>
      <c r="L175" s="235"/>
      <c r="M175" s="236"/>
      <c r="N175" s="237"/>
      <c r="O175" s="237"/>
      <c r="P175" s="238">
        <f>SUM(P176:P192)</f>
        <v>0</v>
      </c>
      <c r="Q175" s="237"/>
      <c r="R175" s="238">
        <f>SUM(R176:R192)</f>
        <v>0.14292</v>
      </c>
      <c r="S175" s="237"/>
      <c r="T175" s="239">
        <f>SUM(T176:T192)</f>
        <v>2.77512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40" t="s">
        <v>92</v>
      </c>
      <c r="AT175" s="241" t="s">
        <v>75</v>
      </c>
      <c r="AU175" s="241" t="s">
        <v>84</v>
      </c>
      <c r="AY175" s="240" t="s">
        <v>168</v>
      </c>
      <c r="BK175" s="242">
        <f>SUM(BK176:BK192)</f>
        <v>0</v>
      </c>
    </row>
    <row r="176" spans="1:65" s="2" customFormat="1" ht="16.5" customHeight="1">
      <c r="A176" s="39"/>
      <c r="B176" s="40"/>
      <c r="C176" s="245" t="s">
        <v>243</v>
      </c>
      <c r="D176" s="245" t="s">
        <v>170</v>
      </c>
      <c r="E176" s="246" t="s">
        <v>1440</v>
      </c>
      <c r="F176" s="247" t="s">
        <v>1441</v>
      </c>
      <c r="G176" s="248" t="s">
        <v>234</v>
      </c>
      <c r="H176" s="249">
        <v>186</v>
      </c>
      <c r="I176" s="250"/>
      <c r="J176" s="251">
        <f>ROUND(I176*H176,2)</f>
        <v>0</v>
      </c>
      <c r="K176" s="247" t="s">
        <v>174</v>
      </c>
      <c r="L176" s="45"/>
      <c r="M176" s="252" t="s">
        <v>1</v>
      </c>
      <c r="N176" s="253" t="s">
        <v>42</v>
      </c>
      <c r="O176" s="92"/>
      <c r="P176" s="254">
        <f>O176*H176</f>
        <v>0</v>
      </c>
      <c r="Q176" s="254">
        <v>0</v>
      </c>
      <c r="R176" s="254">
        <f>Q176*H176</f>
        <v>0</v>
      </c>
      <c r="S176" s="254">
        <v>0.01492</v>
      </c>
      <c r="T176" s="255">
        <f>S176*H176</f>
        <v>2.77512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6" t="s">
        <v>266</v>
      </c>
      <c r="AT176" s="256" t="s">
        <v>170</v>
      </c>
      <c r="AU176" s="256" t="s">
        <v>92</v>
      </c>
      <c r="AY176" s="18" t="s">
        <v>168</v>
      </c>
      <c r="BE176" s="257">
        <f>IF(N176="základní",J176,0)</f>
        <v>0</v>
      </c>
      <c r="BF176" s="257">
        <f>IF(N176="snížená",J176,0)</f>
        <v>0</v>
      </c>
      <c r="BG176" s="257">
        <f>IF(N176="zákl. přenesená",J176,0)</f>
        <v>0</v>
      </c>
      <c r="BH176" s="257">
        <f>IF(N176="sníž. přenesená",J176,0)</f>
        <v>0</v>
      </c>
      <c r="BI176" s="257">
        <f>IF(N176="nulová",J176,0)</f>
        <v>0</v>
      </c>
      <c r="BJ176" s="18" t="s">
        <v>92</v>
      </c>
      <c r="BK176" s="257">
        <f>ROUND(I176*H176,2)</f>
        <v>0</v>
      </c>
      <c r="BL176" s="18" t="s">
        <v>266</v>
      </c>
      <c r="BM176" s="256" t="s">
        <v>1442</v>
      </c>
    </row>
    <row r="177" spans="1:65" s="2" customFormat="1" ht="16.5" customHeight="1">
      <c r="A177" s="39"/>
      <c r="B177" s="40"/>
      <c r="C177" s="245" t="s">
        <v>8</v>
      </c>
      <c r="D177" s="245" t="s">
        <v>170</v>
      </c>
      <c r="E177" s="246" t="s">
        <v>1443</v>
      </c>
      <c r="F177" s="247" t="s">
        <v>1444</v>
      </c>
      <c r="G177" s="248" t="s">
        <v>234</v>
      </c>
      <c r="H177" s="249">
        <v>22</v>
      </c>
      <c r="I177" s="250"/>
      <c r="J177" s="251">
        <f>ROUND(I177*H177,2)</f>
        <v>0</v>
      </c>
      <c r="K177" s="247" t="s">
        <v>174</v>
      </c>
      <c r="L177" s="45"/>
      <c r="M177" s="252" t="s">
        <v>1</v>
      </c>
      <c r="N177" s="253" t="s">
        <v>42</v>
      </c>
      <c r="O177" s="92"/>
      <c r="P177" s="254">
        <f>O177*H177</f>
        <v>0</v>
      </c>
      <c r="Q177" s="254">
        <v>0.00059</v>
      </c>
      <c r="R177" s="254">
        <f>Q177*H177</f>
        <v>0.01298</v>
      </c>
      <c r="S177" s="254">
        <v>0</v>
      </c>
      <c r="T177" s="255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56" t="s">
        <v>266</v>
      </c>
      <c r="AT177" s="256" t="s">
        <v>170</v>
      </c>
      <c r="AU177" s="256" t="s">
        <v>92</v>
      </c>
      <c r="AY177" s="18" t="s">
        <v>168</v>
      </c>
      <c r="BE177" s="257">
        <f>IF(N177="základní",J177,0)</f>
        <v>0</v>
      </c>
      <c r="BF177" s="257">
        <f>IF(N177="snížená",J177,0)</f>
        <v>0</v>
      </c>
      <c r="BG177" s="257">
        <f>IF(N177="zákl. přenesená",J177,0)</f>
        <v>0</v>
      </c>
      <c r="BH177" s="257">
        <f>IF(N177="sníž. přenesená",J177,0)</f>
        <v>0</v>
      </c>
      <c r="BI177" s="257">
        <f>IF(N177="nulová",J177,0)</f>
        <v>0</v>
      </c>
      <c r="BJ177" s="18" t="s">
        <v>92</v>
      </c>
      <c r="BK177" s="257">
        <f>ROUND(I177*H177,2)</f>
        <v>0</v>
      </c>
      <c r="BL177" s="18" t="s">
        <v>266</v>
      </c>
      <c r="BM177" s="256" t="s">
        <v>1445</v>
      </c>
    </row>
    <row r="178" spans="1:65" s="2" customFormat="1" ht="16.5" customHeight="1">
      <c r="A178" s="39"/>
      <c r="B178" s="40"/>
      <c r="C178" s="245" t="s">
        <v>266</v>
      </c>
      <c r="D178" s="245" t="s">
        <v>170</v>
      </c>
      <c r="E178" s="246" t="s">
        <v>1446</v>
      </c>
      <c r="F178" s="247" t="s">
        <v>1447</v>
      </c>
      <c r="G178" s="248" t="s">
        <v>234</v>
      </c>
      <c r="H178" s="249">
        <v>64</v>
      </c>
      <c r="I178" s="250"/>
      <c r="J178" s="251">
        <f>ROUND(I178*H178,2)</f>
        <v>0</v>
      </c>
      <c r="K178" s="247" t="s">
        <v>174</v>
      </c>
      <c r="L178" s="45"/>
      <c r="M178" s="252" t="s">
        <v>1</v>
      </c>
      <c r="N178" s="253" t="s">
        <v>42</v>
      </c>
      <c r="O178" s="92"/>
      <c r="P178" s="254">
        <f>O178*H178</f>
        <v>0</v>
      </c>
      <c r="Q178" s="254">
        <v>0.00121</v>
      </c>
      <c r="R178" s="254">
        <f>Q178*H178</f>
        <v>0.07744</v>
      </c>
      <c r="S178" s="254">
        <v>0</v>
      </c>
      <c r="T178" s="25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6" t="s">
        <v>266</v>
      </c>
      <c r="AT178" s="256" t="s">
        <v>170</v>
      </c>
      <c r="AU178" s="256" t="s">
        <v>92</v>
      </c>
      <c r="AY178" s="18" t="s">
        <v>168</v>
      </c>
      <c r="BE178" s="257">
        <f>IF(N178="základní",J178,0)</f>
        <v>0</v>
      </c>
      <c r="BF178" s="257">
        <f>IF(N178="snížená",J178,0)</f>
        <v>0</v>
      </c>
      <c r="BG178" s="257">
        <f>IF(N178="zákl. přenesená",J178,0)</f>
        <v>0</v>
      </c>
      <c r="BH178" s="257">
        <f>IF(N178="sníž. přenesená",J178,0)</f>
        <v>0</v>
      </c>
      <c r="BI178" s="257">
        <f>IF(N178="nulová",J178,0)</f>
        <v>0</v>
      </c>
      <c r="BJ178" s="18" t="s">
        <v>92</v>
      </c>
      <c r="BK178" s="257">
        <f>ROUND(I178*H178,2)</f>
        <v>0</v>
      </c>
      <c r="BL178" s="18" t="s">
        <v>266</v>
      </c>
      <c r="BM178" s="256" t="s">
        <v>1448</v>
      </c>
    </row>
    <row r="179" spans="1:65" s="2" customFormat="1" ht="16.5" customHeight="1">
      <c r="A179" s="39"/>
      <c r="B179" s="40"/>
      <c r="C179" s="245" t="s">
        <v>280</v>
      </c>
      <c r="D179" s="245" t="s">
        <v>170</v>
      </c>
      <c r="E179" s="246" t="s">
        <v>1449</v>
      </c>
      <c r="F179" s="247" t="s">
        <v>1450</v>
      </c>
      <c r="G179" s="248" t="s">
        <v>234</v>
      </c>
      <c r="H179" s="249">
        <v>28</v>
      </c>
      <c r="I179" s="250"/>
      <c r="J179" s="251">
        <f>ROUND(I179*H179,2)</f>
        <v>0</v>
      </c>
      <c r="K179" s="247" t="s">
        <v>174</v>
      </c>
      <c r="L179" s="45"/>
      <c r="M179" s="252" t="s">
        <v>1</v>
      </c>
      <c r="N179" s="253" t="s">
        <v>42</v>
      </c>
      <c r="O179" s="92"/>
      <c r="P179" s="254">
        <f>O179*H179</f>
        <v>0</v>
      </c>
      <c r="Q179" s="254">
        <v>0.00029</v>
      </c>
      <c r="R179" s="254">
        <f>Q179*H179</f>
        <v>0.00812</v>
      </c>
      <c r="S179" s="254">
        <v>0</v>
      </c>
      <c r="T179" s="25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56" t="s">
        <v>266</v>
      </c>
      <c r="AT179" s="256" t="s">
        <v>170</v>
      </c>
      <c r="AU179" s="256" t="s">
        <v>92</v>
      </c>
      <c r="AY179" s="18" t="s">
        <v>168</v>
      </c>
      <c r="BE179" s="257">
        <f>IF(N179="základní",J179,0)</f>
        <v>0</v>
      </c>
      <c r="BF179" s="257">
        <f>IF(N179="snížená",J179,0)</f>
        <v>0</v>
      </c>
      <c r="BG179" s="257">
        <f>IF(N179="zákl. přenesená",J179,0)</f>
        <v>0</v>
      </c>
      <c r="BH179" s="257">
        <f>IF(N179="sníž. přenesená",J179,0)</f>
        <v>0</v>
      </c>
      <c r="BI179" s="257">
        <f>IF(N179="nulová",J179,0)</f>
        <v>0</v>
      </c>
      <c r="BJ179" s="18" t="s">
        <v>92</v>
      </c>
      <c r="BK179" s="257">
        <f>ROUND(I179*H179,2)</f>
        <v>0</v>
      </c>
      <c r="BL179" s="18" t="s">
        <v>266</v>
      </c>
      <c r="BM179" s="256" t="s">
        <v>1451</v>
      </c>
    </row>
    <row r="180" spans="1:51" s="14" customFormat="1" ht="12">
      <c r="A180" s="14"/>
      <c r="B180" s="269"/>
      <c r="C180" s="270"/>
      <c r="D180" s="260" t="s">
        <v>177</v>
      </c>
      <c r="E180" s="271" t="s">
        <v>1</v>
      </c>
      <c r="F180" s="272" t="s">
        <v>1452</v>
      </c>
      <c r="G180" s="270"/>
      <c r="H180" s="273">
        <v>28</v>
      </c>
      <c r="I180" s="274"/>
      <c r="J180" s="270"/>
      <c r="K180" s="270"/>
      <c r="L180" s="275"/>
      <c r="M180" s="276"/>
      <c r="N180" s="277"/>
      <c r="O180" s="277"/>
      <c r="P180" s="277"/>
      <c r="Q180" s="277"/>
      <c r="R180" s="277"/>
      <c r="S180" s="277"/>
      <c r="T180" s="278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79" t="s">
        <v>177</v>
      </c>
      <c r="AU180" s="279" t="s">
        <v>92</v>
      </c>
      <c r="AV180" s="14" t="s">
        <v>92</v>
      </c>
      <c r="AW180" s="14" t="s">
        <v>32</v>
      </c>
      <c r="AX180" s="14" t="s">
        <v>84</v>
      </c>
      <c r="AY180" s="279" t="s">
        <v>168</v>
      </c>
    </row>
    <row r="181" spans="1:65" s="2" customFormat="1" ht="16.5" customHeight="1">
      <c r="A181" s="39"/>
      <c r="B181" s="40"/>
      <c r="C181" s="245" t="s">
        <v>288</v>
      </c>
      <c r="D181" s="245" t="s">
        <v>170</v>
      </c>
      <c r="E181" s="246" t="s">
        <v>1453</v>
      </c>
      <c r="F181" s="247" t="s">
        <v>1454</v>
      </c>
      <c r="G181" s="248" t="s">
        <v>234</v>
      </c>
      <c r="H181" s="249">
        <v>56</v>
      </c>
      <c r="I181" s="250"/>
      <c r="J181" s="251">
        <f>ROUND(I181*H181,2)</f>
        <v>0</v>
      </c>
      <c r="K181" s="247" t="s">
        <v>174</v>
      </c>
      <c r="L181" s="45"/>
      <c r="M181" s="252" t="s">
        <v>1</v>
      </c>
      <c r="N181" s="253" t="s">
        <v>42</v>
      </c>
      <c r="O181" s="92"/>
      <c r="P181" s="254">
        <f>O181*H181</f>
        <v>0</v>
      </c>
      <c r="Q181" s="254">
        <v>0.00035</v>
      </c>
      <c r="R181" s="254">
        <f>Q181*H181</f>
        <v>0.0196</v>
      </c>
      <c r="S181" s="254">
        <v>0</v>
      </c>
      <c r="T181" s="25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6" t="s">
        <v>266</v>
      </c>
      <c r="AT181" s="256" t="s">
        <v>170</v>
      </c>
      <c r="AU181" s="256" t="s">
        <v>92</v>
      </c>
      <c r="AY181" s="18" t="s">
        <v>168</v>
      </c>
      <c r="BE181" s="257">
        <f>IF(N181="základní",J181,0)</f>
        <v>0</v>
      </c>
      <c r="BF181" s="257">
        <f>IF(N181="snížená",J181,0)</f>
        <v>0</v>
      </c>
      <c r="BG181" s="257">
        <f>IF(N181="zákl. přenesená",J181,0)</f>
        <v>0</v>
      </c>
      <c r="BH181" s="257">
        <f>IF(N181="sníž. přenesená",J181,0)</f>
        <v>0</v>
      </c>
      <c r="BI181" s="257">
        <f>IF(N181="nulová",J181,0)</f>
        <v>0</v>
      </c>
      <c r="BJ181" s="18" t="s">
        <v>92</v>
      </c>
      <c r="BK181" s="257">
        <f>ROUND(I181*H181,2)</f>
        <v>0</v>
      </c>
      <c r="BL181" s="18" t="s">
        <v>266</v>
      </c>
      <c r="BM181" s="256" t="s">
        <v>1455</v>
      </c>
    </row>
    <row r="182" spans="1:65" s="2" customFormat="1" ht="16.5" customHeight="1">
      <c r="A182" s="39"/>
      <c r="B182" s="40"/>
      <c r="C182" s="245" t="s">
        <v>293</v>
      </c>
      <c r="D182" s="245" t="s">
        <v>170</v>
      </c>
      <c r="E182" s="246" t="s">
        <v>1456</v>
      </c>
      <c r="F182" s="247" t="s">
        <v>1457</v>
      </c>
      <c r="G182" s="248" t="s">
        <v>234</v>
      </c>
      <c r="H182" s="249">
        <v>4</v>
      </c>
      <c r="I182" s="250"/>
      <c r="J182" s="251">
        <f>ROUND(I182*H182,2)</f>
        <v>0</v>
      </c>
      <c r="K182" s="247" t="s">
        <v>174</v>
      </c>
      <c r="L182" s="45"/>
      <c r="M182" s="252" t="s">
        <v>1</v>
      </c>
      <c r="N182" s="253" t="s">
        <v>42</v>
      </c>
      <c r="O182" s="92"/>
      <c r="P182" s="254">
        <f>O182*H182</f>
        <v>0</v>
      </c>
      <c r="Q182" s="254">
        <v>0.00057</v>
      </c>
      <c r="R182" s="254">
        <f>Q182*H182</f>
        <v>0.00228</v>
      </c>
      <c r="S182" s="254">
        <v>0</v>
      </c>
      <c r="T182" s="25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6" t="s">
        <v>266</v>
      </c>
      <c r="AT182" s="256" t="s">
        <v>170</v>
      </c>
      <c r="AU182" s="256" t="s">
        <v>92</v>
      </c>
      <c r="AY182" s="18" t="s">
        <v>168</v>
      </c>
      <c r="BE182" s="257">
        <f>IF(N182="základní",J182,0)</f>
        <v>0</v>
      </c>
      <c r="BF182" s="257">
        <f>IF(N182="snížená",J182,0)</f>
        <v>0</v>
      </c>
      <c r="BG182" s="257">
        <f>IF(N182="zákl. přenesená",J182,0)</f>
        <v>0</v>
      </c>
      <c r="BH182" s="257">
        <f>IF(N182="sníž. přenesená",J182,0)</f>
        <v>0</v>
      </c>
      <c r="BI182" s="257">
        <f>IF(N182="nulová",J182,0)</f>
        <v>0</v>
      </c>
      <c r="BJ182" s="18" t="s">
        <v>92</v>
      </c>
      <c r="BK182" s="257">
        <f>ROUND(I182*H182,2)</f>
        <v>0</v>
      </c>
      <c r="BL182" s="18" t="s">
        <v>266</v>
      </c>
      <c r="BM182" s="256" t="s">
        <v>1458</v>
      </c>
    </row>
    <row r="183" spans="1:65" s="2" customFormat="1" ht="16.5" customHeight="1">
      <c r="A183" s="39"/>
      <c r="B183" s="40"/>
      <c r="C183" s="245" t="s">
        <v>318</v>
      </c>
      <c r="D183" s="245" t="s">
        <v>170</v>
      </c>
      <c r="E183" s="246" t="s">
        <v>1459</v>
      </c>
      <c r="F183" s="247" t="s">
        <v>1460</v>
      </c>
      <c r="G183" s="248" t="s">
        <v>234</v>
      </c>
      <c r="H183" s="249">
        <v>12</v>
      </c>
      <c r="I183" s="250"/>
      <c r="J183" s="251">
        <f>ROUND(I183*H183,2)</f>
        <v>0</v>
      </c>
      <c r="K183" s="247" t="s">
        <v>174</v>
      </c>
      <c r="L183" s="45"/>
      <c r="M183" s="252" t="s">
        <v>1</v>
      </c>
      <c r="N183" s="253" t="s">
        <v>42</v>
      </c>
      <c r="O183" s="92"/>
      <c r="P183" s="254">
        <f>O183*H183</f>
        <v>0</v>
      </c>
      <c r="Q183" s="254">
        <v>0.00114</v>
      </c>
      <c r="R183" s="254">
        <f>Q183*H183</f>
        <v>0.01368</v>
      </c>
      <c r="S183" s="254">
        <v>0</v>
      </c>
      <c r="T183" s="255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6" t="s">
        <v>266</v>
      </c>
      <c r="AT183" s="256" t="s">
        <v>170</v>
      </c>
      <c r="AU183" s="256" t="s">
        <v>92</v>
      </c>
      <c r="AY183" s="18" t="s">
        <v>168</v>
      </c>
      <c r="BE183" s="257">
        <f>IF(N183="základní",J183,0)</f>
        <v>0</v>
      </c>
      <c r="BF183" s="257">
        <f>IF(N183="snížená",J183,0)</f>
        <v>0</v>
      </c>
      <c r="BG183" s="257">
        <f>IF(N183="zákl. přenesená",J183,0)</f>
        <v>0</v>
      </c>
      <c r="BH183" s="257">
        <f>IF(N183="sníž. přenesená",J183,0)</f>
        <v>0</v>
      </c>
      <c r="BI183" s="257">
        <f>IF(N183="nulová",J183,0)</f>
        <v>0</v>
      </c>
      <c r="BJ183" s="18" t="s">
        <v>92</v>
      </c>
      <c r="BK183" s="257">
        <f>ROUND(I183*H183,2)</f>
        <v>0</v>
      </c>
      <c r="BL183" s="18" t="s">
        <v>266</v>
      </c>
      <c r="BM183" s="256" t="s">
        <v>1461</v>
      </c>
    </row>
    <row r="184" spans="1:65" s="2" customFormat="1" ht="16.5" customHeight="1">
      <c r="A184" s="39"/>
      <c r="B184" s="40"/>
      <c r="C184" s="245" t="s">
        <v>7</v>
      </c>
      <c r="D184" s="245" t="s">
        <v>170</v>
      </c>
      <c r="E184" s="246" t="s">
        <v>1462</v>
      </c>
      <c r="F184" s="247" t="s">
        <v>1463</v>
      </c>
      <c r="G184" s="248" t="s">
        <v>713</v>
      </c>
      <c r="H184" s="249">
        <v>13</v>
      </c>
      <c r="I184" s="250"/>
      <c r="J184" s="251">
        <f>ROUND(I184*H184,2)</f>
        <v>0</v>
      </c>
      <c r="K184" s="247" t="s">
        <v>174</v>
      </c>
      <c r="L184" s="45"/>
      <c r="M184" s="252" t="s">
        <v>1</v>
      </c>
      <c r="N184" s="253" t="s">
        <v>42</v>
      </c>
      <c r="O184" s="92"/>
      <c r="P184" s="254">
        <f>O184*H184</f>
        <v>0</v>
      </c>
      <c r="Q184" s="254">
        <v>0</v>
      </c>
      <c r="R184" s="254">
        <f>Q184*H184</f>
        <v>0</v>
      </c>
      <c r="S184" s="254">
        <v>0</v>
      </c>
      <c r="T184" s="255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6" t="s">
        <v>266</v>
      </c>
      <c r="AT184" s="256" t="s">
        <v>170</v>
      </c>
      <c r="AU184" s="256" t="s">
        <v>92</v>
      </c>
      <c r="AY184" s="18" t="s">
        <v>168</v>
      </c>
      <c r="BE184" s="257">
        <f>IF(N184="základní",J184,0)</f>
        <v>0</v>
      </c>
      <c r="BF184" s="257">
        <f>IF(N184="snížená",J184,0)</f>
        <v>0</v>
      </c>
      <c r="BG184" s="257">
        <f>IF(N184="zákl. přenesená",J184,0)</f>
        <v>0</v>
      </c>
      <c r="BH184" s="257">
        <f>IF(N184="sníž. přenesená",J184,0)</f>
        <v>0</v>
      </c>
      <c r="BI184" s="257">
        <f>IF(N184="nulová",J184,0)</f>
        <v>0</v>
      </c>
      <c r="BJ184" s="18" t="s">
        <v>92</v>
      </c>
      <c r="BK184" s="257">
        <f>ROUND(I184*H184,2)</f>
        <v>0</v>
      </c>
      <c r="BL184" s="18" t="s">
        <v>266</v>
      </c>
      <c r="BM184" s="256" t="s">
        <v>1464</v>
      </c>
    </row>
    <row r="185" spans="1:51" s="14" customFormat="1" ht="12">
      <c r="A185" s="14"/>
      <c r="B185" s="269"/>
      <c r="C185" s="270"/>
      <c r="D185" s="260" t="s">
        <v>177</v>
      </c>
      <c r="E185" s="271" t="s">
        <v>1</v>
      </c>
      <c r="F185" s="272" t="s">
        <v>1465</v>
      </c>
      <c r="G185" s="270"/>
      <c r="H185" s="273">
        <v>13</v>
      </c>
      <c r="I185" s="274"/>
      <c r="J185" s="270"/>
      <c r="K185" s="270"/>
      <c r="L185" s="275"/>
      <c r="M185" s="276"/>
      <c r="N185" s="277"/>
      <c r="O185" s="277"/>
      <c r="P185" s="277"/>
      <c r="Q185" s="277"/>
      <c r="R185" s="277"/>
      <c r="S185" s="277"/>
      <c r="T185" s="278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79" t="s">
        <v>177</v>
      </c>
      <c r="AU185" s="279" t="s">
        <v>92</v>
      </c>
      <c r="AV185" s="14" t="s">
        <v>92</v>
      </c>
      <c r="AW185" s="14" t="s">
        <v>32</v>
      </c>
      <c r="AX185" s="14" t="s">
        <v>84</v>
      </c>
      <c r="AY185" s="279" t="s">
        <v>168</v>
      </c>
    </row>
    <row r="186" spans="1:65" s="2" customFormat="1" ht="16.5" customHeight="1">
      <c r="A186" s="39"/>
      <c r="B186" s="40"/>
      <c r="C186" s="245" t="s">
        <v>325</v>
      </c>
      <c r="D186" s="245" t="s">
        <v>170</v>
      </c>
      <c r="E186" s="246" t="s">
        <v>1466</v>
      </c>
      <c r="F186" s="247" t="s">
        <v>1467</v>
      </c>
      <c r="G186" s="248" t="s">
        <v>713</v>
      </c>
      <c r="H186" s="249">
        <v>36</v>
      </c>
      <c r="I186" s="250"/>
      <c r="J186" s="251">
        <f>ROUND(I186*H186,2)</f>
        <v>0</v>
      </c>
      <c r="K186" s="247" t="s">
        <v>174</v>
      </c>
      <c r="L186" s="45"/>
      <c r="M186" s="252" t="s">
        <v>1</v>
      </c>
      <c r="N186" s="253" t="s">
        <v>42</v>
      </c>
      <c r="O186" s="92"/>
      <c r="P186" s="254">
        <f>O186*H186</f>
        <v>0</v>
      </c>
      <c r="Q186" s="254">
        <v>0</v>
      </c>
      <c r="R186" s="254">
        <f>Q186*H186</f>
        <v>0</v>
      </c>
      <c r="S186" s="254">
        <v>0</v>
      </c>
      <c r="T186" s="25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6" t="s">
        <v>266</v>
      </c>
      <c r="AT186" s="256" t="s">
        <v>170</v>
      </c>
      <c r="AU186" s="256" t="s">
        <v>92</v>
      </c>
      <c r="AY186" s="18" t="s">
        <v>168</v>
      </c>
      <c r="BE186" s="257">
        <f>IF(N186="základní",J186,0)</f>
        <v>0</v>
      </c>
      <c r="BF186" s="257">
        <f>IF(N186="snížená",J186,0)</f>
        <v>0</v>
      </c>
      <c r="BG186" s="257">
        <f>IF(N186="zákl. přenesená",J186,0)</f>
        <v>0</v>
      </c>
      <c r="BH186" s="257">
        <f>IF(N186="sníž. přenesená",J186,0)</f>
        <v>0</v>
      </c>
      <c r="BI186" s="257">
        <f>IF(N186="nulová",J186,0)</f>
        <v>0</v>
      </c>
      <c r="BJ186" s="18" t="s">
        <v>92</v>
      </c>
      <c r="BK186" s="257">
        <f>ROUND(I186*H186,2)</f>
        <v>0</v>
      </c>
      <c r="BL186" s="18" t="s">
        <v>266</v>
      </c>
      <c r="BM186" s="256" t="s">
        <v>1468</v>
      </c>
    </row>
    <row r="187" spans="1:65" s="2" customFormat="1" ht="16.5" customHeight="1">
      <c r="A187" s="39"/>
      <c r="B187" s="40"/>
      <c r="C187" s="245" t="s">
        <v>332</v>
      </c>
      <c r="D187" s="245" t="s">
        <v>170</v>
      </c>
      <c r="E187" s="246" t="s">
        <v>1469</v>
      </c>
      <c r="F187" s="247" t="s">
        <v>1470</v>
      </c>
      <c r="G187" s="248" t="s">
        <v>713</v>
      </c>
      <c r="H187" s="249">
        <v>12</v>
      </c>
      <c r="I187" s="250"/>
      <c r="J187" s="251">
        <f>ROUND(I187*H187,2)</f>
        <v>0</v>
      </c>
      <c r="K187" s="247" t="s">
        <v>174</v>
      </c>
      <c r="L187" s="45"/>
      <c r="M187" s="252" t="s">
        <v>1</v>
      </c>
      <c r="N187" s="253" t="s">
        <v>42</v>
      </c>
      <c r="O187" s="92"/>
      <c r="P187" s="254">
        <f>O187*H187</f>
        <v>0</v>
      </c>
      <c r="Q187" s="254">
        <v>0</v>
      </c>
      <c r="R187" s="254">
        <f>Q187*H187</f>
        <v>0</v>
      </c>
      <c r="S187" s="254">
        <v>0</v>
      </c>
      <c r="T187" s="255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56" t="s">
        <v>266</v>
      </c>
      <c r="AT187" s="256" t="s">
        <v>170</v>
      </c>
      <c r="AU187" s="256" t="s">
        <v>92</v>
      </c>
      <c r="AY187" s="18" t="s">
        <v>168</v>
      </c>
      <c r="BE187" s="257">
        <f>IF(N187="základní",J187,0)</f>
        <v>0</v>
      </c>
      <c r="BF187" s="257">
        <f>IF(N187="snížená",J187,0)</f>
        <v>0</v>
      </c>
      <c r="BG187" s="257">
        <f>IF(N187="zákl. přenesená",J187,0)</f>
        <v>0</v>
      </c>
      <c r="BH187" s="257">
        <f>IF(N187="sníž. přenesená",J187,0)</f>
        <v>0</v>
      </c>
      <c r="BI187" s="257">
        <f>IF(N187="nulová",J187,0)</f>
        <v>0</v>
      </c>
      <c r="BJ187" s="18" t="s">
        <v>92</v>
      </c>
      <c r="BK187" s="257">
        <f>ROUND(I187*H187,2)</f>
        <v>0</v>
      </c>
      <c r="BL187" s="18" t="s">
        <v>266</v>
      </c>
      <c r="BM187" s="256" t="s">
        <v>1471</v>
      </c>
    </row>
    <row r="188" spans="1:65" s="2" customFormat="1" ht="21.75" customHeight="1">
      <c r="A188" s="39"/>
      <c r="B188" s="40"/>
      <c r="C188" s="245" t="s">
        <v>337</v>
      </c>
      <c r="D188" s="245" t="s">
        <v>170</v>
      </c>
      <c r="E188" s="246" t="s">
        <v>1472</v>
      </c>
      <c r="F188" s="247" t="s">
        <v>1473</v>
      </c>
      <c r="G188" s="248" t="s">
        <v>713</v>
      </c>
      <c r="H188" s="249">
        <v>13</v>
      </c>
      <c r="I188" s="250"/>
      <c r="J188" s="251">
        <f>ROUND(I188*H188,2)</f>
        <v>0</v>
      </c>
      <c r="K188" s="247" t="s">
        <v>174</v>
      </c>
      <c r="L188" s="45"/>
      <c r="M188" s="252" t="s">
        <v>1</v>
      </c>
      <c r="N188" s="253" t="s">
        <v>42</v>
      </c>
      <c r="O188" s="92"/>
      <c r="P188" s="254">
        <f>O188*H188</f>
        <v>0</v>
      </c>
      <c r="Q188" s="254">
        <v>0.0005</v>
      </c>
      <c r="R188" s="254">
        <f>Q188*H188</f>
        <v>0.006500000000000001</v>
      </c>
      <c r="S188" s="254">
        <v>0</v>
      </c>
      <c r="T188" s="255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56" t="s">
        <v>266</v>
      </c>
      <c r="AT188" s="256" t="s">
        <v>170</v>
      </c>
      <c r="AU188" s="256" t="s">
        <v>92</v>
      </c>
      <c r="AY188" s="18" t="s">
        <v>168</v>
      </c>
      <c r="BE188" s="257">
        <f>IF(N188="základní",J188,0)</f>
        <v>0</v>
      </c>
      <c r="BF188" s="257">
        <f>IF(N188="snížená",J188,0)</f>
        <v>0</v>
      </c>
      <c r="BG188" s="257">
        <f>IF(N188="zákl. přenesená",J188,0)</f>
        <v>0</v>
      </c>
      <c r="BH188" s="257">
        <f>IF(N188="sníž. přenesená",J188,0)</f>
        <v>0</v>
      </c>
      <c r="BI188" s="257">
        <f>IF(N188="nulová",J188,0)</f>
        <v>0</v>
      </c>
      <c r="BJ188" s="18" t="s">
        <v>92</v>
      </c>
      <c r="BK188" s="257">
        <f>ROUND(I188*H188,2)</f>
        <v>0</v>
      </c>
      <c r="BL188" s="18" t="s">
        <v>266</v>
      </c>
      <c r="BM188" s="256" t="s">
        <v>1474</v>
      </c>
    </row>
    <row r="189" spans="1:65" s="2" customFormat="1" ht="16.5" customHeight="1">
      <c r="A189" s="39"/>
      <c r="B189" s="40"/>
      <c r="C189" s="245" t="s">
        <v>343</v>
      </c>
      <c r="D189" s="245" t="s">
        <v>170</v>
      </c>
      <c r="E189" s="246" t="s">
        <v>1475</v>
      </c>
      <c r="F189" s="247" t="s">
        <v>1476</v>
      </c>
      <c r="G189" s="248" t="s">
        <v>713</v>
      </c>
      <c r="H189" s="249">
        <v>8</v>
      </c>
      <c r="I189" s="250"/>
      <c r="J189" s="251">
        <f>ROUND(I189*H189,2)</f>
        <v>0</v>
      </c>
      <c r="K189" s="247" t="s">
        <v>174</v>
      </c>
      <c r="L189" s="45"/>
      <c r="M189" s="252" t="s">
        <v>1</v>
      </c>
      <c r="N189" s="253" t="s">
        <v>42</v>
      </c>
      <c r="O189" s="92"/>
      <c r="P189" s="254">
        <f>O189*H189</f>
        <v>0</v>
      </c>
      <c r="Q189" s="254">
        <v>0.00029</v>
      </c>
      <c r="R189" s="254">
        <f>Q189*H189</f>
        <v>0.00232</v>
      </c>
      <c r="S189" s="254">
        <v>0</v>
      </c>
      <c r="T189" s="255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6" t="s">
        <v>266</v>
      </c>
      <c r="AT189" s="256" t="s">
        <v>170</v>
      </c>
      <c r="AU189" s="256" t="s">
        <v>92</v>
      </c>
      <c r="AY189" s="18" t="s">
        <v>168</v>
      </c>
      <c r="BE189" s="257">
        <f>IF(N189="základní",J189,0)</f>
        <v>0</v>
      </c>
      <c r="BF189" s="257">
        <f>IF(N189="snížená",J189,0)</f>
        <v>0</v>
      </c>
      <c r="BG189" s="257">
        <f>IF(N189="zákl. přenesená",J189,0)</f>
        <v>0</v>
      </c>
      <c r="BH189" s="257">
        <f>IF(N189="sníž. přenesená",J189,0)</f>
        <v>0</v>
      </c>
      <c r="BI189" s="257">
        <f>IF(N189="nulová",J189,0)</f>
        <v>0</v>
      </c>
      <c r="BJ189" s="18" t="s">
        <v>92</v>
      </c>
      <c r="BK189" s="257">
        <f>ROUND(I189*H189,2)</f>
        <v>0</v>
      </c>
      <c r="BL189" s="18" t="s">
        <v>266</v>
      </c>
      <c r="BM189" s="256" t="s">
        <v>1477</v>
      </c>
    </row>
    <row r="190" spans="1:65" s="2" customFormat="1" ht="16.5" customHeight="1">
      <c r="A190" s="39"/>
      <c r="B190" s="40"/>
      <c r="C190" s="245" t="s">
        <v>348</v>
      </c>
      <c r="D190" s="245" t="s">
        <v>170</v>
      </c>
      <c r="E190" s="246" t="s">
        <v>1478</v>
      </c>
      <c r="F190" s="247" t="s">
        <v>1479</v>
      </c>
      <c r="G190" s="248" t="s">
        <v>234</v>
      </c>
      <c r="H190" s="249">
        <v>186</v>
      </c>
      <c r="I190" s="250"/>
      <c r="J190" s="251">
        <f>ROUND(I190*H190,2)</f>
        <v>0</v>
      </c>
      <c r="K190" s="247" t="s">
        <v>174</v>
      </c>
      <c r="L190" s="45"/>
      <c r="M190" s="252" t="s">
        <v>1</v>
      </c>
      <c r="N190" s="253" t="s">
        <v>42</v>
      </c>
      <c r="O190" s="92"/>
      <c r="P190" s="254">
        <f>O190*H190</f>
        <v>0</v>
      </c>
      <c r="Q190" s="254">
        <v>0</v>
      </c>
      <c r="R190" s="254">
        <f>Q190*H190</f>
        <v>0</v>
      </c>
      <c r="S190" s="254">
        <v>0</v>
      </c>
      <c r="T190" s="255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56" t="s">
        <v>266</v>
      </c>
      <c r="AT190" s="256" t="s">
        <v>170</v>
      </c>
      <c r="AU190" s="256" t="s">
        <v>92</v>
      </c>
      <c r="AY190" s="18" t="s">
        <v>168</v>
      </c>
      <c r="BE190" s="257">
        <f>IF(N190="základní",J190,0)</f>
        <v>0</v>
      </c>
      <c r="BF190" s="257">
        <f>IF(N190="snížená",J190,0)</f>
        <v>0</v>
      </c>
      <c r="BG190" s="257">
        <f>IF(N190="zákl. přenesená",J190,0)</f>
        <v>0</v>
      </c>
      <c r="BH190" s="257">
        <f>IF(N190="sníž. přenesená",J190,0)</f>
        <v>0</v>
      </c>
      <c r="BI190" s="257">
        <f>IF(N190="nulová",J190,0)</f>
        <v>0</v>
      </c>
      <c r="BJ190" s="18" t="s">
        <v>92</v>
      </c>
      <c r="BK190" s="257">
        <f>ROUND(I190*H190,2)</f>
        <v>0</v>
      </c>
      <c r="BL190" s="18" t="s">
        <v>266</v>
      </c>
      <c r="BM190" s="256" t="s">
        <v>1480</v>
      </c>
    </row>
    <row r="191" spans="1:65" s="2" customFormat="1" ht="21.75" customHeight="1">
      <c r="A191" s="39"/>
      <c r="B191" s="40"/>
      <c r="C191" s="245" t="s">
        <v>369</v>
      </c>
      <c r="D191" s="245" t="s">
        <v>170</v>
      </c>
      <c r="E191" s="246" t="s">
        <v>1481</v>
      </c>
      <c r="F191" s="247" t="s">
        <v>1482</v>
      </c>
      <c r="G191" s="248" t="s">
        <v>201</v>
      </c>
      <c r="H191" s="249">
        <v>2.775</v>
      </c>
      <c r="I191" s="250"/>
      <c r="J191" s="251">
        <f>ROUND(I191*H191,2)</f>
        <v>0</v>
      </c>
      <c r="K191" s="247" t="s">
        <v>174</v>
      </c>
      <c r="L191" s="45"/>
      <c r="M191" s="252" t="s">
        <v>1</v>
      </c>
      <c r="N191" s="253" t="s">
        <v>42</v>
      </c>
      <c r="O191" s="92"/>
      <c r="P191" s="254">
        <f>O191*H191</f>
        <v>0</v>
      </c>
      <c r="Q191" s="254">
        <v>0</v>
      </c>
      <c r="R191" s="254">
        <f>Q191*H191</f>
        <v>0</v>
      </c>
      <c r="S191" s="254">
        <v>0</v>
      </c>
      <c r="T191" s="255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56" t="s">
        <v>266</v>
      </c>
      <c r="AT191" s="256" t="s">
        <v>170</v>
      </c>
      <c r="AU191" s="256" t="s">
        <v>92</v>
      </c>
      <c r="AY191" s="18" t="s">
        <v>168</v>
      </c>
      <c r="BE191" s="257">
        <f>IF(N191="základní",J191,0)</f>
        <v>0</v>
      </c>
      <c r="BF191" s="257">
        <f>IF(N191="snížená",J191,0)</f>
        <v>0</v>
      </c>
      <c r="BG191" s="257">
        <f>IF(N191="zákl. přenesená",J191,0)</f>
        <v>0</v>
      </c>
      <c r="BH191" s="257">
        <f>IF(N191="sníž. přenesená",J191,0)</f>
        <v>0</v>
      </c>
      <c r="BI191" s="257">
        <f>IF(N191="nulová",J191,0)</f>
        <v>0</v>
      </c>
      <c r="BJ191" s="18" t="s">
        <v>92</v>
      </c>
      <c r="BK191" s="257">
        <f>ROUND(I191*H191,2)</f>
        <v>0</v>
      </c>
      <c r="BL191" s="18" t="s">
        <v>266</v>
      </c>
      <c r="BM191" s="256" t="s">
        <v>1483</v>
      </c>
    </row>
    <row r="192" spans="1:65" s="2" customFormat="1" ht="21.75" customHeight="1">
      <c r="A192" s="39"/>
      <c r="B192" s="40"/>
      <c r="C192" s="245" t="s">
        <v>374</v>
      </c>
      <c r="D192" s="245" t="s">
        <v>170</v>
      </c>
      <c r="E192" s="246" t="s">
        <v>1484</v>
      </c>
      <c r="F192" s="247" t="s">
        <v>1485</v>
      </c>
      <c r="G192" s="248" t="s">
        <v>585</v>
      </c>
      <c r="H192" s="312"/>
      <c r="I192" s="250"/>
      <c r="J192" s="251">
        <f>ROUND(I192*H192,2)</f>
        <v>0</v>
      </c>
      <c r="K192" s="247" t="s">
        <v>174</v>
      </c>
      <c r="L192" s="45"/>
      <c r="M192" s="252" t="s">
        <v>1</v>
      </c>
      <c r="N192" s="253" t="s">
        <v>42</v>
      </c>
      <c r="O192" s="92"/>
      <c r="P192" s="254">
        <f>O192*H192</f>
        <v>0</v>
      </c>
      <c r="Q192" s="254">
        <v>0</v>
      </c>
      <c r="R192" s="254">
        <f>Q192*H192</f>
        <v>0</v>
      </c>
      <c r="S192" s="254">
        <v>0</v>
      </c>
      <c r="T192" s="255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56" t="s">
        <v>266</v>
      </c>
      <c r="AT192" s="256" t="s">
        <v>170</v>
      </c>
      <c r="AU192" s="256" t="s">
        <v>92</v>
      </c>
      <c r="AY192" s="18" t="s">
        <v>168</v>
      </c>
      <c r="BE192" s="257">
        <f>IF(N192="základní",J192,0)</f>
        <v>0</v>
      </c>
      <c r="BF192" s="257">
        <f>IF(N192="snížená",J192,0)</f>
        <v>0</v>
      </c>
      <c r="BG192" s="257">
        <f>IF(N192="zákl. přenesená",J192,0)</f>
        <v>0</v>
      </c>
      <c r="BH192" s="257">
        <f>IF(N192="sníž. přenesená",J192,0)</f>
        <v>0</v>
      </c>
      <c r="BI192" s="257">
        <f>IF(N192="nulová",J192,0)</f>
        <v>0</v>
      </c>
      <c r="BJ192" s="18" t="s">
        <v>92</v>
      </c>
      <c r="BK192" s="257">
        <f>ROUND(I192*H192,2)</f>
        <v>0</v>
      </c>
      <c r="BL192" s="18" t="s">
        <v>266</v>
      </c>
      <c r="BM192" s="256" t="s">
        <v>1486</v>
      </c>
    </row>
    <row r="193" spans="1:63" s="12" customFormat="1" ht="22.8" customHeight="1">
      <c r="A193" s="12"/>
      <c r="B193" s="229"/>
      <c r="C193" s="230"/>
      <c r="D193" s="231" t="s">
        <v>75</v>
      </c>
      <c r="E193" s="243" t="s">
        <v>1487</v>
      </c>
      <c r="F193" s="243" t="s">
        <v>1488</v>
      </c>
      <c r="G193" s="230"/>
      <c r="H193" s="230"/>
      <c r="I193" s="233"/>
      <c r="J193" s="244">
        <f>BK193</f>
        <v>0</v>
      </c>
      <c r="K193" s="230"/>
      <c r="L193" s="235"/>
      <c r="M193" s="236"/>
      <c r="N193" s="237"/>
      <c r="O193" s="237"/>
      <c r="P193" s="238">
        <f>SUM(P194:P232)</f>
        <v>0</v>
      </c>
      <c r="Q193" s="237"/>
      <c r="R193" s="238">
        <f>SUM(R194:R232)</f>
        <v>0.29262</v>
      </c>
      <c r="S193" s="237"/>
      <c r="T193" s="239">
        <f>SUM(T194:T232)</f>
        <v>1.00536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40" t="s">
        <v>92</v>
      </c>
      <c r="AT193" s="241" t="s">
        <v>75</v>
      </c>
      <c r="AU193" s="241" t="s">
        <v>84</v>
      </c>
      <c r="AY193" s="240" t="s">
        <v>168</v>
      </c>
      <c r="BK193" s="242">
        <f>SUM(BK194:BK232)</f>
        <v>0</v>
      </c>
    </row>
    <row r="194" spans="1:65" s="2" customFormat="1" ht="21.75" customHeight="1">
      <c r="A194" s="39"/>
      <c r="B194" s="40"/>
      <c r="C194" s="245" t="s">
        <v>379</v>
      </c>
      <c r="D194" s="245" t="s">
        <v>170</v>
      </c>
      <c r="E194" s="246" t="s">
        <v>1489</v>
      </c>
      <c r="F194" s="247" t="s">
        <v>1490</v>
      </c>
      <c r="G194" s="248" t="s">
        <v>234</v>
      </c>
      <c r="H194" s="249">
        <v>388</v>
      </c>
      <c r="I194" s="250"/>
      <c r="J194" s="251">
        <f>ROUND(I194*H194,2)</f>
        <v>0</v>
      </c>
      <c r="K194" s="247" t="s">
        <v>174</v>
      </c>
      <c r="L194" s="45"/>
      <c r="M194" s="252" t="s">
        <v>1</v>
      </c>
      <c r="N194" s="253" t="s">
        <v>42</v>
      </c>
      <c r="O194" s="92"/>
      <c r="P194" s="254">
        <f>O194*H194</f>
        <v>0</v>
      </c>
      <c r="Q194" s="254">
        <v>0</v>
      </c>
      <c r="R194" s="254">
        <f>Q194*H194</f>
        <v>0</v>
      </c>
      <c r="S194" s="254">
        <v>0.00213</v>
      </c>
      <c r="T194" s="255">
        <f>S194*H194</f>
        <v>0.82644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56" t="s">
        <v>266</v>
      </c>
      <c r="AT194" s="256" t="s">
        <v>170</v>
      </c>
      <c r="AU194" s="256" t="s">
        <v>92</v>
      </c>
      <c r="AY194" s="18" t="s">
        <v>168</v>
      </c>
      <c r="BE194" s="257">
        <f>IF(N194="základní",J194,0)</f>
        <v>0</v>
      </c>
      <c r="BF194" s="257">
        <f>IF(N194="snížená",J194,0)</f>
        <v>0</v>
      </c>
      <c r="BG194" s="257">
        <f>IF(N194="zákl. přenesená",J194,0)</f>
        <v>0</v>
      </c>
      <c r="BH194" s="257">
        <f>IF(N194="sníž. přenesená",J194,0)</f>
        <v>0</v>
      </c>
      <c r="BI194" s="257">
        <f>IF(N194="nulová",J194,0)</f>
        <v>0</v>
      </c>
      <c r="BJ194" s="18" t="s">
        <v>92</v>
      </c>
      <c r="BK194" s="257">
        <f>ROUND(I194*H194,2)</f>
        <v>0</v>
      </c>
      <c r="BL194" s="18" t="s">
        <v>266</v>
      </c>
      <c r="BM194" s="256" t="s">
        <v>1491</v>
      </c>
    </row>
    <row r="195" spans="1:65" s="2" customFormat="1" ht="21.75" customHeight="1">
      <c r="A195" s="39"/>
      <c r="B195" s="40"/>
      <c r="C195" s="245" t="s">
        <v>384</v>
      </c>
      <c r="D195" s="245" t="s">
        <v>170</v>
      </c>
      <c r="E195" s="246" t="s">
        <v>1492</v>
      </c>
      <c r="F195" s="247" t="s">
        <v>1493</v>
      </c>
      <c r="G195" s="248" t="s">
        <v>234</v>
      </c>
      <c r="H195" s="249">
        <v>36</v>
      </c>
      <c r="I195" s="250"/>
      <c r="J195" s="251">
        <f>ROUND(I195*H195,2)</f>
        <v>0</v>
      </c>
      <c r="K195" s="247" t="s">
        <v>174</v>
      </c>
      <c r="L195" s="45"/>
      <c r="M195" s="252" t="s">
        <v>1</v>
      </c>
      <c r="N195" s="253" t="s">
        <v>42</v>
      </c>
      <c r="O195" s="92"/>
      <c r="P195" s="254">
        <f>O195*H195</f>
        <v>0</v>
      </c>
      <c r="Q195" s="254">
        <v>0</v>
      </c>
      <c r="R195" s="254">
        <f>Q195*H195</f>
        <v>0</v>
      </c>
      <c r="S195" s="254">
        <v>0.00497</v>
      </c>
      <c r="T195" s="255">
        <f>S195*H195</f>
        <v>0.17892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56" t="s">
        <v>266</v>
      </c>
      <c r="AT195" s="256" t="s">
        <v>170</v>
      </c>
      <c r="AU195" s="256" t="s">
        <v>92</v>
      </c>
      <c r="AY195" s="18" t="s">
        <v>168</v>
      </c>
      <c r="BE195" s="257">
        <f>IF(N195="základní",J195,0)</f>
        <v>0</v>
      </c>
      <c r="BF195" s="257">
        <f>IF(N195="snížená",J195,0)</f>
        <v>0</v>
      </c>
      <c r="BG195" s="257">
        <f>IF(N195="zákl. přenesená",J195,0)</f>
        <v>0</v>
      </c>
      <c r="BH195" s="257">
        <f>IF(N195="sníž. přenesená",J195,0)</f>
        <v>0</v>
      </c>
      <c r="BI195" s="257">
        <f>IF(N195="nulová",J195,0)</f>
        <v>0</v>
      </c>
      <c r="BJ195" s="18" t="s">
        <v>92</v>
      </c>
      <c r="BK195" s="257">
        <f>ROUND(I195*H195,2)</f>
        <v>0</v>
      </c>
      <c r="BL195" s="18" t="s">
        <v>266</v>
      </c>
      <c r="BM195" s="256" t="s">
        <v>1494</v>
      </c>
    </row>
    <row r="196" spans="1:65" s="2" customFormat="1" ht="16.5" customHeight="1">
      <c r="A196" s="39"/>
      <c r="B196" s="40"/>
      <c r="C196" s="245" t="s">
        <v>389</v>
      </c>
      <c r="D196" s="245" t="s">
        <v>170</v>
      </c>
      <c r="E196" s="246" t="s">
        <v>1495</v>
      </c>
      <c r="F196" s="247" t="s">
        <v>1496</v>
      </c>
      <c r="G196" s="248" t="s">
        <v>234</v>
      </c>
      <c r="H196" s="249">
        <v>198</v>
      </c>
      <c r="I196" s="250"/>
      <c r="J196" s="251">
        <f>ROUND(I196*H196,2)</f>
        <v>0</v>
      </c>
      <c r="K196" s="247" t="s">
        <v>1</v>
      </c>
      <c r="L196" s="45"/>
      <c r="M196" s="252" t="s">
        <v>1</v>
      </c>
      <c r="N196" s="253" t="s">
        <v>42</v>
      </c>
      <c r="O196" s="92"/>
      <c r="P196" s="254">
        <f>O196*H196</f>
        <v>0</v>
      </c>
      <c r="Q196" s="254">
        <v>0</v>
      </c>
      <c r="R196" s="254">
        <f>Q196*H196</f>
        <v>0</v>
      </c>
      <c r="S196" s="254">
        <v>0</v>
      </c>
      <c r="T196" s="255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56" t="s">
        <v>266</v>
      </c>
      <c r="AT196" s="256" t="s">
        <v>170</v>
      </c>
      <c r="AU196" s="256" t="s">
        <v>92</v>
      </c>
      <c r="AY196" s="18" t="s">
        <v>168</v>
      </c>
      <c r="BE196" s="257">
        <f>IF(N196="základní",J196,0)</f>
        <v>0</v>
      </c>
      <c r="BF196" s="257">
        <f>IF(N196="snížená",J196,0)</f>
        <v>0</v>
      </c>
      <c r="BG196" s="257">
        <f>IF(N196="zákl. přenesená",J196,0)</f>
        <v>0</v>
      </c>
      <c r="BH196" s="257">
        <f>IF(N196="sníž. přenesená",J196,0)</f>
        <v>0</v>
      </c>
      <c r="BI196" s="257">
        <f>IF(N196="nulová",J196,0)</f>
        <v>0</v>
      </c>
      <c r="BJ196" s="18" t="s">
        <v>92</v>
      </c>
      <c r="BK196" s="257">
        <f>ROUND(I196*H196,2)</f>
        <v>0</v>
      </c>
      <c r="BL196" s="18" t="s">
        <v>266</v>
      </c>
      <c r="BM196" s="256" t="s">
        <v>1497</v>
      </c>
    </row>
    <row r="197" spans="1:51" s="14" customFormat="1" ht="12">
      <c r="A197" s="14"/>
      <c r="B197" s="269"/>
      <c r="C197" s="270"/>
      <c r="D197" s="260" t="s">
        <v>177</v>
      </c>
      <c r="E197" s="271" t="s">
        <v>1</v>
      </c>
      <c r="F197" s="272" t="s">
        <v>1498</v>
      </c>
      <c r="G197" s="270"/>
      <c r="H197" s="273">
        <v>198</v>
      </c>
      <c r="I197" s="274"/>
      <c r="J197" s="270"/>
      <c r="K197" s="270"/>
      <c r="L197" s="275"/>
      <c r="M197" s="276"/>
      <c r="N197" s="277"/>
      <c r="O197" s="277"/>
      <c r="P197" s="277"/>
      <c r="Q197" s="277"/>
      <c r="R197" s="277"/>
      <c r="S197" s="277"/>
      <c r="T197" s="278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9" t="s">
        <v>177</v>
      </c>
      <c r="AU197" s="279" t="s">
        <v>92</v>
      </c>
      <c r="AV197" s="14" t="s">
        <v>92</v>
      </c>
      <c r="AW197" s="14" t="s">
        <v>32</v>
      </c>
      <c r="AX197" s="14" t="s">
        <v>84</v>
      </c>
      <c r="AY197" s="279" t="s">
        <v>168</v>
      </c>
    </row>
    <row r="198" spans="1:65" s="2" customFormat="1" ht="16.5" customHeight="1">
      <c r="A198" s="39"/>
      <c r="B198" s="40"/>
      <c r="C198" s="245" t="s">
        <v>394</v>
      </c>
      <c r="D198" s="245" t="s">
        <v>170</v>
      </c>
      <c r="E198" s="246" t="s">
        <v>1499</v>
      </c>
      <c r="F198" s="247" t="s">
        <v>1500</v>
      </c>
      <c r="G198" s="248" t="s">
        <v>234</v>
      </c>
      <c r="H198" s="249">
        <v>188</v>
      </c>
      <c r="I198" s="250"/>
      <c r="J198" s="251">
        <f>ROUND(I198*H198,2)</f>
        <v>0</v>
      </c>
      <c r="K198" s="247" t="s">
        <v>1</v>
      </c>
      <c r="L198" s="45"/>
      <c r="M198" s="252" t="s">
        <v>1</v>
      </c>
      <c r="N198" s="253" t="s">
        <v>42</v>
      </c>
      <c r="O198" s="92"/>
      <c r="P198" s="254">
        <f>O198*H198</f>
        <v>0</v>
      </c>
      <c r="Q198" s="254">
        <v>0</v>
      </c>
      <c r="R198" s="254">
        <f>Q198*H198</f>
        <v>0</v>
      </c>
      <c r="S198" s="254">
        <v>0</v>
      </c>
      <c r="T198" s="25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56" t="s">
        <v>266</v>
      </c>
      <c r="AT198" s="256" t="s">
        <v>170</v>
      </c>
      <c r="AU198" s="256" t="s">
        <v>92</v>
      </c>
      <c r="AY198" s="18" t="s">
        <v>168</v>
      </c>
      <c r="BE198" s="257">
        <f>IF(N198="základní",J198,0)</f>
        <v>0</v>
      </c>
      <c r="BF198" s="257">
        <f>IF(N198="snížená",J198,0)</f>
        <v>0</v>
      </c>
      <c r="BG198" s="257">
        <f>IF(N198="zákl. přenesená",J198,0)</f>
        <v>0</v>
      </c>
      <c r="BH198" s="257">
        <f>IF(N198="sníž. přenesená",J198,0)</f>
        <v>0</v>
      </c>
      <c r="BI198" s="257">
        <f>IF(N198="nulová",J198,0)</f>
        <v>0</v>
      </c>
      <c r="BJ198" s="18" t="s">
        <v>92</v>
      </c>
      <c r="BK198" s="257">
        <f>ROUND(I198*H198,2)</f>
        <v>0</v>
      </c>
      <c r="BL198" s="18" t="s">
        <v>266</v>
      </c>
      <c r="BM198" s="256" t="s">
        <v>1501</v>
      </c>
    </row>
    <row r="199" spans="1:51" s="14" customFormat="1" ht="12">
      <c r="A199" s="14"/>
      <c r="B199" s="269"/>
      <c r="C199" s="270"/>
      <c r="D199" s="260" t="s">
        <v>177</v>
      </c>
      <c r="E199" s="271" t="s">
        <v>1</v>
      </c>
      <c r="F199" s="272" t="s">
        <v>1502</v>
      </c>
      <c r="G199" s="270"/>
      <c r="H199" s="273">
        <v>188</v>
      </c>
      <c r="I199" s="274"/>
      <c r="J199" s="270"/>
      <c r="K199" s="270"/>
      <c r="L199" s="275"/>
      <c r="M199" s="276"/>
      <c r="N199" s="277"/>
      <c r="O199" s="277"/>
      <c r="P199" s="277"/>
      <c r="Q199" s="277"/>
      <c r="R199" s="277"/>
      <c r="S199" s="277"/>
      <c r="T199" s="278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79" t="s">
        <v>177</v>
      </c>
      <c r="AU199" s="279" t="s">
        <v>92</v>
      </c>
      <c r="AV199" s="14" t="s">
        <v>92</v>
      </c>
      <c r="AW199" s="14" t="s">
        <v>32</v>
      </c>
      <c r="AX199" s="14" t="s">
        <v>84</v>
      </c>
      <c r="AY199" s="279" t="s">
        <v>168</v>
      </c>
    </row>
    <row r="200" spans="1:65" s="2" customFormat="1" ht="16.5" customHeight="1">
      <c r="A200" s="39"/>
      <c r="B200" s="40"/>
      <c r="C200" s="245" t="s">
        <v>399</v>
      </c>
      <c r="D200" s="245" t="s">
        <v>170</v>
      </c>
      <c r="E200" s="246" t="s">
        <v>1503</v>
      </c>
      <c r="F200" s="247" t="s">
        <v>1504</v>
      </c>
      <c r="G200" s="248" t="s">
        <v>234</v>
      </c>
      <c r="H200" s="249">
        <v>32</v>
      </c>
      <c r="I200" s="250"/>
      <c r="J200" s="251">
        <f>ROUND(I200*H200,2)</f>
        <v>0</v>
      </c>
      <c r="K200" s="247" t="s">
        <v>1</v>
      </c>
      <c r="L200" s="45"/>
      <c r="M200" s="252" t="s">
        <v>1</v>
      </c>
      <c r="N200" s="253" t="s">
        <v>42</v>
      </c>
      <c r="O200" s="92"/>
      <c r="P200" s="254">
        <f>O200*H200</f>
        <v>0</v>
      </c>
      <c r="Q200" s="254">
        <v>0</v>
      </c>
      <c r="R200" s="254">
        <f>Q200*H200</f>
        <v>0</v>
      </c>
      <c r="S200" s="254">
        <v>0</v>
      </c>
      <c r="T200" s="255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6" t="s">
        <v>266</v>
      </c>
      <c r="AT200" s="256" t="s">
        <v>170</v>
      </c>
      <c r="AU200" s="256" t="s">
        <v>92</v>
      </c>
      <c r="AY200" s="18" t="s">
        <v>168</v>
      </c>
      <c r="BE200" s="257">
        <f>IF(N200="základní",J200,0)</f>
        <v>0</v>
      </c>
      <c r="BF200" s="257">
        <f>IF(N200="snížená",J200,0)</f>
        <v>0</v>
      </c>
      <c r="BG200" s="257">
        <f>IF(N200="zákl. přenesená",J200,0)</f>
        <v>0</v>
      </c>
      <c r="BH200" s="257">
        <f>IF(N200="sníž. přenesená",J200,0)</f>
        <v>0</v>
      </c>
      <c r="BI200" s="257">
        <f>IF(N200="nulová",J200,0)</f>
        <v>0</v>
      </c>
      <c r="BJ200" s="18" t="s">
        <v>92</v>
      </c>
      <c r="BK200" s="257">
        <f>ROUND(I200*H200,2)</f>
        <v>0</v>
      </c>
      <c r="BL200" s="18" t="s">
        <v>266</v>
      </c>
      <c r="BM200" s="256" t="s">
        <v>1505</v>
      </c>
    </row>
    <row r="201" spans="1:51" s="14" customFormat="1" ht="12">
      <c r="A201" s="14"/>
      <c r="B201" s="269"/>
      <c r="C201" s="270"/>
      <c r="D201" s="260" t="s">
        <v>177</v>
      </c>
      <c r="E201" s="271" t="s">
        <v>1</v>
      </c>
      <c r="F201" s="272" t="s">
        <v>1506</v>
      </c>
      <c r="G201" s="270"/>
      <c r="H201" s="273">
        <v>32</v>
      </c>
      <c r="I201" s="274"/>
      <c r="J201" s="270"/>
      <c r="K201" s="270"/>
      <c r="L201" s="275"/>
      <c r="M201" s="276"/>
      <c r="N201" s="277"/>
      <c r="O201" s="277"/>
      <c r="P201" s="277"/>
      <c r="Q201" s="277"/>
      <c r="R201" s="277"/>
      <c r="S201" s="277"/>
      <c r="T201" s="278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79" t="s">
        <v>177</v>
      </c>
      <c r="AU201" s="279" t="s">
        <v>92</v>
      </c>
      <c r="AV201" s="14" t="s">
        <v>92</v>
      </c>
      <c r="AW201" s="14" t="s">
        <v>32</v>
      </c>
      <c r="AX201" s="14" t="s">
        <v>84</v>
      </c>
      <c r="AY201" s="279" t="s">
        <v>168</v>
      </c>
    </row>
    <row r="202" spans="1:65" s="2" customFormat="1" ht="16.5" customHeight="1">
      <c r="A202" s="39"/>
      <c r="B202" s="40"/>
      <c r="C202" s="245" t="s">
        <v>405</v>
      </c>
      <c r="D202" s="245" t="s">
        <v>170</v>
      </c>
      <c r="E202" s="246" t="s">
        <v>1507</v>
      </c>
      <c r="F202" s="247" t="s">
        <v>1508</v>
      </c>
      <c r="G202" s="248" t="s">
        <v>234</v>
      </c>
      <c r="H202" s="249">
        <v>4</v>
      </c>
      <c r="I202" s="250"/>
      <c r="J202" s="251">
        <f>ROUND(I202*H202,2)</f>
        <v>0</v>
      </c>
      <c r="K202" s="247" t="s">
        <v>1</v>
      </c>
      <c r="L202" s="45"/>
      <c r="M202" s="252" t="s">
        <v>1</v>
      </c>
      <c r="N202" s="253" t="s">
        <v>42</v>
      </c>
      <c r="O202" s="92"/>
      <c r="P202" s="254">
        <f>O202*H202</f>
        <v>0</v>
      </c>
      <c r="Q202" s="254">
        <v>0</v>
      </c>
      <c r="R202" s="254">
        <f>Q202*H202</f>
        <v>0</v>
      </c>
      <c r="S202" s="254">
        <v>0</v>
      </c>
      <c r="T202" s="255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56" t="s">
        <v>266</v>
      </c>
      <c r="AT202" s="256" t="s">
        <v>170</v>
      </c>
      <c r="AU202" s="256" t="s">
        <v>92</v>
      </c>
      <c r="AY202" s="18" t="s">
        <v>168</v>
      </c>
      <c r="BE202" s="257">
        <f>IF(N202="základní",J202,0)</f>
        <v>0</v>
      </c>
      <c r="BF202" s="257">
        <f>IF(N202="snížená",J202,0)</f>
        <v>0</v>
      </c>
      <c r="BG202" s="257">
        <f>IF(N202="zákl. přenesená",J202,0)</f>
        <v>0</v>
      </c>
      <c r="BH202" s="257">
        <f>IF(N202="sníž. přenesená",J202,0)</f>
        <v>0</v>
      </c>
      <c r="BI202" s="257">
        <f>IF(N202="nulová",J202,0)</f>
        <v>0</v>
      </c>
      <c r="BJ202" s="18" t="s">
        <v>92</v>
      </c>
      <c r="BK202" s="257">
        <f>ROUND(I202*H202,2)</f>
        <v>0</v>
      </c>
      <c r="BL202" s="18" t="s">
        <v>266</v>
      </c>
      <c r="BM202" s="256" t="s">
        <v>1509</v>
      </c>
    </row>
    <row r="203" spans="1:51" s="14" customFormat="1" ht="12">
      <c r="A203" s="14"/>
      <c r="B203" s="269"/>
      <c r="C203" s="270"/>
      <c r="D203" s="260" t="s">
        <v>177</v>
      </c>
      <c r="E203" s="271" t="s">
        <v>1</v>
      </c>
      <c r="F203" s="272" t="s">
        <v>1510</v>
      </c>
      <c r="G203" s="270"/>
      <c r="H203" s="273">
        <v>4</v>
      </c>
      <c r="I203" s="274"/>
      <c r="J203" s="270"/>
      <c r="K203" s="270"/>
      <c r="L203" s="275"/>
      <c r="M203" s="276"/>
      <c r="N203" s="277"/>
      <c r="O203" s="277"/>
      <c r="P203" s="277"/>
      <c r="Q203" s="277"/>
      <c r="R203" s="277"/>
      <c r="S203" s="277"/>
      <c r="T203" s="278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79" t="s">
        <v>177</v>
      </c>
      <c r="AU203" s="279" t="s">
        <v>92</v>
      </c>
      <c r="AV203" s="14" t="s">
        <v>92</v>
      </c>
      <c r="AW203" s="14" t="s">
        <v>32</v>
      </c>
      <c r="AX203" s="14" t="s">
        <v>84</v>
      </c>
      <c r="AY203" s="279" t="s">
        <v>168</v>
      </c>
    </row>
    <row r="204" spans="1:65" s="2" customFormat="1" ht="33" customHeight="1">
      <c r="A204" s="39"/>
      <c r="B204" s="40"/>
      <c r="C204" s="245" t="s">
        <v>419</v>
      </c>
      <c r="D204" s="245" t="s">
        <v>170</v>
      </c>
      <c r="E204" s="246" t="s">
        <v>1511</v>
      </c>
      <c r="F204" s="247" t="s">
        <v>1512</v>
      </c>
      <c r="G204" s="248" t="s">
        <v>234</v>
      </c>
      <c r="H204" s="249">
        <v>198</v>
      </c>
      <c r="I204" s="250"/>
      <c r="J204" s="251">
        <f>ROUND(I204*H204,2)</f>
        <v>0</v>
      </c>
      <c r="K204" s="247" t="s">
        <v>174</v>
      </c>
      <c r="L204" s="45"/>
      <c r="M204" s="252" t="s">
        <v>1</v>
      </c>
      <c r="N204" s="253" t="s">
        <v>42</v>
      </c>
      <c r="O204" s="92"/>
      <c r="P204" s="254">
        <f>O204*H204</f>
        <v>0</v>
      </c>
      <c r="Q204" s="254">
        <v>4E-05</v>
      </c>
      <c r="R204" s="254">
        <f>Q204*H204</f>
        <v>0.00792</v>
      </c>
      <c r="S204" s="254">
        <v>0</v>
      </c>
      <c r="T204" s="255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56" t="s">
        <v>266</v>
      </c>
      <c r="AT204" s="256" t="s">
        <v>170</v>
      </c>
      <c r="AU204" s="256" t="s">
        <v>92</v>
      </c>
      <c r="AY204" s="18" t="s">
        <v>168</v>
      </c>
      <c r="BE204" s="257">
        <f>IF(N204="základní",J204,0)</f>
        <v>0</v>
      </c>
      <c r="BF204" s="257">
        <f>IF(N204="snížená",J204,0)</f>
        <v>0</v>
      </c>
      <c r="BG204" s="257">
        <f>IF(N204="zákl. přenesená",J204,0)</f>
        <v>0</v>
      </c>
      <c r="BH204" s="257">
        <f>IF(N204="sníž. přenesená",J204,0)</f>
        <v>0</v>
      </c>
      <c r="BI204" s="257">
        <f>IF(N204="nulová",J204,0)</f>
        <v>0</v>
      </c>
      <c r="BJ204" s="18" t="s">
        <v>92</v>
      </c>
      <c r="BK204" s="257">
        <f>ROUND(I204*H204,2)</f>
        <v>0</v>
      </c>
      <c r="BL204" s="18" t="s">
        <v>266</v>
      </c>
      <c r="BM204" s="256" t="s">
        <v>1513</v>
      </c>
    </row>
    <row r="205" spans="1:65" s="2" customFormat="1" ht="33" customHeight="1">
      <c r="A205" s="39"/>
      <c r="B205" s="40"/>
      <c r="C205" s="245" t="s">
        <v>432</v>
      </c>
      <c r="D205" s="245" t="s">
        <v>170</v>
      </c>
      <c r="E205" s="246" t="s">
        <v>1514</v>
      </c>
      <c r="F205" s="247" t="s">
        <v>1515</v>
      </c>
      <c r="G205" s="248" t="s">
        <v>234</v>
      </c>
      <c r="H205" s="249">
        <v>220</v>
      </c>
      <c r="I205" s="250"/>
      <c r="J205" s="251">
        <f>ROUND(I205*H205,2)</f>
        <v>0</v>
      </c>
      <c r="K205" s="247" t="s">
        <v>174</v>
      </c>
      <c r="L205" s="45"/>
      <c r="M205" s="252" t="s">
        <v>1</v>
      </c>
      <c r="N205" s="253" t="s">
        <v>42</v>
      </c>
      <c r="O205" s="92"/>
      <c r="P205" s="254">
        <f>O205*H205</f>
        <v>0</v>
      </c>
      <c r="Q205" s="254">
        <v>4E-05</v>
      </c>
      <c r="R205" s="254">
        <f>Q205*H205</f>
        <v>0.0088</v>
      </c>
      <c r="S205" s="254">
        <v>0</v>
      </c>
      <c r="T205" s="255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56" t="s">
        <v>266</v>
      </c>
      <c r="AT205" s="256" t="s">
        <v>170</v>
      </c>
      <c r="AU205" s="256" t="s">
        <v>92</v>
      </c>
      <c r="AY205" s="18" t="s">
        <v>168</v>
      </c>
      <c r="BE205" s="257">
        <f>IF(N205="základní",J205,0)</f>
        <v>0</v>
      </c>
      <c r="BF205" s="257">
        <f>IF(N205="snížená",J205,0)</f>
        <v>0</v>
      </c>
      <c r="BG205" s="257">
        <f>IF(N205="zákl. přenesená",J205,0)</f>
        <v>0</v>
      </c>
      <c r="BH205" s="257">
        <f>IF(N205="sníž. přenesená",J205,0)</f>
        <v>0</v>
      </c>
      <c r="BI205" s="257">
        <f>IF(N205="nulová",J205,0)</f>
        <v>0</v>
      </c>
      <c r="BJ205" s="18" t="s">
        <v>92</v>
      </c>
      <c r="BK205" s="257">
        <f>ROUND(I205*H205,2)</f>
        <v>0</v>
      </c>
      <c r="BL205" s="18" t="s">
        <v>266</v>
      </c>
      <c r="BM205" s="256" t="s">
        <v>1516</v>
      </c>
    </row>
    <row r="206" spans="1:51" s="14" customFormat="1" ht="12">
      <c r="A206" s="14"/>
      <c r="B206" s="269"/>
      <c r="C206" s="270"/>
      <c r="D206" s="260" t="s">
        <v>177</v>
      </c>
      <c r="E206" s="271" t="s">
        <v>1</v>
      </c>
      <c r="F206" s="272" t="s">
        <v>1517</v>
      </c>
      <c r="G206" s="270"/>
      <c r="H206" s="273">
        <v>220</v>
      </c>
      <c r="I206" s="274"/>
      <c r="J206" s="270"/>
      <c r="K206" s="270"/>
      <c r="L206" s="275"/>
      <c r="M206" s="276"/>
      <c r="N206" s="277"/>
      <c r="O206" s="277"/>
      <c r="P206" s="277"/>
      <c r="Q206" s="277"/>
      <c r="R206" s="277"/>
      <c r="S206" s="277"/>
      <c r="T206" s="278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79" t="s">
        <v>177</v>
      </c>
      <c r="AU206" s="279" t="s">
        <v>92</v>
      </c>
      <c r="AV206" s="14" t="s">
        <v>92</v>
      </c>
      <c r="AW206" s="14" t="s">
        <v>32</v>
      </c>
      <c r="AX206" s="14" t="s">
        <v>84</v>
      </c>
      <c r="AY206" s="279" t="s">
        <v>168</v>
      </c>
    </row>
    <row r="207" spans="1:65" s="2" customFormat="1" ht="33" customHeight="1">
      <c r="A207" s="39"/>
      <c r="B207" s="40"/>
      <c r="C207" s="245" t="s">
        <v>436</v>
      </c>
      <c r="D207" s="245" t="s">
        <v>170</v>
      </c>
      <c r="E207" s="246" t="s">
        <v>1518</v>
      </c>
      <c r="F207" s="247" t="s">
        <v>1519</v>
      </c>
      <c r="G207" s="248" t="s">
        <v>234</v>
      </c>
      <c r="H207" s="249">
        <v>4</v>
      </c>
      <c r="I207" s="250"/>
      <c r="J207" s="251">
        <f>ROUND(I207*H207,2)</f>
        <v>0</v>
      </c>
      <c r="K207" s="247" t="s">
        <v>174</v>
      </c>
      <c r="L207" s="45"/>
      <c r="M207" s="252" t="s">
        <v>1</v>
      </c>
      <c r="N207" s="253" t="s">
        <v>42</v>
      </c>
      <c r="O207" s="92"/>
      <c r="P207" s="254">
        <f>O207*H207</f>
        <v>0</v>
      </c>
      <c r="Q207" s="254">
        <v>4E-05</v>
      </c>
      <c r="R207" s="254">
        <f>Q207*H207</f>
        <v>0.00016</v>
      </c>
      <c r="S207" s="254">
        <v>0</v>
      </c>
      <c r="T207" s="255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56" t="s">
        <v>266</v>
      </c>
      <c r="AT207" s="256" t="s">
        <v>170</v>
      </c>
      <c r="AU207" s="256" t="s">
        <v>92</v>
      </c>
      <c r="AY207" s="18" t="s">
        <v>168</v>
      </c>
      <c r="BE207" s="257">
        <f>IF(N207="základní",J207,0)</f>
        <v>0</v>
      </c>
      <c r="BF207" s="257">
        <f>IF(N207="snížená",J207,0)</f>
        <v>0</v>
      </c>
      <c r="BG207" s="257">
        <f>IF(N207="zákl. přenesená",J207,0)</f>
        <v>0</v>
      </c>
      <c r="BH207" s="257">
        <f>IF(N207="sníž. přenesená",J207,0)</f>
        <v>0</v>
      </c>
      <c r="BI207" s="257">
        <f>IF(N207="nulová",J207,0)</f>
        <v>0</v>
      </c>
      <c r="BJ207" s="18" t="s">
        <v>92</v>
      </c>
      <c r="BK207" s="257">
        <f>ROUND(I207*H207,2)</f>
        <v>0</v>
      </c>
      <c r="BL207" s="18" t="s">
        <v>266</v>
      </c>
      <c r="BM207" s="256" t="s">
        <v>1520</v>
      </c>
    </row>
    <row r="208" spans="1:65" s="2" customFormat="1" ht="16.5" customHeight="1">
      <c r="A208" s="39"/>
      <c r="B208" s="40"/>
      <c r="C208" s="245" t="s">
        <v>443</v>
      </c>
      <c r="D208" s="245" t="s">
        <v>170</v>
      </c>
      <c r="E208" s="246" t="s">
        <v>1521</v>
      </c>
      <c r="F208" s="247" t="s">
        <v>1522</v>
      </c>
      <c r="G208" s="248" t="s">
        <v>713</v>
      </c>
      <c r="H208" s="249">
        <v>125</v>
      </c>
      <c r="I208" s="250"/>
      <c r="J208" s="251">
        <f>ROUND(I208*H208,2)</f>
        <v>0</v>
      </c>
      <c r="K208" s="247" t="s">
        <v>174</v>
      </c>
      <c r="L208" s="45"/>
      <c r="M208" s="252" t="s">
        <v>1</v>
      </c>
      <c r="N208" s="253" t="s">
        <v>42</v>
      </c>
      <c r="O208" s="92"/>
      <c r="P208" s="254">
        <f>O208*H208</f>
        <v>0</v>
      </c>
      <c r="Q208" s="254">
        <v>0</v>
      </c>
      <c r="R208" s="254">
        <f>Q208*H208</f>
        <v>0</v>
      </c>
      <c r="S208" s="254">
        <v>0</v>
      </c>
      <c r="T208" s="255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56" t="s">
        <v>266</v>
      </c>
      <c r="AT208" s="256" t="s">
        <v>170</v>
      </c>
      <c r="AU208" s="256" t="s">
        <v>92</v>
      </c>
      <c r="AY208" s="18" t="s">
        <v>168</v>
      </c>
      <c r="BE208" s="257">
        <f>IF(N208="základní",J208,0)</f>
        <v>0</v>
      </c>
      <c r="BF208" s="257">
        <f>IF(N208="snížená",J208,0)</f>
        <v>0</v>
      </c>
      <c r="BG208" s="257">
        <f>IF(N208="zákl. přenesená",J208,0)</f>
        <v>0</v>
      </c>
      <c r="BH208" s="257">
        <f>IF(N208="sníž. přenesená",J208,0)</f>
        <v>0</v>
      </c>
      <c r="BI208" s="257">
        <f>IF(N208="nulová",J208,0)</f>
        <v>0</v>
      </c>
      <c r="BJ208" s="18" t="s">
        <v>92</v>
      </c>
      <c r="BK208" s="257">
        <f>ROUND(I208*H208,2)</f>
        <v>0</v>
      </c>
      <c r="BL208" s="18" t="s">
        <v>266</v>
      </c>
      <c r="BM208" s="256" t="s">
        <v>1523</v>
      </c>
    </row>
    <row r="209" spans="1:51" s="14" customFormat="1" ht="12">
      <c r="A209" s="14"/>
      <c r="B209" s="269"/>
      <c r="C209" s="270"/>
      <c r="D209" s="260" t="s">
        <v>177</v>
      </c>
      <c r="E209" s="271" t="s">
        <v>1</v>
      </c>
      <c r="F209" s="272" t="s">
        <v>1524</v>
      </c>
      <c r="G209" s="270"/>
      <c r="H209" s="273">
        <v>125</v>
      </c>
      <c r="I209" s="274"/>
      <c r="J209" s="270"/>
      <c r="K209" s="270"/>
      <c r="L209" s="275"/>
      <c r="M209" s="276"/>
      <c r="N209" s="277"/>
      <c r="O209" s="277"/>
      <c r="P209" s="277"/>
      <c r="Q209" s="277"/>
      <c r="R209" s="277"/>
      <c r="S209" s="277"/>
      <c r="T209" s="278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79" t="s">
        <v>177</v>
      </c>
      <c r="AU209" s="279" t="s">
        <v>92</v>
      </c>
      <c r="AV209" s="14" t="s">
        <v>92</v>
      </c>
      <c r="AW209" s="14" t="s">
        <v>32</v>
      </c>
      <c r="AX209" s="14" t="s">
        <v>84</v>
      </c>
      <c r="AY209" s="279" t="s">
        <v>168</v>
      </c>
    </row>
    <row r="210" spans="1:65" s="2" customFormat="1" ht="21.75" customHeight="1">
      <c r="A210" s="39"/>
      <c r="B210" s="40"/>
      <c r="C210" s="245" t="s">
        <v>448</v>
      </c>
      <c r="D210" s="245" t="s">
        <v>170</v>
      </c>
      <c r="E210" s="246" t="s">
        <v>1525</v>
      </c>
      <c r="F210" s="247" t="s">
        <v>1526</v>
      </c>
      <c r="G210" s="248" t="s">
        <v>713</v>
      </c>
      <c r="H210" s="249">
        <v>1</v>
      </c>
      <c r="I210" s="250"/>
      <c r="J210" s="251">
        <f>ROUND(I210*H210,2)</f>
        <v>0</v>
      </c>
      <c r="K210" s="247" t="s">
        <v>174</v>
      </c>
      <c r="L210" s="45"/>
      <c r="M210" s="252" t="s">
        <v>1</v>
      </c>
      <c r="N210" s="253" t="s">
        <v>42</v>
      </c>
      <c r="O210" s="92"/>
      <c r="P210" s="254">
        <f>O210*H210</f>
        <v>0</v>
      </c>
      <c r="Q210" s="254">
        <v>0.00022</v>
      </c>
      <c r="R210" s="254">
        <f>Q210*H210</f>
        <v>0.00022</v>
      </c>
      <c r="S210" s="254">
        <v>0</v>
      </c>
      <c r="T210" s="255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56" t="s">
        <v>266</v>
      </c>
      <c r="AT210" s="256" t="s">
        <v>170</v>
      </c>
      <c r="AU210" s="256" t="s">
        <v>92</v>
      </c>
      <c r="AY210" s="18" t="s">
        <v>168</v>
      </c>
      <c r="BE210" s="257">
        <f>IF(N210="základní",J210,0)</f>
        <v>0</v>
      </c>
      <c r="BF210" s="257">
        <f>IF(N210="snížená",J210,0)</f>
        <v>0</v>
      </c>
      <c r="BG210" s="257">
        <f>IF(N210="zákl. přenesená",J210,0)</f>
        <v>0</v>
      </c>
      <c r="BH210" s="257">
        <f>IF(N210="sníž. přenesená",J210,0)</f>
        <v>0</v>
      </c>
      <c r="BI210" s="257">
        <f>IF(N210="nulová",J210,0)</f>
        <v>0</v>
      </c>
      <c r="BJ210" s="18" t="s">
        <v>92</v>
      </c>
      <c r="BK210" s="257">
        <f>ROUND(I210*H210,2)</f>
        <v>0</v>
      </c>
      <c r="BL210" s="18" t="s">
        <v>266</v>
      </c>
      <c r="BM210" s="256" t="s">
        <v>1527</v>
      </c>
    </row>
    <row r="211" spans="1:65" s="2" customFormat="1" ht="21.75" customHeight="1">
      <c r="A211" s="39"/>
      <c r="B211" s="40"/>
      <c r="C211" s="245" t="s">
        <v>453</v>
      </c>
      <c r="D211" s="245" t="s">
        <v>170</v>
      </c>
      <c r="E211" s="246" t="s">
        <v>1528</v>
      </c>
      <c r="F211" s="247" t="s">
        <v>1529</v>
      </c>
      <c r="G211" s="248" t="s">
        <v>713</v>
      </c>
      <c r="H211" s="249">
        <v>12</v>
      </c>
      <c r="I211" s="250"/>
      <c r="J211" s="251">
        <f>ROUND(I211*H211,2)</f>
        <v>0</v>
      </c>
      <c r="K211" s="247" t="s">
        <v>174</v>
      </c>
      <c r="L211" s="45"/>
      <c r="M211" s="252" t="s">
        <v>1</v>
      </c>
      <c r="N211" s="253" t="s">
        <v>42</v>
      </c>
      <c r="O211" s="92"/>
      <c r="P211" s="254">
        <f>O211*H211</f>
        <v>0</v>
      </c>
      <c r="Q211" s="254">
        <v>0.00017</v>
      </c>
      <c r="R211" s="254">
        <f>Q211*H211</f>
        <v>0.00204</v>
      </c>
      <c r="S211" s="254">
        <v>0</v>
      </c>
      <c r="T211" s="255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56" t="s">
        <v>266</v>
      </c>
      <c r="AT211" s="256" t="s">
        <v>170</v>
      </c>
      <c r="AU211" s="256" t="s">
        <v>92</v>
      </c>
      <c r="AY211" s="18" t="s">
        <v>168</v>
      </c>
      <c r="BE211" s="257">
        <f>IF(N211="základní",J211,0)</f>
        <v>0</v>
      </c>
      <c r="BF211" s="257">
        <f>IF(N211="snížená",J211,0)</f>
        <v>0</v>
      </c>
      <c r="BG211" s="257">
        <f>IF(N211="zákl. přenesená",J211,0)</f>
        <v>0</v>
      </c>
      <c r="BH211" s="257">
        <f>IF(N211="sníž. přenesená",J211,0)</f>
        <v>0</v>
      </c>
      <c r="BI211" s="257">
        <f>IF(N211="nulová",J211,0)</f>
        <v>0</v>
      </c>
      <c r="BJ211" s="18" t="s">
        <v>92</v>
      </c>
      <c r="BK211" s="257">
        <f>ROUND(I211*H211,2)</f>
        <v>0</v>
      </c>
      <c r="BL211" s="18" t="s">
        <v>266</v>
      </c>
      <c r="BM211" s="256" t="s">
        <v>1530</v>
      </c>
    </row>
    <row r="212" spans="1:65" s="2" customFormat="1" ht="21.75" customHeight="1">
      <c r="A212" s="39"/>
      <c r="B212" s="40"/>
      <c r="C212" s="245" t="s">
        <v>460</v>
      </c>
      <c r="D212" s="245" t="s">
        <v>170</v>
      </c>
      <c r="E212" s="246" t="s">
        <v>1531</v>
      </c>
      <c r="F212" s="247" t="s">
        <v>1532</v>
      </c>
      <c r="G212" s="248" t="s">
        <v>713</v>
      </c>
      <c r="H212" s="249">
        <v>2</v>
      </c>
      <c r="I212" s="250"/>
      <c r="J212" s="251">
        <f>ROUND(I212*H212,2)</f>
        <v>0</v>
      </c>
      <c r="K212" s="247" t="s">
        <v>174</v>
      </c>
      <c r="L212" s="45"/>
      <c r="M212" s="252" t="s">
        <v>1</v>
      </c>
      <c r="N212" s="253" t="s">
        <v>42</v>
      </c>
      <c r="O212" s="92"/>
      <c r="P212" s="254">
        <f>O212*H212</f>
        <v>0</v>
      </c>
      <c r="Q212" s="254">
        <v>0.00024</v>
      </c>
      <c r="R212" s="254">
        <f>Q212*H212</f>
        <v>0.00048</v>
      </c>
      <c r="S212" s="254">
        <v>0</v>
      </c>
      <c r="T212" s="255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56" t="s">
        <v>266</v>
      </c>
      <c r="AT212" s="256" t="s">
        <v>170</v>
      </c>
      <c r="AU212" s="256" t="s">
        <v>92</v>
      </c>
      <c r="AY212" s="18" t="s">
        <v>168</v>
      </c>
      <c r="BE212" s="257">
        <f>IF(N212="základní",J212,0)</f>
        <v>0</v>
      </c>
      <c r="BF212" s="257">
        <f>IF(N212="snížená",J212,0)</f>
        <v>0</v>
      </c>
      <c r="BG212" s="257">
        <f>IF(N212="zákl. přenesená",J212,0)</f>
        <v>0</v>
      </c>
      <c r="BH212" s="257">
        <f>IF(N212="sníž. přenesená",J212,0)</f>
        <v>0</v>
      </c>
      <c r="BI212" s="257">
        <f>IF(N212="nulová",J212,0)</f>
        <v>0</v>
      </c>
      <c r="BJ212" s="18" t="s">
        <v>92</v>
      </c>
      <c r="BK212" s="257">
        <f>ROUND(I212*H212,2)</f>
        <v>0</v>
      </c>
      <c r="BL212" s="18" t="s">
        <v>266</v>
      </c>
      <c r="BM212" s="256" t="s">
        <v>1533</v>
      </c>
    </row>
    <row r="213" spans="1:65" s="2" customFormat="1" ht="16.5" customHeight="1">
      <c r="A213" s="39"/>
      <c r="B213" s="40"/>
      <c r="C213" s="245" t="s">
        <v>467</v>
      </c>
      <c r="D213" s="245" t="s">
        <v>170</v>
      </c>
      <c r="E213" s="246" t="s">
        <v>1534</v>
      </c>
      <c r="F213" s="247" t="s">
        <v>1535</v>
      </c>
      <c r="G213" s="248" t="s">
        <v>713</v>
      </c>
      <c r="H213" s="249">
        <v>12</v>
      </c>
      <c r="I213" s="250"/>
      <c r="J213" s="251">
        <f>ROUND(I213*H213,2)</f>
        <v>0</v>
      </c>
      <c r="K213" s="247" t="s">
        <v>174</v>
      </c>
      <c r="L213" s="45"/>
      <c r="M213" s="252" t="s">
        <v>1</v>
      </c>
      <c r="N213" s="253" t="s">
        <v>42</v>
      </c>
      <c r="O213" s="92"/>
      <c r="P213" s="254">
        <f>O213*H213</f>
        <v>0</v>
      </c>
      <c r="Q213" s="254">
        <v>0.00041</v>
      </c>
      <c r="R213" s="254">
        <f>Q213*H213</f>
        <v>0.00492</v>
      </c>
      <c r="S213" s="254">
        <v>0</v>
      </c>
      <c r="T213" s="255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56" t="s">
        <v>266</v>
      </c>
      <c r="AT213" s="256" t="s">
        <v>170</v>
      </c>
      <c r="AU213" s="256" t="s">
        <v>92</v>
      </c>
      <c r="AY213" s="18" t="s">
        <v>168</v>
      </c>
      <c r="BE213" s="257">
        <f>IF(N213="základní",J213,0)</f>
        <v>0</v>
      </c>
      <c r="BF213" s="257">
        <f>IF(N213="snížená",J213,0)</f>
        <v>0</v>
      </c>
      <c r="BG213" s="257">
        <f>IF(N213="zákl. přenesená",J213,0)</f>
        <v>0</v>
      </c>
      <c r="BH213" s="257">
        <f>IF(N213="sníž. přenesená",J213,0)</f>
        <v>0</v>
      </c>
      <c r="BI213" s="257">
        <f>IF(N213="nulová",J213,0)</f>
        <v>0</v>
      </c>
      <c r="BJ213" s="18" t="s">
        <v>92</v>
      </c>
      <c r="BK213" s="257">
        <f>ROUND(I213*H213,2)</f>
        <v>0</v>
      </c>
      <c r="BL213" s="18" t="s">
        <v>266</v>
      </c>
      <c r="BM213" s="256" t="s">
        <v>1536</v>
      </c>
    </row>
    <row r="214" spans="1:65" s="2" customFormat="1" ht="16.5" customHeight="1">
      <c r="A214" s="39"/>
      <c r="B214" s="40"/>
      <c r="C214" s="245" t="s">
        <v>472</v>
      </c>
      <c r="D214" s="245" t="s">
        <v>170</v>
      </c>
      <c r="E214" s="246" t="s">
        <v>1537</v>
      </c>
      <c r="F214" s="247" t="s">
        <v>1538</v>
      </c>
      <c r="G214" s="248" t="s">
        <v>713</v>
      </c>
      <c r="H214" s="249">
        <v>2</v>
      </c>
      <c r="I214" s="250"/>
      <c r="J214" s="251">
        <f>ROUND(I214*H214,2)</f>
        <v>0</v>
      </c>
      <c r="K214" s="247" t="s">
        <v>174</v>
      </c>
      <c r="L214" s="45"/>
      <c r="M214" s="252" t="s">
        <v>1</v>
      </c>
      <c r="N214" s="253" t="s">
        <v>42</v>
      </c>
      <c r="O214" s="92"/>
      <c r="P214" s="254">
        <f>O214*H214</f>
        <v>0</v>
      </c>
      <c r="Q214" s="254">
        <v>0.00021</v>
      </c>
      <c r="R214" s="254">
        <f>Q214*H214</f>
        <v>0.00042</v>
      </c>
      <c r="S214" s="254">
        <v>0</v>
      </c>
      <c r="T214" s="255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56" t="s">
        <v>266</v>
      </c>
      <c r="AT214" s="256" t="s">
        <v>170</v>
      </c>
      <c r="AU214" s="256" t="s">
        <v>92</v>
      </c>
      <c r="AY214" s="18" t="s">
        <v>168</v>
      </c>
      <c r="BE214" s="257">
        <f>IF(N214="základní",J214,0)</f>
        <v>0</v>
      </c>
      <c r="BF214" s="257">
        <f>IF(N214="snížená",J214,0)</f>
        <v>0</v>
      </c>
      <c r="BG214" s="257">
        <f>IF(N214="zákl. přenesená",J214,0)</f>
        <v>0</v>
      </c>
      <c r="BH214" s="257">
        <f>IF(N214="sníž. přenesená",J214,0)</f>
        <v>0</v>
      </c>
      <c r="BI214" s="257">
        <f>IF(N214="nulová",J214,0)</f>
        <v>0</v>
      </c>
      <c r="BJ214" s="18" t="s">
        <v>92</v>
      </c>
      <c r="BK214" s="257">
        <f>ROUND(I214*H214,2)</f>
        <v>0</v>
      </c>
      <c r="BL214" s="18" t="s">
        <v>266</v>
      </c>
      <c r="BM214" s="256" t="s">
        <v>1539</v>
      </c>
    </row>
    <row r="215" spans="1:65" s="2" customFormat="1" ht="16.5" customHeight="1">
      <c r="A215" s="39"/>
      <c r="B215" s="40"/>
      <c r="C215" s="245" t="s">
        <v>476</v>
      </c>
      <c r="D215" s="245" t="s">
        <v>170</v>
      </c>
      <c r="E215" s="246" t="s">
        <v>1540</v>
      </c>
      <c r="F215" s="247" t="s">
        <v>1541</v>
      </c>
      <c r="G215" s="248" t="s">
        <v>713</v>
      </c>
      <c r="H215" s="249">
        <v>24</v>
      </c>
      <c r="I215" s="250"/>
      <c r="J215" s="251">
        <f>ROUND(I215*H215,2)</f>
        <v>0</v>
      </c>
      <c r="K215" s="247" t="s">
        <v>174</v>
      </c>
      <c r="L215" s="45"/>
      <c r="M215" s="252" t="s">
        <v>1</v>
      </c>
      <c r="N215" s="253" t="s">
        <v>42</v>
      </c>
      <c r="O215" s="92"/>
      <c r="P215" s="254">
        <f>O215*H215</f>
        <v>0</v>
      </c>
      <c r="Q215" s="254">
        <v>0.00034</v>
      </c>
      <c r="R215" s="254">
        <f>Q215*H215</f>
        <v>0.00816</v>
      </c>
      <c r="S215" s="254">
        <v>0</v>
      </c>
      <c r="T215" s="255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56" t="s">
        <v>266</v>
      </c>
      <c r="AT215" s="256" t="s">
        <v>170</v>
      </c>
      <c r="AU215" s="256" t="s">
        <v>92</v>
      </c>
      <c r="AY215" s="18" t="s">
        <v>168</v>
      </c>
      <c r="BE215" s="257">
        <f>IF(N215="základní",J215,0)</f>
        <v>0</v>
      </c>
      <c r="BF215" s="257">
        <f>IF(N215="snížená",J215,0)</f>
        <v>0</v>
      </c>
      <c r="BG215" s="257">
        <f>IF(N215="zákl. přenesená",J215,0)</f>
        <v>0</v>
      </c>
      <c r="BH215" s="257">
        <f>IF(N215="sníž. přenesená",J215,0)</f>
        <v>0</v>
      </c>
      <c r="BI215" s="257">
        <f>IF(N215="nulová",J215,0)</f>
        <v>0</v>
      </c>
      <c r="BJ215" s="18" t="s">
        <v>92</v>
      </c>
      <c r="BK215" s="257">
        <f>ROUND(I215*H215,2)</f>
        <v>0</v>
      </c>
      <c r="BL215" s="18" t="s">
        <v>266</v>
      </c>
      <c r="BM215" s="256" t="s">
        <v>1542</v>
      </c>
    </row>
    <row r="216" spans="1:65" s="2" customFormat="1" ht="16.5" customHeight="1">
      <c r="A216" s="39"/>
      <c r="B216" s="40"/>
      <c r="C216" s="245" t="s">
        <v>480</v>
      </c>
      <c r="D216" s="245" t="s">
        <v>170</v>
      </c>
      <c r="E216" s="246" t="s">
        <v>1543</v>
      </c>
      <c r="F216" s="247" t="s">
        <v>1544</v>
      </c>
      <c r="G216" s="248" t="s">
        <v>713</v>
      </c>
      <c r="H216" s="249">
        <v>2</v>
      </c>
      <c r="I216" s="250"/>
      <c r="J216" s="251">
        <f>ROUND(I216*H216,2)</f>
        <v>0</v>
      </c>
      <c r="K216" s="247" t="s">
        <v>174</v>
      </c>
      <c r="L216" s="45"/>
      <c r="M216" s="252" t="s">
        <v>1</v>
      </c>
      <c r="N216" s="253" t="s">
        <v>42</v>
      </c>
      <c r="O216" s="92"/>
      <c r="P216" s="254">
        <f>O216*H216</f>
        <v>0</v>
      </c>
      <c r="Q216" s="254">
        <v>0.0005</v>
      </c>
      <c r="R216" s="254">
        <f>Q216*H216</f>
        <v>0.001</v>
      </c>
      <c r="S216" s="254">
        <v>0</v>
      </c>
      <c r="T216" s="255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56" t="s">
        <v>266</v>
      </c>
      <c r="AT216" s="256" t="s">
        <v>170</v>
      </c>
      <c r="AU216" s="256" t="s">
        <v>92</v>
      </c>
      <c r="AY216" s="18" t="s">
        <v>168</v>
      </c>
      <c r="BE216" s="257">
        <f>IF(N216="základní",J216,0)</f>
        <v>0</v>
      </c>
      <c r="BF216" s="257">
        <f>IF(N216="snížená",J216,0)</f>
        <v>0</v>
      </c>
      <c r="BG216" s="257">
        <f>IF(N216="zákl. přenesená",J216,0)</f>
        <v>0</v>
      </c>
      <c r="BH216" s="257">
        <f>IF(N216="sníž. přenesená",J216,0)</f>
        <v>0</v>
      </c>
      <c r="BI216" s="257">
        <f>IF(N216="nulová",J216,0)</f>
        <v>0</v>
      </c>
      <c r="BJ216" s="18" t="s">
        <v>92</v>
      </c>
      <c r="BK216" s="257">
        <f>ROUND(I216*H216,2)</f>
        <v>0</v>
      </c>
      <c r="BL216" s="18" t="s">
        <v>266</v>
      </c>
      <c r="BM216" s="256" t="s">
        <v>1545</v>
      </c>
    </row>
    <row r="217" spans="1:65" s="2" customFormat="1" ht="16.5" customHeight="1">
      <c r="A217" s="39"/>
      <c r="B217" s="40"/>
      <c r="C217" s="245" t="s">
        <v>484</v>
      </c>
      <c r="D217" s="245" t="s">
        <v>170</v>
      </c>
      <c r="E217" s="246" t="s">
        <v>1546</v>
      </c>
      <c r="F217" s="247" t="s">
        <v>1547</v>
      </c>
      <c r="G217" s="248" t="s">
        <v>713</v>
      </c>
      <c r="H217" s="249">
        <v>2</v>
      </c>
      <c r="I217" s="250"/>
      <c r="J217" s="251">
        <f>ROUND(I217*H217,2)</f>
        <v>0</v>
      </c>
      <c r="K217" s="247" t="s">
        <v>174</v>
      </c>
      <c r="L217" s="45"/>
      <c r="M217" s="252" t="s">
        <v>1</v>
      </c>
      <c r="N217" s="253" t="s">
        <v>42</v>
      </c>
      <c r="O217" s="92"/>
      <c r="P217" s="254">
        <f>O217*H217</f>
        <v>0</v>
      </c>
      <c r="Q217" s="254">
        <v>0.0007</v>
      </c>
      <c r="R217" s="254">
        <f>Q217*H217</f>
        <v>0.0014</v>
      </c>
      <c r="S217" s="254">
        <v>0</v>
      </c>
      <c r="T217" s="255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56" t="s">
        <v>266</v>
      </c>
      <c r="AT217" s="256" t="s">
        <v>170</v>
      </c>
      <c r="AU217" s="256" t="s">
        <v>92</v>
      </c>
      <c r="AY217" s="18" t="s">
        <v>168</v>
      </c>
      <c r="BE217" s="257">
        <f>IF(N217="základní",J217,0)</f>
        <v>0</v>
      </c>
      <c r="BF217" s="257">
        <f>IF(N217="snížená",J217,0)</f>
        <v>0</v>
      </c>
      <c r="BG217" s="257">
        <f>IF(N217="zákl. přenesená",J217,0)</f>
        <v>0</v>
      </c>
      <c r="BH217" s="257">
        <f>IF(N217="sníž. přenesená",J217,0)</f>
        <v>0</v>
      </c>
      <c r="BI217" s="257">
        <f>IF(N217="nulová",J217,0)</f>
        <v>0</v>
      </c>
      <c r="BJ217" s="18" t="s">
        <v>92</v>
      </c>
      <c r="BK217" s="257">
        <f>ROUND(I217*H217,2)</f>
        <v>0</v>
      </c>
      <c r="BL217" s="18" t="s">
        <v>266</v>
      </c>
      <c r="BM217" s="256" t="s">
        <v>1548</v>
      </c>
    </row>
    <row r="218" spans="1:65" s="2" customFormat="1" ht="21.75" customHeight="1">
      <c r="A218" s="39"/>
      <c r="B218" s="40"/>
      <c r="C218" s="245" t="s">
        <v>488</v>
      </c>
      <c r="D218" s="245" t="s">
        <v>170</v>
      </c>
      <c r="E218" s="246" t="s">
        <v>1549</v>
      </c>
      <c r="F218" s="247" t="s">
        <v>1550</v>
      </c>
      <c r="G218" s="248" t="s">
        <v>713</v>
      </c>
      <c r="H218" s="249">
        <v>36</v>
      </c>
      <c r="I218" s="250"/>
      <c r="J218" s="251">
        <f>ROUND(I218*H218,2)</f>
        <v>0</v>
      </c>
      <c r="K218" s="247" t="s">
        <v>174</v>
      </c>
      <c r="L218" s="45"/>
      <c r="M218" s="252" t="s">
        <v>1</v>
      </c>
      <c r="N218" s="253" t="s">
        <v>42</v>
      </c>
      <c r="O218" s="92"/>
      <c r="P218" s="254">
        <f>O218*H218</f>
        <v>0</v>
      </c>
      <c r="Q218" s="254">
        <v>0.0004</v>
      </c>
      <c r="R218" s="254">
        <f>Q218*H218</f>
        <v>0.014400000000000001</v>
      </c>
      <c r="S218" s="254">
        <v>0</v>
      </c>
      <c r="T218" s="255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56" t="s">
        <v>266</v>
      </c>
      <c r="AT218" s="256" t="s">
        <v>170</v>
      </c>
      <c r="AU218" s="256" t="s">
        <v>92</v>
      </c>
      <c r="AY218" s="18" t="s">
        <v>168</v>
      </c>
      <c r="BE218" s="257">
        <f>IF(N218="základní",J218,0)</f>
        <v>0</v>
      </c>
      <c r="BF218" s="257">
        <f>IF(N218="snížená",J218,0)</f>
        <v>0</v>
      </c>
      <c r="BG218" s="257">
        <f>IF(N218="zákl. přenesená",J218,0)</f>
        <v>0</v>
      </c>
      <c r="BH218" s="257">
        <f>IF(N218="sníž. přenesená",J218,0)</f>
        <v>0</v>
      </c>
      <c r="BI218" s="257">
        <f>IF(N218="nulová",J218,0)</f>
        <v>0</v>
      </c>
      <c r="BJ218" s="18" t="s">
        <v>92</v>
      </c>
      <c r="BK218" s="257">
        <f>ROUND(I218*H218,2)</f>
        <v>0</v>
      </c>
      <c r="BL218" s="18" t="s">
        <v>266</v>
      </c>
      <c r="BM218" s="256" t="s">
        <v>1551</v>
      </c>
    </row>
    <row r="219" spans="1:65" s="2" customFormat="1" ht="21.75" customHeight="1">
      <c r="A219" s="39"/>
      <c r="B219" s="40"/>
      <c r="C219" s="245" t="s">
        <v>493</v>
      </c>
      <c r="D219" s="245" t="s">
        <v>170</v>
      </c>
      <c r="E219" s="246" t="s">
        <v>1552</v>
      </c>
      <c r="F219" s="247" t="s">
        <v>1553</v>
      </c>
      <c r="G219" s="248" t="s">
        <v>713</v>
      </c>
      <c r="H219" s="249">
        <v>4</v>
      </c>
      <c r="I219" s="250"/>
      <c r="J219" s="251">
        <f>ROUND(I219*H219,2)</f>
        <v>0</v>
      </c>
      <c r="K219" s="247" t="s">
        <v>174</v>
      </c>
      <c r="L219" s="45"/>
      <c r="M219" s="252" t="s">
        <v>1</v>
      </c>
      <c r="N219" s="253" t="s">
        <v>42</v>
      </c>
      <c r="O219" s="92"/>
      <c r="P219" s="254">
        <f>O219*H219</f>
        <v>0</v>
      </c>
      <c r="Q219" s="254">
        <v>0.00057</v>
      </c>
      <c r="R219" s="254">
        <f>Q219*H219</f>
        <v>0.00228</v>
      </c>
      <c r="S219" s="254">
        <v>0</v>
      </c>
      <c r="T219" s="255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56" t="s">
        <v>266</v>
      </c>
      <c r="AT219" s="256" t="s">
        <v>170</v>
      </c>
      <c r="AU219" s="256" t="s">
        <v>92</v>
      </c>
      <c r="AY219" s="18" t="s">
        <v>168</v>
      </c>
      <c r="BE219" s="257">
        <f>IF(N219="základní",J219,0)</f>
        <v>0</v>
      </c>
      <c r="BF219" s="257">
        <f>IF(N219="snížená",J219,0)</f>
        <v>0</v>
      </c>
      <c r="BG219" s="257">
        <f>IF(N219="zákl. přenesená",J219,0)</f>
        <v>0</v>
      </c>
      <c r="BH219" s="257">
        <f>IF(N219="sníž. přenesená",J219,0)</f>
        <v>0</v>
      </c>
      <c r="BI219" s="257">
        <f>IF(N219="nulová",J219,0)</f>
        <v>0</v>
      </c>
      <c r="BJ219" s="18" t="s">
        <v>92</v>
      </c>
      <c r="BK219" s="257">
        <f>ROUND(I219*H219,2)</f>
        <v>0</v>
      </c>
      <c r="BL219" s="18" t="s">
        <v>266</v>
      </c>
      <c r="BM219" s="256" t="s">
        <v>1554</v>
      </c>
    </row>
    <row r="220" spans="1:65" s="2" customFormat="1" ht="16.5" customHeight="1">
      <c r="A220" s="39"/>
      <c r="B220" s="40"/>
      <c r="C220" s="245" t="s">
        <v>1160</v>
      </c>
      <c r="D220" s="245" t="s">
        <v>170</v>
      </c>
      <c r="E220" s="246" t="s">
        <v>1555</v>
      </c>
      <c r="F220" s="247" t="s">
        <v>1556</v>
      </c>
      <c r="G220" s="248" t="s">
        <v>713</v>
      </c>
      <c r="H220" s="249">
        <v>2</v>
      </c>
      <c r="I220" s="250"/>
      <c r="J220" s="251">
        <f>ROUND(I220*H220,2)</f>
        <v>0</v>
      </c>
      <c r="K220" s="247" t="s">
        <v>174</v>
      </c>
      <c r="L220" s="45"/>
      <c r="M220" s="252" t="s">
        <v>1</v>
      </c>
      <c r="N220" s="253" t="s">
        <v>42</v>
      </c>
      <c r="O220" s="92"/>
      <c r="P220" s="254">
        <f>O220*H220</f>
        <v>0</v>
      </c>
      <c r="Q220" s="254">
        <v>0.00232</v>
      </c>
      <c r="R220" s="254">
        <f>Q220*H220</f>
        <v>0.00464</v>
      </c>
      <c r="S220" s="254">
        <v>0</v>
      </c>
      <c r="T220" s="255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56" t="s">
        <v>266</v>
      </c>
      <c r="AT220" s="256" t="s">
        <v>170</v>
      </c>
      <c r="AU220" s="256" t="s">
        <v>92</v>
      </c>
      <c r="AY220" s="18" t="s">
        <v>168</v>
      </c>
      <c r="BE220" s="257">
        <f>IF(N220="základní",J220,0)</f>
        <v>0</v>
      </c>
      <c r="BF220" s="257">
        <f>IF(N220="snížená",J220,0)</f>
        <v>0</v>
      </c>
      <c r="BG220" s="257">
        <f>IF(N220="zákl. přenesená",J220,0)</f>
        <v>0</v>
      </c>
      <c r="BH220" s="257">
        <f>IF(N220="sníž. přenesená",J220,0)</f>
        <v>0</v>
      </c>
      <c r="BI220" s="257">
        <f>IF(N220="nulová",J220,0)</f>
        <v>0</v>
      </c>
      <c r="BJ220" s="18" t="s">
        <v>92</v>
      </c>
      <c r="BK220" s="257">
        <f>ROUND(I220*H220,2)</f>
        <v>0</v>
      </c>
      <c r="BL220" s="18" t="s">
        <v>266</v>
      </c>
      <c r="BM220" s="256" t="s">
        <v>1557</v>
      </c>
    </row>
    <row r="221" spans="1:65" s="2" customFormat="1" ht="21.75" customHeight="1">
      <c r="A221" s="39"/>
      <c r="B221" s="40"/>
      <c r="C221" s="245" t="s">
        <v>498</v>
      </c>
      <c r="D221" s="245" t="s">
        <v>170</v>
      </c>
      <c r="E221" s="246" t="s">
        <v>1558</v>
      </c>
      <c r="F221" s="247" t="s">
        <v>1559</v>
      </c>
      <c r="G221" s="248" t="s">
        <v>713</v>
      </c>
      <c r="H221" s="249">
        <v>12</v>
      </c>
      <c r="I221" s="250"/>
      <c r="J221" s="251">
        <f>ROUND(I221*H221,2)</f>
        <v>0</v>
      </c>
      <c r="K221" s="247" t="s">
        <v>174</v>
      </c>
      <c r="L221" s="45"/>
      <c r="M221" s="252" t="s">
        <v>1</v>
      </c>
      <c r="N221" s="253" t="s">
        <v>42</v>
      </c>
      <c r="O221" s="92"/>
      <c r="P221" s="254">
        <f>O221*H221</f>
        <v>0</v>
      </c>
      <c r="Q221" s="254">
        <v>0.00016</v>
      </c>
      <c r="R221" s="254">
        <f>Q221*H221</f>
        <v>0.0019200000000000003</v>
      </c>
      <c r="S221" s="254">
        <v>0</v>
      </c>
      <c r="T221" s="255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56" t="s">
        <v>266</v>
      </c>
      <c r="AT221" s="256" t="s">
        <v>170</v>
      </c>
      <c r="AU221" s="256" t="s">
        <v>92</v>
      </c>
      <c r="AY221" s="18" t="s">
        <v>168</v>
      </c>
      <c r="BE221" s="257">
        <f>IF(N221="základní",J221,0)</f>
        <v>0</v>
      </c>
      <c r="BF221" s="257">
        <f>IF(N221="snížená",J221,0)</f>
        <v>0</v>
      </c>
      <c r="BG221" s="257">
        <f>IF(N221="zákl. přenesená",J221,0)</f>
        <v>0</v>
      </c>
      <c r="BH221" s="257">
        <f>IF(N221="sníž. přenesená",J221,0)</f>
        <v>0</v>
      </c>
      <c r="BI221" s="257">
        <f>IF(N221="nulová",J221,0)</f>
        <v>0</v>
      </c>
      <c r="BJ221" s="18" t="s">
        <v>92</v>
      </c>
      <c r="BK221" s="257">
        <f>ROUND(I221*H221,2)</f>
        <v>0</v>
      </c>
      <c r="BL221" s="18" t="s">
        <v>266</v>
      </c>
      <c r="BM221" s="256" t="s">
        <v>1560</v>
      </c>
    </row>
    <row r="222" spans="1:65" s="2" customFormat="1" ht="16.5" customHeight="1">
      <c r="A222" s="39"/>
      <c r="B222" s="40"/>
      <c r="C222" s="245" t="s">
        <v>503</v>
      </c>
      <c r="D222" s="245" t="s">
        <v>170</v>
      </c>
      <c r="E222" s="246" t="s">
        <v>1561</v>
      </c>
      <c r="F222" s="247" t="s">
        <v>1562</v>
      </c>
      <c r="G222" s="248" t="s">
        <v>713</v>
      </c>
      <c r="H222" s="249">
        <v>2</v>
      </c>
      <c r="I222" s="250"/>
      <c r="J222" s="251">
        <f>ROUND(I222*H222,2)</f>
        <v>0</v>
      </c>
      <c r="K222" s="247" t="s">
        <v>174</v>
      </c>
      <c r="L222" s="45"/>
      <c r="M222" s="252" t="s">
        <v>1</v>
      </c>
      <c r="N222" s="253" t="s">
        <v>42</v>
      </c>
      <c r="O222" s="92"/>
      <c r="P222" s="254">
        <f>O222*H222</f>
        <v>0</v>
      </c>
      <c r="Q222" s="254">
        <v>0.00024</v>
      </c>
      <c r="R222" s="254">
        <f>Q222*H222</f>
        <v>0.00048</v>
      </c>
      <c r="S222" s="254">
        <v>0</v>
      </c>
      <c r="T222" s="255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56" t="s">
        <v>266</v>
      </c>
      <c r="AT222" s="256" t="s">
        <v>170</v>
      </c>
      <c r="AU222" s="256" t="s">
        <v>92</v>
      </c>
      <c r="AY222" s="18" t="s">
        <v>168</v>
      </c>
      <c r="BE222" s="257">
        <f>IF(N222="základní",J222,0)</f>
        <v>0</v>
      </c>
      <c r="BF222" s="257">
        <f>IF(N222="snížená",J222,0)</f>
        <v>0</v>
      </c>
      <c r="BG222" s="257">
        <f>IF(N222="zákl. přenesená",J222,0)</f>
        <v>0</v>
      </c>
      <c r="BH222" s="257">
        <f>IF(N222="sníž. přenesená",J222,0)</f>
        <v>0</v>
      </c>
      <c r="BI222" s="257">
        <f>IF(N222="nulová",J222,0)</f>
        <v>0</v>
      </c>
      <c r="BJ222" s="18" t="s">
        <v>92</v>
      </c>
      <c r="BK222" s="257">
        <f>ROUND(I222*H222,2)</f>
        <v>0</v>
      </c>
      <c r="BL222" s="18" t="s">
        <v>266</v>
      </c>
      <c r="BM222" s="256" t="s">
        <v>1563</v>
      </c>
    </row>
    <row r="223" spans="1:65" s="2" customFormat="1" ht="21.75" customHeight="1">
      <c r="A223" s="39"/>
      <c r="B223" s="40"/>
      <c r="C223" s="245" t="s">
        <v>507</v>
      </c>
      <c r="D223" s="245" t="s">
        <v>170</v>
      </c>
      <c r="E223" s="246" t="s">
        <v>1564</v>
      </c>
      <c r="F223" s="247" t="s">
        <v>1565</v>
      </c>
      <c r="G223" s="248" t="s">
        <v>713</v>
      </c>
      <c r="H223" s="249">
        <v>12</v>
      </c>
      <c r="I223" s="250"/>
      <c r="J223" s="251">
        <f>ROUND(I223*H223,2)</f>
        <v>0</v>
      </c>
      <c r="K223" s="247" t="s">
        <v>174</v>
      </c>
      <c r="L223" s="45"/>
      <c r="M223" s="252" t="s">
        <v>1</v>
      </c>
      <c r="N223" s="253" t="s">
        <v>42</v>
      </c>
      <c r="O223" s="92"/>
      <c r="P223" s="254">
        <f>O223*H223</f>
        <v>0</v>
      </c>
      <c r="Q223" s="254">
        <v>0.005</v>
      </c>
      <c r="R223" s="254">
        <f>Q223*H223</f>
        <v>0.06</v>
      </c>
      <c r="S223" s="254">
        <v>0</v>
      </c>
      <c r="T223" s="255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56" t="s">
        <v>266</v>
      </c>
      <c r="AT223" s="256" t="s">
        <v>170</v>
      </c>
      <c r="AU223" s="256" t="s">
        <v>92</v>
      </c>
      <c r="AY223" s="18" t="s">
        <v>168</v>
      </c>
      <c r="BE223" s="257">
        <f>IF(N223="základní",J223,0)</f>
        <v>0</v>
      </c>
      <c r="BF223" s="257">
        <f>IF(N223="snížená",J223,0)</f>
        <v>0</v>
      </c>
      <c r="BG223" s="257">
        <f>IF(N223="zákl. přenesená",J223,0)</f>
        <v>0</v>
      </c>
      <c r="BH223" s="257">
        <f>IF(N223="sníž. přenesená",J223,0)</f>
        <v>0</v>
      </c>
      <c r="BI223" s="257">
        <f>IF(N223="nulová",J223,0)</f>
        <v>0</v>
      </c>
      <c r="BJ223" s="18" t="s">
        <v>92</v>
      </c>
      <c r="BK223" s="257">
        <f>ROUND(I223*H223,2)</f>
        <v>0</v>
      </c>
      <c r="BL223" s="18" t="s">
        <v>266</v>
      </c>
      <c r="BM223" s="256" t="s">
        <v>1566</v>
      </c>
    </row>
    <row r="224" spans="1:65" s="2" customFormat="1" ht="21.75" customHeight="1">
      <c r="A224" s="39"/>
      <c r="B224" s="40"/>
      <c r="C224" s="245" t="s">
        <v>511</v>
      </c>
      <c r="D224" s="245" t="s">
        <v>170</v>
      </c>
      <c r="E224" s="246" t="s">
        <v>1567</v>
      </c>
      <c r="F224" s="247" t="s">
        <v>1568</v>
      </c>
      <c r="G224" s="248" t="s">
        <v>1569</v>
      </c>
      <c r="H224" s="249">
        <v>2</v>
      </c>
      <c r="I224" s="250"/>
      <c r="J224" s="251">
        <f>ROUND(I224*H224,2)</f>
        <v>0</v>
      </c>
      <c r="K224" s="247" t="s">
        <v>174</v>
      </c>
      <c r="L224" s="45"/>
      <c r="M224" s="252" t="s">
        <v>1</v>
      </c>
      <c r="N224" s="253" t="s">
        <v>42</v>
      </c>
      <c r="O224" s="92"/>
      <c r="P224" s="254">
        <f>O224*H224</f>
        <v>0</v>
      </c>
      <c r="Q224" s="254">
        <v>0.03014</v>
      </c>
      <c r="R224" s="254">
        <f>Q224*H224</f>
        <v>0.06028</v>
      </c>
      <c r="S224" s="254">
        <v>0</v>
      </c>
      <c r="T224" s="255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56" t="s">
        <v>266</v>
      </c>
      <c r="AT224" s="256" t="s">
        <v>170</v>
      </c>
      <c r="AU224" s="256" t="s">
        <v>92</v>
      </c>
      <c r="AY224" s="18" t="s">
        <v>168</v>
      </c>
      <c r="BE224" s="257">
        <f>IF(N224="základní",J224,0)</f>
        <v>0</v>
      </c>
      <c r="BF224" s="257">
        <f>IF(N224="snížená",J224,0)</f>
        <v>0</v>
      </c>
      <c r="BG224" s="257">
        <f>IF(N224="zákl. přenesená",J224,0)</f>
        <v>0</v>
      </c>
      <c r="BH224" s="257">
        <f>IF(N224="sníž. přenesená",J224,0)</f>
        <v>0</v>
      </c>
      <c r="BI224" s="257">
        <f>IF(N224="nulová",J224,0)</f>
        <v>0</v>
      </c>
      <c r="BJ224" s="18" t="s">
        <v>92</v>
      </c>
      <c r="BK224" s="257">
        <f>ROUND(I224*H224,2)</f>
        <v>0</v>
      </c>
      <c r="BL224" s="18" t="s">
        <v>266</v>
      </c>
      <c r="BM224" s="256" t="s">
        <v>1570</v>
      </c>
    </row>
    <row r="225" spans="1:65" s="2" customFormat="1" ht="16.5" customHeight="1">
      <c r="A225" s="39"/>
      <c r="B225" s="40"/>
      <c r="C225" s="245" t="s">
        <v>515</v>
      </c>
      <c r="D225" s="245" t="s">
        <v>170</v>
      </c>
      <c r="E225" s="246" t="s">
        <v>1571</v>
      </c>
      <c r="F225" s="247" t="s">
        <v>1572</v>
      </c>
      <c r="G225" s="248" t="s">
        <v>713</v>
      </c>
      <c r="H225" s="249">
        <v>2</v>
      </c>
      <c r="I225" s="250"/>
      <c r="J225" s="251">
        <f>ROUND(I225*H225,2)</f>
        <v>0</v>
      </c>
      <c r="K225" s="247" t="s">
        <v>174</v>
      </c>
      <c r="L225" s="45"/>
      <c r="M225" s="252" t="s">
        <v>1</v>
      </c>
      <c r="N225" s="253" t="s">
        <v>42</v>
      </c>
      <c r="O225" s="92"/>
      <c r="P225" s="254">
        <f>O225*H225</f>
        <v>0</v>
      </c>
      <c r="Q225" s="254">
        <v>0.00079</v>
      </c>
      <c r="R225" s="254">
        <f>Q225*H225</f>
        <v>0.00158</v>
      </c>
      <c r="S225" s="254">
        <v>0</v>
      </c>
      <c r="T225" s="255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56" t="s">
        <v>266</v>
      </c>
      <c r="AT225" s="256" t="s">
        <v>170</v>
      </c>
      <c r="AU225" s="256" t="s">
        <v>92</v>
      </c>
      <c r="AY225" s="18" t="s">
        <v>168</v>
      </c>
      <c r="BE225" s="257">
        <f>IF(N225="základní",J225,0)</f>
        <v>0</v>
      </c>
      <c r="BF225" s="257">
        <f>IF(N225="snížená",J225,0)</f>
        <v>0</v>
      </c>
      <c r="BG225" s="257">
        <f>IF(N225="zákl. přenesená",J225,0)</f>
        <v>0</v>
      </c>
      <c r="BH225" s="257">
        <f>IF(N225="sníž. přenesená",J225,0)</f>
        <v>0</v>
      </c>
      <c r="BI225" s="257">
        <f>IF(N225="nulová",J225,0)</f>
        <v>0</v>
      </c>
      <c r="BJ225" s="18" t="s">
        <v>92</v>
      </c>
      <c r="BK225" s="257">
        <f>ROUND(I225*H225,2)</f>
        <v>0</v>
      </c>
      <c r="BL225" s="18" t="s">
        <v>266</v>
      </c>
      <c r="BM225" s="256" t="s">
        <v>1573</v>
      </c>
    </row>
    <row r="226" spans="1:65" s="2" customFormat="1" ht="21.75" customHeight="1">
      <c r="A226" s="39"/>
      <c r="B226" s="40"/>
      <c r="C226" s="245" t="s">
        <v>519</v>
      </c>
      <c r="D226" s="245" t="s">
        <v>170</v>
      </c>
      <c r="E226" s="246" t="s">
        <v>1574</v>
      </c>
      <c r="F226" s="247" t="s">
        <v>1575</v>
      </c>
      <c r="G226" s="248" t="s">
        <v>713</v>
      </c>
      <c r="H226" s="249">
        <v>12</v>
      </c>
      <c r="I226" s="250"/>
      <c r="J226" s="251">
        <f>ROUND(I226*H226,2)</f>
        <v>0</v>
      </c>
      <c r="K226" s="247" t="s">
        <v>174</v>
      </c>
      <c r="L226" s="45"/>
      <c r="M226" s="252" t="s">
        <v>1</v>
      </c>
      <c r="N226" s="253" t="s">
        <v>42</v>
      </c>
      <c r="O226" s="92"/>
      <c r="P226" s="254">
        <f>O226*H226</f>
        <v>0</v>
      </c>
      <c r="Q226" s="254">
        <v>0.00144</v>
      </c>
      <c r="R226" s="254">
        <f>Q226*H226</f>
        <v>0.01728</v>
      </c>
      <c r="S226" s="254">
        <v>0</v>
      </c>
      <c r="T226" s="255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56" t="s">
        <v>266</v>
      </c>
      <c r="AT226" s="256" t="s">
        <v>170</v>
      </c>
      <c r="AU226" s="256" t="s">
        <v>92</v>
      </c>
      <c r="AY226" s="18" t="s">
        <v>168</v>
      </c>
      <c r="BE226" s="257">
        <f>IF(N226="základní",J226,0)</f>
        <v>0</v>
      </c>
      <c r="BF226" s="257">
        <f>IF(N226="snížená",J226,0)</f>
        <v>0</v>
      </c>
      <c r="BG226" s="257">
        <f>IF(N226="zákl. přenesená",J226,0)</f>
        <v>0</v>
      </c>
      <c r="BH226" s="257">
        <f>IF(N226="sníž. přenesená",J226,0)</f>
        <v>0</v>
      </c>
      <c r="BI226" s="257">
        <f>IF(N226="nulová",J226,0)</f>
        <v>0</v>
      </c>
      <c r="BJ226" s="18" t="s">
        <v>92</v>
      </c>
      <c r="BK226" s="257">
        <f>ROUND(I226*H226,2)</f>
        <v>0</v>
      </c>
      <c r="BL226" s="18" t="s">
        <v>266</v>
      </c>
      <c r="BM226" s="256" t="s">
        <v>1576</v>
      </c>
    </row>
    <row r="227" spans="1:65" s="2" customFormat="1" ht="21.75" customHeight="1">
      <c r="A227" s="39"/>
      <c r="B227" s="40"/>
      <c r="C227" s="245" t="s">
        <v>523</v>
      </c>
      <c r="D227" s="245" t="s">
        <v>170</v>
      </c>
      <c r="E227" s="246" t="s">
        <v>1577</v>
      </c>
      <c r="F227" s="247" t="s">
        <v>1578</v>
      </c>
      <c r="G227" s="248" t="s">
        <v>713</v>
      </c>
      <c r="H227" s="249">
        <v>2</v>
      </c>
      <c r="I227" s="250"/>
      <c r="J227" s="251">
        <f>ROUND(I227*H227,2)</f>
        <v>0</v>
      </c>
      <c r="K227" s="247" t="s">
        <v>174</v>
      </c>
      <c r="L227" s="45"/>
      <c r="M227" s="252" t="s">
        <v>1</v>
      </c>
      <c r="N227" s="253" t="s">
        <v>42</v>
      </c>
      <c r="O227" s="92"/>
      <c r="P227" s="254">
        <f>O227*H227</f>
        <v>0</v>
      </c>
      <c r="Q227" s="254">
        <v>0.00492</v>
      </c>
      <c r="R227" s="254">
        <f>Q227*H227</f>
        <v>0.00984</v>
      </c>
      <c r="S227" s="254">
        <v>0</v>
      </c>
      <c r="T227" s="255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56" t="s">
        <v>266</v>
      </c>
      <c r="AT227" s="256" t="s">
        <v>170</v>
      </c>
      <c r="AU227" s="256" t="s">
        <v>92</v>
      </c>
      <c r="AY227" s="18" t="s">
        <v>168</v>
      </c>
      <c r="BE227" s="257">
        <f>IF(N227="základní",J227,0)</f>
        <v>0</v>
      </c>
      <c r="BF227" s="257">
        <f>IF(N227="snížená",J227,0)</f>
        <v>0</v>
      </c>
      <c r="BG227" s="257">
        <f>IF(N227="zákl. přenesená",J227,0)</f>
        <v>0</v>
      </c>
      <c r="BH227" s="257">
        <f>IF(N227="sníž. přenesená",J227,0)</f>
        <v>0</v>
      </c>
      <c r="BI227" s="257">
        <f>IF(N227="nulová",J227,0)</f>
        <v>0</v>
      </c>
      <c r="BJ227" s="18" t="s">
        <v>92</v>
      </c>
      <c r="BK227" s="257">
        <f>ROUND(I227*H227,2)</f>
        <v>0</v>
      </c>
      <c r="BL227" s="18" t="s">
        <v>266</v>
      </c>
      <c r="BM227" s="256" t="s">
        <v>1579</v>
      </c>
    </row>
    <row r="228" spans="1:65" s="2" customFormat="1" ht="21.75" customHeight="1">
      <c r="A228" s="39"/>
      <c r="B228" s="40"/>
      <c r="C228" s="245" t="s">
        <v>529</v>
      </c>
      <c r="D228" s="245" t="s">
        <v>170</v>
      </c>
      <c r="E228" s="246" t="s">
        <v>1580</v>
      </c>
      <c r="F228" s="247" t="s">
        <v>1581</v>
      </c>
      <c r="G228" s="248" t="s">
        <v>234</v>
      </c>
      <c r="H228" s="249">
        <v>422</v>
      </c>
      <c r="I228" s="250"/>
      <c r="J228" s="251">
        <f>ROUND(I228*H228,2)</f>
        <v>0</v>
      </c>
      <c r="K228" s="247" t="s">
        <v>174</v>
      </c>
      <c r="L228" s="45"/>
      <c r="M228" s="252" t="s">
        <v>1</v>
      </c>
      <c r="N228" s="253" t="s">
        <v>42</v>
      </c>
      <c r="O228" s="92"/>
      <c r="P228" s="254">
        <f>O228*H228</f>
        <v>0</v>
      </c>
      <c r="Q228" s="254">
        <v>0.00019</v>
      </c>
      <c r="R228" s="254">
        <f>Q228*H228</f>
        <v>0.08018</v>
      </c>
      <c r="S228" s="254">
        <v>0</v>
      </c>
      <c r="T228" s="255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56" t="s">
        <v>266</v>
      </c>
      <c r="AT228" s="256" t="s">
        <v>170</v>
      </c>
      <c r="AU228" s="256" t="s">
        <v>92</v>
      </c>
      <c r="AY228" s="18" t="s">
        <v>168</v>
      </c>
      <c r="BE228" s="257">
        <f>IF(N228="základní",J228,0)</f>
        <v>0</v>
      </c>
      <c r="BF228" s="257">
        <f>IF(N228="snížená",J228,0)</f>
        <v>0</v>
      </c>
      <c r="BG228" s="257">
        <f>IF(N228="zákl. přenesená",J228,0)</f>
        <v>0</v>
      </c>
      <c r="BH228" s="257">
        <f>IF(N228="sníž. přenesená",J228,0)</f>
        <v>0</v>
      </c>
      <c r="BI228" s="257">
        <f>IF(N228="nulová",J228,0)</f>
        <v>0</v>
      </c>
      <c r="BJ228" s="18" t="s">
        <v>92</v>
      </c>
      <c r="BK228" s="257">
        <f>ROUND(I228*H228,2)</f>
        <v>0</v>
      </c>
      <c r="BL228" s="18" t="s">
        <v>266</v>
      </c>
      <c r="BM228" s="256" t="s">
        <v>1582</v>
      </c>
    </row>
    <row r="229" spans="1:51" s="14" customFormat="1" ht="12">
      <c r="A229" s="14"/>
      <c r="B229" s="269"/>
      <c r="C229" s="270"/>
      <c r="D229" s="260" t="s">
        <v>177</v>
      </c>
      <c r="E229" s="271" t="s">
        <v>1</v>
      </c>
      <c r="F229" s="272" t="s">
        <v>1583</v>
      </c>
      <c r="G229" s="270"/>
      <c r="H229" s="273">
        <v>422</v>
      </c>
      <c r="I229" s="274"/>
      <c r="J229" s="270"/>
      <c r="K229" s="270"/>
      <c r="L229" s="275"/>
      <c r="M229" s="276"/>
      <c r="N229" s="277"/>
      <c r="O229" s="277"/>
      <c r="P229" s="277"/>
      <c r="Q229" s="277"/>
      <c r="R229" s="277"/>
      <c r="S229" s="277"/>
      <c r="T229" s="278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79" t="s">
        <v>177</v>
      </c>
      <c r="AU229" s="279" t="s">
        <v>92</v>
      </c>
      <c r="AV229" s="14" t="s">
        <v>92</v>
      </c>
      <c r="AW229" s="14" t="s">
        <v>32</v>
      </c>
      <c r="AX229" s="14" t="s">
        <v>84</v>
      </c>
      <c r="AY229" s="279" t="s">
        <v>168</v>
      </c>
    </row>
    <row r="230" spans="1:65" s="2" customFormat="1" ht="16.5" customHeight="1">
      <c r="A230" s="39"/>
      <c r="B230" s="40"/>
      <c r="C230" s="245" t="s">
        <v>533</v>
      </c>
      <c r="D230" s="245" t="s">
        <v>170</v>
      </c>
      <c r="E230" s="246" t="s">
        <v>1584</v>
      </c>
      <c r="F230" s="247" t="s">
        <v>1585</v>
      </c>
      <c r="G230" s="248" t="s">
        <v>234</v>
      </c>
      <c r="H230" s="249">
        <v>422</v>
      </c>
      <c r="I230" s="250"/>
      <c r="J230" s="251">
        <f>ROUND(I230*H230,2)</f>
        <v>0</v>
      </c>
      <c r="K230" s="247" t="s">
        <v>174</v>
      </c>
      <c r="L230" s="45"/>
      <c r="M230" s="252" t="s">
        <v>1</v>
      </c>
      <c r="N230" s="253" t="s">
        <v>42</v>
      </c>
      <c r="O230" s="92"/>
      <c r="P230" s="254">
        <f>O230*H230</f>
        <v>0</v>
      </c>
      <c r="Q230" s="254">
        <v>1E-05</v>
      </c>
      <c r="R230" s="254">
        <f>Q230*H230</f>
        <v>0.004220000000000001</v>
      </c>
      <c r="S230" s="254">
        <v>0</v>
      </c>
      <c r="T230" s="255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56" t="s">
        <v>266</v>
      </c>
      <c r="AT230" s="256" t="s">
        <v>170</v>
      </c>
      <c r="AU230" s="256" t="s">
        <v>92</v>
      </c>
      <c r="AY230" s="18" t="s">
        <v>168</v>
      </c>
      <c r="BE230" s="257">
        <f>IF(N230="základní",J230,0)</f>
        <v>0</v>
      </c>
      <c r="BF230" s="257">
        <f>IF(N230="snížená",J230,0)</f>
        <v>0</v>
      </c>
      <c r="BG230" s="257">
        <f>IF(N230="zákl. přenesená",J230,0)</f>
        <v>0</v>
      </c>
      <c r="BH230" s="257">
        <f>IF(N230="sníž. přenesená",J230,0)</f>
        <v>0</v>
      </c>
      <c r="BI230" s="257">
        <f>IF(N230="nulová",J230,0)</f>
        <v>0</v>
      </c>
      <c r="BJ230" s="18" t="s">
        <v>92</v>
      </c>
      <c r="BK230" s="257">
        <f>ROUND(I230*H230,2)</f>
        <v>0</v>
      </c>
      <c r="BL230" s="18" t="s">
        <v>266</v>
      </c>
      <c r="BM230" s="256" t="s">
        <v>1586</v>
      </c>
    </row>
    <row r="231" spans="1:65" s="2" customFormat="1" ht="21.75" customHeight="1">
      <c r="A231" s="39"/>
      <c r="B231" s="40"/>
      <c r="C231" s="245" t="s">
        <v>538</v>
      </c>
      <c r="D231" s="245" t="s">
        <v>170</v>
      </c>
      <c r="E231" s="246" t="s">
        <v>1587</v>
      </c>
      <c r="F231" s="247" t="s">
        <v>1588</v>
      </c>
      <c r="G231" s="248" t="s">
        <v>201</v>
      </c>
      <c r="H231" s="249">
        <v>1.005</v>
      </c>
      <c r="I231" s="250"/>
      <c r="J231" s="251">
        <f>ROUND(I231*H231,2)</f>
        <v>0</v>
      </c>
      <c r="K231" s="247" t="s">
        <v>174</v>
      </c>
      <c r="L231" s="45"/>
      <c r="M231" s="252" t="s">
        <v>1</v>
      </c>
      <c r="N231" s="253" t="s">
        <v>42</v>
      </c>
      <c r="O231" s="92"/>
      <c r="P231" s="254">
        <f>O231*H231</f>
        <v>0</v>
      </c>
      <c r="Q231" s="254">
        <v>0</v>
      </c>
      <c r="R231" s="254">
        <f>Q231*H231</f>
        <v>0</v>
      </c>
      <c r="S231" s="254">
        <v>0</v>
      </c>
      <c r="T231" s="255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56" t="s">
        <v>266</v>
      </c>
      <c r="AT231" s="256" t="s">
        <v>170</v>
      </c>
      <c r="AU231" s="256" t="s">
        <v>92</v>
      </c>
      <c r="AY231" s="18" t="s">
        <v>168</v>
      </c>
      <c r="BE231" s="257">
        <f>IF(N231="základní",J231,0)</f>
        <v>0</v>
      </c>
      <c r="BF231" s="257">
        <f>IF(N231="snížená",J231,0)</f>
        <v>0</v>
      </c>
      <c r="BG231" s="257">
        <f>IF(N231="zákl. přenesená",J231,0)</f>
        <v>0</v>
      </c>
      <c r="BH231" s="257">
        <f>IF(N231="sníž. přenesená",J231,0)</f>
        <v>0</v>
      </c>
      <c r="BI231" s="257">
        <f>IF(N231="nulová",J231,0)</f>
        <v>0</v>
      </c>
      <c r="BJ231" s="18" t="s">
        <v>92</v>
      </c>
      <c r="BK231" s="257">
        <f>ROUND(I231*H231,2)</f>
        <v>0</v>
      </c>
      <c r="BL231" s="18" t="s">
        <v>266</v>
      </c>
      <c r="BM231" s="256" t="s">
        <v>1589</v>
      </c>
    </row>
    <row r="232" spans="1:65" s="2" customFormat="1" ht="21.75" customHeight="1">
      <c r="A232" s="39"/>
      <c r="B232" s="40"/>
      <c r="C232" s="245" t="s">
        <v>544</v>
      </c>
      <c r="D232" s="245" t="s">
        <v>170</v>
      </c>
      <c r="E232" s="246" t="s">
        <v>1590</v>
      </c>
      <c r="F232" s="247" t="s">
        <v>1591</v>
      </c>
      <c r="G232" s="248" t="s">
        <v>585</v>
      </c>
      <c r="H232" s="312"/>
      <c r="I232" s="250"/>
      <c r="J232" s="251">
        <f>ROUND(I232*H232,2)</f>
        <v>0</v>
      </c>
      <c r="K232" s="247" t="s">
        <v>174</v>
      </c>
      <c r="L232" s="45"/>
      <c r="M232" s="252" t="s">
        <v>1</v>
      </c>
      <c r="N232" s="253" t="s">
        <v>42</v>
      </c>
      <c r="O232" s="92"/>
      <c r="P232" s="254">
        <f>O232*H232</f>
        <v>0</v>
      </c>
      <c r="Q232" s="254">
        <v>0</v>
      </c>
      <c r="R232" s="254">
        <f>Q232*H232</f>
        <v>0</v>
      </c>
      <c r="S232" s="254">
        <v>0</v>
      </c>
      <c r="T232" s="255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56" t="s">
        <v>266</v>
      </c>
      <c r="AT232" s="256" t="s">
        <v>170</v>
      </c>
      <c r="AU232" s="256" t="s">
        <v>92</v>
      </c>
      <c r="AY232" s="18" t="s">
        <v>168</v>
      </c>
      <c r="BE232" s="257">
        <f>IF(N232="základní",J232,0)</f>
        <v>0</v>
      </c>
      <c r="BF232" s="257">
        <f>IF(N232="snížená",J232,0)</f>
        <v>0</v>
      </c>
      <c r="BG232" s="257">
        <f>IF(N232="zákl. přenesená",J232,0)</f>
        <v>0</v>
      </c>
      <c r="BH232" s="257">
        <f>IF(N232="sníž. přenesená",J232,0)</f>
        <v>0</v>
      </c>
      <c r="BI232" s="257">
        <f>IF(N232="nulová",J232,0)</f>
        <v>0</v>
      </c>
      <c r="BJ232" s="18" t="s">
        <v>92</v>
      </c>
      <c r="BK232" s="257">
        <f>ROUND(I232*H232,2)</f>
        <v>0</v>
      </c>
      <c r="BL232" s="18" t="s">
        <v>266</v>
      </c>
      <c r="BM232" s="256" t="s">
        <v>1592</v>
      </c>
    </row>
    <row r="233" spans="1:63" s="12" customFormat="1" ht="22.8" customHeight="1">
      <c r="A233" s="12"/>
      <c r="B233" s="229"/>
      <c r="C233" s="230"/>
      <c r="D233" s="231" t="s">
        <v>75</v>
      </c>
      <c r="E233" s="243" t="s">
        <v>1593</v>
      </c>
      <c r="F233" s="243" t="s">
        <v>1594</v>
      </c>
      <c r="G233" s="230"/>
      <c r="H233" s="230"/>
      <c r="I233" s="233"/>
      <c r="J233" s="244">
        <f>BK233</f>
        <v>0</v>
      </c>
      <c r="K233" s="230"/>
      <c r="L233" s="235"/>
      <c r="M233" s="236"/>
      <c r="N233" s="237"/>
      <c r="O233" s="237"/>
      <c r="P233" s="238">
        <f>SUM(P234:P236)</f>
        <v>0</v>
      </c>
      <c r="Q233" s="237"/>
      <c r="R233" s="238">
        <f>SUM(R234:R236)</f>
        <v>0.048479999999999995</v>
      </c>
      <c r="S233" s="237"/>
      <c r="T233" s="239">
        <f>SUM(T234:T236)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40" t="s">
        <v>92</v>
      </c>
      <c r="AT233" s="241" t="s">
        <v>75</v>
      </c>
      <c r="AU233" s="241" t="s">
        <v>84</v>
      </c>
      <c r="AY233" s="240" t="s">
        <v>168</v>
      </c>
      <c r="BK233" s="242">
        <f>SUM(BK234:BK236)</f>
        <v>0</v>
      </c>
    </row>
    <row r="234" spans="1:65" s="2" customFormat="1" ht="21.75" customHeight="1">
      <c r="A234" s="39"/>
      <c r="B234" s="40"/>
      <c r="C234" s="245" t="s">
        <v>552</v>
      </c>
      <c r="D234" s="245" t="s">
        <v>170</v>
      </c>
      <c r="E234" s="246" t="s">
        <v>1595</v>
      </c>
      <c r="F234" s="247" t="s">
        <v>1596</v>
      </c>
      <c r="G234" s="248" t="s">
        <v>1569</v>
      </c>
      <c r="H234" s="249">
        <v>12</v>
      </c>
      <c r="I234" s="250"/>
      <c r="J234" s="251">
        <f>ROUND(I234*H234,2)</f>
        <v>0</v>
      </c>
      <c r="K234" s="247" t="s">
        <v>174</v>
      </c>
      <c r="L234" s="45"/>
      <c r="M234" s="252" t="s">
        <v>1</v>
      </c>
      <c r="N234" s="253" t="s">
        <v>42</v>
      </c>
      <c r="O234" s="92"/>
      <c r="P234" s="254">
        <f>O234*H234</f>
        <v>0</v>
      </c>
      <c r="Q234" s="254">
        <v>0.00125</v>
      </c>
      <c r="R234" s="254">
        <f>Q234*H234</f>
        <v>0.015</v>
      </c>
      <c r="S234" s="254">
        <v>0</v>
      </c>
      <c r="T234" s="25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56" t="s">
        <v>266</v>
      </c>
      <c r="AT234" s="256" t="s">
        <v>170</v>
      </c>
      <c r="AU234" s="256" t="s">
        <v>92</v>
      </c>
      <c r="AY234" s="18" t="s">
        <v>168</v>
      </c>
      <c r="BE234" s="257">
        <f>IF(N234="základní",J234,0)</f>
        <v>0</v>
      </c>
      <c r="BF234" s="257">
        <f>IF(N234="snížená",J234,0)</f>
        <v>0</v>
      </c>
      <c r="BG234" s="257">
        <f>IF(N234="zákl. přenesená",J234,0)</f>
        <v>0</v>
      </c>
      <c r="BH234" s="257">
        <f>IF(N234="sníž. přenesená",J234,0)</f>
        <v>0</v>
      </c>
      <c r="BI234" s="257">
        <f>IF(N234="nulová",J234,0)</f>
        <v>0</v>
      </c>
      <c r="BJ234" s="18" t="s">
        <v>92</v>
      </c>
      <c r="BK234" s="257">
        <f>ROUND(I234*H234,2)</f>
        <v>0</v>
      </c>
      <c r="BL234" s="18" t="s">
        <v>266</v>
      </c>
      <c r="BM234" s="256" t="s">
        <v>1597</v>
      </c>
    </row>
    <row r="235" spans="1:65" s="2" customFormat="1" ht="21.75" customHeight="1">
      <c r="A235" s="39"/>
      <c r="B235" s="40"/>
      <c r="C235" s="245" t="s">
        <v>558</v>
      </c>
      <c r="D235" s="245" t="s">
        <v>170</v>
      </c>
      <c r="E235" s="246" t="s">
        <v>1598</v>
      </c>
      <c r="F235" s="247" t="s">
        <v>1599</v>
      </c>
      <c r="G235" s="248" t="s">
        <v>1569</v>
      </c>
      <c r="H235" s="249">
        <v>12</v>
      </c>
      <c r="I235" s="250"/>
      <c r="J235" s="251">
        <f>ROUND(I235*H235,2)</f>
        <v>0</v>
      </c>
      <c r="K235" s="247" t="s">
        <v>1</v>
      </c>
      <c r="L235" s="45"/>
      <c r="M235" s="252" t="s">
        <v>1</v>
      </c>
      <c r="N235" s="253" t="s">
        <v>42</v>
      </c>
      <c r="O235" s="92"/>
      <c r="P235" s="254">
        <f>O235*H235</f>
        <v>0</v>
      </c>
      <c r="Q235" s="254">
        <v>0.00279</v>
      </c>
      <c r="R235" s="254">
        <f>Q235*H235</f>
        <v>0.033479999999999996</v>
      </c>
      <c r="S235" s="254">
        <v>0</v>
      </c>
      <c r="T235" s="255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56" t="s">
        <v>266</v>
      </c>
      <c r="AT235" s="256" t="s">
        <v>170</v>
      </c>
      <c r="AU235" s="256" t="s">
        <v>92</v>
      </c>
      <c r="AY235" s="18" t="s">
        <v>168</v>
      </c>
      <c r="BE235" s="257">
        <f>IF(N235="základní",J235,0)</f>
        <v>0</v>
      </c>
      <c r="BF235" s="257">
        <f>IF(N235="snížená",J235,0)</f>
        <v>0</v>
      </c>
      <c r="BG235" s="257">
        <f>IF(N235="zákl. přenesená",J235,0)</f>
        <v>0</v>
      </c>
      <c r="BH235" s="257">
        <f>IF(N235="sníž. přenesená",J235,0)</f>
        <v>0</v>
      </c>
      <c r="BI235" s="257">
        <f>IF(N235="nulová",J235,0)</f>
        <v>0</v>
      </c>
      <c r="BJ235" s="18" t="s">
        <v>92</v>
      </c>
      <c r="BK235" s="257">
        <f>ROUND(I235*H235,2)</f>
        <v>0</v>
      </c>
      <c r="BL235" s="18" t="s">
        <v>266</v>
      </c>
      <c r="BM235" s="256" t="s">
        <v>1600</v>
      </c>
    </row>
    <row r="236" spans="1:65" s="2" customFormat="1" ht="21.75" customHeight="1">
      <c r="A236" s="39"/>
      <c r="B236" s="40"/>
      <c r="C236" s="245" t="s">
        <v>564</v>
      </c>
      <c r="D236" s="245" t="s">
        <v>170</v>
      </c>
      <c r="E236" s="246" t="s">
        <v>1601</v>
      </c>
      <c r="F236" s="247" t="s">
        <v>1602</v>
      </c>
      <c r="G236" s="248" t="s">
        <v>585</v>
      </c>
      <c r="H236" s="312"/>
      <c r="I236" s="250"/>
      <c r="J236" s="251">
        <f>ROUND(I236*H236,2)</f>
        <v>0</v>
      </c>
      <c r="K236" s="247" t="s">
        <v>174</v>
      </c>
      <c r="L236" s="45"/>
      <c r="M236" s="252" t="s">
        <v>1</v>
      </c>
      <c r="N236" s="253" t="s">
        <v>42</v>
      </c>
      <c r="O236" s="92"/>
      <c r="P236" s="254">
        <f>O236*H236</f>
        <v>0</v>
      </c>
      <c r="Q236" s="254">
        <v>0</v>
      </c>
      <c r="R236" s="254">
        <f>Q236*H236</f>
        <v>0</v>
      </c>
      <c r="S236" s="254">
        <v>0</v>
      </c>
      <c r="T236" s="255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56" t="s">
        <v>266</v>
      </c>
      <c r="AT236" s="256" t="s">
        <v>170</v>
      </c>
      <c r="AU236" s="256" t="s">
        <v>92</v>
      </c>
      <c r="AY236" s="18" t="s">
        <v>168</v>
      </c>
      <c r="BE236" s="257">
        <f>IF(N236="základní",J236,0)</f>
        <v>0</v>
      </c>
      <c r="BF236" s="257">
        <f>IF(N236="snížená",J236,0)</f>
        <v>0</v>
      </c>
      <c r="BG236" s="257">
        <f>IF(N236="zákl. přenesená",J236,0)</f>
        <v>0</v>
      </c>
      <c r="BH236" s="257">
        <f>IF(N236="sníž. přenesená",J236,0)</f>
        <v>0</v>
      </c>
      <c r="BI236" s="257">
        <f>IF(N236="nulová",J236,0)</f>
        <v>0</v>
      </c>
      <c r="BJ236" s="18" t="s">
        <v>92</v>
      </c>
      <c r="BK236" s="257">
        <f>ROUND(I236*H236,2)</f>
        <v>0</v>
      </c>
      <c r="BL236" s="18" t="s">
        <v>266</v>
      </c>
      <c r="BM236" s="256" t="s">
        <v>1603</v>
      </c>
    </row>
    <row r="237" spans="1:63" s="12" customFormat="1" ht="22.8" customHeight="1">
      <c r="A237" s="12"/>
      <c r="B237" s="229"/>
      <c r="C237" s="230"/>
      <c r="D237" s="231" t="s">
        <v>75</v>
      </c>
      <c r="E237" s="243" t="s">
        <v>1063</v>
      </c>
      <c r="F237" s="243" t="s">
        <v>1064</v>
      </c>
      <c r="G237" s="230"/>
      <c r="H237" s="230"/>
      <c r="I237" s="233"/>
      <c r="J237" s="244">
        <f>BK237</f>
        <v>0</v>
      </c>
      <c r="K237" s="230"/>
      <c r="L237" s="235"/>
      <c r="M237" s="236"/>
      <c r="N237" s="237"/>
      <c r="O237" s="237"/>
      <c r="P237" s="238">
        <f>SUM(P238:P259)</f>
        <v>0</v>
      </c>
      <c r="Q237" s="237"/>
      <c r="R237" s="238">
        <f>SUM(R238:R259)</f>
        <v>2.1339399999999995</v>
      </c>
      <c r="S237" s="237"/>
      <c r="T237" s="239">
        <f>SUM(T238:T259)</f>
        <v>3.5872799999999994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40" t="s">
        <v>92</v>
      </c>
      <c r="AT237" s="241" t="s">
        <v>75</v>
      </c>
      <c r="AU237" s="241" t="s">
        <v>84</v>
      </c>
      <c r="AY237" s="240" t="s">
        <v>168</v>
      </c>
      <c r="BK237" s="242">
        <f>SUM(BK238:BK259)</f>
        <v>0</v>
      </c>
    </row>
    <row r="238" spans="1:65" s="2" customFormat="1" ht="16.5" customHeight="1">
      <c r="A238" s="39"/>
      <c r="B238" s="40"/>
      <c r="C238" s="245" t="s">
        <v>568</v>
      </c>
      <c r="D238" s="245" t="s">
        <v>170</v>
      </c>
      <c r="E238" s="246" t="s">
        <v>1604</v>
      </c>
      <c r="F238" s="247" t="s">
        <v>1605</v>
      </c>
      <c r="G238" s="248" t="s">
        <v>1569</v>
      </c>
      <c r="H238" s="249">
        <v>12</v>
      </c>
      <c r="I238" s="250"/>
      <c r="J238" s="251">
        <f>ROUND(I238*H238,2)</f>
        <v>0</v>
      </c>
      <c r="K238" s="247" t="s">
        <v>174</v>
      </c>
      <c r="L238" s="45"/>
      <c r="M238" s="252" t="s">
        <v>1</v>
      </c>
      <c r="N238" s="253" t="s">
        <v>42</v>
      </c>
      <c r="O238" s="92"/>
      <c r="P238" s="254">
        <f>O238*H238</f>
        <v>0</v>
      </c>
      <c r="Q238" s="254">
        <v>0</v>
      </c>
      <c r="R238" s="254">
        <f>Q238*H238</f>
        <v>0</v>
      </c>
      <c r="S238" s="254">
        <v>0.01933</v>
      </c>
      <c r="T238" s="255">
        <f>S238*H238</f>
        <v>0.23196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56" t="s">
        <v>266</v>
      </c>
      <c r="AT238" s="256" t="s">
        <v>170</v>
      </c>
      <c r="AU238" s="256" t="s">
        <v>92</v>
      </c>
      <c r="AY238" s="18" t="s">
        <v>168</v>
      </c>
      <c r="BE238" s="257">
        <f>IF(N238="základní",J238,0)</f>
        <v>0</v>
      </c>
      <c r="BF238" s="257">
        <f>IF(N238="snížená",J238,0)</f>
        <v>0</v>
      </c>
      <c r="BG238" s="257">
        <f>IF(N238="zákl. přenesená",J238,0)</f>
        <v>0</v>
      </c>
      <c r="BH238" s="257">
        <f>IF(N238="sníž. přenesená",J238,0)</f>
        <v>0</v>
      </c>
      <c r="BI238" s="257">
        <f>IF(N238="nulová",J238,0)</f>
        <v>0</v>
      </c>
      <c r="BJ238" s="18" t="s">
        <v>92</v>
      </c>
      <c r="BK238" s="257">
        <f>ROUND(I238*H238,2)</f>
        <v>0</v>
      </c>
      <c r="BL238" s="18" t="s">
        <v>266</v>
      </c>
      <c r="BM238" s="256" t="s">
        <v>1606</v>
      </c>
    </row>
    <row r="239" spans="1:65" s="2" customFormat="1" ht="21.75" customHeight="1">
      <c r="A239" s="39"/>
      <c r="B239" s="40"/>
      <c r="C239" s="245" t="s">
        <v>573</v>
      </c>
      <c r="D239" s="245" t="s">
        <v>170</v>
      </c>
      <c r="E239" s="246" t="s">
        <v>1607</v>
      </c>
      <c r="F239" s="247" t="s">
        <v>1608</v>
      </c>
      <c r="G239" s="248" t="s">
        <v>1569</v>
      </c>
      <c r="H239" s="249">
        <v>12</v>
      </c>
      <c r="I239" s="250"/>
      <c r="J239" s="251">
        <f>ROUND(I239*H239,2)</f>
        <v>0</v>
      </c>
      <c r="K239" s="247" t="s">
        <v>174</v>
      </c>
      <c r="L239" s="45"/>
      <c r="M239" s="252" t="s">
        <v>1</v>
      </c>
      <c r="N239" s="253" t="s">
        <v>42</v>
      </c>
      <c r="O239" s="92"/>
      <c r="P239" s="254">
        <f>O239*H239</f>
        <v>0</v>
      </c>
      <c r="Q239" s="254">
        <v>0.0232</v>
      </c>
      <c r="R239" s="254">
        <f>Q239*H239</f>
        <v>0.2784</v>
      </c>
      <c r="S239" s="254">
        <v>0</v>
      </c>
      <c r="T239" s="255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56" t="s">
        <v>266</v>
      </c>
      <c r="AT239" s="256" t="s">
        <v>170</v>
      </c>
      <c r="AU239" s="256" t="s">
        <v>92</v>
      </c>
      <c r="AY239" s="18" t="s">
        <v>168</v>
      </c>
      <c r="BE239" s="257">
        <f>IF(N239="základní",J239,0)</f>
        <v>0</v>
      </c>
      <c r="BF239" s="257">
        <f>IF(N239="snížená",J239,0)</f>
        <v>0</v>
      </c>
      <c r="BG239" s="257">
        <f>IF(N239="zákl. přenesená",J239,0)</f>
        <v>0</v>
      </c>
      <c r="BH239" s="257">
        <f>IF(N239="sníž. přenesená",J239,0)</f>
        <v>0</v>
      </c>
      <c r="BI239" s="257">
        <f>IF(N239="nulová",J239,0)</f>
        <v>0</v>
      </c>
      <c r="BJ239" s="18" t="s">
        <v>92</v>
      </c>
      <c r="BK239" s="257">
        <f>ROUND(I239*H239,2)</f>
        <v>0</v>
      </c>
      <c r="BL239" s="18" t="s">
        <v>266</v>
      </c>
      <c r="BM239" s="256" t="s">
        <v>1609</v>
      </c>
    </row>
    <row r="240" spans="1:65" s="2" customFormat="1" ht="16.5" customHeight="1">
      <c r="A240" s="39"/>
      <c r="B240" s="40"/>
      <c r="C240" s="245" t="s">
        <v>577</v>
      </c>
      <c r="D240" s="245" t="s">
        <v>170</v>
      </c>
      <c r="E240" s="246" t="s">
        <v>1610</v>
      </c>
      <c r="F240" s="247" t="s">
        <v>1611</v>
      </c>
      <c r="G240" s="248" t="s">
        <v>1569</v>
      </c>
      <c r="H240" s="249">
        <v>12</v>
      </c>
      <c r="I240" s="250"/>
      <c r="J240" s="251">
        <f>ROUND(I240*H240,2)</f>
        <v>0</v>
      </c>
      <c r="K240" s="247" t="s">
        <v>174</v>
      </c>
      <c r="L240" s="45"/>
      <c r="M240" s="252" t="s">
        <v>1</v>
      </c>
      <c r="N240" s="253" t="s">
        <v>42</v>
      </c>
      <c r="O240" s="92"/>
      <c r="P240" s="254">
        <f>O240*H240</f>
        <v>0</v>
      </c>
      <c r="Q240" s="254">
        <v>0</v>
      </c>
      <c r="R240" s="254">
        <f>Q240*H240</f>
        <v>0</v>
      </c>
      <c r="S240" s="254">
        <v>0.01946</v>
      </c>
      <c r="T240" s="255">
        <f>S240*H240</f>
        <v>0.23352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56" t="s">
        <v>266</v>
      </c>
      <c r="AT240" s="256" t="s">
        <v>170</v>
      </c>
      <c r="AU240" s="256" t="s">
        <v>92</v>
      </c>
      <c r="AY240" s="18" t="s">
        <v>168</v>
      </c>
      <c r="BE240" s="257">
        <f>IF(N240="základní",J240,0)</f>
        <v>0</v>
      </c>
      <c r="BF240" s="257">
        <f>IF(N240="snížená",J240,0)</f>
        <v>0</v>
      </c>
      <c r="BG240" s="257">
        <f>IF(N240="zákl. přenesená",J240,0)</f>
        <v>0</v>
      </c>
      <c r="BH240" s="257">
        <f>IF(N240="sníž. přenesená",J240,0)</f>
        <v>0</v>
      </c>
      <c r="BI240" s="257">
        <f>IF(N240="nulová",J240,0)</f>
        <v>0</v>
      </c>
      <c r="BJ240" s="18" t="s">
        <v>92</v>
      </c>
      <c r="BK240" s="257">
        <f>ROUND(I240*H240,2)</f>
        <v>0</v>
      </c>
      <c r="BL240" s="18" t="s">
        <v>266</v>
      </c>
      <c r="BM240" s="256" t="s">
        <v>1612</v>
      </c>
    </row>
    <row r="241" spans="1:65" s="2" customFormat="1" ht="21.75" customHeight="1">
      <c r="A241" s="39"/>
      <c r="B241" s="40"/>
      <c r="C241" s="245" t="s">
        <v>582</v>
      </c>
      <c r="D241" s="245" t="s">
        <v>170</v>
      </c>
      <c r="E241" s="246" t="s">
        <v>1613</v>
      </c>
      <c r="F241" s="247" t="s">
        <v>1614</v>
      </c>
      <c r="G241" s="248" t="s">
        <v>1569</v>
      </c>
      <c r="H241" s="249">
        <v>12</v>
      </c>
      <c r="I241" s="250"/>
      <c r="J241" s="251">
        <f>ROUND(I241*H241,2)</f>
        <v>0</v>
      </c>
      <c r="K241" s="247" t="s">
        <v>174</v>
      </c>
      <c r="L241" s="45"/>
      <c r="M241" s="252" t="s">
        <v>1</v>
      </c>
      <c r="N241" s="253" t="s">
        <v>42</v>
      </c>
      <c r="O241" s="92"/>
      <c r="P241" s="254">
        <f>O241*H241</f>
        <v>0</v>
      </c>
      <c r="Q241" s="254">
        <v>0.03907</v>
      </c>
      <c r="R241" s="254">
        <f>Q241*H241</f>
        <v>0.46884000000000003</v>
      </c>
      <c r="S241" s="254">
        <v>0</v>
      </c>
      <c r="T241" s="255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56" t="s">
        <v>266</v>
      </c>
      <c r="AT241" s="256" t="s">
        <v>170</v>
      </c>
      <c r="AU241" s="256" t="s">
        <v>92</v>
      </c>
      <c r="AY241" s="18" t="s">
        <v>168</v>
      </c>
      <c r="BE241" s="257">
        <f>IF(N241="základní",J241,0)</f>
        <v>0</v>
      </c>
      <c r="BF241" s="257">
        <f>IF(N241="snížená",J241,0)</f>
        <v>0</v>
      </c>
      <c r="BG241" s="257">
        <f>IF(N241="zákl. přenesená",J241,0)</f>
        <v>0</v>
      </c>
      <c r="BH241" s="257">
        <f>IF(N241="sníž. přenesená",J241,0)</f>
        <v>0</v>
      </c>
      <c r="BI241" s="257">
        <f>IF(N241="nulová",J241,0)</f>
        <v>0</v>
      </c>
      <c r="BJ241" s="18" t="s">
        <v>92</v>
      </c>
      <c r="BK241" s="257">
        <f>ROUND(I241*H241,2)</f>
        <v>0</v>
      </c>
      <c r="BL241" s="18" t="s">
        <v>266</v>
      </c>
      <c r="BM241" s="256" t="s">
        <v>1615</v>
      </c>
    </row>
    <row r="242" spans="1:65" s="2" customFormat="1" ht="16.5" customHeight="1">
      <c r="A242" s="39"/>
      <c r="B242" s="40"/>
      <c r="C242" s="245" t="s">
        <v>589</v>
      </c>
      <c r="D242" s="245" t="s">
        <v>170</v>
      </c>
      <c r="E242" s="246" t="s">
        <v>1616</v>
      </c>
      <c r="F242" s="247" t="s">
        <v>1617</v>
      </c>
      <c r="G242" s="248" t="s">
        <v>1569</v>
      </c>
      <c r="H242" s="249">
        <v>12</v>
      </c>
      <c r="I242" s="250"/>
      <c r="J242" s="251">
        <f>ROUND(I242*H242,2)</f>
        <v>0</v>
      </c>
      <c r="K242" s="247" t="s">
        <v>174</v>
      </c>
      <c r="L242" s="45"/>
      <c r="M242" s="252" t="s">
        <v>1</v>
      </c>
      <c r="N242" s="253" t="s">
        <v>42</v>
      </c>
      <c r="O242" s="92"/>
      <c r="P242" s="254">
        <f>O242*H242</f>
        <v>0</v>
      </c>
      <c r="Q242" s="254">
        <v>0</v>
      </c>
      <c r="R242" s="254">
        <f>Q242*H242</f>
        <v>0</v>
      </c>
      <c r="S242" s="254">
        <v>0.088</v>
      </c>
      <c r="T242" s="255">
        <f>S242*H242</f>
        <v>1.056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56" t="s">
        <v>266</v>
      </c>
      <c r="AT242" s="256" t="s">
        <v>170</v>
      </c>
      <c r="AU242" s="256" t="s">
        <v>92</v>
      </c>
      <c r="AY242" s="18" t="s">
        <v>168</v>
      </c>
      <c r="BE242" s="257">
        <f>IF(N242="základní",J242,0)</f>
        <v>0</v>
      </c>
      <c r="BF242" s="257">
        <f>IF(N242="snížená",J242,0)</f>
        <v>0</v>
      </c>
      <c r="BG242" s="257">
        <f>IF(N242="zákl. přenesená",J242,0)</f>
        <v>0</v>
      </c>
      <c r="BH242" s="257">
        <f>IF(N242="sníž. přenesená",J242,0)</f>
        <v>0</v>
      </c>
      <c r="BI242" s="257">
        <f>IF(N242="nulová",J242,0)</f>
        <v>0</v>
      </c>
      <c r="BJ242" s="18" t="s">
        <v>92</v>
      </c>
      <c r="BK242" s="257">
        <f>ROUND(I242*H242,2)</f>
        <v>0</v>
      </c>
      <c r="BL242" s="18" t="s">
        <v>266</v>
      </c>
      <c r="BM242" s="256" t="s">
        <v>1618</v>
      </c>
    </row>
    <row r="243" spans="1:65" s="2" customFormat="1" ht="21.75" customHeight="1">
      <c r="A243" s="39"/>
      <c r="B243" s="40"/>
      <c r="C243" s="245" t="s">
        <v>595</v>
      </c>
      <c r="D243" s="245" t="s">
        <v>170</v>
      </c>
      <c r="E243" s="246" t="s">
        <v>1619</v>
      </c>
      <c r="F243" s="247" t="s">
        <v>1620</v>
      </c>
      <c r="G243" s="248" t="s">
        <v>1569</v>
      </c>
      <c r="H243" s="249">
        <v>12</v>
      </c>
      <c r="I243" s="250"/>
      <c r="J243" s="251">
        <f>ROUND(I243*H243,2)</f>
        <v>0</v>
      </c>
      <c r="K243" s="247" t="s">
        <v>174</v>
      </c>
      <c r="L243" s="45"/>
      <c r="M243" s="252" t="s">
        <v>1</v>
      </c>
      <c r="N243" s="253" t="s">
        <v>42</v>
      </c>
      <c r="O243" s="92"/>
      <c r="P243" s="254">
        <f>O243*H243</f>
        <v>0</v>
      </c>
      <c r="Q243" s="254">
        <v>0.01079</v>
      </c>
      <c r="R243" s="254">
        <f>Q243*H243</f>
        <v>0.12947999999999998</v>
      </c>
      <c r="S243" s="254">
        <v>0</v>
      </c>
      <c r="T243" s="255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56" t="s">
        <v>266</v>
      </c>
      <c r="AT243" s="256" t="s">
        <v>170</v>
      </c>
      <c r="AU243" s="256" t="s">
        <v>92</v>
      </c>
      <c r="AY243" s="18" t="s">
        <v>168</v>
      </c>
      <c r="BE243" s="257">
        <f>IF(N243="základní",J243,0)</f>
        <v>0</v>
      </c>
      <c r="BF243" s="257">
        <f>IF(N243="snížená",J243,0)</f>
        <v>0</v>
      </c>
      <c r="BG243" s="257">
        <f>IF(N243="zákl. přenesená",J243,0)</f>
        <v>0</v>
      </c>
      <c r="BH243" s="257">
        <f>IF(N243="sníž. přenesená",J243,0)</f>
        <v>0</v>
      </c>
      <c r="BI243" s="257">
        <f>IF(N243="nulová",J243,0)</f>
        <v>0</v>
      </c>
      <c r="BJ243" s="18" t="s">
        <v>92</v>
      </c>
      <c r="BK243" s="257">
        <f>ROUND(I243*H243,2)</f>
        <v>0</v>
      </c>
      <c r="BL243" s="18" t="s">
        <v>266</v>
      </c>
      <c r="BM243" s="256" t="s">
        <v>1621</v>
      </c>
    </row>
    <row r="244" spans="1:65" s="2" customFormat="1" ht="33" customHeight="1">
      <c r="A244" s="39"/>
      <c r="B244" s="40"/>
      <c r="C244" s="245" t="s">
        <v>601</v>
      </c>
      <c r="D244" s="245" t="s">
        <v>170</v>
      </c>
      <c r="E244" s="246" t="s">
        <v>1622</v>
      </c>
      <c r="F244" s="247" t="s">
        <v>1623</v>
      </c>
      <c r="G244" s="248" t="s">
        <v>1569</v>
      </c>
      <c r="H244" s="249">
        <v>12</v>
      </c>
      <c r="I244" s="250"/>
      <c r="J244" s="251">
        <f>ROUND(I244*H244,2)</f>
        <v>0</v>
      </c>
      <c r="K244" s="247" t="s">
        <v>174</v>
      </c>
      <c r="L244" s="45"/>
      <c r="M244" s="252" t="s">
        <v>1</v>
      </c>
      <c r="N244" s="253" t="s">
        <v>42</v>
      </c>
      <c r="O244" s="92"/>
      <c r="P244" s="254">
        <f>O244*H244</f>
        <v>0</v>
      </c>
      <c r="Q244" s="254">
        <v>0.03243</v>
      </c>
      <c r="R244" s="254">
        <f>Q244*H244</f>
        <v>0.38916</v>
      </c>
      <c r="S244" s="254">
        <v>0</v>
      </c>
      <c r="T244" s="255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56" t="s">
        <v>266</v>
      </c>
      <c r="AT244" s="256" t="s">
        <v>170</v>
      </c>
      <c r="AU244" s="256" t="s">
        <v>92</v>
      </c>
      <c r="AY244" s="18" t="s">
        <v>168</v>
      </c>
      <c r="BE244" s="257">
        <f>IF(N244="základní",J244,0)</f>
        <v>0</v>
      </c>
      <c r="BF244" s="257">
        <f>IF(N244="snížená",J244,0)</f>
        <v>0</v>
      </c>
      <c r="BG244" s="257">
        <f>IF(N244="zákl. přenesená",J244,0)</f>
        <v>0</v>
      </c>
      <c r="BH244" s="257">
        <f>IF(N244="sníž. přenesená",J244,0)</f>
        <v>0</v>
      </c>
      <c r="BI244" s="257">
        <f>IF(N244="nulová",J244,0)</f>
        <v>0</v>
      </c>
      <c r="BJ244" s="18" t="s">
        <v>92</v>
      </c>
      <c r="BK244" s="257">
        <f>ROUND(I244*H244,2)</f>
        <v>0</v>
      </c>
      <c r="BL244" s="18" t="s">
        <v>266</v>
      </c>
      <c r="BM244" s="256" t="s">
        <v>1624</v>
      </c>
    </row>
    <row r="245" spans="1:65" s="2" customFormat="1" ht="21.75" customHeight="1">
      <c r="A245" s="39"/>
      <c r="B245" s="40"/>
      <c r="C245" s="245" t="s">
        <v>605</v>
      </c>
      <c r="D245" s="245" t="s">
        <v>170</v>
      </c>
      <c r="E245" s="246" t="s">
        <v>1625</v>
      </c>
      <c r="F245" s="247" t="s">
        <v>1626</v>
      </c>
      <c r="G245" s="248" t="s">
        <v>1569</v>
      </c>
      <c r="H245" s="249">
        <v>12</v>
      </c>
      <c r="I245" s="250"/>
      <c r="J245" s="251">
        <f>ROUND(I245*H245,2)</f>
        <v>0</v>
      </c>
      <c r="K245" s="247" t="s">
        <v>174</v>
      </c>
      <c r="L245" s="45"/>
      <c r="M245" s="252" t="s">
        <v>1</v>
      </c>
      <c r="N245" s="253" t="s">
        <v>42</v>
      </c>
      <c r="O245" s="92"/>
      <c r="P245" s="254">
        <f>O245*H245</f>
        <v>0</v>
      </c>
      <c r="Q245" s="254">
        <v>0</v>
      </c>
      <c r="R245" s="254">
        <f>Q245*H245</f>
        <v>0</v>
      </c>
      <c r="S245" s="254">
        <v>0.0092</v>
      </c>
      <c r="T245" s="255">
        <f>S245*H245</f>
        <v>0.1104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56" t="s">
        <v>266</v>
      </c>
      <c r="AT245" s="256" t="s">
        <v>170</v>
      </c>
      <c r="AU245" s="256" t="s">
        <v>92</v>
      </c>
      <c r="AY245" s="18" t="s">
        <v>168</v>
      </c>
      <c r="BE245" s="257">
        <f>IF(N245="základní",J245,0)</f>
        <v>0</v>
      </c>
      <c r="BF245" s="257">
        <f>IF(N245="snížená",J245,0)</f>
        <v>0</v>
      </c>
      <c r="BG245" s="257">
        <f>IF(N245="zákl. přenesená",J245,0)</f>
        <v>0</v>
      </c>
      <c r="BH245" s="257">
        <f>IF(N245="sníž. přenesená",J245,0)</f>
        <v>0</v>
      </c>
      <c r="BI245" s="257">
        <f>IF(N245="nulová",J245,0)</f>
        <v>0</v>
      </c>
      <c r="BJ245" s="18" t="s">
        <v>92</v>
      </c>
      <c r="BK245" s="257">
        <f>ROUND(I245*H245,2)</f>
        <v>0</v>
      </c>
      <c r="BL245" s="18" t="s">
        <v>266</v>
      </c>
      <c r="BM245" s="256" t="s">
        <v>1627</v>
      </c>
    </row>
    <row r="246" spans="1:65" s="2" customFormat="1" ht="21.75" customHeight="1">
      <c r="A246" s="39"/>
      <c r="B246" s="40"/>
      <c r="C246" s="245" t="s">
        <v>608</v>
      </c>
      <c r="D246" s="245" t="s">
        <v>170</v>
      </c>
      <c r="E246" s="246" t="s">
        <v>1628</v>
      </c>
      <c r="F246" s="247" t="s">
        <v>1629</v>
      </c>
      <c r="G246" s="248" t="s">
        <v>1569</v>
      </c>
      <c r="H246" s="249">
        <v>12</v>
      </c>
      <c r="I246" s="250"/>
      <c r="J246" s="251">
        <f>ROUND(I246*H246,2)</f>
        <v>0</v>
      </c>
      <c r="K246" s="247" t="s">
        <v>174</v>
      </c>
      <c r="L246" s="45"/>
      <c r="M246" s="252" t="s">
        <v>1</v>
      </c>
      <c r="N246" s="253" t="s">
        <v>42</v>
      </c>
      <c r="O246" s="92"/>
      <c r="P246" s="254">
        <f>O246*H246</f>
        <v>0</v>
      </c>
      <c r="Q246" s="254">
        <v>0.00043</v>
      </c>
      <c r="R246" s="254">
        <f>Q246*H246</f>
        <v>0.00516</v>
      </c>
      <c r="S246" s="254">
        <v>0</v>
      </c>
      <c r="T246" s="255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56" t="s">
        <v>266</v>
      </c>
      <c r="AT246" s="256" t="s">
        <v>170</v>
      </c>
      <c r="AU246" s="256" t="s">
        <v>92</v>
      </c>
      <c r="AY246" s="18" t="s">
        <v>168</v>
      </c>
      <c r="BE246" s="257">
        <f>IF(N246="základní",J246,0)</f>
        <v>0</v>
      </c>
      <c r="BF246" s="257">
        <f>IF(N246="snížená",J246,0)</f>
        <v>0</v>
      </c>
      <c r="BG246" s="257">
        <f>IF(N246="zákl. přenesená",J246,0)</f>
        <v>0</v>
      </c>
      <c r="BH246" s="257">
        <f>IF(N246="sníž. přenesená",J246,0)</f>
        <v>0</v>
      </c>
      <c r="BI246" s="257">
        <f>IF(N246="nulová",J246,0)</f>
        <v>0</v>
      </c>
      <c r="BJ246" s="18" t="s">
        <v>92</v>
      </c>
      <c r="BK246" s="257">
        <f>ROUND(I246*H246,2)</f>
        <v>0</v>
      </c>
      <c r="BL246" s="18" t="s">
        <v>266</v>
      </c>
      <c r="BM246" s="256" t="s">
        <v>1630</v>
      </c>
    </row>
    <row r="247" spans="1:65" s="2" customFormat="1" ht="16.5" customHeight="1">
      <c r="A247" s="39"/>
      <c r="B247" s="40"/>
      <c r="C247" s="245" t="s">
        <v>613</v>
      </c>
      <c r="D247" s="245" t="s">
        <v>170</v>
      </c>
      <c r="E247" s="246" t="s">
        <v>1631</v>
      </c>
      <c r="F247" s="247" t="s">
        <v>1632</v>
      </c>
      <c r="G247" s="248" t="s">
        <v>1569</v>
      </c>
      <c r="H247" s="249">
        <v>12</v>
      </c>
      <c r="I247" s="250"/>
      <c r="J247" s="251">
        <f>ROUND(I247*H247,2)</f>
        <v>0</v>
      </c>
      <c r="K247" s="247" t="s">
        <v>174</v>
      </c>
      <c r="L247" s="45"/>
      <c r="M247" s="252" t="s">
        <v>1</v>
      </c>
      <c r="N247" s="253" t="s">
        <v>42</v>
      </c>
      <c r="O247" s="92"/>
      <c r="P247" s="254">
        <f>O247*H247</f>
        <v>0</v>
      </c>
      <c r="Q247" s="254">
        <v>0</v>
      </c>
      <c r="R247" s="254">
        <f>Q247*H247</f>
        <v>0</v>
      </c>
      <c r="S247" s="254">
        <v>0.155</v>
      </c>
      <c r="T247" s="255">
        <f>S247*H247</f>
        <v>1.8599999999999999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56" t="s">
        <v>266</v>
      </c>
      <c r="AT247" s="256" t="s">
        <v>170</v>
      </c>
      <c r="AU247" s="256" t="s">
        <v>92</v>
      </c>
      <c r="AY247" s="18" t="s">
        <v>168</v>
      </c>
      <c r="BE247" s="257">
        <f>IF(N247="základní",J247,0)</f>
        <v>0</v>
      </c>
      <c r="BF247" s="257">
        <f>IF(N247="snížená",J247,0)</f>
        <v>0</v>
      </c>
      <c r="BG247" s="257">
        <f>IF(N247="zákl. přenesená",J247,0)</f>
        <v>0</v>
      </c>
      <c r="BH247" s="257">
        <f>IF(N247="sníž. přenesená",J247,0)</f>
        <v>0</v>
      </c>
      <c r="BI247" s="257">
        <f>IF(N247="nulová",J247,0)</f>
        <v>0</v>
      </c>
      <c r="BJ247" s="18" t="s">
        <v>92</v>
      </c>
      <c r="BK247" s="257">
        <f>ROUND(I247*H247,2)</f>
        <v>0</v>
      </c>
      <c r="BL247" s="18" t="s">
        <v>266</v>
      </c>
      <c r="BM247" s="256" t="s">
        <v>1633</v>
      </c>
    </row>
    <row r="248" spans="1:65" s="2" customFormat="1" ht="21.75" customHeight="1">
      <c r="A248" s="39"/>
      <c r="B248" s="40"/>
      <c r="C248" s="245" t="s">
        <v>404</v>
      </c>
      <c r="D248" s="245" t="s">
        <v>170</v>
      </c>
      <c r="E248" s="246" t="s">
        <v>1634</v>
      </c>
      <c r="F248" s="247" t="s">
        <v>1635</v>
      </c>
      <c r="G248" s="248" t="s">
        <v>1569</v>
      </c>
      <c r="H248" s="249">
        <v>1</v>
      </c>
      <c r="I248" s="250"/>
      <c r="J248" s="251">
        <f>ROUND(I248*H248,2)</f>
        <v>0</v>
      </c>
      <c r="K248" s="247" t="s">
        <v>174</v>
      </c>
      <c r="L248" s="45"/>
      <c r="M248" s="252" t="s">
        <v>1</v>
      </c>
      <c r="N248" s="253" t="s">
        <v>42</v>
      </c>
      <c r="O248" s="92"/>
      <c r="P248" s="254">
        <f>O248*H248</f>
        <v>0</v>
      </c>
      <c r="Q248" s="254">
        <v>0.01066</v>
      </c>
      <c r="R248" s="254">
        <f>Q248*H248</f>
        <v>0.01066</v>
      </c>
      <c r="S248" s="254">
        <v>0</v>
      </c>
      <c r="T248" s="255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56" t="s">
        <v>266</v>
      </c>
      <c r="AT248" s="256" t="s">
        <v>170</v>
      </c>
      <c r="AU248" s="256" t="s">
        <v>92</v>
      </c>
      <c r="AY248" s="18" t="s">
        <v>168</v>
      </c>
      <c r="BE248" s="257">
        <f>IF(N248="základní",J248,0)</f>
        <v>0</v>
      </c>
      <c r="BF248" s="257">
        <f>IF(N248="snížená",J248,0)</f>
        <v>0</v>
      </c>
      <c r="BG248" s="257">
        <f>IF(N248="zákl. přenesená",J248,0)</f>
        <v>0</v>
      </c>
      <c r="BH248" s="257">
        <f>IF(N248="sníž. přenesená",J248,0)</f>
        <v>0</v>
      </c>
      <c r="BI248" s="257">
        <f>IF(N248="nulová",J248,0)</f>
        <v>0</v>
      </c>
      <c r="BJ248" s="18" t="s">
        <v>92</v>
      </c>
      <c r="BK248" s="257">
        <f>ROUND(I248*H248,2)</f>
        <v>0</v>
      </c>
      <c r="BL248" s="18" t="s">
        <v>266</v>
      </c>
      <c r="BM248" s="256" t="s">
        <v>1636</v>
      </c>
    </row>
    <row r="249" spans="1:65" s="2" customFormat="1" ht="21.75" customHeight="1">
      <c r="A249" s="39"/>
      <c r="B249" s="40"/>
      <c r="C249" s="245" t="s">
        <v>623</v>
      </c>
      <c r="D249" s="245" t="s">
        <v>170</v>
      </c>
      <c r="E249" s="246" t="s">
        <v>1637</v>
      </c>
      <c r="F249" s="247" t="s">
        <v>1638</v>
      </c>
      <c r="G249" s="248" t="s">
        <v>1569</v>
      </c>
      <c r="H249" s="249">
        <v>12</v>
      </c>
      <c r="I249" s="250"/>
      <c r="J249" s="251">
        <f>ROUND(I249*H249,2)</f>
        <v>0</v>
      </c>
      <c r="K249" s="247" t="s">
        <v>174</v>
      </c>
      <c r="L249" s="45"/>
      <c r="M249" s="252" t="s">
        <v>1</v>
      </c>
      <c r="N249" s="253" t="s">
        <v>42</v>
      </c>
      <c r="O249" s="92"/>
      <c r="P249" s="254">
        <f>O249*H249</f>
        <v>0</v>
      </c>
      <c r="Q249" s="254">
        <v>0.06325</v>
      </c>
      <c r="R249" s="254">
        <f>Q249*H249</f>
        <v>0.759</v>
      </c>
      <c r="S249" s="254">
        <v>0</v>
      </c>
      <c r="T249" s="255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56" t="s">
        <v>266</v>
      </c>
      <c r="AT249" s="256" t="s">
        <v>170</v>
      </c>
      <c r="AU249" s="256" t="s">
        <v>92</v>
      </c>
      <c r="AY249" s="18" t="s">
        <v>168</v>
      </c>
      <c r="BE249" s="257">
        <f>IF(N249="základní",J249,0)</f>
        <v>0</v>
      </c>
      <c r="BF249" s="257">
        <f>IF(N249="snížená",J249,0)</f>
        <v>0</v>
      </c>
      <c r="BG249" s="257">
        <f>IF(N249="zákl. přenesená",J249,0)</f>
        <v>0</v>
      </c>
      <c r="BH249" s="257">
        <f>IF(N249="sníž. přenesená",J249,0)</f>
        <v>0</v>
      </c>
      <c r="BI249" s="257">
        <f>IF(N249="nulová",J249,0)</f>
        <v>0</v>
      </c>
      <c r="BJ249" s="18" t="s">
        <v>92</v>
      </c>
      <c r="BK249" s="257">
        <f>ROUND(I249*H249,2)</f>
        <v>0</v>
      </c>
      <c r="BL249" s="18" t="s">
        <v>266</v>
      </c>
      <c r="BM249" s="256" t="s">
        <v>1639</v>
      </c>
    </row>
    <row r="250" spans="1:65" s="2" customFormat="1" ht="21.75" customHeight="1">
      <c r="A250" s="39"/>
      <c r="B250" s="40"/>
      <c r="C250" s="245" t="s">
        <v>627</v>
      </c>
      <c r="D250" s="245" t="s">
        <v>170</v>
      </c>
      <c r="E250" s="246" t="s">
        <v>1640</v>
      </c>
      <c r="F250" s="247" t="s">
        <v>1641</v>
      </c>
      <c r="G250" s="248" t="s">
        <v>201</v>
      </c>
      <c r="H250" s="249">
        <v>3.587</v>
      </c>
      <c r="I250" s="250"/>
      <c r="J250" s="251">
        <f>ROUND(I250*H250,2)</f>
        <v>0</v>
      </c>
      <c r="K250" s="247" t="s">
        <v>174</v>
      </c>
      <c r="L250" s="45"/>
      <c r="M250" s="252" t="s">
        <v>1</v>
      </c>
      <c r="N250" s="253" t="s">
        <v>42</v>
      </c>
      <c r="O250" s="92"/>
      <c r="P250" s="254">
        <f>O250*H250</f>
        <v>0</v>
      </c>
      <c r="Q250" s="254">
        <v>0</v>
      </c>
      <c r="R250" s="254">
        <f>Q250*H250</f>
        <v>0</v>
      </c>
      <c r="S250" s="254">
        <v>0</v>
      </c>
      <c r="T250" s="255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56" t="s">
        <v>266</v>
      </c>
      <c r="AT250" s="256" t="s">
        <v>170</v>
      </c>
      <c r="AU250" s="256" t="s">
        <v>92</v>
      </c>
      <c r="AY250" s="18" t="s">
        <v>168</v>
      </c>
      <c r="BE250" s="257">
        <f>IF(N250="základní",J250,0)</f>
        <v>0</v>
      </c>
      <c r="BF250" s="257">
        <f>IF(N250="snížená",J250,0)</f>
        <v>0</v>
      </c>
      <c r="BG250" s="257">
        <f>IF(N250="zákl. přenesená",J250,0)</f>
        <v>0</v>
      </c>
      <c r="BH250" s="257">
        <f>IF(N250="sníž. přenesená",J250,0)</f>
        <v>0</v>
      </c>
      <c r="BI250" s="257">
        <f>IF(N250="nulová",J250,0)</f>
        <v>0</v>
      </c>
      <c r="BJ250" s="18" t="s">
        <v>92</v>
      </c>
      <c r="BK250" s="257">
        <f>ROUND(I250*H250,2)</f>
        <v>0</v>
      </c>
      <c r="BL250" s="18" t="s">
        <v>266</v>
      </c>
      <c r="BM250" s="256" t="s">
        <v>1642</v>
      </c>
    </row>
    <row r="251" spans="1:65" s="2" customFormat="1" ht="21.75" customHeight="1">
      <c r="A251" s="39"/>
      <c r="B251" s="40"/>
      <c r="C251" s="245" t="s">
        <v>631</v>
      </c>
      <c r="D251" s="245" t="s">
        <v>170</v>
      </c>
      <c r="E251" s="246" t="s">
        <v>1643</v>
      </c>
      <c r="F251" s="247" t="s">
        <v>1644</v>
      </c>
      <c r="G251" s="248" t="s">
        <v>1569</v>
      </c>
      <c r="H251" s="249">
        <v>48</v>
      </c>
      <c r="I251" s="250"/>
      <c r="J251" s="251">
        <f>ROUND(I251*H251,2)</f>
        <v>0</v>
      </c>
      <c r="K251" s="247" t="s">
        <v>174</v>
      </c>
      <c r="L251" s="45"/>
      <c r="M251" s="252" t="s">
        <v>1</v>
      </c>
      <c r="N251" s="253" t="s">
        <v>42</v>
      </c>
      <c r="O251" s="92"/>
      <c r="P251" s="254">
        <f>O251*H251</f>
        <v>0</v>
      </c>
      <c r="Q251" s="254">
        <v>0.0003</v>
      </c>
      <c r="R251" s="254">
        <f>Q251*H251</f>
        <v>0.0144</v>
      </c>
      <c r="S251" s="254">
        <v>0</v>
      </c>
      <c r="T251" s="255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56" t="s">
        <v>266</v>
      </c>
      <c r="AT251" s="256" t="s">
        <v>170</v>
      </c>
      <c r="AU251" s="256" t="s">
        <v>92</v>
      </c>
      <c r="AY251" s="18" t="s">
        <v>168</v>
      </c>
      <c r="BE251" s="257">
        <f>IF(N251="základní",J251,0)</f>
        <v>0</v>
      </c>
      <c r="BF251" s="257">
        <f>IF(N251="snížená",J251,0)</f>
        <v>0</v>
      </c>
      <c r="BG251" s="257">
        <f>IF(N251="zákl. přenesená",J251,0)</f>
        <v>0</v>
      </c>
      <c r="BH251" s="257">
        <f>IF(N251="sníž. přenesená",J251,0)</f>
        <v>0</v>
      </c>
      <c r="BI251" s="257">
        <f>IF(N251="nulová",J251,0)</f>
        <v>0</v>
      </c>
      <c r="BJ251" s="18" t="s">
        <v>92</v>
      </c>
      <c r="BK251" s="257">
        <f>ROUND(I251*H251,2)</f>
        <v>0</v>
      </c>
      <c r="BL251" s="18" t="s">
        <v>266</v>
      </c>
      <c r="BM251" s="256" t="s">
        <v>1645</v>
      </c>
    </row>
    <row r="252" spans="1:65" s="2" customFormat="1" ht="16.5" customHeight="1">
      <c r="A252" s="39"/>
      <c r="B252" s="40"/>
      <c r="C252" s="245" t="s">
        <v>636</v>
      </c>
      <c r="D252" s="245" t="s">
        <v>170</v>
      </c>
      <c r="E252" s="246" t="s">
        <v>1646</v>
      </c>
      <c r="F252" s="247" t="s">
        <v>1647</v>
      </c>
      <c r="G252" s="248" t="s">
        <v>713</v>
      </c>
      <c r="H252" s="249">
        <v>12</v>
      </c>
      <c r="I252" s="250"/>
      <c r="J252" s="251">
        <f>ROUND(I252*H252,2)</f>
        <v>0</v>
      </c>
      <c r="K252" s="247" t="s">
        <v>174</v>
      </c>
      <c r="L252" s="45"/>
      <c r="M252" s="252" t="s">
        <v>1</v>
      </c>
      <c r="N252" s="253" t="s">
        <v>42</v>
      </c>
      <c r="O252" s="92"/>
      <c r="P252" s="254">
        <f>O252*H252</f>
        <v>0</v>
      </c>
      <c r="Q252" s="254">
        <v>0.00109</v>
      </c>
      <c r="R252" s="254">
        <f>Q252*H252</f>
        <v>0.013080000000000001</v>
      </c>
      <c r="S252" s="254">
        <v>0</v>
      </c>
      <c r="T252" s="255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56" t="s">
        <v>266</v>
      </c>
      <c r="AT252" s="256" t="s">
        <v>170</v>
      </c>
      <c r="AU252" s="256" t="s">
        <v>92</v>
      </c>
      <c r="AY252" s="18" t="s">
        <v>168</v>
      </c>
      <c r="BE252" s="257">
        <f>IF(N252="základní",J252,0)</f>
        <v>0</v>
      </c>
      <c r="BF252" s="257">
        <f>IF(N252="snížená",J252,0)</f>
        <v>0</v>
      </c>
      <c r="BG252" s="257">
        <f>IF(N252="zákl. přenesená",J252,0)</f>
        <v>0</v>
      </c>
      <c r="BH252" s="257">
        <f>IF(N252="sníž. přenesená",J252,0)</f>
        <v>0</v>
      </c>
      <c r="BI252" s="257">
        <f>IF(N252="nulová",J252,0)</f>
        <v>0</v>
      </c>
      <c r="BJ252" s="18" t="s">
        <v>92</v>
      </c>
      <c r="BK252" s="257">
        <f>ROUND(I252*H252,2)</f>
        <v>0</v>
      </c>
      <c r="BL252" s="18" t="s">
        <v>266</v>
      </c>
      <c r="BM252" s="256" t="s">
        <v>1648</v>
      </c>
    </row>
    <row r="253" spans="1:65" s="2" customFormat="1" ht="16.5" customHeight="1">
      <c r="A253" s="39"/>
      <c r="B253" s="40"/>
      <c r="C253" s="245" t="s">
        <v>641</v>
      </c>
      <c r="D253" s="245" t="s">
        <v>170</v>
      </c>
      <c r="E253" s="246" t="s">
        <v>1649</v>
      </c>
      <c r="F253" s="247" t="s">
        <v>1650</v>
      </c>
      <c r="G253" s="248" t="s">
        <v>1569</v>
      </c>
      <c r="H253" s="249">
        <v>24</v>
      </c>
      <c r="I253" s="250"/>
      <c r="J253" s="251">
        <f>ROUND(I253*H253,2)</f>
        <v>0</v>
      </c>
      <c r="K253" s="247" t="s">
        <v>174</v>
      </c>
      <c r="L253" s="45"/>
      <c r="M253" s="252" t="s">
        <v>1</v>
      </c>
      <c r="N253" s="253" t="s">
        <v>42</v>
      </c>
      <c r="O253" s="92"/>
      <c r="P253" s="254">
        <f>O253*H253</f>
        <v>0</v>
      </c>
      <c r="Q253" s="254">
        <v>0</v>
      </c>
      <c r="R253" s="254">
        <f>Q253*H253</f>
        <v>0</v>
      </c>
      <c r="S253" s="254">
        <v>0.00156</v>
      </c>
      <c r="T253" s="255">
        <f>S253*H253</f>
        <v>0.03744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56" t="s">
        <v>266</v>
      </c>
      <c r="AT253" s="256" t="s">
        <v>170</v>
      </c>
      <c r="AU253" s="256" t="s">
        <v>92</v>
      </c>
      <c r="AY253" s="18" t="s">
        <v>168</v>
      </c>
      <c r="BE253" s="257">
        <f>IF(N253="základní",J253,0)</f>
        <v>0</v>
      </c>
      <c r="BF253" s="257">
        <f>IF(N253="snížená",J253,0)</f>
        <v>0</v>
      </c>
      <c r="BG253" s="257">
        <f>IF(N253="zákl. přenesená",J253,0)</f>
        <v>0</v>
      </c>
      <c r="BH253" s="257">
        <f>IF(N253="sníž. přenesená",J253,0)</f>
        <v>0</v>
      </c>
      <c r="BI253" s="257">
        <f>IF(N253="nulová",J253,0)</f>
        <v>0</v>
      </c>
      <c r="BJ253" s="18" t="s">
        <v>92</v>
      </c>
      <c r="BK253" s="257">
        <f>ROUND(I253*H253,2)</f>
        <v>0</v>
      </c>
      <c r="BL253" s="18" t="s">
        <v>266</v>
      </c>
      <c r="BM253" s="256" t="s">
        <v>1651</v>
      </c>
    </row>
    <row r="254" spans="1:65" s="2" customFormat="1" ht="21.75" customHeight="1">
      <c r="A254" s="39"/>
      <c r="B254" s="40"/>
      <c r="C254" s="245" t="s">
        <v>645</v>
      </c>
      <c r="D254" s="245" t="s">
        <v>170</v>
      </c>
      <c r="E254" s="246" t="s">
        <v>1652</v>
      </c>
      <c r="F254" s="247" t="s">
        <v>1653</v>
      </c>
      <c r="G254" s="248" t="s">
        <v>1569</v>
      </c>
      <c r="H254" s="249">
        <v>12</v>
      </c>
      <c r="I254" s="250"/>
      <c r="J254" s="251">
        <f>ROUND(I254*H254,2)</f>
        <v>0</v>
      </c>
      <c r="K254" s="247" t="s">
        <v>174</v>
      </c>
      <c r="L254" s="45"/>
      <c r="M254" s="252" t="s">
        <v>1</v>
      </c>
      <c r="N254" s="253" t="s">
        <v>42</v>
      </c>
      <c r="O254" s="92"/>
      <c r="P254" s="254">
        <f>O254*H254</f>
        <v>0</v>
      </c>
      <c r="Q254" s="254">
        <v>0.0018</v>
      </c>
      <c r="R254" s="254">
        <f>Q254*H254</f>
        <v>0.0216</v>
      </c>
      <c r="S254" s="254">
        <v>0</v>
      </c>
      <c r="T254" s="255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56" t="s">
        <v>266</v>
      </c>
      <c r="AT254" s="256" t="s">
        <v>170</v>
      </c>
      <c r="AU254" s="256" t="s">
        <v>92</v>
      </c>
      <c r="AY254" s="18" t="s">
        <v>168</v>
      </c>
      <c r="BE254" s="257">
        <f>IF(N254="základní",J254,0)</f>
        <v>0</v>
      </c>
      <c r="BF254" s="257">
        <f>IF(N254="snížená",J254,0)</f>
        <v>0</v>
      </c>
      <c r="BG254" s="257">
        <f>IF(N254="zákl. přenesená",J254,0)</f>
        <v>0</v>
      </c>
      <c r="BH254" s="257">
        <f>IF(N254="sníž. přenesená",J254,0)</f>
        <v>0</v>
      </c>
      <c r="BI254" s="257">
        <f>IF(N254="nulová",J254,0)</f>
        <v>0</v>
      </c>
      <c r="BJ254" s="18" t="s">
        <v>92</v>
      </c>
      <c r="BK254" s="257">
        <f>ROUND(I254*H254,2)</f>
        <v>0</v>
      </c>
      <c r="BL254" s="18" t="s">
        <v>266</v>
      </c>
      <c r="BM254" s="256" t="s">
        <v>1654</v>
      </c>
    </row>
    <row r="255" spans="1:65" s="2" customFormat="1" ht="16.5" customHeight="1">
      <c r="A255" s="39"/>
      <c r="B255" s="40"/>
      <c r="C255" s="245" t="s">
        <v>650</v>
      </c>
      <c r="D255" s="245" t="s">
        <v>170</v>
      </c>
      <c r="E255" s="246" t="s">
        <v>1655</v>
      </c>
      <c r="F255" s="247" t="s">
        <v>1656</v>
      </c>
      <c r="G255" s="248" t="s">
        <v>1569</v>
      </c>
      <c r="H255" s="249">
        <v>12</v>
      </c>
      <c r="I255" s="250"/>
      <c r="J255" s="251">
        <f>ROUND(I255*H255,2)</f>
        <v>0</v>
      </c>
      <c r="K255" s="247" t="s">
        <v>174</v>
      </c>
      <c r="L255" s="45"/>
      <c r="M255" s="252" t="s">
        <v>1</v>
      </c>
      <c r="N255" s="253" t="s">
        <v>42</v>
      </c>
      <c r="O255" s="92"/>
      <c r="P255" s="254">
        <f>O255*H255</f>
        <v>0</v>
      </c>
      <c r="Q255" s="254">
        <v>0.00184</v>
      </c>
      <c r="R255" s="254">
        <f>Q255*H255</f>
        <v>0.022080000000000002</v>
      </c>
      <c r="S255" s="254">
        <v>0</v>
      </c>
      <c r="T255" s="255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56" t="s">
        <v>266</v>
      </c>
      <c r="AT255" s="256" t="s">
        <v>170</v>
      </c>
      <c r="AU255" s="256" t="s">
        <v>92</v>
      </c>
      <c r="AY255" s="18" t="s">
        <v>168</v>
      </c>
      <c r="BE255" s="257">
        <f>IF(N255="základní",J255,0)</f>
        <v>0</v>
      </c>
      <c r="BF255" s="257">
        <f>IF(N255="snížená",J255,0)</f>
        <v>0</v>
      </c>
      <c r="BG255" s="257">
        <f>IF(N255="zákl. přenesená",J255,0)</f>
        <v>0</v>
      </c>
      <c r="BH255" s="257">
        <f>IF(N255="sníž. přenesená",J255,0)</f>
        <v>0</v>
      </c>
      <c r="BI255" s="257">
        <f>IF(N255="nulová",J255,0)</f>
        <v>0</v>
      </c>
      <c r="BJ255" s="18" t="s">
        <v>92</v>
      </c>
      <c r="BK255" s="257">
        <f>ROUND(I255*H255,2)</f>
        <v>0</v>
      </c>
      <c r="BL255" s="18" t="s">
        <v>266</v>
      </c>
      <c r="BM255" s="256" t="s">
        <v>1657</v>
      </c>
    </row>
    <row r="256" spans="1:65" s="2" customFormat="1" ht="16.5" customHeight="1">
      <c r="A256" s="39"/>
      <c r="B256" s="40"/>
      <c r="C256" s="245" t="s">
        <v>656</v>
      </c>
      <c r="D256" s="245" t="s">
        <v>170</v>
      </c>
      <c r="E256" s="246" t="s">
        <v>1658</v>
      </c>
      <c r="F256" s="247" t="s">
        <v>1659</v>
      </c>
      <c r="G256" s="248" t="s">
        <v>713</v>
      </c>
      <c r="H256" s="249">
        <v>12</v>
      </c>
      <c r="I256" s="250"/>
      <c r="J256" s="251">
        <f>ROUND(I256*H256,2)</f>
        <v>0</v>
      </c>
      <c r="K256" s="247" t="s">
        <v>174</v>
      </c>
      <c r="L256" s="45"/>
      <c r="M256" s="252" t="s">
        <v>1</v>
      </c>
      <c r="N256" s="253" t="s">
        <v>42</v>
      </c>
      <c r="O256" s="92"/>
      <c r="P256" s="254">
        <f>O256*H256</f>
        <v>0</v>
      </c>
      <c r="Q256" s="254">
        <v>0</v>
      </c>
      <c r="R256" s="254">
        <f>Q256*H256</f>
        <v>0</v>
      </c>
      <c r="S256" s="254">
        <v>0.00225</v>
      </c>
      <c r="T256" s="255">
        <f>S256*H256</f>
        <v>0.026999999999999996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56" t="s">
        <v>266</v>
      </c>
      <c r="AT256" s="256" t="s">
        <v>170</v>
      </c>
      <c r="AU256" s="256" t="s">
        <v>92</v>
      </c>
      <c r="AY256" s="18" t="s">
        <v>168</v>
      </c>
      <c r="BE256" s="257">
        <f>IF(N256="základní",J256,0)</f>
        <v>0</v>
      </c>
      <c r="BF256" s="257">
        <f>IF(N256="snížená",J256,0)</f>
        <v>0</v>
      </c>
      <c r="BG256" s="257">
        <f>IF(N256="zákl. přenesená",J256,0)</f>
        <v>0</v>
      </c>
      <c r="BH256" s="257">
        <f>IF(N256="sníž. přenesená",J256,0)</f>
        <v>0</v>
      </c>
      <c r="BI256" s="257">
        <f>IF(N256="nulová",J256,0)</f>
        <v>0</v>
      </c>
      <c r="BJ256" s="18" t="s">
        <v>92</v>
      </c>
      <c r="BK256" s="257">
        <f>ROUND(I256*H256,2)</f>
        <v>0</v>
      </c>
      <c r="BL256" s="18" t="s">
        <v>266</v>
      </c>
      <c r="BM256" s="256" t="s">
        <v>1660</v>
      </c>
    </row>
    <row r="257" spans="1:65" s="2" customFormat="1" ht="16.5" customHeight="1">
      <c r="A257" s="39"/>
      <c r="B257" s="40"/>
      <c r="C257" s="245" t="s">
        <v>660</v>
      </c>
      <c r="D257" s="245" t="s">
        <v>170</v>
      </c>
      <c r="E257" s="246" t="s">
        <v>1661</v>
      </c>
      <c r="F257" s="247" t="s">
        <v>1662</v>
      </c>
      <c r="G257" s="248" t="s">
        <v>1569</v>
      </c>
      <c r="H257" s="249">
        <v>12</v>
      </c>
      <c r="I257" s="250"/>
      <c r="J257" s="251">
        <f>ROUND(I257*H257,2)</f>
        <v>0</v>
      </c>
      <c r="K257" s="247" t="s">
        <v>174</v>
      </c>
      <c r="L257" s="45"/>
      <c r="M257" s="252" t="s">
        <v>1</v>
      </c>
      <c r="N257" s="253" t="s">
        <v>42</v>
      </c>
      <c r="O257" s="92"/>
      <c r="P257" s="254">
        <f>O257*H257</f>
        <v>0</v>
      </c>
      <c r="Q257" s="254">
        <v>0.00184</v>
      </c>
      <c r="R257" s="254">
        <f>Q257*H257</f>
        <v>0.022080000000000002</v>
      </c>
      <c r="S257" s="254">
        <v>0</v>
      </c>
      <c r="T257" s="255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56" t="s">
        <v>266</v>
      </c>
      <c r="AT257" s="256" t="s">
        <v>170</v>
      </c>
      <c r="AU257" s="256" t="s">
        <v>92</v>
      </c>
      <c r="AY257" s="18" t="s">
        <v>168</v>
      </c>
      <c r="BE257" s="257">
        <f>IF(N257="základní",J257,0)</f>
        <v>0</v>
      </c>
      <c r="BF257" s="257">
        <f>IF(N257="snížená",J257,0)</f>
        <v>0</v>
      </c>
      <c r="BG257" s="257">
        <f>IF(N257="zákl. přenesená",J257,0)</f>
        <v>0</v>
      </c>
      <c r="BH257" s="257">
        <f>IF(N257="sníž. přenesená",J257,0)</f>
        <v>0</v>
      </c>
      <c r="BI257" s="257">
        <f>IF(N257="nulová",J257,0)</f>
        <v>0</v>
      </c>
      <c r="BJ257" s="18" t="s">
        <v>92</v>
      </c>
      <c r="BK257" s="257">
        <f>ROUND(I257*H257,2)</f>
        <v>0</v>
      </c>
      <c r="BL257" s="18" t="s">
        <v>266</v>
      </c>
      <c r="BM257" s="256" t="s">
        <v>1663</v>
      </c>
    </row>
    <row r="258" spans="1:65" s="2" customFormat="1" ht="16.5" customHeight="1">
      <c r="A258" s="39"/>
      <c r="B258" s="40"/>
      <c r="C258" s="245" t="s">
        <v>665</v>
      </c>
      <c r="D258" s="245" t="s">
        <v>170</v>
      </c>
      <c r="E258" s="246" t="s">
        <v>1664</v>
      </c>
      <c r="F258" s="247" t="s">
        <v>1665</v>
      </c>
      <c r="G258" s="248" t="s">
        <v>713</v>
      </c>
      <c r="H258" s="249">
        <v>36</v>
      </c>
      <c r="I258" s="250"/>
      <c r="J258" s="251">
        <f>ROUND(I258*H258,2)</f>
        <v>0</v>
      </c>
      <c r="K258" s="247" t="s">
        <v>174</v>
      </c>
      <c r="L258" s="45"/>
      <c r="M258" s="252" t="s">
        <v>1</v>
      </c>
      <c r="N258" s="253" t="s">
        <v>42</v>
      </c>
      <c r="O258" s="92"/>
      <c r="P258" s="254">
        <f>O258*H258</f>
        <v>0</v>
      </c>
      <c r="Q258" s="254">
        <v>0</v>
      </c>
      <c r="R258" s="254">
        <f>Q258*H258</f>
        <v>0</v>
      </c>
      <c r="S258" s="254">
        <v>0.00086</v>
      </c>
      <c r="T258" s="255">
        <f>S258*H258</f>
        <v>0.030959999999999998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56" t="s">
        <v>266</v>
      </c>
      <c r="AT258" s="256" t="s">
        <v>170</v>
      </c>
      <c r="AU258" s="256" t="s">
        <v>92</v>
      </c>
      <c r="AY258" s="18" t="s">
        <v>168</v>
      </c>
      <c r="BE258" s="257">
        <f>IF(N258="základní",J258,0)</f>
        <v>0</v>
      </c>
      <c r="BF258" s="257">
        <f>IF(N258="snížená",J258,0)</f>
        <v>0</v>
      </c>
      <c r="BG258" s="257">
        <f>IF(N258="zákl. přenesená",J258,0)</f>
        <v>0</v>
      </c>
      <c r="BH258" s="257">
        <f>IF(N258="sníž. přenesená",J258,0)</f>
        <v>0</v>
      </c>
      <c r="BI258" s="257">
        <f>IF(N258="nulová",J258,0)</f>
        <v>0</v>
      </c>
      <c r="BJ258" s="18" t="s">
        <v>92</v>
      </c>
      <c r="BK258" s="257">
        <f>ROUND(I258*H258,2)</f>
        <v>0</v>
      </c>
      <c r="BL258" s="18" t="s">
        <v>266</v>
      </c>
      <c r="BM258" s="256" t="s">
        <v>1666</v>
      </c>
    </row>
    <row r="259" spans="1:65" s="2" customFormat="1" ht="21.75" customHeight="1">
      <c r="A259" s="39"/>
      <c r="B259" s="40"/>
      <c r="C259" s="245" t="s">
        <v>671</v>
      </c>
      <c r="D259" s="245" t="s">
        <v>170</v>
      </c>
      <c r="E259" s="246" t="s">
        <v>1068</v>
      </c>
      <c r="F259" s="247" t="s">
        <v>1069</v>
      </c>
      <c r="G259" s="248" t="s">
        <v>585</v>
      </c>
      <c r="H259" s="312"/>
      <c r="I259" s="250"/>
      <c r="J259" s="251">
        <f>ROUND(I259*H259,2)</f>
        <v>0</v>
      </c>
      <c r="K259" s="247" t="s">
        <v>174</v>
      </c>
      <c r="L259" s="45"/>
      <c r="M259" s="252" t="s">
        <v>1</v>
      </c>
      <c r="N259" s="253" t="s">
        <v>42</v>
      </c>
      <c r="O259" s="92"/>
      <c r="P259" s="254">
        <f>O259*H259</f>
        <v>0</v>
      </c>
      <c r="Q259" s="254">
        <v>0</v>
      </c>
      <c r="R259" s="254">
        <f>Q259*H259</f>
        <v>0</v>
      </c>
      <c r="S259" s="254">
        <v>0</v>
      </c>
      <c r="T259" s="255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56" t="s">
        <v>266</v>
      </c>
      <c r="AT259" s="256" t="s">
        <v>170</v>
      </c>
      <c r="AU259" s="256" t="s">
        <v>92</v>
      </c>
      <c r="AY259" s="18" t="s">
        <v>168</v>
      </c>
      <c r="BE259" s="257">
        <f>IF(N259="základní",J259,0)</f>
        <v>0</v>
      </c>
      <c r="BF259" s="257">
        <f>IF(N259="snížená",J259,0)</f>
        <v>0</v>
      </c>
      <c r="BG259" s="257">
        <f>IF(N259="zákl. přenesená",J259,0)</f>
        <v>0</v>
      </c>
      <c r="BH259" s="257">
        <f>IF(N259="sníž. přenesená",J259,0)</f>
        <v>0</v>
      </c>
      <c r="BI259" s="257">
        <f>IF(N259="nulová",J259,0)</f>
        <v>0</v>
      </c>
      <c r="BJ259" s="18" t="s">
        <v>92</v>
      </c>
      <c r="BK259" s="257">
        <f>ROUND(I259*H259,2)</f>
        <v>0</v>
      </c>
      <c r="BL259" s="18" t="s">
        <v>266</v>
      </c>
      <c r="BM259" s="256" t="s">
        <v>1667</v>
      </c>
    </row>
    <row r="260" spans="1:63" s="12" customFormat="1" ht="22.8" customHeight="1">
      <c r="A260" s="12"/>
      <c r="B260" s="229"/>
      <c r="C260" s="230"/>
      <c r="D260" s="231" t="s">
        <v>75</v>
      </c>
      <c r="E260" s="243" t="s">
        <v>725</v>
      </c>
      <c r="F260" s="243" t="s">
        <v>726</v>
      </c>
      <c r="G260" s="230"/>
      <c r="H260" s="230"/>
      <c r="I260" s="233"/>
      <c r="J260" s="244">
        <f>BK260</f>
        <v>0</v>
      </c>
      <c r="K260" s="230"/>
      <c r="L260" s="235"/>
      <c r="M260" s="236"/>
      <c r="N260" s="237"/>
      <c r="O260" s="237"/>
      <c r="P260" s="238">
        <f>SUM(P261:P263)</f>
        <v>0</v>
      </c>
      <c r="Q260" s="237"/>
      <c r="R260" s="238">
        <f>SUM(R261:R263)</f>
        <v>0</v>
      </c>
      <c r="S260" s="237"/>
      <c r="T260" s="239">
        <f>SUM(T261:T263)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40" t="s">
        <v>92</v>
      </c>
      <c r="AT260" s="241" t="s">
        <v>75</v>
      </c>
      <c r="AU260" s="241" t="s">
        <v>84</v>
      </c>
      <c r="AY260" s="240" t="s">
        <v>168</v>
      </c>
      <c r="BK260" s="242">
        <f>SUM(BK261:BK263)</f>
        <v>0</v>
      </c>
    </row>
    <row r="261" spans="1:65" s="2" customFormat="1" ht="44.25" customHeight="1">
      <c r="A261" s="39"/>
      <c r="B261" s="40"/>
      <c r="C261" s="245" t="s">
        <v>677</v>
      </c>
      <c r="D261" s="245" t="s">
        <v>170</v>
      </c>
      <c r="E261" s="246" t="s">
        <v>1668</v>
      </c>
      <c r="F261" s="247" t="s">
        <v>1669</v>
      </c>
      <c r="G261" s="248" t="s">
        <v>713</v>
      </c>
      <c r="H261" s="249">
        <v>12</v>
      </c>
      <c r="I261" s="250"/>
      <c r="J261" s="251">
        <f>ROUND(I261*H261,2)</f>
        <v>0</v>
      </c>
      <c r="K261" s="247" t="s">
        <v>1</v>
      </c>
      <c r="L261" s="45"/>
      <c r="M261" s="252" t="s">
        <v>1</v>
      </c>
      <c r="N261" s="253" t="s">
        <v>42</v>
      </c>
      <c r="O261" s="92"/>
      <c r="P261" s="254">
        <f>O261*H261</f>
        <v>0</v>
      </c>
      <c r="Q261" s="254">
        <v>0</v>
      </c>
      <c r="R261" s="254">
        <f>Q261*H261</f>
        <v>0</v>
      </c>
      <c r="S261" s="254">
        <v>0</v>
      </c>
      <c r="T261" s="255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56" t="s">
        <v>266</v>
      </c>
      <c r="AT261" s="256" t="s">
        <v>170</v>
      </c>
      <c r="AU261" s="256" t="s">
        <v>92</v>
      </c>
      <c r="AY261" s="18" t="s">
        <v>168</v>
      </c>
      <c r="BE261" s="257">
        <f>IF(N261="základní",J261,0)</f>
        <v>0</v>
      </c>
      <c r="BF261" s="257">
        <f>IF(N261="snížená",J261,0)</f>
        <v>0</v>
      </c>
      <c r="BG261" s="257">
        <f>IF(N261="zákl. přenesená",J261,0)</f>
        <v>0</v>
      </c>
      <c r="BH261" s="257">
        <f>IF(N261="sníž. přenesená",J261,0)</f>
        <v>0</v>
      </c>
      <c r="BI261" s="257">
        <f>IF(N261="nulová",J261,0)</f>
        <v>0</v>
      </c>
      <c r="BJ261" s="18" t="s">
        <v>92</v>
      </c>
      <c r="BK261" s="257">
        <f>ROUND(I261*H261,2)</f>
        <v>0</v>
      </c>
      <c r="BL261" s="18" t="s">
        <v>266</v>
      </c>
      <c r="BM261" s="256" t="s">
        <v>1670</v>
      </c>
    </row>
    <row r="262" spans="1:65" s="2" customFormat="1" ht="66.75" customHeight="1">
      <c r="A262" s="39"/>
      <c r="B262" s="40"/>
      <c r="C262" s="245" t="s">
        <v>682</v>
      </c>
      <c r="D262" s="245" t="s">
        <v>170</v>
      </c>
      <c r="E262" s="246" t="s">
        <v>1671</v>
      </c>
      <c r="F262" s="247" t="s">
        <v>1672</v>
      </c>
      <c r="G262" s="248" t="s">
        <v>713</v>
      </c>
      <c r="H262" s="249">
        <v>12</v>
      </c>
      <c r="I262" s="250"/>
      <c r="J262" s="251">
        <f>ROUND(I262*H262,2)</f>
        <v>0</v>
      </c>
      <c r="K262" s="247" t="s">
        <v>1</v>
      </c>
      <c r="L262" s="45"/>
      <c r="M262" s="252" t="s">
        <v>1</v>
      </c>
      <c r="N262" s="253" t="s">
        <v>42</v>
      </c>
      <c r="O262" s="92"/>
      <c r="P262" s="254">
        <f>O262*H262</f>
        <v>0</v>
      </c>
      <c r="Q262" s="254">
        <v>0</v>
      </c>
      <c r="R262" s="254">
        <f>Q262*H262</f>
        <v>0</v>
      </c>
      <c r="S262" s="254">
        <v>0</v>
      </c>
      <c r="T262" s="255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56" t="s">
        <v>266</v>
      </c>
      <c r="AT262" s="256" t="s">
        <v>170</v>
      </c>
      <c r="AU262" s="256" t="s">
        <v>92</v>
      </c>
      <c r="AY262" s="18" t="s">
        <v>168</v>
      </c>
      <c r="BE262" s="257">
        <f>IF(N262="základní",J262,0)</f>
        <v>0</v>
      </c>
      <c r="BF262" s="257">
        <f>IF(N262="snížená",J262,0)</f>
        <v>0</v>
      </c>
      <c r="BG262" s="257">
        <f>IF(N262="zákl. přenesená",J262,0)</f>
        <v>0</v>
      </c>
      <c r="BH262" s="257">
        <f>IF(N262="sníž. přenesená",J262,0)</f>
        <v>0</v>
      </c>
      <c r="BI262" s="257">
        <f>IF(N262="nulová",J262,0)</f>
        <v>0</v>
      </c>
      <c r="BJ262" s="18" t="s">
        <v>92</v>
      </c>
      <c r="BK262" s="257">
        <f>ROUND(I262*H262,2)</f>
        <v>0</v>
      </c>
      <c r="BL262" s="18" t="s">
        <v>266</v>
      </c>
      <c r="BM262" s="256" t="s">
        <v>1673</v>
      </c>
    </row>
    <row r="263" spans="1:65" s="2" customFormat="1" ht="21.75" customHeight="1">
      <c r="A263" s="39"/>
      <c r="B263" s="40"/>
      <c r="C263" s="245" t="s">
        <v>687</v>
      </c>
      <c r="D263" s="245" t="s">
        <v>170</v>
      </c>
      <c r="E263" s="246" t="s">
        <v>797</v>
      </c>
      <c r="F263" s="247" t="s">
        <v>798</v>
      </c>
      <c r="G263" s="248" t="s">
        <v>585</v>
      </c>
      <c r="H263" s="312"/>
      <c r="I263" s="250"/>
      <c r="J263" s="251">
        <f>ROUND(I263*H263,2)</f>
        <v>0</v>
      </c>
      <c r="K263" s="247" t="s">
        <v>174</v>
      </c>
      <c r="L263" s="45"/>
      <c r="M263" s="313" t="s">
        <v>1</v>
      </c>
      <c r="N263" s="314" t="s">
        <v>42</v>
      </c>
      <c r="O263" s="315"/>
      <c r="P263" s="316">
        <f>O263*H263</f>
        <v>0</v>
      </c>
      <c r="Q263" s="316">
        <v>0</v>
      </c>
      <c r="R263" s="316">
        <f>Q263*H263</f>
        <v>0</v>
      </c>
      <c r="S263" s="316">
        <v>0</v>
      </c>
      <c r="T263" s="317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56" t="s">
        <v>266</v>
      </c>
      <c r="AT263" s="256" t="s">
        <v>170</v>
      </c>
      <c r="AU263" s="256" t="s">
        <v>92</v>
      </c>
      <c r="AY263" s="18" t="s">
        <v>168</v>
      </c>
      <c r="BE263" s="257">
        <f>IF(N263="základní",J263,0)</f>
        <v>0</v>
      </c>
      <c r="BF263" s="257">
        <f>IF(N263="snížená",J263,0)</f>
        <v>0</v>
      </c>
      <c r="BG263" s="257">
        <f>IF(N263="zákl. přenesená",J263,0)</f>
        <v>0</v>
      </c>
      <c r="BH263" s="257">
        <f>IF(N263="sníž. přenesená",J263,0)</f>
        <v>0</v>
      </c>
      <c r="BI263" s="257">
        <f>IF(N263="nulová",J263,0)</f>
        <v>0</v>
      </c>
      <c r="BJ263" s="18" t="s">
        <v>92</v>
      </c>
      <c r="BK263" s="257">
        <f>ROUND(I263*H263,2)</f>
        <v>0</v>
      </c>
      <c r="BL263" s="18" t="s">
        <v>266</v>
      </c>
      <c r="BM263" s="256" t="s">
        <v>1674</v>
      </c>
    </row>
    <row r="264" spans="1:31" s="2" customFormat="1" ht="6.95" customHeight="1">
      <c r="A264" s="39"/>
      <c r="B264" s="67"/>
      <c r="C264" s="68"/>
      <c r="D264" s="68"/>
      <c r="E264" s="68"/>
      <c r="F264" s="68"/>
      <c r="G264" s="68"/>
      <c r="H264" s="68"/>
      <c r="I264" s="194"/>
      <c r="J264" s="68"/>
      <c r="K264" s="68"/>
      <c r="L264" s="45"/>
      <c r="M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</row>
  </sheetData>
  <sheetProtection password="CC35" sheet="1" objects="1" scenarios="1" formatColumns="0" formatRows="0" autoFilter="0"/>
  <autoFilter ref="C131:K26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0:H120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1"/>
      <c r="J3" s="150"/>
      <c r="K3" s="150"/>
      <c r="L3" s="21"/>
      <c r="AT3" s="18" t="s">
        <v>84</v>
      </c>
    </row>
    <row r="4" spans="2:46" s="1" customFormat="1" ht="24.95" customHeight="1">
      <c r="B4" s="21"/>
      <c r="D4" s="152" t="s">
        <v>116</v>
      </c>
      <c r="I4" s="147"/>
      <c r="L4" s="21"/>
      <c r="M4" s="153" t="s">
        <v>10</v>
      </c>
      <c r="AT4" s="18" t="s">
        <v>4</v>
      </c>
    </row>
    <row r="5" spans="2:12" s="1" customFormat="1" ht="6.95" customHeight="1">
      <c r="B5" s="21"/>
      <c r="I5" s="147"/>
      <c r="L5" s="21"/>
    </row>
    <row r="6" spans="2:12" s="1" customFormat="1" ht="12" customHeight="1">
      <c r="B6" s="21"/>
      <c r="D6" s="154" t="s">
        <v>16</v>
      </c>
      <c r="I6" s="147"/>
      <c r="L6" s="21"/>
    </row>
    <row r="7" spans="2:12" s="1" customFormat="1" ht="23.25" customHeight="1">
      <c r="B7" s="21"/>
      <c r="E7" s="155" t="str">
        <f>'Rekapitulace stavby'!K6</f>
        <v>Stavební úpravy a zateplení objektu pro sociální bydlená ul.Jičínská č.p.156,Valašské Meziříčí</v>
      </c>
      <c r="F7" s="154"/>
      <c r="G7" s="154"/>
      <c r="H7" s="154"/>
      <c r="I7" s="147"/>
      <c r="L7" s="21"/>
    </row>
    <row r="8" spans="2:12" s="1" customFormat="1" ht="12" customHeight="1">
      <c r="B8" s="21"/>
      <c r="D8" s="154" t="s">
        <v>125</v>
      </c>
      <c r="I8" s="147"/>
      <c r="L8" s="21"/>
    </row>
    <row r="9" spans="1:31" s="2" customFormat="1" ht="16.5" customHeight="1">
      <c r="A9" s="39"/>
      <c r="B9" s="45"/>
      <c r="C9" s="39"/>
      <c r="D9" s="39"/>
      <c r="E9" s="155" t="s">
        <v>861</v>
      </c>
      <c r="F9" s="39"/>
      <c r="G9" s="39"/>
      <c r="H9" s="39"/>
      <c r="I9" s="156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4" t="s">
        <v>862</v>
      </c>
      <c r="E10" s="39"/>
      <c r="F10" s="39"/>
      <c r="G10" s="39"/>
      <c r="H10" s="39"/>
      <c r="I10" s="156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7" t="s">
        <v>1675</v>
      </c>
      <c r="F11" s="39"/>
      <c r="G11" s="39"/>
      <c r="H11" s="39"/>
      <c r="I11" s="156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156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4" t="s">
        <v>18</v>
      </c>
      <c r="E13" s="39"/>
      <c r="F13" s="142" t="s">
        <v>1</v>
      </c>
      <c r="G13" s="39"/>
      <c r="H13" s="39"/>
      <c r="I13" s="158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4" t="s">
        <v>20</v>
      </c>
      <c r="E14" s="39"/>
      <c r="F14" s="142" t="s">
        <v>21</v>
      </c>
      <c r="G14" s="39"/>
      <c r="H14" s="39"/>
      <c r="I14" s="158" t="s">
        <v>22</v>
      </c>
      <c r="J14" s="159" t="str">
        <f>'Rekapitulace stavby'!AN8</f>
        <v>4. 6. 2019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156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4" t="s">
        <v>24</v>
      </c>
      <c r="E16" s="39"/>
      <c r="F16" s="39"/>
      <c r="G16" s="39"/>
      <c r="H16" s="39"/>
      <c r="I16" s="158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8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156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4" t="s">
        <v>28</v>
      </c>
      <c r="E19" s="39"/>
      <c r="F19" s="39"/>
      <c r="G19" s="39"/>
      <c r="H19" s="39"/>
      <c r="I19" s="158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8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156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4" t="s">
        <v>30</v>
      </c>
      <c r="E22" s="39"/>
      <c r="F22" s="39"/>
      <c r="G22" s="39"/>
      <c r="H22" s="39"/>
      <c r="I22" s="158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8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156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4" t="s">
        <v>33</v>
      </c>
      <c r="E25" s="39"/>
      <c r="F25" s="39"/>
      <c r="G25" s="39"/>
      <c r="H25" s="39"/>
      <c r="I25" s="158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8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156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4" t="s">
        <v>35</v>
      </c>
      <c r="E28" s="39"/>
      <c r="F28" s="39"/>
      <c r="G28" s="39"/>
      <c r="H28" s="39"/>
      <c r="I28" s="156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60"/>
      <c r="B29" s="161"/>
      <c r="C29" s="160"/>
      <c r="D29" s="160"/>
      <c r="E29" s="162" t="s">
        <v>1</v>
      </c>
      <c r="F29" s="162"/>
      <c r="G29" s="162"/>
      <c r="H29" s="162"/>
      <c r="I29" s="163"/>
      <c r="J29" s="160"/>
      <c r="K29" s="160"/>
      <c r="L29" s="164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156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5"/>
      <c r="E31" s="165"/>
      <c r="F31" s="165"/>
      <c r="G31" s="165"/>
      <c r="H31" s="165"/>
      <c r="I31" s="166"/>
      <c r="J31" s="165"/>
      <c r="K31" s="165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7" t="s">
        <v>36</v>
      </c>
      <c r="E32" s="39"/>
      <c r="F32" s="39"/>
      <c r="G32" s="39"/>
      <c r="H32" s="39"/>
      <c r="I32" s="156"/>
      <c r="J32" s="168">
        <f>ROUND(J137,2)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5"/>
      <c r="E33" s="165"/>
      <c r="F33" s="165"/>
      <c r="G33" s="165"/>
      <c r="H33" s="165"/>
      <c r="I33" s="166"/>
      <c r="J33" s="165"/>
      <c r="K33" s="165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9" t="s">
        <v>38</v>
      </c>
      <c r="G34" s="39"/>
      <c r="H34" s="39"/>
      <c r="I34" s="170" t="s">
        <v>37</v>
      </c>
      <c r="J34" s="169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71" t="s">
        <v>40</v>
      </c>
      <c r="E35" s="154" t="s">
        <v>41</v>
      </c>
      <c r="F35" s="172">
        <f>ROUND((SUM(BE137:BE241)),2)</f>
        <v>0</v>
      </c>
      <c r="G35" s="39"/>
      <c r="H35" s="39"/>
      <c r="I35" s="173">
        <v>0.21</v>
      </c>
      <c r="J35" s="172">
        <f>ROUND(((SUM(BE137:BE241))*I35),2)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4" t="s">
        <v>42</v>
      </c>
      <c r="F36" s="172">
        <f>ROUND((SUM(BF137:BF241)),2)</f>
        <v>0</v>
      </c>
      <c r="G36" s="39"/>
      <c r="H36" s="39"/>
      <c r="I36" s="173">
        <v>0.15</v>
      </c>
      <c r="J36" s="172">
        <f>ROUND(((SUM(BF137:BF241))*I36),2)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4" t="s">
        <v>43</v>
      </c>
      <c r="F37" s="172">
        <f>ROUND((SUM(BG137:BG241)),2)</f>
        <v>0</v>
      </c>
      <c r="G37" s="39"/>
      <c r="H37" s="39"/>
      <c r="I37" s="173">
        <v>0.21</v>
      </c>
      <c r="J37" s="17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4" t="s">
        <v>44</v>
      </c>
      <c r="F38" s="172">
        <f>ROUND((SUM(BH137:BH241)),2)</f>
        <v>0</v>
      </c>
      <c r="G38" s="39"/>
      <c r="H38" s="39"/>
      <c r="I38" s="173">
        <v>0.15</v>
      </c>
      <c r="J38" s="172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4" t="s">
        <v>45</v>
      </c>
      <c r="F39" s="172">
        <f>ROUND((SUM(BI137:BI241)),2)</f>
        <v>0</v>
      </c>
      <c r="G39" s="39"/>
      <c r="H39" s="39"/>
      <c r="I39" s="173">
        <v>0</v>
      </c>
      <c r="J39" s="172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156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74"/>
      <c r="D41" s="175" t="s">
        <v>46</v>
      </c>
      <c r="E41" s="176"/>
      <c r="F41" s="176"/>
      <c r="G41" s="177" t="s">
        <v>47</v>
      </c>
      <c r="H41" s="178" t="s">
        <v>48</v>
      </c>
      <c r="I41" s="179"/>
      <c r="J41" s="180">
        <f>SUM(J32:J39)</f>
        <v>0</v>
      </c>
      <c r="K41" s="181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156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I43" s="147"/>
      <c r="L43" s="21"/>
    </row>
    <row r="44" spans="2:12" s="1" customFormat="1" ht="14.4" customHeight="1">
      <c r="B44" s="21"/>
      <c r="I44" s="147"/>
      <c r="L44" s="21"/>
    </row>
    <row r="45" spans="2:12" s="1" customFormat="1" ht="14.4" customHeight="1">
      <c r="B45" s="21"/>
      <c r="I45" s="147"/>
      <c r="L45" s="21"/>
    </row>
    <row r="46" spans="2:12" s="1" customFormat="1" ht="14.4" customHeight="1">
      <c r="B46" s="21"/>
      <c r="I46" s="147"/>
      <c r="L46" s="21"/>
    </row>
    <row r="47" spans="2:12" s="1" customFormat="1" ht="14.4" customHeight="1">
      <c r="B47" s="21"/>
      <c r="I47" s="147"/>
      <c r="L47" s="21"/>
    </row>
    <row r="48" spans="2:12" s="1" customFormat="1" ht="14.4" customHeight="1">
      <c r="B48" s="21"/>
      <c r="I48" s="147"/>
      <c r="L48" s="21"/>
    </row>
    <row r="49" spans="2:12" s="1" customFormat="1" ht="14.4" customHeight="1">
      <c r="B49" s="21"/>
      <c r="I49" s="147"/>
      <c r="L49" s="21"/>
    </row>
    <row r="50" spans="2:12" s="2" customFormat="1" ht="14.4" customHeight="1">
      <c r="B50" s="64"/>
      <c r="D50" s="182" t="s">
        <v>49</v>
      </c>
      <c r="E50" s="183"/>
      <c r="F50" s="183"/>
      <c r="G50" s="182" t="s">
        <v>50</v>
      </c>
      <c r="H50" s="183"/>
      <c r="I50" s="184"/>
      <c r="J50" s="183"/>
      <c r="K50" s="183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85" t="s">
        <v>51</v>
      </c>
      <c r="E61" s="186"/>
      <c r="F61" s="187" t="s">
        <v>52</v>
      </c>
      <c r="G61" s="185" t="s">
        <v>51</v>
      </c>
      <c r="H61" s="186"/>
      <c r="I61" s="188"/>
      <c r="J61" s="189" t="s">
        <v>52</v>
      </c>
      <c r="K61" s="18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82" t="s">
        <v>53</v>
      </c>
      <c r="E65" s="190"/>
      <c r="F65" s="190"/>
      <c r="G65" s="182" t="s">
        <v>54</v>
      </c>
      <c r="H65" s="190"/>
      <c r="I65" s="191"/>
      <c r="J65" s="190"/>
      <c r="K65" s="19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85" t="s">
        <v>51</v>
      </c>
      <c r="E76" s="186"/>
      <c r="F76" s="187" t="s">
        <v>52</v>
      </c>
      <c r="G76" s="185" t="s">
        <v>51</v>
      </c>
      <c r="H76" s="186"/>
      <c r="I76" s="188"/>
      <c r="J76" s="189" t="s">
        <v>52</v>
      </c>
      <c r="K76" s="18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92"/>
      <c r="C77" s="193"/>
      <c r="D77" s="193"/>
      <c r="E77" s="193"/>
      <c r="F77" s="193"/>
      <c r="G77" s="193"/>
      <c r="H77" s="193"/>
      <c r="I77" s="194"/>
      <c r="J77" s="193"/>
      <c r="K77" s="19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5"/>
      <c r="C81" s="196"/>
      <c r="D81" s="196"/>
      <c r="E81" s="196"/>
      <c r="F81" s="196"/>
      <c r="G81" s="196"/>
      <c r="H81" s="196"/>
      <c r="I81" s="197"/>
      <c r="J81" s="196"/>
      <c r="K81" s="19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129</v>
      </c>
      <c r="D82" s="41"/>
      <c r="E82" s="41"/>
      <c r="F82" s="41"/>
      <c r="G82" s="41"/>
      <c r="H82" s="41"/>
      <c r="I82" s="156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6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56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3.25" customHeight="1">
      <c r="A85" s="39"/>
      <c r="B85" s="40"/>
      <c r="C85" s="41"/>
      <c r="D85" s="41"/>
      <c r="E85" s="198" t="str">
        <f>E7</f>
        <v>Stavební úpravy a zateplení objektu pro sociální bydlená ul.Jičínská č.p.156,Valašské Meziříčí</v>
      </c>
      <c r="F85" s="33"/>
      <c r="G85" s="33"/>
      <c r="H85" s="33"/>
      <c r="I85" s="156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125</v>
      </c>
      <c r="D86" s="23"/>
      <c r="E86" s="23"/>
      <c r="F86" s="23"/>
      <c r="G86" s="23"/>
      <c r="H86" s="23"/>
      <c r="I86" s="147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98" t="s">
        <v>861</v>
      </c>
      <c r="F87" s="41"/>
      <c r="G87" s="41"/>
      <c r="H87" s="41"/>
      <c r="I87" s="156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862</v>
      </c>
      <c r="D88" s="41"/>
      <c r="E88" s="41"/>
      <c r="F88" s="41"/>
      <c r="G88" s="41"/>
      <c r="H88" s="41"/>
      <c r="I88" s="156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SO 01.3 - Vytápění</v>
      </c>
      <c r="F89" s="41"/>
      <c r="G89" s="41"/>
      <c r="H89" s="41"/>
      <c r="I89" s="156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56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Valašské Meziříčí</v>
      </c>
      <c r="G91" s="41"/>
      <c r="H91" s="41"/>
      <c r="I91" s="158" t="s">
        <v>22</v>
      </c>
      <c r="J91" s="80" t="str">
        <f>IF(J14="","",J14)</f>
        <v>4. 6. 2019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156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54.45" customHeight="1">
      <c r="A93" s="39"/>
      <c r="B93" s="40"/>
      <c r="C93" s="33" t="s">
        <v>24</v>
      </c>
      <c r="D93" s="41"/>
      <c r="E93" s="41"/>
      <c r="F93" s="28" t="str">
        <f>E17</f>
        <v>Město Valašské Meziříčí</v>
      </c>
      <c r="G93" s="41"/>
      <c r="H93" s="41"/>
      <c r="I93" s="158" t="s">
        <v>30</v>
      </c>
      <c r="J93" s="37" t="str">
        <f>E23</f>
        <v xml:space="preserve">S WHG s.r.o.Ořešská 873,Řeporyje,155 00 Praha 5 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158" t="s">
        <v>33</v>
      </c>
      <c r="J94" s="37" t="str">
        <f>E26</f>
        <v>Fajfrová Irena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56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99" t="s">
        <v>130</v>
      </c>
      <c r="D96" s="200"/>
      <c r="E96" s="200"/>
      <c r="F96" s="200"/>
      <c r="G96" s="200"/>
      <c r="H96" s="200"/>
      <c r="I96" s="201"/>
      <c r="J96" s="202" t="s">
        <v>131</v>
      </c>
      <c r="K96" s="200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156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203" t="s">
        <v>132</v>
      </c>
      <c r="D98" s="41"/>
      <c r="E98" s="41"/>
      <c r="F98" s="41"/>
      <c r="G98" s="41"/>
      <c r="H98" s="41"/>
      <c r="I98" s="156"/>
      <c r="J98" s="111">
        <f>J137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133</v>
      </c>
    </row>
    <row r="99" spans="1:31" s="9" customFormat="1" ht="24.95" customHeight="1">
      <c r="A99" s="9"/>
      <c r="B99" s="204"/>
      <c r="C99" s="205"/>
      <c r="D99" s="206" t="s">
        <v>134</v>
      </c>
      <c r="E99" s="207"/>
      <c r="F99" s="207"/>
      <c r="G99" s="207"/>
      <c r="H99" s="207"/>
      <c r="I99" s="208"/>
      <c r="J99" s="209">
        <f>J138</f>
        <v>0</v>
      </c>
      <c r="K99" s="205"/>
      <c r="L99" s="21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1"/>
      <c r="C100" s="134"/>
      <c r="D100" s="212" t="s">
        <v>1676</v>
      </c>
      <c r="E100" s="213"/>
      <c r="F100" s="213"/>
      <c r="G100" s="213"/>
      <c r="H100" s="213"/>
      <c r="I100" s="214"/>
      <c r="J100" s="215">
        <f>J139</f>
        <v>0</v>
      </c>
      <c r="K100" s="134"/>
      <c r="L100" s="21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1"/>
      <c r="C101" s="134"/>
      <c r="D101" s="212" t="s">
        <v>137</v>
      </c>
      <c r="E101" s="213"/>
      <c r="F101" s="213"/>
      <c r="G101" s="213"/>
      <c r="H101" s="213"/>
      <c r="I101" s="214"/>
      <c r="J101" s="215">
        <f>J141</f>
        <v>0</v>
      </c>
      <c r="K101" s="134"/>
      <c r="L101" s="21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1"/>
      <c r="C102" s="134"/>
      <c r="D102" s="212" t="s">
        <v>138</v>
      </c>
      <c r="E102" s="213"/>
      <c r="F102" s="213"/>
      <c r="G102" s="213"/>
      <c r="H102" s="213"/>
      <c r="I102" s="214"/>
      <c r="J102" s="215">
        <f>J144</f>
        <v>0</v>
      </c>
      <c r="K102" s="134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1"/>
      <c r="C103" s="134"/>
      <c r="D103" s="212" t="s">
        <v>139</v>
      </c>
      <c r="E103" s="213"/>
      <c r="F103" s="213"/>
      <c r="G103" s="213"/>
      <c r="H103" s="213"/>
      <c r="I103" s="214"/>
      <c r="J103" s="215">
        <f>J151</f>
        <v>0</v>
      </c>
      <c r="K103" s="134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1"/>
      <c r="C104" s="134"/>
      <c r="D104" s="212" t="s">
        <v>140</v>
      </c>
      <c r="E104" s="213"/>
      <c r="F104" s="213"/>
      <c r="G104" s="213"/>
      <c r="H104" s="213"/>
      <c r="I104" s="214"/>
      <c r="J104" s="215">
        <f>J157</f>
        <v>0</v>
      </c>
      <c r="K104" s="134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204"/>
      <c r="C105" s="205"/>
      <c r="D105" s="206" t="s">
        <v>1677</v>
      </c>
      <c r="E105" s="207"/>
      <c r="F105" s="207"/>
      <c r="G105" s="207"/>
      <c r="H105" s="207"/>
      <c r="I105" s="208"/>
      <c r="J105" s="209">
        <f>J159</f>
        <v>0</v>
      </c>
      <c r="K105" s="205"/>
      <c r="L105" s="21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4"/>
      <c r="C106" s="205"/>
      <c r="D106" s="206" t="s">
        <v>141</v>
      </c>
      <c r="E106" s="207"/>
      <c r="F106" s="207"/>
      <c r="G106" s="207"/>
      <c r="H106" s="207"/>
      <c r="I106" s="208"/>
      <c r="J106" s="209">
        <f>J162</f>
        <v>0</v>
      </c>
      <c r="K106" s="205"/>
      <c r="L106" s="210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211"/>
      <c r="C107" s="134"/>
      <c r="D107" s="212" t="s">
        <v>143</v>
      </c>
      <c r="E107" s="213"/>
      <c r="F107" s="213"/>
      <c r="G107" s="213"/>
      <c r="H107" s="213"/>
      <c r="I107" s="214"/>
      <c r="J107" s="215">
        <f>J163</f>
        <v>0</v>
      </c>
      <c r="K107" s="134"/>
      <c r="L107" s="21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11"/>
      <c r="C108" s="134"/>
      <c r="D108" s="212" t="s">
        <v>1390</v>
      </c>
      <c r="E108" s="213"/>
      <c r="F108" s="213"/>
      <c r="G108" s="213"/>
      <c r="H108" s="213"/>
      <c r="I108" s="214"/>
      <c r="J108" s="215">
        <f>J179</f>
        <v>0</v>
      </c>
      <c r="K108" s="134"/>
      <c r="L108" s="21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1"/>
      <c r="C109" s="134"/>
      <c r="D109" s="212" t="s">
        <v>864</v>
      </c>
      <c r="E109" s="213"/>
      <c r="F109" s="213"/>
      <c r="G109" s="213"/>
      <c r="H109" s="213"/>
      <c r="I109" s="214"/>
      <c r="J109" s="215">
        <f>J182</f>
        <v>0</v>
      </c>
      <c r="K109" s="134"/>
      <c r="L109" s="21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11"/>
      <c r="C110" s="134"/>
      <c r="D110" s="212" t="s">
        <v>1678</v>
      </c>
      <c r="E110" s="213"/>
      <c r="F110" s="213"/>
      <c r="G110" s="213"/>
      <c r="H110" s="213"/>
      <c r="I110" s="214"/>
      <c r="J110" s="215">
        <f>J185</f>
        <v>0</v>
      </c>
      <c r="K110" s="134"/>
      <c r="L110" s="21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11"/>
      <c r="C111" s="134"/>
      <c r="D111" s="212" t="s">
        <v>1679</v>
      </c>
      <c r="E111" s="213"/>
      <c r="F111" s="213"/>
      <c r="G111" s="213"/>
      <c r="H111" s="213"/>
      <c r="I111" s="214"/>
      <c r="J111" s="215">
        <f>J191</f>
        <v>0</v>
      </c>
      <c r="K111" s="134"/>
      <c r="L111" s="21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1"/>
      <c r="C112" s="134"/>
      <c r="D112" s="212" t="s">
        <v>1680</v>
      </c>
      <c r="E112" s="213"/>
      <c r="F112" s="213"/>
      <c r="G112" s="213"/>
      <c r="H112" s="213"/>
      <c r="I112" s="214"/>
      <c r="J112" s="215">
        <f>J197</f>
        <v>0</v>
      </c>
      <c r="K112" s="134"/>
      <c r="L112" s="21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11"/>
      <c r="C113" s="134"/>
      <c r="D113" s="212" t="s">
        <v>1681</v>
      </c>
      <c r="E113" s="213"/>
      <c r="F113" s="213"/>
      <c r="G113" s="213"/>
      <c r="H113" s="213"/>
      <c r="I113" s="214"/>
      <c r="J113" s="215">
        <f>J211</f>
        <v>0</v>
      </c>
      <c r="K113" s="134"/>
      <c r="L113" s="21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11"/>
      <c r="C114" s="134"/>
      <c r="D114" s="212" t="s">
        <v>1682</v>
      </c>
      <c r="E114" s="213"/>
      <c r="F114" s="213"/>
      <c r="G114" s="213"/>
      <c r="H114" s="213"/>
      <c r="I114" s="214"/>
      <c r="J114" s="215">
        <f>J233</f>
        <v>0</v>
      </c>
      <c r="K114" s="134"/>
      <c r="L114" s="216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11"/>
      <c r="C115" s="134"/>
      <c r="D115" s="212" t="s">
        <v>1683</v>
      </c>
      <c r="E115" s="213"/>
      <c r="F115" s="213"/>
      <c r="G115" s="213"/>
      <c r="H115" s="213"/>
      <c r="I115" s="214"/>
      <c r="J115" s="215">
        <f>J240</f>
        <v>0</v>
      </c>
      <c r="K115" s="134"/>
      <c r="L115" s="216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2" customFormat="1" ht="21.8" customHeight="1">
      <c r="A116" s="39"/>
      <c r="B116" s="40"/>
      <c r="C116" s="41"/>
      <c r="D116" s="41"/>
      <c r="E116" s="41"/>
      <c r="F116" s="41"/>
      <c r="G116" s="41"/>
      <c r="H116" s="41"/>
      <c r="I116" s="156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67"/>
      <c r="C117" s="68"/>
      <c r="D117" s="68"/>
      <c r="E117" s="68"/>
      <c r="F117" s="68"/>
      <c r="G117" s="68"/>
      <c r="H117" s="68"/>
      <c r="I117" s="194"/>
      <c r="J117" s="68"/>
      <c r="K117" s="68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21" spans="1:31" s="2" customFormat="1" ht="6.95" customHeight="1">
      <c r="A121" s="39"/>
      <c r="B121" s="69"/>
      <c r="C121" s="70"/>
      <c r="D121" s="70"/>
      <c r="E121" s="70"/>
      <c r="F121" s="70"/>
      <c r="G121" s="70"/>
      <c r="H121" s="70"/>
      <c r="I121" s="197"/>
      <c r="J121" s="70"/>
      <c r="K121" s="70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24.95" customHeight="1">
      <c r="A122" s="39"/>
      <c r="B122" s="40"/>
      <c r="C122" s="24" t="s">
        <v>153</v>
      </c>
      <c r="D122" s="41"/>
      <c r="E122" s="41"/>
      <c r="F122" s="41"/>
      <c r="G122" s="41"/>
      <c r="H122" s="41"/>
      <c r="I122" s="156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156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16</v>
      </c>
      <c r="D124" s="41"/>
      <c r="E124" s="41"/>
      <c r="F124" s="41"/>
      <c r="G124" s="41"/>
      <c r="H124" s="41"/>
      <c r="I124" s="156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23.25" customHeight="1">
      <c r="A125" s="39"/>
      <c r="B125" s="40"/>
      <c r="C125" s="41"/>
      <c r="D125" s="41"/>
      <c r="E125" s="198" t="str">
        <f>E7</f>
        <v>Stavební úpravy a zateplení objektu pro sociální bydlená ul.Jičínská č.p.156,Valašské Meziříčí</v>
      </c>
      <c r="F125" s="33"/>
      <c r="G125" s="33"/>
      <c r="H125" s="33"/>
      <c r="I125" s="156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2:12" s="1" customFormat="1" ht="12" customHeight="1">
      <c r="B126" s="22"/>
      <c r="C126" s="33" t="s">
        <v>125</v>
      </c>
      <c r="D126" s="23"/>
      <c r="E126" s="23"/>
      <c r="F126" s="23"/>
      <c r="G126" s="23"/>
      <c r="H126" s="23"/>
      <c r="I126" s="147"/>
      <c r="J126" s="23"/>
      <c r="K126" s="23"/>
      <c r="L126" s="21"/>
    </row>
    <row r="127" spans="1:31" s="2" customFormat="1" ht="16.5" customHeight="1">
      <c r="A127" s="39"/>
      <c r="B127" s="40"/>
      <c r="C127" s="41"/>
      <c r="D127" s="41"/>
      <c r="E127" s="198" t="s">
        <v>861</v>
      </c>
      <c r="F127" s="41"/>
      <c r="G127" s="41"/>
      <c r="H127" s="41"/>
      <c r="I127" s="156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2" customHeight="1">
      <c r="A128" s="39"/>
      <c r="B128" s="40"/>
      <c r="C128" s="33" t="s">
        <v>862</v>
      </c>
      <c r="D128" s="41"/>
      <c r="E128" s="41"/>
      <c r="F128" s="41"/>
      <c r="G128" s="41"/>
      <c r="H128" s="41"/>
      <c r="I128" s="156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6.5" customHeight="1">
      <c r="A129" s="39"/>
      <c r="B129" s="40"/>
      <c r="C129" s="41"/>
      <c r="D129" s="41"/>
      <c r="E129" s="77" t="str">
        <f>E11</f>
        <v>SO 01.3 - Vytápění</v>
      </c>
      <c r="F129" s="41"/>
      <c r="G129" s="41"/>
      <c r="H129" s="41"/>
      <c r="I129" s="156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6.95" customHeight="1">
      <c r="A130" s="39"/>
      <c r="B130" s="40"/>
      <c r="C130" s="41"/>
      <c r="D130" s="41"/>
      <c r="E130" s="41"/>
      <c r="F130" s="41"/>
      <c r="G130" s="41"/>
      <c r="H130" s="41"/>
      <c r="I130" s="156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2" customHeight="1">
      <c r="A131" s="39"/>
      <c r="B131" s="40"/>
      <c r="C131" s="33" t="s">
        <v>20</v>
      </c>
      <c r="D131" s="41"/>
      <c r="E131" s="41"/>
      <c r="F131" s="28" t="str">
        <f>F14</f>
        <v>Valašské Meziříčí</v>
      </c>
      <c r="G131" s="41"/>
      <c r="H131" s="41"/>
      <c r="I131" s="158" t="s">
        <v>22</v>
      </c>
      <c r="J131" s="80" t="str">
        <f>IF(J14="","",J14)</f>
        <v>4. 6. 2019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6.95" customHeight="1">
      <c r="A132" s="39"/>
      <c r="B132" s="40"/>
      <c r="C132" s="41"/>
      <c r="D132" s="41"/>
      <c r="E132" s="41"/>
      <c r="F132" s="41"/>
      <c r="G132" s="41"/>
      <c r="H132" s="41"/>
      <c r="I132" s="156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54.45" customHeight="1">
      <c r="A133" s="39"/>
      <c r="B133" s="40"/>
      <c r="C133" s="33" t="s">
        <v>24</v>
      </c>
      <c r="D133" s="41"/>
      <c r="E133" s="41"/>
      <c r="F133" s="28" t="str">
        <f>E17</f>
        <v>Město Valašské Meziříčí</v>
      </c>
      <c r="G133" s="41"/>
      <c r="H133" s="41"/>
      <c r="I133" s="158" t="s">
        <v>30</v>
      </c>
      <c r="J133" s="37" t="str">
        <f>E23</f>
        <v xml:space="preserve">S WHG s.r.o.Ořešská 873,Řeporyje,155 00 Praha 5 </v>
      </c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5.15" customHeight="1">
      <c r="A134" s="39"/>
      <c r="B134" s="40"/>
      <c r="C134" s="33" t="s">
        <v>28</v>
      </c>
      <c r="D134" s="41"/>
      <c r="E134" s="41"/>
      <c r="F134" s="28" t="str">
        <f>IF(E20="","",E20)</f>
        <v>Vyplň údaj</v>
      </c>
      <c r="G134" s="41"/>
      <c r="H134" s="41"/>
      <c r="I134" s="158" t="s">
        <v>33</v>
      </c>
      <c r="J134" s="37" t="str">
        <f>E26</f>
        <v>Fajfrová Irena</v>
      </c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10.3" customHeight="1">
      <c r="A135" s="39"/>
      <c r="B135" s="40"/>
      <c r="C135" s="41"/>
      <c r="D135" s="41"/>
      <c r="E135" s="41"/>
      <c r="F135" s="41"/>
      <c r="G135" s="41"/>
      <c r="H135" s="41"/>
      <c r="I135" s="156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11" customFormat="1" ht="29.25" customHeight="1">
      <c r="A136" s="217"/>
      <c r="B136" s="218"/>
      <c r="C136" s="219" t="s">
        <v>154</v>
      </c>
      <c r="D136" s="220" t="s">
        <v>61</v>
      </c>
      <c r="E136" s="220" t="s">
        <v>57</v>
      </c>
      <c r="F136" s="220" t="s">
        <v>58</v>
      </c>
      <c r="G136" s="220" t="s">
        <v>155</v>
      </c>
      <c r="H136" s="220" t="s">
        <v>156</v>
      </c>
      <c r="I136" s="221" t="s">
        <v>157</v>
      </c>
      <c r="J136" s="220" t="s">
        <v>131</v>
      </c>
      <c r="K136" s="222" t="s">
        <v>158</v>
      </c>
      <c r="L136" s="223"/>
      <c r="M136" s="101" t="s">
        <v>1</v>
      </c>
      <c r="N136" s="102" t="s">
        <v>40</v>
      </c>
      <c r="O136" s="102" t="s">
        <v>159</v>
      </c>
      <c r="P136" s="102" t="s">
        <v>160</v>
      </c>
      <c r="Q136" s="102" t="s">
        <v>161</v>
      </c>
      <c r="R136" s="102" t="s">
        <v>162</v>
      </c>
      <c r="S136" s="102" t="s">
        <v>163</v>
      </c>
      <c r="T136" s="103" t="s">
        <v>164</v>
      </c>
      <c r="U136" s="217"/>
      <c r="V136" s="217"/>
      <c r="W136" s="217"/>
      <c r="X136" s="217"/>
      <c r="Y136" s="217"/>
      <c r="Z136" s="217"/>
      <c r="AA136" s="217"/>
      <c r="AB136" s="217"/>
      <c r="AC136" s="217"/>
      <c r="AD136" s="217"/>
      <c r="AE136" s="217"/>
    </row>
    <row r="137" spans="1:63" s="2" customFormat="1" ht="22.8" customHeight="1">
      <c r="A137" s="39"/>
      <c r="B137" s="40"/>
      <c r="C137" s="108" t="s">
        <v>165</v>
      </c>
      <c r="D137" s="41"/>
      <c r="E137" s="41"/>
      <c r="F137" s="41"/>
      <c r="G137" s="41"/>
      <c r="H137" s="41"/>
      <c r="I137" s="156"/>
      <c r="J137" s="224">
        <f>BK137</f>
        <v>0</v>
      </c>
      <c r="K137" s="41"/>
      <c r="L137" s="45"/>
      <c r="M137" s="104"/>
      <c r="N137" s="225"/>
      <c r="O137" s="105"/>
      <c r="P137" s="226">
        <f>P138+P159+P162</f>
        <v>0</v>
      </c>
      <c r="Q137" s="105"/>
      <c r="R137" s="226">
        <f>R138+R159+R162</f>
        <v>2.881166</v>
      </c>
      <c r="S137" s="105"/>
      <c r="T137" s="227">
        <f>T138+T159+T162</f>
        <v>1.442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75</v>
      </c>
      <c r="AU137" s="18" t="s">
        <v>133</v>
      </c>
      <c r="BK137" s="228">
        <f>BK138+BK159+BK162</f>
        <v>0</v>
      </c>
    </row>
    <row r="138" spans="1:63" s="12" customFormat="1" ht="25.9" customHeight="1">
      <c r="A138" s="12"/>
      <c r="B138" s="229"/>
      <c r="C138" s="230"/>
      <c r="D138" s="231" t="s">
        <v>75</v>
      </c>
      <c r="E138" s="232" t="s">
        <v>166</v>
      </c>
      <c r="F138" s="232" t="s">
        <v>167</v>
      </c>
      <c r="G138" s="230"/>
      <c r="H138" s="230"/>
      <c r="I138" s="233"/>
      <c r="J138" s="234">
        <f>BK138</f>
        <v>0</v>
      </c>
      <c r="K138" s="230"/>
      <c r="L138" s="235"/>
      <c r="M138" s="236"/>
      <c r="N138" s="237"/>
      <c r="O138" s="237"/>
      <c r="P138" s="238">
        <f>P139+P141+P144+P151+P157</f>
        <v>0</v>
      </c>
      <c r="Q138" s="237"/>
      <c r="R138" s="238">
        <f>R139+R141+R144+R151+R157</f>
        <v>0.36068</v>
      </c>
      <c r="S138" s="237"/>
      <c r="T138" s="239">
        <f>T139+T141+T144+T151+T157</f>
        <v>0.5720000000000001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40" t="s">
        <v>84</v>
      </c>
      <c r="AT138" s="241" t="s">
        <v>75</v>
      </c>
      <c r="AU138" s="241" t="s">
        <v>76</v>
      </c>
      <c r="AY138" s="240" t="s">
        <v>168</v>
      </c>
      <c r="BK138" s="242">
        <f>BK139+BK141+BK144+BK151+BK157</f>
        <v>0</v>
      </c>
    </row>
    <row r="139" spans="1:63" s="12" customFormat="1" ht="22.8" customHeight="1">
      <c r="A139" s="12"/>
      <c r="B139" s="229"/>
      <c r="C139" s="230"/>
      <c r="D139" s="231" t="s">
        <v>75</v>
      </c>
      <c r="E139" s="243" t="s">
        <v>186</v>
      </c>
      <c r="F139" s="243" t="s">
        <v>1684</v>
      </c>
      <c r="G139" s="230"/>
      <c r="H139" s="230"/>
      <c r="I139" s="233"/>
      <c r="J139" s="244">
        <f>BK139</f>
        <v>0</v>
      </c>
      <c r="K139" s="230"/>
      <c r="L139" s="235"/>
      <c r="M139" s="236"/>
      <c r="N139" s="237"/>
      <c r="O139" s="237"/>
      <c r="P139" s="238">
        <f>P140</f>
        <v>0</v>
      </c>
      <c r="Q139" s="237"/>
      <c r="R139" s="238">
        <f>R140</f>
        <v>0.23729999999999998</v>
      </c>
      <c r="S139" s="237"/>
      <c r="T139" s="239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40" t="s">
        <v>84</v>
      </c>
      <c r="AT139" s="241" t="s">
        <v>75</v>
      </c>
      <c r="AU139" s="241" t="s">
        <v>84</v>
      </c>
      <c r="AY139" s="240" t="s">
        <v>168</v>
      </c>
      <c r="BK139" s="242">
        <f>BK140</f>
        <v>0</v>
      </c>
    </row>
    <row r="140" spans="1:65" s="2" customFormat="1" ht="21.75" customHeight="1">
      <c r="A140" s="39"/>
      <c r="B140" s="40"/>
      <c r="C140" s="245" t="s">
        <v>84</v>
      </c>
      <c r="D140" s="245" t="s">
        <v>170</v>
      </c>
      <c r="E140" s="246" t="s">
        <v>1685</v>
      </c>
      <c r="F140" s="247" t="s">
        <v>1686</v>
      </c>
      <c r="G140" s="248" t="s">
        <v>713</v>
      </c>
      <c r="H140" s="249">
        <v>42</v>
      </c>
      <c r="I140" s="250"/>
      <c r="J140" s="251">
        <f>ROUND(I140*H140,2)</f>
        <v>0</v>
      </c>
      <c r="K140" s="247" t="s">
        <v>174</v>
      </c>
      <c r="L140" s="45"/>
      <c r="M140" s="252" t="s">
        <v>1</v>
      </c>
      <c r="N140" s="253" t="s">
        <v>42</v>
      </c>
      <c r="O140" s="92"/>
      <c r="P140" s="254">
        <f>O140*H140</f>
        <v>0</v>
      </c>
      <c r="Q140" s="254">
        <v>0.00565</v>
      </c>
      <c r="R140" s="254">
        <f>Q140*H140</f>
        <v>0.23729999999999998</v>
      </c>
      <c r="S140" s="254">
        <v>0</v>
      </c>
      <c r="T140" s="25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6" t="s">
        <v>175</v>
      </c>
      <c r="AT140" s="256" t="s">
        <v>170</v>
      </c>
      <c r="AU140" s="256" t="s">
        <v>92</v>
      </c>
      <c r="AY140" s="18" t="s">
        <v>168</v>
      </c>
      <c r="BE140" s="257">
        <f>IF(N140="základní",J140,0)</f>
        <v>0</v>
      </c>
      <c r="BF140" s="257">
        <f>IF(N140="snížená",J140,0)</f>
        <v>0</v>
      </c>
      <c r="BG140" s="257">
        <f>IF(N140="zákl. přenesená",J140,0)</f>
        <v>0</v>
      </c>
      <c r="BH140" s="257">
        <f>IF(N140="sníž. přenesená",J140,0)</f>
        <v>0</v>
      </c>
      <c r="BI140" s="257">
        <f>IF(N140="nulová",J140,0)</f>
        <v>0</v>
      </c>
      <c r="BJ140" s="18" t="s">
        <v>92</v>
      </c>
      <c r="BK140" s="257">
        <f>ROUND(I140*H140,2)</f>
        <v>0</v>
      </c>
      <c r="BL140" s="18" t="s">
        <v>175</v>
      </c>
      <c r="BM140" s="256" t="s">
        <v>1687</v>
      </c>
    </row>
    <row r="141" spans="1:63" s="12" customFormat="1" ht="22.8" customHeight="1">
      <c r="A141" s="12"/>
      <c r="B141" s="229"/>
      <c r="C141" s="230"/>
      <c r="D141" s="231" t="s">
        <v>75</v>
      </c>
      <c r="E141" s="243" t="s">
        <v>198</v>
      </c>
      <c r="F141" s="243" t="s">
        <v>242</v>
      </c>
      <c r="G141" s="230"/>
      <c r="H141" s="230"/>
      <c r="I141" s="233"/>
      <c r="J141" s="244">
        <f>BK141</f>
        <v>0</v>
      </c>
      <c r="K141" s="230"/>
      <c r="L141" s="235"/>
      <c r="M141" s="236"/>
      <c r="N141" s="237"/>
      <c r="O141" s="237"/>
      <c r="P141" s="238">
        <f>SUM(P142:P143)</f>
        <v>0</v>
      </c>
      <c r="Q141" s="237"/>
      <c r="R141" s="238">
        <f>SUM(R142:R143)</f>
        <v>0.04</v>
      </c>
      <c r="S141" s="237"/>
      <c r="T141" s="239">
        <f>SUM(T142:T143)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40" t="s">
        <v>84</v>
      </c>
      <c r="AT141" s="241" t="s">
        <v>75</v>
      </c>
      <c r="AU141" s="241" t="s">
        <v>84</v>
      </c>
      <c r="AY141" s="240" t="s">
        <v>168</v>
      </c>
      <c r="BK141" s="242">
        <f>SUM(BK142:BK143)</f>
        <v>0</v>
      </c>
    </row>
    <row r="142" spans="1:65" s="2" customFormat="1" ht="16.5" customHeight="1">
      <c r="A142" s="39"/>
      <c r="B142" s="40"/>
      <c r="C142" s="245" t="s">
        <v>92</v>
      </c>
      <c r="D142" s="245" t="s">
        <v>170</v>
      </c>
      <c r="E142" s="246" t="s">
        <v>1398</v>
      </c>
      <c r="F142" s="247" t="s">
        <v>1399</v>
      </c>
      <c r="G142" s="248" t="s">
        <v>173</v>
      </c>
      <c r="H142" s="249">
        <v>1</v>
      </c>
      <c r="I142" s="250"/>
      <c r="J142" s="251">
        <f>ROUND(I142*H142,2)</f>
        <v>0</v>
      </c>
      <c r="K142" s="247" t="s">
        <v>174</v>
      </c>
      <c r="L142" s="45"/>
      <c r="M142" s="252" t="s">
        <v>1</v>
      </c>
      <c r="N142" s="253" t="s">
        <v>42</v>
      </c>
      <c r="O142" s="92"/>
      <c r="P142" s="254">
        <f>O142*H142</f>
        <v>0</v>
      </c>
      <c r="Q142" s="254">
        <v>0.04</v>
      </c>
      <c r="R142" s="254">
        <f>Q142*H142</f>
        <v>0.04</v>
      </c>
      <c r="S142" s="254">
        <v>0</v>
      </c>
      <c r="T142" s="25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6" t="s">
        <v>175</v>
      </c>
      <c r="AT142" s="256" t="s">
        <v>170</v>
      </c>
      <c r="AU142" s="256" t="s">
        <v>92</v>
      </c>
      <c r="AY142" s="18" t="s">
        <v>168</v>
      </c>
      <c r="BE142" s="257">
        <f>IF(N142="základní",J142,0)</f>
        <v>0</v>
      </c>
      <c r="BF142" s="257">
        <f>IF(N142="snížená",J142,0)</f>
        <v>0</v>
      </c>
      <c r="BG142" s="257">
        <f>IF(N142="zákl. přenesená",J142,0)</f>
        <v>0</v>
      </c>
      <c r="BH142" s="257">
        <f>IF(N142="sníž. přenesená",J142,0)</f>
        <v>0</v>
      </c>
      <c r="BI142" s="257">
        <f>IF(N142="nulová",J142,0)</f>
        <v>0</v>
      </c>
      <c r="BJ142" s="18" t="s">
        <v>92</v>
      </c>
      <c r="BK142" s="257">
        <f>ROUND(I142*H142,2)</f>
        <v>0</v>
      </c>
      <c r="BL142" s="18" t="s">
        <v>175</v>
      </c>
      <c r="BM142" s="256" t="s">
        <v>1688</v>
      </c>
    </row>
    <row r="143" spans="1:51" s="14" customFormat="1" ht="12">
      <c r="A143" s="14"/>
      <c r="B143" s="269"/>
      <c r="C143" s="270"/>
      <c r="D143" s="260" t="s">
        <v>177</v>
      </c>
      <c r="E143" s="271" t="s">
        <v>1</v>
      </c>
      <c r="F143" s="272" t="s">
        <v>1689</v>
      </c>
      <c r="G143" s="270"/>
      <c r="H143" s="273">
        <v>1</v>
      </c>
      <c r="I143" s="274"/>
      <c r="J143" s="270"/>
      <c r="K143" s="270"/>
      <c r="L143" s="275"/>
      <c r="M143" s="276"/>
      <c r="N143" s="277"/>
      <c r="O143" s="277"/>
      <c r="P143" s="277"/>
      <c r="Q143" s="277"/>
      <c r="R143" s="277"/>
      <c r="S143" s="277"/>
      <c r="T143" s="278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79" t="s">
        <v>177</v>
      </c>
      <c r="AU143" s="279" t="s">
        <v>92</v>
      </c>
      <c r="AV143" s="14" t="s">
        <v>92</v>
      </c>
      <c r="AW143" s="14" t="s">
        <v>32</v>
      </c>
      <c r="AX143" s="14" t="s">
        <v>84</v>
      </c>
      <c r="AY143" s="279" t="s">
        <v>168</v>
      </c>
    </row>
    <row r="144" spans="1:63" s="12" customFormat="1" ht="22.8" customHeight="1">
      <c r="A144" s="12"/>
      <c r="B144" s="229"/>
      <c r="C144" s="230"/>
      <c r="D144" s="231" t="s">
        <v>75</v>
      </c>
      <c r="E144" s="243" t="s">
        <v>217</v>
      </c>
      <c r="F144" s="243" t="s">
        <v>459</v>
      </c>
      <c r="G144" s="230"/>
      <c r="H144" s="230"/>
      <c r="I144" s="233"/>
      <c r="J144" s="244">
        <f>BK144</f>
        <v>0</v>
      </c>
      <c r="K144" s="230"/>
      <c r="L144" s="235"/>
      <c r="M144" s="236"/>
      <c r="N144" s="237"/>
      <c r="O144" s="237"/>
      <c r="P144" s="238">
        <f>SUM(P145:P150)</f>
        <v>0</v>
      </c>
      <c r="Q144" s="237"/>
      <c r="R144" s="238">
        <f>SUM(R145:R150)</f>
        <v>0.08338</v>
      </c>
      <c r="S144" s="237"/>
      <c r="T144" s="239">
        <f>SUM(T145:T150)</f>
        <v>0.5720000000000001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40" t="s">
        <v>84</v>
      </c>
      <c r="AT144" s="241" t="s">
        <v>75</v>
      </c>
      <c r="AU144" s="241" t="s">
        <v>84</v>
      </c>
      <c r="AY144" s="240" t="s">
        <v>168</v>
      </c>
      <c r="BK144" s="242">
        <f>SUM(BK145:BK150)</f>
        <v>0</v>
      </c>
    </row>
    <row r="145" spans="1:65" s="2" customFormat="1" ht="21.75" customHeight="1">
      <c r="A145" s="39"/>
      <c r="B145" s="40"/>
      <c r="C145" s="245" t="s">
        <v>186</v>
      </c>
      <c r="D145" s="245" t="s">
        <v>170</v>
      </c>
      <c r="E145" s="246" t="s">
        <v>1690</v>
      </c>
      <c r="F145" s="247" t="s">
        <v>1691</v>
      </c>
      <c r="G145" s="248" t="s">
        <v>1569</v>
      </c>
      <c r="H145" s="249">
        <v>1</v>
      </c>
      <c r="I145" s="250"/>
      <c r="J145" s="251">
        <f>ROUND(I145*H145,2)</f>
        <v>0</v>
      </c>
      <c r="K145" s="247" t="s">
        <v>174</v>
      </c>
      <c r="L145" s="45"/>
      <c r="M145" s="252" t="s">
        <v>1</v>
      </c>
      <c r="N145" s="253" t="s">
        <v>42</v>
      </c>
      <c r="O145" s="92"/>
      <c r="P145" s="254">
        <f>O145*H145</f>
        <v>0</v>
      </c>
      <c r="Q145" s="254">
        <v>0.07596</v>
      </c>
      <c r="R145" s="254">
        <f>Q145*H145</f>
        <v>0.07596</v>
      </c>
      <c r="S145" s="254">
        <v>0.056</v>
      </c>
      <c r="T145" s="255">
        <f>S145*H145</f>
        <v>0.056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6" t="s">
        <v>175</v>
      </c>
      <c r="AT145" s="256" t="s">
        <v>170</v>
      </c>
      <c r="AU145" s="256" t="s">
        <v>92</v>
      </c>
      <c r="AY145" s="18" t="s">
        <v>168</v>
      </c>
      <c r="BE145" s="257">
        <f>IF(N145="základní",J145,0)</f>
        <v>0</v>
      </c>
      <c r="BF145" s="257">
        <f>IF(N145="snížená",J145,0)</f>
        <v>0</v>
      </c>
      <c r="BG145" s="257">
        <f>IF(N145="zákl. přenesená",J145,0)</f>
        <v>0</v>
      </c>
      <c r="BH145" s="257">
        <f>IF(N145="sníž. přenesená",J145,0)</f>
        <v>0</v>
      </c>
      <c r="BI145" s="257">
        <f>IF(N145="nulová",J145,0)</f>
        <v>0</v>
      </c>
      <c r="BJ145" s="18" t="s">
        <v>92</v>
      </c>
      <c r="BK145" s="257">
        <f>ROUND(I145*H145,2)</f>
        <v>0</v>
      </c>
      <c r="BL145" s="18" t="s">
        <v>175</v>
      </c>
      <c r="BM145" s="256" t="s">
        <v>1692</v>
      </c>
    </row>
    <row r="146" spans="1:65" s="2" customFormat="1" ht="33" customHeight="1">
      <c r="A146" s="39"/>
      <c r="B146" s="40"/>
      <c r="C146" s="245" t="s">
        <v>175</v>
      </c>
      <c r="D146" s="245" t="s">
        <v>170</v>
      </c>
      <c r="E146" s="246" t="s">
        <v>1693</v>
      </c>
      <c r="F146" s="247" t="s">
        <v>1694</v>
      </c>
      <c r="G146" s="248" t="s">
        <v>234</v>
      </c>
      <c r="H146" s="249">
        <v>3.5</v>
      </c>
      <c r="I146" s="250"/>
      <c r="J146" s="251">
        <f>ROUND(I146*H146,2)</f>
        <v>0</v>
      </c>
      <c r="K146" s="247" t="s">
        <v>174</v>
      </c>
      <c r="L146" s="45"/>
      <c r="M146" s="252" t="s">
        <v>1</v>
      </c>
      <c r="N146" s="253" t="s">
        <v>42</v>
      </c>
      <c r="O146" s="92"/>
      <c r="P146" s="254">
        <f>O146*H146</f>
        <v>0</v>
      </c>
      <c r="Q146" s="254">
        <v>0.00212</v>
      </c>
      <c r="R146" s="254">
        <f>Q146*H146</f>
        <v>0.0074199999999999995</v>
      </c>
      <c r="S146" s="254">
        <v>0</v>
      </c>
      <c r="T146" s="25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6" t="s">
        <v>175</v>
      </c>
      <c r="AT146" s="256" t="s">
        <v>170</v>
      </c>
      <c r="AU146" s="256" t="s">
        <v>92</v>
      </c>
      <c r="AY146" s="18" t="s">
        <v>168</v>
      </c>
      <c r="BE146" s="257">
        <f>IF(N146="základní",J146,0)</f>
        <v>0</v>
      </c>
      <c r="BF146" s="257">
        <f>IF(N146="snížená",J146,0)</f>
        <v>0</v>
      </c>
      <c r="BG146" s="257">
        <f>IF(N146="zákl. přenesená",J146,0)</f>
        <v>0</v>
      </c>
      <c r="BH146" s="257">
        <f>IF(N146="sníž. přenesená",J146,0)</f>
        <v>0</v>
      </c>
      <c r="BI146" s="257">
        <f>IF(N146="nulová",J146,0)</f>
        <v>0</v>
      </c>
      <c r="BJ146" s="18" t="s">
        <v>92</v>
      </c>
      <c r="BK146" s="257">
        <f>ROUND(I146*H146,2)</f>
        <v>0</v>
      </c>
      <c r="BL146" s="18" t="s">
        <v>175</v>
      </c>
      <c r="BM146" s="256" t="s">
        <v>1695</v>
      </c>
    </row>
    <row r="147" spans="1:65" s="2" customFormat="1" ht="21.75" customHeight="1">
      <c r="A147" s="39"/>
      <c r="B147" s="40"/>
      <c r="C147" s="245" t="s">
        <v>194</v>
      </c>
      <c r="D147" s="245" t="s">
        <v>170</v>
      </c>
      <c r="E147" s="246" t="s">
        <v>1696</v>
      </c>
      <c r="F147" s="247" t="s">
        <v>1697</v>
      </c>
      <c r="G147" s="248" t="s">
        <v>713</v>
      </c>
      <c r="H147" s="249">
        <v>42</v>
      </c>
      <c r="I147" s="250"/>
      <c r="J147" s="251">
        <f>ROUND(I147*H147,2)</f>
        <v>0</v>
      </c>
      <c r="K147" s="247" t="s">
        <v>174</v>
      </c>
      <c r="L147" s="45"/>
      <c r="M147" s="252" t="s">
        <v>1</v>
      </c>
      <c r="N147" s="253" t="s">
        <v>42</v>
      </c>
      <c r="O147" s="92"/>
      <c r="P147" s="254">
        <f>O147*H147</f>
        <v>0</v>
      </c>
      <c r="Q147" s="254">
        <v>0</v>
      </c>
      <c r="R147" s="254">
        <f>Q147*H147</f>
        <v>0</v>
      </c>
      <c r="S147" s="254">
        <v>0.008</v>
      </c>
      <c r="T147" s="255">
        <f>S147*H147</f>
        <v>0.336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6" t="s">
        <v>175</v>
      </c>
      <c r="AT147" s="256" t="s">
        <v>170</v>
      </c>
      <c r="AU147" s="256" t="s">
        <v>92</v>
      </c>
      <c r="AY147" s="18" t="s">
        <v>168</v>
      </c>
      <c r="BE147" s="257">
        <f>IF(N147="základní",J147,0)</f>
        <v>0</v>
      </c>
      <c r="BF147" s="257">
        <f>IF(N147="snížená",J147,0)</f>
        <v>0</v>
      </c>
      <c r="BG147" s="257">
        <f>IF(N147="zákl. přenesená",J147,0)</f>
        <v>0</v>
      </c>
      <c r="BH147" s="257">
        <f>IF(N147="sníž. přenesená",J147,0)</f>
        <v>0</v>
      </c>
      <c r="BI147" s="257">
        <f>IF(N147="nulová",J147,0)</f>
        <v>0</v>
      </c>
      <c r="BJ147" s="18" t="s">
        <v>92</v>
      </c>
      <c r="BK147" s="257">
        <f>ROUND(I147*H147,2)</f>
        <v>0</v>
      </c>
      <c r="BL147" s="18" t="s">
        <v>175</v>
      </c>
      <c r="BM147" s="256" t="s">
        <v>1698</v>
      </c>
    </row>
    <row r="148" spans="1:65" s="2" customFormat="1" ht="21.75" customHeight="1">
      <c r="A148" s="39"/>
      <c r="B148" s="40"/>
      <c r="C148" s="245" t="s">
        <v>198</v>
      </c>
      <c r="D148" s="245" t="s">
        <v>170</v>
      </c>
      <c r="E148" s="246" t="s">
        <v>1416</v>
      </c>
      <c r="F148" s="247" t="s">
        <v>1417</v>
      </c>
      <c r="G148" s="248" t="s">
        <v>234</v>
      </c>
      <c r="H148" s="249">
        <v>10</v>
      </c>
      <c r="I148" s="250"/>
      <c r="J148" s="251">
        <f>ROUND(I148*H148,2)</f>
        <v>0</v>
      </c>
      <c r="K148" s="247" t="s">
        <v>174</v>
      </c>
      <c r="L148" s="45"/>
      <c r="M148" s="252" t="s">
        <v>1</v>
      </c>
      <c r="N148" s="253" t="s">
        <v>42</v>
      </c>
      <c r="O148" s="92"/>
      <c r="P148" s="254">
        <f>O148*H148</f>
        <v>0</v>
      </c>
      <c r="Q148" s="254">
        <v>0</v>
      </c>
      <c r="R148" s="254">
        <f>Q148*H148</f>
        <v>0</v>
      </c>
      <c r="S148" s="254">
        <v>0.018</v>
      </c>
      <c r="T148" s="255">
        <f>S148*H148</f>
        <v>0.18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6" t="s">
        <v>175</v>
      </c>
      <c r="AT148" s="256" t="s">
        <v>170</v>
      </c>
      <c r="AU148" s="256" t="s">
        <v>92</v>
      </c>
      <c r="AY148" s="18" t="s">
        <v>168</v>
      </c>
      <c r="BE148" s="257">
        <f>IF(N148="základní",J148,0)</f>
        <v>0</v>
      </c>
      <c r="BF148" s="257">
        <f>IF(N148="snížená",J148,0)</f>
        <v>0</v>
      </c>
      <c r="BG148" s="257">
        <f>IF(N148="zákl. přenesená",J148,0)</f>
        <v>0</v>
      </c>
      <c r="BH148" s="257">
        <f>IF(N148="sníž. přenesená",J148,0)</f>
        <v>0</v>
      </c>
      <c r="BI148" s="257">
        <f>IF(N148="nulová",J148,0)</f>
        <v>0</v>
      </c>
      <c r="BJ148" s="18" t="s">
        <v>92</v>
      </c>
      <c r="BK148" s="257">
        <f>ROUND(I148*H148,2)</f>
        <v>0</v>
      </c>
      <c r="BL148" s="18" t="s">
        <v>175</v>
      </c>
      <c r="BM148" s="256" t="s">
        <v>1699</v>
      </c>
    </row>
    <row r="149" spans="1:51" s="13" customFormat="1" ht="12">
      <c r="A149" s="13"/>
      <c r="B149" s="258"/>
      <c r="C149" s="259"/>
      <c r="D149" s="260" t="s">
        <v>177</v>
      </c>
      <c r="E149" s="261" t="s">
        <v>1</v>
      </c>
      <c r="F149" s="262" t="s">
        <v>1409</v>
      </c>
      <c r="G149" s="259"/>
      <c r="H149" s="261" t="s">
        <v>1</v>
      </c>
      <c r="I149" s="263"/>
      <c r="J149" s="259"/>
      <c r="K149" s="259"/>
      <c r="L149" s="264"/>
      <c r="M149" s="265"/>
      <c r="N149" s="266"/>
      <c r="O149" s="266"/>
      <c r="P149" s="266"/>
      <c r="Q149" s="266"/>
      <c r="R149" s="266"/>
      <c r="S149" s="266"/>
      <c r="T149" s="26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8" t="s">
        <v>177</v>
      </c>
      <c r="AU149" s="268" t="s">
        <v>92</v>
      </c>
      <c r="AV149" s="13" t="s">
        <v>84</v>
      </c>
      <c r="AW149" s="13" t="s">
        <v>32</v>
      </c>
      <c r="AX149" s="13" t="s">
        <v>76</v>
      </c>
      <c r="AY149" s="268" t="s">
        <v>168</v>
      </c>
    </row>
    <row r="150" spans="1:51" s="14" customFormat="1" ht="12">
      <c r="A150" s="14"/>
      <c r="B150" s="269"/>
      <c r="C150" s="270"/>
      <c r="D150" s="260" t="s">
        <v>177</v>
      </c>
      <c r="E150" s="271" t="s">
        <v>1</v>
      </c>
      <c r="F150" s="272" t="s">
        <v>1700</v>
      </c>
      <c r="G150" s="270"/>
      <c r="H150" s="273">
        <v>10</v>
      </c>
      <c r="I150" s="274"/>
      <c r="J150" s="270"/>
      <c r="K150" s="270"/>
      <c r="L150" s="275"/>
      <c r="M150" s="276"/>
      <c r="N150" s="277"/>
      <c r="O150" s="277"/>
      <c r="P150" s="277"/>
      <c r="Q150" s="277"/>
      <c r="R150" s="277"/>
      <c r="S150" s="277"/>
      <c r="T150" s="278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9" t="s">
        <v>177</v>
      </c>
      <c r="AU150" s="279" t="s">
        <v>92</v>
      </c>
      <c r="AV150" s="14" t="s">
        <v>92</v>
      </c>
      <c r="AW150" s="14" t="s">
        <v>32</v>
      </c>
      <c r="AX150" s="14" t="s">
        <v>84</v>
      </c>
      <c r="AY150" s="279" t="s">
        <v>168</v>
      </c>
    </row>
    <row r="151" spans="1:63" s="12" customFormat="1" ht="22.8" customHeight="1">
      <c r="A151" s="12"/>
      <c r="B151" s="229"/>
      <c r="C151" s="230"/>
      <c r="D151" s="231" t="s">
        <v>75</v>
      </c>
      <c r="E151" s="243" t="s">
        <v>527</v>
      </c>
      <c r="F151" s="243" t="s">
        <v>528</v>
      </c>
      <c r="G151" s="230"/>
      <c r="H151" s="230"/>
      <c r="I151" s="233"/>
      <c r="J151" s="244">
        <f>BK151</f>
        <v>0</v>
      </c>
      <c r="K151" s="230"/>
      <c r="L151" s="235"/>
      <c r="M151" s="236"/>
      <c r="N151" s="237"/>
      <c r="O151" s="237"/>
      <c r="P151" s="238">
        <f>SUM(P152:P156)</f>
        <v>0</v>
      </c>
      <c r="Q151" s="237"/>
      <c r="R151" s="238">
        <f>SUM(R152:R156)</f>
        <v>0</v>
      </c>
      <c r="S151" s="237"/>
      <c r="T151" s="239">
        <f>SUM(T152:T156)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40" t="s">
        <v>84</v>
      </c>
      <c r="AT151" s="241" t="s">
        <v>75</v>
      </c>
      <c r="AU151" s="241" t="s">
        <v>84</v>
      </c>
      <c r="AY151" s="240" t="s">
        <v>168</v>
      </c>
      <c r="BK151" s="242">
        <f>SUM(BK152:BK156)</f>
        <v>0</v>
      </c>
    </row>
    <row r="152" spans="1:65" s="2" customFormat="1" ht="21.75" customHeight="1">
      <c r="A152" s="39"/>
      <c r="B152" s="40"/>
      <c r="C152" s="245" t="s">
        <v>204</v>
      </c>
      <c r="D152" s="245" t="s">
        <v>170</v>
      </c>
      <c r="E152" s="246" t="s">
        <v>1009</v>
      </c>
      <c r="F152" s="247" t="s">
        <v>1010</v>
      </c>
      <c r="G152" s="248" t="s">
        <v>201</v>
      </c>
      <c r="H152" s="249">
        <v>1.442</v>
      </c>
      <c r="I152" s="250"/>
      <c r="J152" s="251">
        <f>ROUND(I152*H152,2)</f>
        <v>0</v>
      </c>
      <c r="K152" s="247" t="s">
        <v>174</v>
      </c>
      <c r="L152" s="45"/>
      <c r="M152" s="252" t="s">
        <v>1</v>
      </c>
      <c r="N152" s="253" t="s">
        <v>42</v>
      </c>
      <c r="O152" s="92"/>
      <c r="P152" s="254">
        <f>O152*H152</f>
        <v>0</v>
      </c>
      <c r="Q152" s="254">
        <v>0</v>
      </c>
      <c r="R152" s="254">
        <f>Q152*H152</f>
        <v>0</v>
      </c>
      <c r="S152" s="254">
        <v>0</v>
      </c>
      <c r="T152" s="25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6" t="s">
        <v>175</v>
      </c>
      <c r="AT152" s="256" t="s">
        <v>170</v>
      </c>
      <c r="AU152" s="256" t="s">
        <v>92</v>
      </c>
      <c r="AY152" s="18" t="s">
        <v>168</v>
      </c>
      <c r="BE152" s="257">
        <f>IF(N152="základní",J152,0)</f>
        <v>0</v>
      </c>
      <c r="BF152" s="257">
        <f>IF(N152="snížená",J152,0)</f>
        <v>0</v>
      </c>
      <c r="BG152" s="257">
        <f>IF(N152="zákl. přenesená",J152,0)</f>
        <v>0</v>
      </c>
      <c r="BH152" s="257">
        <f>IF(N152="sníž. přenesená",J152,0)</f>
        <v>0</v>
      </c>
      <c r="BI152" s="257">
        <f>IF(N152="nulová",J152,0)</f>
        <v>0</v>
      </c>
      <c r="BJ152" s="18" t="s">
        <v>92</v>
      </c>
      <c r="BK152" s="257">
        <f>ROUND(I152*H152,2)</f>
        <v>0</v>
      </c>
      <c r="BL152" s="18" t="s">
        <v>175</v>
      </c>
      <c r="BM152" s="256" t="s">
        <v>1701</v>
      </c>
    </row>
    <row r="153" spans="1:65" s="2" customFormat="1" ht="21.75" customHeight="1">
      <c r="A153" s="39"/>
      <c r="B153" s="40"/>
      <c r="C153" s="245" t="s">
        <v>211</v>
      </c>
      <c r="D153" s="245" t="s">
        <v>170</v>
      </c>
      <c r="E153" s="246" t="s">
        <v>530</v>
      </c>
      <c r="F153" s="247" t="s">
        <v>531</v>
      </c>
      <c r="G153" s="248" t="s">
        <v>201</v>
      </c>
      <c r="H153" s="249">
        <v>1.442</v>
      </c>
      <c r="I153" s="250"/>
      <c r="J153" s="251">
        <f>ROUND(I153*H153,2)</f>
        <v>0</v>
      </c>
      <c r="K153" s="247" t="s">
        <v>174</v>
      </c>
      <c r="L153" s="45"/>
      <c r="M153" s="252" t="s">
        <v>1</v>
      </c>
      <c r="N153" s="253" t="s">
        <v>42</v>
      </c>
      <c r="O153" s="92"/>
      <c r="P153" s="254">
        <f>O153*H153</f>
        <v>0</v>
      </c>
      <c r="Q153" s="254">
        <v>0</v>
      </c>
      <c r="R153" s="254">
        <f>Q153*H153</f>
        <v>0</v>
      </c>
      <c r="S153" s="254">
        <v>0</v>
      </c>
      <c r="T153" s="25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6" t="s">
        <v>175</v>
      </c>
      <c r="AT153" s="256" t="s">
        <v>170</v>
      </c>
      <c r="AU153" s="256" t="s">
        <v>92</v>
      </c>
      <c r="AY153" s="18" t="s">
        <v>168</v>
      </c>
      <c r="BE153" s="257">
        <f>IF(N153="základní",J153,0)</f>
        <v>0</v>
      </c>
      <c r="BF153" s="257">
        <f>IF(N153="snížená",J153,0)</f>
        <v>0</v>
      </c>
      <c r="BG153" s="257">
        <f>IF(N153="zákl. přenesená",J153,0)</f>
        <v>0</v>
      </c>
      <c r="BH153" s="257">
        <f>IF(N153="sníž. přenesená",J153,0)</f>
        <v>0</v>
      </c>
      <c r="BI153" s="257">
        <f>IF(N153="nulová",J153,0)</f>
        <v>0</v>
      </c>
      <c r="BJ153" s="18" t="s">
        <v>92</v>
      </c>
      <c r="BK153" s="257">
        <f>ROUND(I153*H153,2)</f>
        <v>0</v>
      </c>
      <c r="BL153" s="18" t="s">
        <v>175</v>
      </c>
      <c r="BM153" s="256" t="s">
        <v>1702</v>
      </c>
    </row>
    <row r="154" spans="1:65" s="2" customFormat="1" ht="21.75" customHeight="1">
      <c r="A154" s="39"/>
      <c r="B154" s="40"/>
      <c r="C154" s="245" t="s">
        <v>217</v>
      </c>
      <c r="D154" s="245" t="s">
        <v>170</v>
      </c>
      <c r="E154" s="246" t="s">
        <v>534</v>
      </c>
      <c r="F154" s="247" t="s">
        <v>535</v>
      </c>
      <c r="G154" s="248" t="s">
        <v>201</v>
      </c>
      <c r="H154" s="249">
        <v>20.188</v>
      </c>
      <c r="I154" s="250"/>
      <c r="J154" s="251">
        <f>ROUND(I154*H154,2)</f>
        <v>0</v>
      </c>
      <c r="K154" s="247" t="s">
        <v>174</v>
      </c>
      <c r="L154" s="45"/>
      <c r="M154" s="252" t="s">
        <v>1</v>
      </c>
      <c r="N154" s="253" t="s">
        <v>42</v>
      </c>
      <c r="O154" s="92"/>
      <c r="P154" s="254">
        <f>O154*H154</f>
        <v>0</v>
      </c>
      <c r="Q154" s="254">
        <v>0</v>
      </c>
      <c r="R154" s="254">
        <f>Q154*H154</f>
        <v>0</v>
      </c>
      <c r="S154" s="254">
        <v>0</v>
      </c>
      <c r="T154" s="25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6" t="s">
        <v>175</v>
      </c>
      <c r="AT154" s="256" t="s">
        <v>170</v>
      </c>
      <c r="AU154" s="256" t="s">
        <v>92</v>
      </c>
      <c r="AY154" s="18" t="s">
        <v>168</v>
      </c>
      <c r="BE154" s="257">
        <f>IF(N154="základní",J154,0)</f>
        <v>0</v>
      </c>
      <c r="BF154" s="257">
        <f>IF(N154="snížená",J154,0)</f>
        <v>0</v>
      </c>
      <c r="BG154" s="257">
        <f>IF(N154="zákl. přenesená",J154,0)</f>
        <v>0</v>
      </c>
      <c r="BH154" s="257">
        <f>IF(N154="sníž. přenesená",J154,0)</f>
        <v>0</v>
      </c>
      <c r="BI154" s="257">
        <f>IF(N154="nulová",J154,0)</f>
        <v>0</v>
      </c>
      <c r="BJ154" s="18" t="s">
        <v>92</v>
      </c>
      <c r="BK154" s="257">
        <f>ROUND(I154*H154,2)</f>
        <v>0</v>
      </c>
      <c r="BL154" s="18" t="s">
        <v>175</v>
      </c>
      <c r="BM154" s="256" t="s">
        <v>1703</v>
      </c>
    </row>
    <row r="155" spans="1:51" s="14" customFormat="1" ht="12">
      <c r="A155" s="14"/>
      <c r="B155" s="269"/>
      <c r="C155" s="270"/>
      <c r="D155" s="260" t="s">
        <v>177</v>
      </c>
      <c r="E155" s="270"/>
      <c r="F155" s="272" t="s">
        <v>1704</v>
      </c>
      <c r="G155" s="270"/>
      <c r="H155" s="273">
        <v>20.188</v>
      </c>
      <c r="I155" s="274"/>
      <c r="J155" s="270"/>
      <c r="K155" s="270"/>
      <c r="L155" s="275"/>
      <c r="M155" s="276"/>
      <c r="N155" s="277"/>
      <c r="O155" s="277"/>
      <c r="P155" s="277"/>
      <c r="Q155" s="277"/>
      <c r="R155" s="277"/>
      <c r="S155" s="277"/>
      <c r="T155" s="278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9" t="s">
        <v>177</v>
      </c>
      <c r="AU155" s="279" t="s">
        <v>92</v>
      </c>
      <c r="AV155" s="14" t="s">
        <v>92</v>
      </c>
      <c r="AW155" s="14" t="s">
        <v>4</v>
      </c>
      <c r="AX155" s="14" t="s">
        <v>84</v>
      </c>
      <c r="AY155" s="279" t="s">
        <v>168</v>
      </c>
    </row>
    <row r="156" spans="1:65" s="2" customFormat="1" ht="21.75" customHeight="1">
      <c r="A156" s="39"/>
      <c r="B156" s="40"/>
      <c r="C156" s="245" t="s">
        <v>222</v>
      </c>
      <c r="D156" s="245" t="s">
        <v>170</v>
      </c>
      <c r="E156" s="246" t="s">
        <v>539</v>
      </c>
      <c r="F156" s="247" t="s">
        <v>540</v>
      </c>
      <c r="G156" s="248" t="s">
        <v>201</v>
      </c>
      <c r="H156" s="249">
        <v>1.106</v>
      </c>
      <c r="I156" s="250"/>
      <c r="J156" s="251">
        <f>ROUND(I156*H156,2)</f>
        <v>0</v>
      </c>
      <c r="K156" s="247" t="s">
        <v>174</v>
      </c>
      <c r="L156" s="45"/>
      <c r="M156" s="252" t="s">
        <v>1</v>
      </c>
      <c r="N156" s="253" t="s">
        <v>42</v>
      </c>
      <c r="O156" s="92"/>
      <c r="P156" s="254">
        <f>O156*H156</f>
        <v>0</v>
      </c>
      <c r="Q156" s="254">
        <v>0</v>
      </c>
      <c r="R156" s="254">
        <f>Q156*H156</f>
        <v>0</v>
      </c>
      <c r="S156" s="254">
        <v>0</v>
      </c>
      <c r="T156" s="25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6" t="s">
        <v>175</v>
      </c>
      <c r="AT156" s="256" t="s">
        <v>170</v>
      </c>
      <c r="AU156" s="256" t="s">
        <v>92</v>
      </c>
      <c r="AY156" s="18" t="s">
        <v>168</v>
      </c>
      <c r="BE156" s="257">
        <f>IF(N156="základní",J156,0)</f>
        <v>0</v>
      </c>
      <c r="BF156" s="257">
        <f>IF(N156="snížená",J156,0)</f>
        <v>0</v>
      </c>
      <c r="BG156" s="257">
        <f>IF(N156="zákl. přenesená",J156,0)</f>
        <v>0</v>
      </c>
      <c r="BH156" s="257">
        <f>IF(N156="sníž. přenesená",J156,0)</f>
        <v>0</v>
      </c>
      <c r="BI156" s="257">
        <f>IF(N156="nulová",J156,0)</f>
        <v>0</v>
      </c>
      <c r="BJ156" s="18" t="s">
        <v>92</v>
      </c>
      <c r="BK156" s="257">
        <f>ROUND(I156*H156,2)</f>
        <v>0</v>
      </c>
      <c r="BL156" s="18" t="s">
        <v>175</v>
      </c>
      <c r="BM156" s="256" t="s">
        <v>1705</v>
      </c>
    </row>
    <row r="157" spans="1:63" s="12" customFormat="1" ht="22.8" customHeight="1">
      <c r="A157" s="12"/>
      <c r="B157" s="229"/>
      <c r="C157" s="230"/>
      <c r="D157" s="231" t="s">
        <v>75</v>
      </c>
      <c r="E157" s="243" t="s">
        <v>542</v>
      </c>
      <c r="F157" s="243" t="s">
        <v>543</v>
      </c>
      <c r="G157" s="230"/>
      <c r="H157" s="230"/>
      <c r="I157" s="233"/>
      <c r="J157" s="244">
        <f>BK157</f>
        <v>0</v>
      </c>
      <c r="K157" s="230"/>
      <c r="L157" s="235"/>
      <c r="M157" s="236"/>
      <c r="N157" s="237"/>
      <c r="O157" s="237"/>
      <c r="P157" s="238">
        <f>P158</f>
        <v>0</v>
      </c>
      <c r="Q157" s="237"/>
      <c r="R157" s="238">
        <f>R158</f>
        <v>0</v>
      </c>
      <c r="S157" s="237"/>
      <c r="T157" s="239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40" t="s">
        <v>84</v>
      </c>
      <c r="AT157" s="241" t="s">
        <v>75</v>
      </c>
      <c r="AU157" s="241" t="s">
        <v>84</v>
      </c>
      <c r="AY157" s="240" t="s">
        <v>168</v>
      </c>
      <c r="BK157" s="242">
        <f>BK158</f>
        <v>0</v>
      </c>
    </row>
    <row r="158" spans="1:65" s="2" customFormat="1" ht="16.5" customHeight="1">
      <c r="A158" s="39"/>
      <c r="B158" s="40"/>
      <c r="C158" s="245" t="s">
        <v>227</v>
      </c>
      <c r="D158" s="245" t="s">
        <v>170</v>
      </c>
      <c r="E158" s="246" t="s">
        <v>545</v>
      </c>
      <c r="F158" s="247" t="s">
        <v>546</v>
      </c>
      <c r="G158" s="248" t="s">
        <v>201</v>
      </c>
      <c r="H158" s="249">
        <v>0.361</v>
      </c>
      <c r="I158" s="250"/>
      <c r="J158" s="251">
        <f>ROUND(I158*H158,2)</f>
        <v>0</v>
      </c>
      <c r="K158" s="247" t="s">
        <v>174</v>
      </c>
      <c r="L158" s="45"/>
      <c r="M158" s="252" t="s">
        <v>1</v>
      </c>
      <c r="N158" s="253" t="s">
        <v>42</v>
      </c>
      <c r="O158" s="92"/>
      <c r="P158" s="254">
        <f>O158*H158</f>
        <v>0</v>
      </c>
      <c r="Q158" s="254">
        <v>0</v>
      </c>
      <c r="R158" s="254">
        <f>Q158*H158</f>
        <v>0</v>
      </c>
      <c r="S158" s="254">
        <v>0</v>
      </c>
      <c r="T158" s="25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6" t="s">
        <v>175</v>
      </c>
      <c r="AT158" s="256" t="s">
        <v>170</v>
      </c>
      <c r="AU158" s="256" t="s">
        <v>92</v>
      </c>
      <c r="AY158" s="18" t="s">
        <v>168</v>
      </c>
      <c r="BE158" s="257">
        <f>IF(N158="základní",J158,0)</f>
        <v>0</v>
      </c>
      <c r="BF158" s="257">
        <f>IF(N158="snížená",J158,0)</f>
        <v>0</v>
      </c>
      <c r="BG158" s="257">
        <f>IF(N158="zákl. přenesená",J158,0)</f>
        <v>0</v>
      </c>
      <c r="BH158" s="257">
        <f>IF(N158="sníž. přenesená",J158,0)</f>
        <v>0</v>
      </c>
      <c r="BI158" s="257">
        <f>IF(N158="nulová",J158,0)</f>
        <v>0</v>
      </c>
      <c r="BJ158" s="18" t="s">
        <v>92</v>
      </c>
      <c r="BK158" s="257">
        <f>ROUND(I158*H158,2)</f>
        <v>0</v>
      </c>
      <c r="BL158" s="18" t="s">
        <v>175</v>
      </c>
      <c r="BM158" s="256" t="s">
        <v>1706</v>
      </c>
    </row>
    <row r="159" spans="1:63" s="12" customFormat="1" ht="25.9" customHeight="1">
      <c r="A159" s="12"/>
      <c r="B159" s="229"/>
      <c r="C159" s="230"/>
      <c r="D159" s="231" t="s">
        <v>75</v>
      </c>
      <c r="E159" s="232" t="s">
        <v>1707</v>
      </c>
      <c r="F159" s="232" t="s">
        <v>1708</v>
      </c>
      <c r="G159" s="230"/>
      <c r="H159" s="230"/>
      <c r="I159" s="233"/>
      <c r="J159" s="234">
        <f>BK159</f>
        <v>0</v>
      </c>
      <c r="K159" s="230"/>
      <c r="L159" s="235"/>
      <c r="M159" s="236"/>
      <c r="N159" s="237"/>
      <c r="O159" s="237"/>
      <c r="P159" s="238">
        <f>SUM(P160:P161)</f>
        <v>0</v>
      </c>
      <c r="Q159" s="237"/>
      <c r="R159" s="238">
        <f>SUM(R160:R161)</f>
        <v>0</v>
      </c>
      <c r="S159" s="237"/>
      <c r="T159" s="239">
        <f>SUM(T160:T161)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40" t="s">
        <v>92</v>
      </c>
      <c r="AT159" s="241" t="s">
        <v>75</v>
      </c>
      <c r="AU159" s="241" t="s">
        <v>76</v>
      </c>
      <c r="AY159" s="240" t="s">
        <v>168</v>
      </c>
      <c r="BK159" s="242">
        <f>SUM(BK160:BK161)</f>
        <v>0</v>
      </c>
    </row>
    <row r="160" spans="1:65" s="2" customFormat="1" ht="16.5" customHeight="1">
      <c r="A160" s="39"/>
      <c r="B160" s="40"/>
      <c r="C160" s="245" t="s">
        <v>231</v>
      </c>
      <c r="D160" s="245" t="s">
        <v>170</v>
      </c>
      <c r="E160" s="246" t="s">
        <v>1709</v>
      </c>
      <c r="F160" s="247" t="s">
        <v>1710</v>
      </c>
      <c r="G160" s="248" t="s">
        <v>1711</v>
      </c>
      <c r="H160" s="249">
        <v>8</v>
      </c>
      <c r="I160" s="250"/>
      <c r="J160" s="251">
        <f>ROUND(I160*H160,2)</f>
        <v>0</v>
      </c>
      <c r="K160" s="247" t="s">
        <v>1</v>
      </c>
      <c r="L160" s="45"/>
      <c r="M160" s="252" t="s">
        <v>1</v>
      </c>
      <c r="N160" s="253" t="s">
        <v>42</v>
      </c>
      <c r="O160" s="92"/>
      <c r="P160" s="254">
        <f>O160*H160</f>
        <v>0</v>
      </c>
      <c r="Q160" s="254">
        <v>0</v>
      </c>
      <c r="R160" s="254">
        <f>Q160*H160</f>
        <v>0</v>
      </c>
      <c r="S160" s="254">
        <v>0</v>
      </c>
      <c r="T160" s="25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6" t="s">
        <v>266</v>
      </c>
      <c r="AT160" s="256" t="s">
        <v>170</v>
      </c>
      <c r="AU160" s="256" t="s">
        <v>84</v>
      </c>
      <c r="AY160" s="18" t="s">
        <v>168</v>
      </c>
      <c r="BE160" s="257">
        <f>IF(N160="základní",J160,0)</f>
        <v>0</v>
      </c>
      <c r="BF160" s="257">
        <f>IF(N160="snížená",J160,0)</f>
        <v>0</v>
      </c>
      <c r="BG160" s="257">
        <f>IF(N160="zákl. přenesená",J160,0)</f>
        <v>0</v>
      </c>
      <c r="BH160" s="257">
        <f>IF(N160="sníž. přenesená",J160,0)</f>
        <v>0</v>
      </c>
      <c r="BI160" s="257">
        <f>IF(N160="nulová",J160,0)</f>
        <v>0</v>
      </c>
      <c r="BJ160" s="18" t="s">
        <v>92</v>
      </c>
      <c r="BK160" s="257">
        <f>ROUND(I160*H160,2)</f>
        <v>0</v>
      </c>
      <c r="BL160" s="18" t="s">
        <v>266</v>
      </c>
      <c r="BM160" s="256" t="s">
        <v>1712</v>
      </c>
    </row>
    <row r="161" spans="1:65" s="2" customFormat="1" ht="16.5" customHeight="1">
      <c r="A161" s="39"/>
      <c r="B161" s="40"/>
      <c r="C161" s="245" t="s">
        <v>238</v>
      </c>
      <c r="D161" s="245" t="s">
        <v>170</v>
      </c>
      <c r="E161" s="246" t="s">
        <v>1713</v>
      </c>
      <c r="F161" s="247" t="s">
        <v>1714</v>
      </c>
      <c r="G161" s="248" t="s">
        <v>1711</v>
      </c>
      <c r="H161" s="249">
        <v>8</v>
      </c>
      <c r="I161" s="250"/>
      <c r="J161" s="251">
        <f>ROUND(I161*H161,2)</f>
        <v>0</v>
      </c>
      <c r="K161" s="247" t="s">
        <v>1</v>
      </c>
      <c r="L161" s="45"/>
      <c r="M161" s="252" t="s">
        <v>1</v>
      </c>
      <c r="N161" s="253" t="s">
        <v>42</v>
      </c>
      <c r="O161" s="92"/>
      <c r="P161" s="254">
        <f>O161*H161</f>
        <v>0</v>
      </c>
      <c r="Q161" s="254">
        <v>0</v>
      </c>
      <c r="R161" s="254">
        <f>Q161*H161</f>
        <v>0</v>
      </c>
      <c r="S161" s="254">
        <v>0</v>
      </c>
      <c r="T161" s="25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56" t="s">
        <v>266</v>
      </c>
      <c r="AT161" s="256" t="s">
        <v>170</v>
      </c>
      <c r="AU161" s="256" t="s">
        <v>84</v>
      </c>
      <c r="AY161" s="18" t="s">
        <v>168</v>
      </c>
      <c r="BE161" s="257">
        <f>IF(N161="základní",J161,0)</f>
        <v>0</v>
      </c>
      <c r="BF161" s="257">
        <f>IF(N161="snížená",J161,0)</f>
        <v>0</v>
      </c>
      <c r="BG161" s="257">
        <f>IF(N161="zákl. přenesená",J161,0)</f>
        <v>0</v>
      </c>
      <c r="BH161" s="257">
        <f>IF(N161="sníž. přenesená",J161,0)</f>
        <v>0</v>
      </c>
      <c r="BI161" s="257">
        <f>IF(N161="nulová",J161,0)</f>
        <v>0</v>
      </c>
      <c r="BJ161" s="18" t="s">
        <v>92</v>
      </c>
      <c r="BK161" s="257">
        <f>ROUND(I161*H161,2)</f>
        <v>0</v>
      </c>
      <c r="BL161" s="18" t="s">
        <v>266</v>
      </c>
      <c r="BM161" s="256" t="s">
        <v>1715</v>
      </c>
    </row>
    <row r="162" spans="1:63" s="12" customFormat="1" ht="25.9" customHeight="1">
      <c r="A162" s="12"/>
      <c r="B162" s="229"/>
      <c r="C162" s="230"/>
      <c r="D162" s="231" t="s">
        <v>75</v>
      </c>
      <c r="E162" s="232" t="s">
        <v>548</v>
      </c>
      <c r="F162" s="232" t="s">
        <v>549</v>
      </c>
      <c r="G162" s="230"/>
      <c r="H162" s="230"/>
      <c r="I162" s="233"/>
      <c r="J162" s="234">
        <f>BK162</f>
        <v>0</v>
      </c>
      <c r="K162" s="230"/>
      <c r="L162" s="235"/>
      <c r="M162" s="236"/>
      <c r="N162" s="237"/>
      <c r="O162" s="237"/>
      <c r="P162" s="238">
        <f>P163+P179+P182+P185+P191+P197+P211+P233+P240</f>
        <v>0</v>
      </c>
      <c r="Q162" s="237"/>
      <c r="R162" s="238">
        <f>R163+R179+R182+R185+R191+R197+R211+R233+R240</f>
        <v>2.520486</v>
      </c>
      <c r="S162" s="237"/>
      <c r="T162" s="239">
        <f>T163+T179+T182+T185+T191+T197+T211+T233+T240</f>
        <v>0.8699999999999999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40" t="s">
        <v>92</v>
      </c>
      <c r="AT162" s="241" t="s">
        <v>75</v>
      </c>
      <c r="AU162" s="241" t="s">
        <v>76</v>
      </c>
      <c r="AY162" s="240" t="s">
        <v>168</v>
      </c>
      <c r="BK162" s="242">
        <f>BK163+BK179+BK182+BK185+BK191+BK197+BK211+BK233+BK240</f>
        <v>0</v>
      </c>
    </row>
    <row r="163" spans="1:63" s="12" customFormat="1" ht="22.8" customHeight="1">
      <c r="A163" s="12"/>
      <c r="B163" s="229"/>
      <c r="C163" s="230"/>
      <c r="D163" s="231" t="s">
        <v>75</v>
      </c>
      <c r="E163" s="243" t="s">
        <v>587</v>
      </c>
      <c r="F163" s="243" t="s">
        <v>588</v>
      </c>
      <c r="G163" s="230"/>
      <c r="H163" s="230"/>
      <c r="I163" s="233"/>
      <c r="J163" s="244">
        <f>BK163</f>
        <v>0</v>
      </c>
      <c r="K163" s="230"/>
      <c r="L163" s="235"/>
      <c r="M163" s="236"/>
      <c r="N163" s="237"/>
      <c r="O163" s="237"/>
      <c r="P163" s="238">
        <f>SUM(P164:P178)</f>
        <v>0</v>
      </c>
      <c r="Q163" s="237"/>
      <c r="R163" s="238">
        <f>SUM(R164:R178)</f>
        <v>0.04510600000000001</v>
      </c>
      <c r="S163" s="237"/>
      <c r="T163" s="239">
        <f>SUM(T164:T178)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40" t="s">
        <v>92</v>
      </c>
      <c r="AT163" s="241" t="s">
        <v>75</v>
      </c>
      <c r="AU163" s="241" t="s">
        <v>84</v>
      </c>
      <c r="AY163" s="240" t="s">
        <v>168</v>
      </c>
      <c r="BK163" s="242">
        <f>SUM(BK164:BK178)</f>
        <v>0</v>
      </c>
    </row>
    <row r="164" spans="1:65" s="2" customFormat="1" ht="21.75" customHeight="1">
      <c r="A164" s="39"/>
      <c r="B164" s="40"/>
      <c r="C164" s="245" t="s">
        <v>243</v>
      </c>
      <c r="D164" s="245" t="s">
        <v>170</v>
      </c>
      <c r="E164" s="246" t="s">
        <v>1716</v>
      </c>
      <c r="F164" s="247" t="s">
        <v>1717</v>
      </c>
      <c r="G164" s="248" t="s">
        <v>234</v>
      </c>
      <c r="H164" s="249">
        <v>90</v>
      </c>
      <c r="I164" s="250"/>
      <c r="J164" s="251">
        <f>ROUND(I164*H164,2)</f>
        <v>0</v>
      </c>
      <c r="K164" s="247" t="s">
        <v>174</v>
      </c>
      <c r="L164" s="45"/>
      <c r="M164" s="252" t="s">
        <v>1</v>
      </c>
      <c r="N164" s="253" t="s">
        <v>42</v>
      </c>
      <c r="O164" s="92"/>
      <c r="P164" s="254">
        <f>O164*H164</f>
        <v>0</v>
      </c>
      <c r="Q164" s="254">
        <v>0.00019</v>
      </c>
      <c r="R164" s="254">
        <f>Q164*H164</f>
        <v>0.0171</v>
      </c>
      <c r="S164" s="254">
        <v>0</v>
      </c>
      <c r="T164" s="25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6" t="s">
        <v>266</v>
      </c>
      <c r="AT164" s="256" t="s">
        <v>170</v>
      </c>
      <c r="AU164" s="256" t="s">
        <v>92</v>
      </c>
      <c r="AY164" s="18" t="s">
        <v>168</v>
      </c>
      <c r="BE164" s="257">
        <f>IF(N164="základní",J164,0)</f>
        <v>0</v>
      </c>
      <c r="BF164" s="257">
        <f>IF(N164="snížená",J164,0)</f>
        <v>0</v>
      </c>
      <c r="BG164" s="257">
        <f>IF(N164="zákl. přenesená",J164,0)</f>
        <v>0</v>
      </c>
      <c r="BH164" s="257">
        <f>IF(N164="sníž. přenesená",J164,0)</f>
        <v>0</v>
      </c>
      <c r="BI164" s="257">
        <f>IF(N164="nulová",J164,0)</f>
        <v>0</v>
      </c>
      <c r="BJ164" s="18" t="s">
        <v>92</v>
      </c>
      <c r="BK164" s="257">
        <f>ROUND(I164*H164,2)</f>
        <v>0</v>
      </c>
      <c r="BL164" s="18" t="s">
        <v>266</v>
      </c>
      <c r="BM164" s="256" t="s">
        <v>1718</v>
      </c>
    </row>
    <row r="165" spans="1:51" s="14" customFormat="1" ht="12">
      <c r="A165" s="14"/>
      <c r="B165" s="269"/>
      <c r="C165" s="270"/>
      <c r="D165" s="260" t="s">
        <v>177</v>
      </c>
      <c r="E165" s="271" t="s">
        <v>1</v>
      </c>
      <c r="F165" s="272" t="s">
        <v>1719</v>
      </c>
      <c r="G165" s="270"/>
      <c r="H165" s="273">
        <v>90</v>
      </c>
      <c r="I165" s="274"/>
      <c r="J165" s="270"/>
      <c r="K165" s="270"/>
      <c r="L165" s="275"/>
      <c r="M165" s="276"/>
      <c r="N165" s="277"/>
      <c r="O165" s="277"/>
      <c r="P165" s="277"/>
      <c r="Q165" s="277"/>
      <c r="R165" s="277"/>
      <c r="S165" s="277"/>
      <c r="T165" s="278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9" t="s">
        <v>177</v>
      </c>
      <c r="AU165" s="279" t="s">
        <v>92</v>
      </c>
      <c r="AV165" s="14" t="s">
        <v>92</v>
      </c>
      <c r="AW165" s="14" t="s">
        <v>32</v>
      </c>
      <c r="AX165" s="14" t="s">
        <v>84</v>
      </c>
      <c r="AY165" s="279" t="s">
        <v>168</v>
      </c>
    </row>
    <row r="166" spans="1:65" s="2" customFormat="1" ht="21.75" customHeight="1">
      <c r="A166" s="39"/>
      <c r="B166" s="40"/>
      <c r="C166" s="291" t="s">
        <v>8</v>
      </c>
      <c r="D166" s="291" t="s">
        <v>212</v>
      </c>
      <c r="E166" s="292" t="s">
        <v>1720</v>
      </c>
      <c r="F166" s="293" t="s">
        <v>1721</v>
      </c>
      <c r="G166" s="294" t="s">
        <v>234</v>
      </c>
      <c r="H166" s="295">
        <v>17.6</v>
      </c>
      <c r="I166" s="296"/>
      <c r="J166" s="297">
        <f>ROUND(I166*H166,2)</f>
        <v>0</v>
      </c>
      <c r="K166" s="293" t="s">
        <v>174</v>
      </c>
      <c r="L166" s="298"/>
      <c r="M166" s="299" t="s">
        <v>1</v>
      </c>
      <c r="N166" s="300" t="s">
        <v>42</v>
      </c>
      <c r="O166" s="92"/>
      <c r="P166" s="254">
        <f>O166*H166</f>
        <v>0</v>
      </c>
      <c r="Q166" s="254">
        <v>0.00023</v>
      </c>
      <c r="R166" s="254">
        <f>Q166*H166</f>
        <v>0.004048</v>
      </c>
      <c r="S166" s="254">
        <v>0</v>
      </c>
      <c r="T166" s="255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6" t="s">
        <v>394</v>
      </c>
      <c r="AT166" s="256" t="s">
        <v>212</v>
      </c>
      <c r="AU166" s="256" t="s">
        <v>92</v>
      </c>
      <c r="AY166" s="18" t="s">
        <v>168</v>
      </c>
      <c r="BE166" s="257">
        <f>IF(N166="základní",J166,0)</f>
        <v>0</v>
      </c>
      <c r="BF166" s="257">
        <f>IF(N166="snížená",J166,0)</f>
        <v>0</v>
      </c>
      <c r="BG166" s="257">
        <f>IF(N166="zákl. přenesená",J166,0)</f>
        <v>0</v>
      </c>
      <c r="BH166" s="257">
        <f>IF(N166="sníž. přenesená",J166,0)</f>
        <v>0</v>
      </c>
      <c r="BI166" s="257">
        <f>IF(N166="nulová",J166,0)</f>
        <v>0</v>
      </c>
      <c r="BJ166" s="18" t="s">
        <v>92</v>
      </c>
      <c r="BK166" s="257">
        <f>ROUND(I166*H166,2)</f>
        <v>0</v>
      </c>
      <c r="BL166" s="18" t="s">
        <v>266</v>
      </c>
      <c r="BM166" s="256" t="s">
        <v>1722</v>
      </c>
    </row>
    <row r="167" spans="1:51" s="14" customFormat="1" ht="12">
      <c r="A167" s="14"/>
      <c r="B167" s="269"/>
      <c r="C167" s="270"/>
      <c r="D167" s="260" t="s">
        <v>177</v>
      </c>
      <c r="E167" s="270"/>
      <c r="F167" s="272" t="s">
        <v>1723</v>
      </c>
      <c r="G167" s="270"/>
      <c r="H167" s="273">
        <v>17.6</v>
      </c>
      <c r="I167" s="274"/>
      <c r="J167" s="270"/>
      <c r="K167" s="270"/>
      <c r="L167" s="275"/>
      <c r="M167" s="276"/>
      <c r="N167" s="277"/>
      <c r="O167" s="277"/>
      <c r="P167" s="277"/>
      <c r="Q167" s="277"/>
      <c r="R167" s="277"/>
      <c r="S167" s="277"/>
      <c r="T167" s="278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9" t="s">
        <v>177</v>
      </c>
      <c r="AU167" s="279" t="s">
        <v>92</v>
      </c>
      <c r="AV167" s="14" t="s">
        <v>92</v>
      </c>
      <c r="AW167" s="14" t="s">
        <v>4</v>
      </c>
      <c r="AX167" s="14" t="s">
        <v>84</v>
      </c>
      <c r="AY167" s="279" t="s">
        <v>168</v>
      </c>
    </row>
    <row r="168" spans="1:65" s="2" customFormat="1" ht="21.75" customHeight="1">
      <c r="A168" s="39"/>
      <c r="B168" s="40"/>
      <c r="C168" s="291" t="s">
        <v>266</v>
      </c>
      <c r="D168" s="291" t="s">
        <v>212</v>
      </c>
      <c r="E168" s="292" t="s">
        <v>1724</v>
      </c>
      <c r="F168" s="293" t="s">
        <v>1725</v>
      </c>
      <c r="G168" s="294" t="s">
        <v>234</v>
      </c>
      <c r="H168" s="295">
        <v>22</v>
      </c>
      <c r="I168" s="296"/>
      <c r="J168" s="297">
        <f>ROUND(I168*H168,2)</f>
        <v>0</v>
      </c>
      <c r="K168" s="293" t="s">
        <v>174</v>
      </c>
      <c r="L168" s="298"/>
      <c r="M168" s="299" t="s">
        <v>1</v>
      </c>
      <c r="N168" s="300" t="s">
        <v>42</v>
      </c>
      <c r="O168" s="92"/>
      <c r="P168" s="254">
        <f>O168*H168</f>
        <v>0</v>
      </c>
      <c r="Q168" s="254">
        <v>0.00025</v>
      </c>
      <c r="R168" s="254">
        <f>Q168*H168</f>
        <v>0.0055</v>
      </c>
      <c r="S168" s="254">
        <v>0</v>
      </c>
      <c r="T168" s="25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56" t="s">
        <v>394</v>
      </c>
      <c r="AT168" s="256" t="s">
        <v>212</v>
      </c>
      <c r="AU168" s="256" t="s">
        <v>92</v>
      </c>
      <c r="AY168" s="18" t="s">
        <v>168</v>
      </c>
      <c r="BE168" s="257">
        <f>IF(N168="základní",J168,0)</f>
        <v>0</v>
      </c>
      <c r="BF168" s="257">
        <f>IF(N168="snížená",J168,0)</f>
        <v>0</v>
      </c>
      <c r="BG168" s="257">
        <f>IF(N168="zákl. přenesená",J168,0)</f>
        <v>0</v>
      </c>
      <c r="BH168" s="257">
        <f>IF(N168="sníž. přenesená",J168,0)</f>
        <v>0</v>
      </c>
      <c r="BI168" s="257">
        <f>IF(N168="nulová",J168,0)</f>
        <v>0</v>
      </c>
      <c r="BJ168" s="18" t="s">
        <v>92</v>
      </c>
      <c r="BK168" s="257">
        <f>ROUND(I168*H168,2)</f>
        <v>0</v>
      </c>
      <c r="BL168" s="18" t="s">
        <v>266</v>
      </c>
      <c r="BM168" s="256" t="s">
        <v>1726</v>
      </c>
    </row>
    <row r="169" spans="1:51" s="14" customFormat="1" ht="12">
      <c r="A169" s="14"/>
      <c r="B169" s="269"/>
      <c r="C169" s="270"/>
      <c r="D169" s="260" t="s">
        <v>177</v>
      </c>
      <c r="E169" s="270"/>
      <c r="F169" s="272" t="s">
        <v>1727</v>
      </c>
      <c r="G169" s="270"/>
      <c r="H169" s="273">
        <v>22</v>
      </c>
      <c r="I169" s="274"/>
      <c r="J169" s="270"/>
      <c r="K169" s="270"/>
      <c r="L169" s="275"/>
      <c r="M169" s="276"/>
      <c r="N169" s="277"/>
      <c r="O169" s="277"/>
      <c r="P169" s="277"/>
      <c r="Q169" s="277"/>
      <c r="R169" s="277"/>
      <c r="S169" s="277"/>
      <c r="T169" s="278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9" t="s">
        <v>177</v>
      </c>
      <c r="AU169" s="279" t="s">
        <v>92</v>
      </c>
      <c r="AV169" s="14" t="s">
        <v>92</v>
      </c>
      <c r="AW169" s="14" t="s">
        <v>4</v>
      </c>
      <c r="AX169" s="14" t="s">
        <v>84</v>
      </c>
      <c r="AY169" s="279" t="s">
        <v>168</v>
      </c>
    </row>
    <row r="170" spans="1:65" s="2" customFormat="1" ht="21.75" customHeight="1">
      <c r="A170" s="39"/>
      <c r="B170" s="40"/>
      <c r="C170" s="291" t="s">
        <v>280</v>
      </c>
      <c r="D170" s="291" t="s">
        <v>212</v>
      </c>
      <c r="E170" s="292" t="s">
        <v>1728</v>
      </c>
      <c r="F170" s="293" t="s">
        <v>1729</v>
      </c>
      <c r="G170" s="294" t="s">
        <v>234</v>
      </c>
      <c r="H170" s="295">
        <v>16.5</v>
      </c>
      <c r="I170" s="296"/>
      <c r="J170" s="297">
        <f>ROUND(I170*H170,2)</f>
        <v>0</v>
      </c>
      <c r="K170" s="293" t="s">
        <v>174</v>
      </c>
      <c r="L170" s="298"/>
      <c r="M170" s="299" t="s">
        <v>1</v>
      </c>
      <c r="N170" s="300" t="s">
        <v>42</v>
      </c>
      <c r="O170" s="92"/>
      <c r="P170" s="254">
        <f>O170*H170</f>
        <v>0</v>
      </c>
      <c r="Q170" s="254">
        <v>0.00027</v>
      </c>
      <c r="R170" s="254">
        <f>Q170*H170</f>
        <v>0.004455</v>
      </c>
      <c r="S170" s="254">
        <v>0</v>
      </c>
      <c r="T170" s="25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6" t="s">
        <v>394</v>
      </c>
      <c r="AT170" s="256" t="s">
        <v>212</v>
      </c>
      <c r="AU170" s="256" t="s">
        <v>92</v>
      </c>
      <c r="AY170" s="18" t="s">
        <v>168</v>
      </c>
      <c r="BE170" s="257">
        <f>IF(N170="základní",J170,0)</f>
        <v>0</v>
      </c>
      <c r="BF170" s="257">
        <f>IF(N170="snížená",J170,0)</f>
        <v>0</v>
      </c>
      <c r="BG170" s="257">
        <f>IF(N170="zákl. přenesená",J170,0)</f>
        <v>0</v>
      </c>
      <c r="BH170" s="257">
        <f>IF(N170="sníž. přenesená",J170,0)</f>
        <v>0</v>
      </c>
      <c r="BI170" s="257">
        <f>IF(N170="nulová",J170,0)</f>
        <v>0</v>
      </c>
      <c r="BJ170" s="18" t="s">
        <v>92</v>
      </c>
      <c r="BK170" s="257">
        <f>ROUND(I170*H170,2)</f>
        <v>0</v>
      </c>
      <c r="BL170" s="18" t="s">
        <v>266</v>
      </c>
      <c r="BM170" s="256" t="s">
        <v>1730</v>
      </c>
    </row>
    <row r="171" spans="1:51" s="14" customFormat="1" ht="12">
      <c r="A171" s="14"/>
      <c r="B171" s="269"/>
      <c r="C171" s="270"/>
      <c r="D171" s="260" t="s">
        <v>177</v>
      </c>
      <c r="E171" s="270"/>
      <c r="F171" s="272" t="s">
        <v>1731</v>
      </c>
      <c r="G171" s="270"/>
      <c r="H171" s="273">
        <v>16.5</v>
      </c>
      <c r="I171" s="274"/>
      <c r="J171" s="270"/>
      <c r="K171" s="270"/>
      <c r="L171" s="275"/>
      <c r="M171" s="276"/>
      <c r="N171" s="277"/>
      <c r="O171" s="277"/>
      <c r="P171" s="277"/>
      <c r="Q171" s="277"/>
      <c r="R171" s="277"/>
      <c r="S171" s="277"/>
      <c r="T171" s="278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9" t="s">
        <v>177</v>
      </c>
      <c r="AU171" s="279" t="s">
        <v>92</v>
      </c>
      <c r="AV171" s="14" t="s">
        <v>92</v>
      </c>
      <c r="AW171" s="14" t="s">
        <v>4</v>
      </c>
      <c r="AX171" s="14" t="s">
        <v>84</v>
      </c>
      <c r="AY171" s="279" t="s">
        <v>168</v>
      </c>
    </row>
    <row r="172" spans="1:65" s="2" customFormat="1" ht="21.75" customHeight="1">
      <c r="A172" s="39"/>
      <c r="B172" s="40"/>
      <c r="C172" s="291" t="s">
        <v>288</v>
      </c>
      <c r="D172" s="291" t="s">
        <v>212</v>
      </c>
      <c r="E172" s="292" t="s">
        <v>1732</v>
      </c>
      <c r="F172" s="293" t="s">
        <v>1733</v>
      </c>
      <c r="G172" s="294" t="s">
        <v>234</v>
      </c>
      <c r="H172" s="295">
        <v>16.5</v>
      </c>
      <c r="I172" s="296"/>
      <c r="J172" s="297">
        <f>ROUND(I172*H172,2)</f>
        <v>0</v>
      </c>
      <c r="K172" s="293" t="s">
        <v>174</v>
      </c>
      <c r="L172" s="298"/>
      <c r="M172" s="299" t="s">
        <v>1</v>
      </c>
      <c r="N172" s="300" t="s">
        <v>42</v>
      </c>
      <c r="O172" s="92"/>
      <c r="P172" s="254">
        <f>O172*H172</f>
        <v>0</v>
      </c>
      <c r="Q172" s="254">
        <v>0.00029</v>
      </c>
      <c r="R172" s="254">
        <f>Q172*H172</f>
        <v>0.004785</v>
      </c>
      <c r="S172" s="254">
        <v>0</v>
      </c>
      <c r="T172" s="255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6" t="s">
        <v>394</v>
      </c>
      <c r="AT172" s="256" t="s">
        <v>212</v>
      </c>
      <c r="AU172" s="256" t="s">
        <v>92</v>
      </c>
      <c r="AY172" s="18" t="s">
        <v>168</v>
      </c>
      <c r="BE172" s="257">
        <f>IF(N172="základní",J172,0)</f>
        <v>0</v>
      </c>
      <c r="BF172" s="257">
        <f>IF(N172="snížená",J172,0)</f>
        <v>0</v>
      </c>
      <c r="BG172" s="257">
        <f>IF(N172="zákl. přenesená",J172,0)</f>
        <v>0</v>
      </c>
      <c r="BH172" s="257">
        <f>IF(N172="sníž. přenesená",J172,0)</f>
        <v>0</v>
      </c>
      <c r="BI172" s="257">
        <f>IF(N172="nulová",J172,0)</f>
        <v>0</v>
      </c>
      <c r="BJ172" s="18" t="s">
        <v>92</v>
      </c>
      <c r="BK172" s="257">
        <f>ROUND(I172*H172,2)</f>
        <v>0</v>
      </c>
      <c r="BL172" s="18" t="s">
        <v>266</v>
      </c>
      <c r="BM172" s="256" t="s">
        <v>1734</v>
      </c>
    </row>
    <row r="173" spans="1:51" s="14" customFormat="1" ht="12">
      <c r="A173" s="14"/>
      <c r="B173" s="269"/>
      <c r="C173" s="270"/>
      <c r="D173" s="260" t="s">
        <v>177</v>
      </c>
      <c r="E173" s="270"/>
      <c r="F173" s="272" t="s">
        <v>1731</v>
      </c>
      <c r="G173" s="270"/>
      <c r="H173" s="273">
        <v>16.5</v>
      </c>
      <c r="I173" s="274"/>
      <c r="J173" s="270"/>
      <c r="K173" s="270"/>
      <c r="L173" s="275"/>
      <c r="M173" s="276"/>
      <c r="N173" s="277"/>
      <c r="O173" s="277"/>
      <c r="P173" s="277"/>
      <c r="Q173" s="277"/>
      <c r="R173" s="277"/>
      <c r="S173" s="277"/>
      <c r="T173" s="278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9" t="s">
        <v>177</v>
      </c>
      <c r="AU173" s="279" t="s">
        <v>92</v>
      </c>
      <c r="AV173" s="14" t="s">
        <v>92</v>
      </c>
      <c r="AW173" s="14" t="s">
        <v>4</v>
      </c>
      <c r="AX173" s="14" t="s">
        <v>84</v>
      </c>
      <c r="AY173" s="279" t="s">
        <v>168</v>
      </c>
    </row>
    <row r="174" spans="1:65" s="2" customFormat="1" ht="21.75" customHeight="1">
      <c r="A174" s="39"/>
      <c r="B174" s="40"/>
      <c r="C174" s="291" t="s">
        <v>293</v>
      </c>
      <c r="D174" s="291" t="s">
        <v>212</v>
      </c>
      <c r="E174" s="292" t="s">
        <v>1735</v>
      </c>
      <c r="F174" s="293" t="s">
        <v>1736</v>
      </c>
      <c r="G174" s="294" t="s">
        <v>234</v>
      </c>
      <c r="H174" s="295">
        <v>11</v>
      </c>
      <c r="I174" s="296"/>
      <c r="J174" s="297">
        <f>ROUND(I174*H174,2)</f>
        <v>0</v>
      </c>
      <c r="K174" s="293" t="s">
        <v>174</v>
      </c>
      <c r="L174" s="298"/>
      <c r="M174" s="299" t="s">
        <v>1</v>
      </c>
      <c r="N174" s="300" t="s">
        <v>42</v>
      </c>
      <c r="O174" s="92"/>
      <c r="P174" s="254">
        <f>O174*H174</f>
        <v>0</v>
      </c>
      <c r="Q174" s="254">
        <v>0.00032</v>
      </c>
      <c r="R174" s="254">
        <f>Q174*H174</f>
        <v>0.00352</v>
      </c>
      <c r="S174" s="254">
        <v>0</v>
      </c>
      <c r="T174" s="255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6" t="s">
        <v>394</v>
      </c>
      <c r="AT174" s="256" t="s">
        <v>212</v>
      </c>
      <c r="AU174" s="256" t="s">
        <v>92</v>
      </c>
      <c r="AY174" s="18" t="s">
        <v>168</v>
      </c>
      <c r="BE174" s="257">
        <f>IF(N174="základní",J174,0)</f>
        <v>0</v>
      </c>
      <c r="BF174" s="257">
        <f>IF(N174="snížená",J174,0)</f>
        <v>0</v>
      </c>
      <c r="BG174" s="257">
        <f>IF(N174="zákl. přenesená",J174,0)</f>
        <v>0</v>
      </c>
      <c r="BH174" s="257">
        <f>IF(N174="sníž. přenesená",J174,0)</f>
        <v>0</v>
      </c>
      <c r="BI174" s="257">
        <f>IF(N174="nulová",J174,0)</f>
        <v>0</v>
      </c>
      <c r="BJ174" s="18" t="s">
        <v>92</v>
      </c>
      <c r="BK174" s="257">
        <f>ROUND(I174*H174,2)</f>
        <v>0</v>
      </c>
      <c r="BL174" s="18" t="s">
        <v>266</v>
      </c>
      <c r="BM174" s="256" t="s">
        <v>1737</v>
      </c>
    </row>
    <row r="175" spans="1:51" s="14" customFormat="1" ht="12">
      <c r="A175" s="14"/>
      <c r="B175" s="269"/>
      <c r="C175" s="270"/>
      <c r="D175" s="260" t="s">
        <v>177</v>
      </c>
      <c r="E175" s="270"/>
      <c r="F175" s="272" t="s">
        <v>1738</v>
      </c>
      <c r="G175" s="270"/>
      <c r="H175" s="273">
        <v>11</v>
      </c>
      <c r="I175" s="274"/>
      <c r="J175" s="270"/>
      <c r="K175" s="270"/>
      <c r="L175" s="275"/>
      <c r="M175" s="276"/>
      <c r="N175" s="277"/>
      <c r="O175" s="277"/>
      <c r="P175" s="277"/>
      <c r="Q175" s="277"/>
      <c r="R175" s="277"/>
      <c r="S175" s="277"/>
      <c r="T175" s="278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9" t="s">
        <v>177</v>
      </c>
      <c r="AU175" s="279" t="s">
        <v>92</v>
      </c>
      <c r="AV175" s="14" t="s">
        <v>92</v>
      </c>
      <c r="AW175" s="14" t="s">
        <v>4</v>
      </c>
      <c r="AX175" s="14" t="s">
        <v>84</v>
      </c>
      <c r="AY175" s="279" t="s">
        <v>168</v>
      </c>
    </row>
    <row r="176" spans="1:65" s="2" customFormat="1" ht="21.75" customHeight="1">
      <c r="A176" s="39"/>
      <c r="B176" s="40"/>
      <c r="C176" s="291" t="s">
        <v>318</v>
      </c>
      <c r="D176" s="291" t="s">
        <v>212</v>
      </c>
      <c r="E176" s="292" t="s">
        <v>1739</v>
      </c>
      <c r="F176" s="293" t="s">
        <v>1740</v>
      </c>
      <c r="G176" s="294" t="s">
        <v>234</v>
      </c>
      <c r="H176" s="295">
        <v>15.4</v>
      </c>
      <c r="I176" s="296"/>
      <c r="J176" s="297">
        <f>ROUND(I176*H176,2)</f>
        <v>0</v>
      </c>
      <c r="K176" s="293" t="s">
        <v>174</v>
      </c>
      <c r="L176" s="298"/>
      <c r="M176" s="299" t="s">
        <v>1</v>
      </c>
      <c r="N176" s="300" t="s">
        <v>42</v>
      </c>
      <c r="O176" s="92"/>
      <c r="P176" s="254">
        <f>O176*H176</f>
        <v>0</v>
      </c>
      <c r="Q176" s="254">
        <v>0.00037</v>
      </c>
      <c r="R176" s="254">
        <f>Q176*H176</f>
        <v>0.005698</v>
      </c>
      <c r="S176" s="254">
        <v>0</v>
      </c>
      <c r="T176" s="25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6" t="s">
        <v>394</v>
      </c>
      <c r="AT176" s="256" t="s">
        <v>212</v>
      </c>
      <c r="AU176" s="256" t="s">
        <v>92</v>
      </c>
      <c r="AY176" s="18" t="s">
        <v>168</v>
      </c>
      <c r="BE176" s="257">
        <f>IF(N176="základní",J176,0)</f>
        <v>0</v>
      </c>
      <c r="BF176" s="257">
        <f>IF(N176="snížená",J176,0)</f>
        <v>0</v>
      </c>
      <c r="BG176" s="257">
        <f>IF(N176="zákl. přenesená",J176,0)</f>
        <v>0</v>
      </c>
      <c r="BH176" s="257">
        <f>IF(N176="sníž. přenesená",J176,0)</f>
        <v>0</v>
      </c>
      <c r="BI176" s="257">
        <f>IF(N176="nulová",J176,0)</f>
        <v>0</v>
      </c>
      <c r="BJ176" s="18" t="s">
        <v>92</v>
      </c>
      <c r="BK176" s="257">
        <f>ROUND(I176*H176,2)</f>
        <v>0</v>
      </c>
      <c r="BL176" s="18" t="s">
        <v>266</v>
      </c>
      <c r="BM176" s="256" t="s">
        <v>1741</v>
      </c>
    </row>
    <row r="177" spans="1:51" s="14" customFormat="1" ht="12">
      <c r="A177" s="14"/>
      <c r="B177" s="269"/>
      <c r="C177" s="270"/>
      <c r="D177" s="260" t="s">
        <v>177</v>
      </c>
      <c r="E177" s="270"/>
      <c r="F177" s="272" t="s">
        <v>1742</v>
      </c>
      <c r="G177" s="270"/>
      <c r="H177" s="273">
        <v>15.4</v>
      </c>
      <c r="I177" s="274"/>
      <c r="J177" s="270"/>
      <c r="K177" s="270"/>
      <c r="L177" s="275"/>
      <c r="M177" s="276"/>
      <c r="N177" s="277"/>
      <c r="O177" s="277"/>
      <c r="P177" s="277"/>
      <c r="Q177" s="277"/>
      <c r="R177" s="277"/>
      <c r="S177" s="277"/>
      <c r="T177" s="278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9" t="s">
        <v>177</v>
      </c>
      <c r="AU177" s="279" t="s">
        <v>92</v>
      </c>
      <c r="AV177" s="14" t="s">
        <v>92</v>
      </c>
      <c r="AW177" s="14" t="s">
        <v>4</v>
      </c>
      <c r="AX177" s="14" t="s">
        <v>84</v>
      </c>
      <c r="AY177" s="279" t="s">
        <v>168</v>
      </c>
    </row>
    <row r="178" spans="1:65" s="2" customFormat="1" ht="21.75" customHeight="1">
      <c r="A178" s="39"/>
      <c r="B178" s="40"/>
      <c r="C178" s="245" t="s">
        <v>7</v>
      </c>
      <c r="D178" s="245" t="s">
        <v>170</v>
      </c>
      <c r="E178" s="246" t="s">
        <v>618</v>
      </c>
      <c r="F178" s="247" t="s">
        <v>619</v>
      </c>
      <c r="G178" s="248" t="s">
        <v>585</v>
      </c>
      <c r="H178" s="312"/>
      <c r="I178" s="250"/>
      <c r="J178" s="251">
        <f>ROUND(I178*H178,2)</f>
        <v>0</v>
      </c>
      <c r="K178" s="247" t="s">
        <v>174</v>
      </c>
      <c r="L178" s="45"/>
      <c r="M178" s="252" t="s">
        <v>1</v>
      </c>
      <c r="N178" s="253" t="s">
        <v>42</v>
      </c>
      <c r="O178" s="92"/>
      <c r="P178" s="254">
        <f>O178*H178</f>
        <v>0</v>
      </c>
      <c r="Q178" s="254">
        <v>0</v>
      </c>
      <c r="R178" s="254">
        <f>Q178*H178</f>
        <v>0</v>
      </c>
      <c r="S178" s="254">
        <v>0</v>
      </c>
      <c r="T178" s="25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6" t="s">
        <v>266</v>
      </c>
      <c r="AT178" s="256" t="s">
        <v>170</v>
      </c>
      <c r="AU178" s="256" t="s">
        <v>92</v>
      </c>
      <c r="AY178" s="18" t="s">
        <v>168</v>
      </c>
      <c r="BE178" s="257">
        <f>IF(N178="základní",J178,0)</f>
        <v>0</v>
      </c>
      <c r="BF178" s="257">
        <f>IF(N178="snížená",J178,0)</f>
        <v>0</v>
      </c>
      <c r="BG178" s="257">
        <f>IF(N178="zákl. přenesená",J178,0)</f>
        <v>0</v>
      </c>
      <c r="BH178" s="257">
        <f>IF(N178="sníž. přenesená",J178,0)</f>
        <v>0</v>
      </c>
      <c r="BI178" s="257">
        <f>IF(N178="nulová",J178,0)</f>
        <v>0</v>
      </c>
      <c r="BJ178" s="18" t="s">
        <v>92</v>
      </c>
      <c r="BK178" s="257">
        <f>ROUND(I178*H178,2)</f>
        <v>0</v>
      </c>
      <c r="BL178" s="18" t="s">
        <v>266</v>
      </c>
      <c r="BM178" s="256" t="s">
        <v>1743</v>
      </c>
    </row>
    <row r="179" spans="1:63" s="12" customFormat="1" ht="22.8" customHeight="1">
      <c r="A179" s="12"/>
      <c r="B179" s="229"/>
      <c r="C179" s="230"/>
      <c r="D179" s="231" t="s">
        <v>75</v>
      </c>
      <c r="E179" s="243" t="s">
        <v>1487</v>
      </c>
      <c r="F179" s="243" t="s">
        <v>1488</v>
      </c>
      <c r="G179" s="230"/>
      <c r="H179" s="230"/>
      <c r="I179" s="233"/>
      <c r="J179" s="244">
        <f>BK179</f>
        <v>0</v>
      </c>
      <c r="K179" s="230"/>
      <c r="L179" s="235"/>
      <c r="M179" s="236"/>
      <c r="N179" s="237"/>
      <c r="O179" s="237"/>
      <c r="P179" s="238">
        <f>SUM(P180:P181)</f>
        <v>0</v>
      </c>
      <c r="Q179" s="237"/>
      <c r="R179" s="238">
        <f>SUM(R180:R181)</f>
        <v>0.00171</v>
      </c>
      <c r="S179" s="237"/>
      <c r="T179" s="239">
        <f>SUM(T180:T181)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40" t="s">
        <v>92</v>
      </c>
      <c r="AT179" s="241" t="s">
        <v>75</v>
      </c>
      <c r="AU179" s="241" t="s">
        <v>84</v>
      </c>
      <c r="AY179" s="240" t="s">
        <v>168</v>
      </c>
      <c r="BK179" s="242">
        <f>SUM(BK180:BK181)</f>
        <v>0</v>
      </c>
    </row>
    <row r="180" spans="1:65" s="2" customFormat="1" ht="21.75" customHeight="1">
      <c r="A180" s="39"/>
      <c r="B180" s="40"/>
      <c r="C180" s="245" t="s">
        <v>325</v>
      </c>
      <c r="D180" s="245" t="s">
        <v>170</v>
      </c>
      <c r="E180" s="246" t="s">
        <v>1552</v>
      </c>
      <c r="F180" s="247" t="s">
        <v>1553</v>
      </c>
      <c r="G180" s="248" t="s">
        <v>713</v>
      </c>
      <c r="H180" s="249">
        <v>3</v>
      </c>
      <c r="I180" s="250"/>
      <c r="J180" s="251">
        <f>ROUND(I180*H180,2)</f>
        <v>0</v>
      </c>
      <c r="K180" s="247" t="s">
        <v>174</v>
      </c>
      <c r="L180" s="45"/>
      <c r="M180" s="252" t="s">
        <v>1</v>
      </c>
      <c r="N180" s="253" t="s">
        <v>42</v>
      </c>
      <c r="O180" s="92"/>
      <c r="P180" s="254">
        <f>O180*H180</f>
        <v>0</v>
      </c>
      <c r="Q180" s="254">
        <v>0.00057</v>
      </c>
      <c r="R180" s="254">
        <f>Q180*H180</f>
        <v>0.00171</v>
      </c>
      <c r="S180" s="254">
        <v>0</v>
      </c>
      <c r="T180" s="25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6" t="s">
        <v>266</v>
      </c>
      <c r="AT180" s="256" t="s">
        <v>170</v>
      </c>
      <c r="AU180" s="256" t="s">
        <v>92</v>
      </c>
      <c r="AY180" s="18" t="s">
        <v>168</v>
      </c>
      <c r="BE180" s="257">
        <f>IF(N180="základní",J180,0)</f>
        <v>0</v>
      </c>
      <c r="BF180" s="257">
        <f>IF(N180="snížená",J180,0)</f>
        <v>0</v>
      </c>
      <c r="BG180" s="257">
        <f>IF(N180="zákl. přenesená",J180,0)</f>
        <v>0</v>
      </c>
      <c r="BH180" s="257">
        <f>IF(N180="sníž. přenesená",J180,0)</f>
        <v>0</v>
      </c>
      <c r="BI180" s="257">
        <f>IF(N180="nulová",J180,0)</f>
        <v>0</v>
      </c>
      <c r="BJ180" s="18" t="s">
        <v>92</v>
      </c>
      <c r="BK180" s="257">
        <f>ROUND(I180*H180,2)</f>
        <v>0</v>
      </c>
      <c r="BL180" s="18" t="s">
        <v>266</v>
      </c>
      <c r="BM180" s="256" t="s">
        <v>1744</v>
      </c>
    </row>
    <row r="181" spans="1:65" s="2" customFormat="1" ht="21.75" customHeight="1">
      <c r="A181" s="39"/>
      <c r="B181" s="40"/>
      <c r="C181" s="245" t="s">
        <v>332</v>
      </c>
      <c r="D181" s="245" t="s">
        <v>170</v>
      </c>
      <c r="E181" s="246" t="s">
        <v>1590</v>
      </c>
      <c r="F181" s="247" t="s">
        <v>1591</v>
      </c>
      <c r="G181" s="248" t="s">
        <v>585</v>
      </c>
      <c r="H181" s="312"/>
      <c r="I181" s="250"/>
      <c r="J181" s="251">
        <f>ROUND(I181*H181,2)</f>
        <v>0</v>
      </c>
      <c r="K181" s="247" t="s">
        <v>174</v>
      </c>
      <c r="L181" s="45"/>
      <c r="M181" s="252" t="s">
        <v>1</v>
      </c>
      <c r="N181" s="253" t="s">
        <v>42</v>
      </c>
      <c r="O181" s="92"/>
      <c r="P181" s="254">
        <f>O181*H181</f>
        <v>0</v>
      </c>
      <c r="Q181" s="254">
        <v>0</v>
      </c>
      <c r="R181" s="254">
        <f>Q181*H181</f>
        <v>0</v>
      </c>
      <c r="S181" s="254">
        <v>0</v>
      </c>
      <c r="T181" s="25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6" t="s">
        <v>266</v>
      </c>
      <c r="AT181" s="256" t="s">
        <v>170</v>
      </c>
      <c r="AU181" s="256" t="s">
        <v>92</v>
      </c>
      <c r="AY181" s="18" t="s">
        <v>168</v>
      </c>
      <c r="BE181" s="257">
        <f>IF(N181="základní",J181,0)</f>
        <v>0</v>
      </c>
      <c r="BF181" s="257">
        <f>IF(N181="snížená",J181,0)</f>
        <v>0</v>
      </c>
      <c r="BG181" s="257">
        <f>IF(N181="zákl. přenesená",J181,0)</f>
        <v>0</v>
      </c>
      <c r="BH181" s="257">
        <f>IF(N181="sníž. přenesená",J181,0)</f>
        <v>0</v>
      </c>
      <c r="BI181" s="257">
        <f>IF(N181="nulová",J181,0)</f>
        <v>0</v>
      </c>
      <c r="BJ181" s="18" t="s">
        <v>92</v>
      </c>
      <c r="BK181" s="257">
        <f>ROUND(I181*H181,2)</f>
        <v>0</v>
      </c>
      <c r="BL181" s="18" t="s">
        <v>266</v>
      </c>
      <c r="BM181" s="256" t="s">
        <v>1745</v>
      </c>
    </row>
    <row r="182" spans="1:63" s="12" customFormat="1" ht="22.8" customHeight="1">
      <c r="A182" s="12"/>
      <c r="B182" s="229"/>
      <c r="C182" s="230"/>
      <c r="D182" s="231" t="s">
        <v>75</v>
      </c>
      <c r="E182" s="243" t="s">
        <v>1063</v>
      </c>
      <c r="F182" s="243" t="s">
        <v>1064</v>
      </c>
      <c r="G182" s="230"/>
      <c r="H182" s="230"/>
      <c r="I182" s="233"/>
      <c r="J182" s="244">
        <f>BK182</f>
        <v>0</v>
      </c>
      <c r="K182" s="230"/>
      <c r="L182" s="235"/>
      <c r="M182" s="236"/>
      <c r="N182" s="237"/>
      <c r="O182" s="237"/>
      <c r="P182" s="238">
        <f>SUM(P183:P184)</f>
        <v>0</v>
      </c>
      <c r="Q182" s="237"/>
      <c r="R182" s="238">
        <f>SUM(R183:R184)</f>
        <v>0</v>
      </c>
      <c r="S182" s="237"/>
      <c r="T182" s="239">
        <f>SUM(T183:T184)</f>
        <v>0.8699999999999999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40" t="s">
        <v>92</v>
      </c>
      <c r="AT182" s="241" t="s">
        <v>75</v>
      </c>
      <c r="AU182" s="241" t="s">
        <v>84</v>
      </c>
      <c r="AY182" s="240" t="s">
        <v>168</v>
      </c>
      <c r="BK182" s="242">
        <f>SUM(BK183:BK184)</f>
        <v>0</v>
      </c>
    </row>
    <row r="183" spans="1:65" s="2" customFormat="1" ht="21.75" customHeight="1">
      <c r="A183" s="39"/>
      <c r="B183" s="40"/>
      <c r="C183" s="245" t="s">
        <v>337</v>
      </c>
      <c r="D183" s="245" t="s">
        <v>170</v>
      </c>
      <c r="E183" s="246" t="s">
        <v>1640</v>
      </c>
      <c r="F183" s="247" t="s">
        <v>1641</v>
      </c>
      <c r="G183" s="248" t="s">
        <v>201</v>
      </c>
      <c r="H183" s="249">
        <v>0.87</v>
      </c>
      <c r="I183" s="250"/>
      <c r="J183" s="251">
        <f>ROUND(I183*H183,2)</f>
        <v>0</v>
      </c>
      <c r="K183" s="247" t="s">
        <v>174</v>
      </c>
      <c r="L183" s="45"/>
      <c r="M183" s="252" t="s">
        <v>1</v>
      </c>
      <c r="N183" s="253" t="s">
        <v>42</v>
      </c>
      <c r="O183" s="92"/>
      <c r="P183" s="254">
        <f>O183*H183</f>
        <v>0</v>
      </c>
      <c r="Q183" s="254">
        <v>0</v>
      </c>
      <c r="R183" s="254">
        <f>Q183*H183</f>
        <v>0</v>
      </c>
      <c r="S183" s="254">
        <v>0</v>
      </c>
      <c r="T183" s="255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6" t="s">
        <v>266</v>
      </c>
      <c r="AT183" s="256" t="s">
        <v>170</v>
      </c>
      <c r="AU183" s="256" t="s">
        <v>92</v>
      </c>
      <c r="AY183" s="18" t="s">
        <v>168</v>
      </c>
      <c r="BE183" s="257">
        <f>IF(N183="základní",J183,0)</f>
        <v>0</v>
      </c>
      <c r="BF183" s="257">
        <f>IF(N183="snížená",J183,0)</f>
        <v>0</v>
      </c>
      <c r="BG183" s="257">
        <f>IF(N183="zákl. přenesená",J183,0)</f>
        <v>0</v>
      </c>
      <c r="BH183" s="257">
        <f>IF(N183="sníž. přenesená",J183,0)</f>
        <v>0</v>
      </c>
      <c r="BI183" s="257">
        <f>IF(N183="nulová",J183,0)</f>
        <v>0</v>
      </c>
      <c r="BJ183" s="18" t="s">
        <v>92</v>
      </c>
      <c r="BK183" s="257">
        <f>ROUND(I183*H183,2)</f>
        <v>0</v>
      </c>
      <c r="BL183" s="18" t="s">
        <v>266</v>
      </c>
      <c r="BM183" s="256" t="s">
        <v>1746</v>
      </c>
    </row>
    <row r="184" spans="1:65" s="2" customFormat="1" ht="16.5" customHeight="1">
      <c r="A184" s="39"/>
      <c r="B184" s="40"/>
      <c r="C184" s="245" t="s">
        <v>343</v>
      </c>
      <c r="D184" s="245" t="s">
        <v>170</v>
      </c>
      <c r="E184" s="246" t="s">
        <v>1747</v>
      </c>
      <c r="F184" s="247" t="s">
        <v>1748</v>
      </c>
      <c r="G184" s="248" t="s">
        <v>1569</v>
      </c>
      <c r="H184" s="249">
        <v>20</v>
      </c>
      <c r="I184" s="250"/>
      <c r="J184" s="251">
        <f>ROUND(I184*H184,2)</f>
        <v>0</v>
      </c>
      <c r="K184" s="247" t="s">
        <v>174</v>
      </c>
      <c r="L184" s="45"/>
      <c r="M184" s="252" t="s">
        <v>1</v>
      </c>
      <c r="N184" s="253" t="s">
        <v>42</v>
      </c>
      <c r="O184" s="92"/>
      <c r="P184" s="254">
        <f>O184*H184</f>
        <v>0</v>
      </c>
      <c r="Q184" s="254">
        <v>0</v>
      </c>
      <c r="R184" s="254">
        <f>Q184*H184</f>
        <v>0</v>
      </c>
      <c r="S184" s="254">
        <v>0.0435</v>
      </c>
      <c r="T184" s="255">
        <f>S184*H184</f>
        <v>0.8699999999999999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6" t="s">
        <v>266</v>
      </c>
      <c r="AT184" s="256" t="s">
        <v>170</v>
      </c>
      <c r="AU184" s="256" t="s">
        <v>92</v>
      </c>
      <c r="AY184" s="18" t="s">
        <v>168</v>
      </c>
      <c r="BE184" s="257">
        <f>IF(N184="základní",J184,0)</f>
        <v>0</v>
      </c>
      <c r="BF184" s="257">
        <f>IF(N184="snížená",J184,0)</f>
        <v>0</v>
      </c>
      <c r="BG184" s="257">
        <f>IF(N184="zákl. přenesená",J184,0)</f>
        <v>0</v>
      </c>
      <c r="BH184" s="257">
        <f>IF(N184="sníž. přenesená",J184,0)</f>
        <v>0</v>
      </c>
      <c r="BI184" s="257">
        <f>IF(N184="nulová",J184,0)</f>
        <v>0</v>
      </c>
      <c r="BJ184" s="18" t="s">
        <v>92</v>
      </c>
      <c r="BK184" s="257">
        <f>ROUND(I184*H184,2)</f>
        <v>0</v>
      </c>
      <c r="BL184" s="18" t="s">
        <v>266</v>
      </c>
      <c r="BM184" s="256" t="s">
        <v>1749</v>
      </c>
    </row>
    <row r="185" spans="1:63" s="12" customFormat="1" ht="22.8" customHeight="1">
      <c r="A185" s="12"/>
      <c r="B185" s="229"/>
      <c r="C185" s="230"/>
      <c r="D185" s="231" t="s">
        <v>75</v>
      </c>
      <c r="E185" s="243" t="s">
        <v>1750</v>
      </c>
      <c r="F185" s="243" t="s">
        <v>1751</v>
      </c>
      <c r="G185" s="230"/>
      <c r="H185" s="230"/>
      <c r="I185" s="233"/>
      <c r="J185" s="244">
        <f>BK185</f>
        <v>0</v>
      </c>
      <c r="K185" s="230"/>
      <c r="L185" s="235"/>
      <c r="M185" s="236"/>
      <c r="N185" s="237"/>
      <c r="O185" s="237"/>
      <c r="P185" s="238">
        <f>SUM(P186:P190)</f>
        <v>0</v>
      </c>
      <c r="Q185" s="237"/>
      <c r="R185" s="238">
        <f>SUM(R186:R190)</f>
        <v>0.19845000000000002</v>
      </c>
      <c r="S185" s="237"/>
      <c r="T185" s="239">
        <f>SUM(T186:T190)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40" t="s">
        <v>92</v>
      </c>
      <c r="AT185" s="241" t="s">
        <v>75</v>
      </c>
      <c r="AU185" s="241" t="s">
        <v>84</v>
      </c>
      <c r="AY185" s="240" t="s">
        <v>168</v>
      </c>
      <c r="BK185" s="242">
        <f>SUM(BK186:BK190)</f>
        <v>0</v>
      </c>
    </row>
    <row r="186" spans="1:65" s="2" customFormat="1" ht="21.75" customHeight="1">
      <c r="A186" s="39"/>
      <c r="B186" s="40"/>
      <c r="C186" s="245" t="s">
        <v>348</v>
      </c>
      <c r="D186" s="245" t="s">
        <v>170</v>
      </c>
      <c r="E186" s="246" t="s">
        <v>1752</v>
      </c>
      <c r="F186" s="247" t="s">
        <v>1753</v>
      </c>
      <c r="G186" s="248" t="s">
        <v>1569</v>
      </c>
      <c r="H186" s="249">
        <v>2</v>
      </c>
      <c r="I186" s="250"/>
      <c r="J186" s="251">
        <f>ROUND(I186*H186,2)</f>
        <v>0</v>
      </c>
      <c r="K186" s="247" t="s">
        <v>174</v>
      </c>
      <c r="L186" s="45"/>
      <c r="M186" s="252" t="s">
        <v>1</v>
      </c>
      <c r="N186" s="253" t="s">
        <v>42</v>
      </c>
      <c r="O186" s="92"/>
      <c r="P186" s="254">
        <f>O186*H186</f>
        <v>0</v>
      </c>
      <c r="Q186" s="254">
        <v>0.06555</v>
      </c>
      <c r="R186" s="254">
        <f>Q186*H186</f>
        <v>0.1311</v>
      </c>
      <c r="S186" s="254">
        <v>0</v>
      </c>
      <c r="T186" s="25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6" t="s">
        <v>266</v>
      </c>
      <c r="AT186" s="256" t="s">
        <v>170</v>
      </c>
      <c r="AU186" s="256" t="s">
        <v>92</v>
      </c>
      <c r="AY186" s="18" t="s">
        <v>168</v>
      </c>
      <c r="BE186" s="257">
        <f>IF(N186="základní",J186,0)</f>
        <v>0</v>
      </c>
      <c r="BF186" s="257">
        <f>IF(N186="snížená",J186,0)</f>
        <v>0</v>
      </c>
      <c r="BG186" s="257">
        <f>IF(N186="zákl. přenesená",J186,0)</f>
        <v>0</v>
      </c>
      <c r="BH186" s="257">
        <f>IF(N186="sníž. přenesená",J186,0)</f>
        <v>0</v>
      </c>
      <c r="BI186" s="257">
        <f>IF(N186="nulová",J186,0)</f>
        <v>0</v>
      </c>
      <c r="BJ186" s="18" t="s">
        <v>92</v>
      </c>
      <c r="BK186" s="257">
        <f>ROUND(I186*H186,2)</f>
        <v>0</v>
      </c>
      <c r="BL186" s="18" t="s">
        <v>266</v>
      </c>
      <c r="BM186" s="256" t="s">
        <v>1754</v>
      </c>
    </row>
    <row r="187" spans="1:65" s="2" customFormat="1" ht="21.75" customHeight="1">
      <c r="A187" s="39"/>
      <c r="B187" s="40"/>
      <c r="C187" s="245" t="s">
        <v>369</v>
      </c>
      <c r="D187" s="245" t="s">
        <v>170</v>
      </c>
      <c r="E187" s="246" t="s">
        <v>1755</v>
      </c>
      <c r="F187" s="247" t="s">
        <v>1756</v>
      </c>
      <c r="G187" s="248" t="s">
        <v>1569</v>
      </c>
      <c r="H187" s="249">
        <v>1</v>
      </c>
      <c r="I187" s="250"/>
      <c r="J187" s="251">
        <f>ROUND(I187*H187,2)</f>
        <v>0</v>
      </c>
      <c r="K187" s="247" t="s">
        <v>1</v>
      </c>
      <c r="L187" s="45"/>
      <c r="M187" s="252" t="s">
        <v>1</v>
      </c>
      <c r="N187" s="253" t="s">
        <v>42</v>
      </c>
      <c r="O187" s="92"/>
      <c r="P187" s="254">
        <f>O187*H187</f>
        <v>0</v>
      </c>
      <c r="Q187" s="254">
        <v>0.06555</v>
      </c>
      <c r="R187" s="254">
        <f>Q187*H187</f>
        <v>0.06555</v>
      </c>
      <c r="S187" s="254">
        <v>0</v>
      </c>
      <c r="T187" s="255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56" t="s">
        <v>266</v>
      </c>
      <c r="AT187" s="256" t="s">
        <v>170</v>
      </c>
      <c r="AU187" s="256" t="s">
        <v>92</v>
      </c>
      <c r="AY187" s="18" t="s">
        <v>168</v>
      </c>
      <c r="BE187" s="257">
        <f>IF(N187="základní",J187,0)</f>
        <v>0</v>
      </c>
      <c r="BF187" s="257">
        <f>IF(N187="snížená",J187,0)</f>
        <v>0</v>
      </c>
      <c r="BG187" s="257">
        <f>IF(N187="zákl. přenesená",J187,0)</f>
        <v>0</v>
      </c>
      <c r="BH187" s="257">
        <f>IF(N187="sníž. přenesená",J187,0)</f>
        <v>0</v>
      </c>
      <c r="BI187" s="257">
        <f>IF(N187="nulová",J187,0)</f>
        <v>0</v>
      </c>
      <c r="BJ187" s="18" t="s">
        <v>92</v>
      </c>
      <c r="BK187" s="257">
        <f>ROUND(I187*H187,2)</f>
        <v>0</v>
      </c>
      <c r="BL187" s="18" t="s">
        <v>266</v>
      </c>
      <c r="BM187" s="256" t="s">
        <v>1757</v>
      </c>
    </row>
    <row r="188" spans="1:65" s="2" customFormat="1" ht="16.5" customHeight="1">
      <c r="A188" s="39"/>
      <c r="B188" s="40"/>
      <c r="C188" s="245" t="s">
        <v>374</v>
      </c>
      <c r="D188" s="245" t="s">
        <v>170</v>
      </c>
      <c r="E188" s="246" t="s">
        <v>1758</v>
      </c>
      <c r="F188" s="247" t="s">
        <v>1759</v>
      </c>
      <c r="G188" s="248" t="s">
        <v>1569</v>
      </c>
      <c r="H188" s="249">
        <v>1</v>
      </c>
      <c r="I188" s="250"/>
      <c r="J188" s="251">
        <f>ROUND(I188*H188,2)</f>
        <v>0</v>
      </c>
      <c r="K188" s="247" t="s">
        <v>174</v>
      </c>
      <c r="L188" s="45"/>
      <c r="M188" s="252" t="s">
        <v>1</v>
      </c>
      <c r="N188" s="253" t="s">
        <v>42</v>
      </c>
      <c r="O188" s="92"/>
      <c r="P188" s="254">
        <f>O188*H188</f>
        <v>0</v>
      </c>
      <c r="Q188" s="254">
        <v>0.0009</v>
      </c>
      <c r="R188" s="254">
        <f>Q188*H188</f>
        <v>0.0009</v>
      </c>
      <c r="S188" s="254">
        <v>0</v>
      </c>
      <c r="T188" s="255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56" t="s">
        <v>266</v>
      </c>
      <c r="AT188" s="256" t="s">
        <v>170</v>
      </c>
      <c r="AU188" s="256" t="s">
        <v>92</v>
      </c>
      <c r="AY188" s="18" t="s">
        <v>168</v>
      </c>
      <c r="BE188" s="257">
        <f>IF(N188="základní",J188,0)</f>
        <v>0</v>
      </c>
      <c r="BF188" s="257">
        <f>IF(N188="snížená",J188,0)</f>
        <v>0</v>
      </c>
      <c r="BG188" s="257">
        <f>IF(N188="zákl. přenesená",J188,0)</f>
        <v>0</v>
      </c>
      <c r="BH188" s="257">
        <f>IF(N188="sníž. přenesená",J188,0)</f>
        <v>0</v>
      </c>
      <c r="BI188" s="257">
        <f>IF(N188="nulová",J188,0)</f>
        <v>0</v>
      </c>
      <c r="BJ188" s="18" t="s">
        <v>92</v>
      </c>
      <c r="BK188" s="257">
        <f>ROUND(I188*H188,2)</f>
        <v>0</v>
      </c>
      <c r="BL188" s="18" t="s">
        <v>266</v>
      </c>
      <c r="BM188" s="256" t="s">
        <v>1760</v>
      </c>
    </row>
    <row r="189" spans="1:65" s="2" customFormat="1" ht="21.75" customHeight="1">
      <c r="A189" s="39"/>
      <c r="B189" s="40"/>
      <c r="C189" s="245" t="s">
        <v>379</v>
      </c>
      <c r="D189" s="245" t="s">
        <v>170</v>
      </c>
      <c r="E189" s="246" t="s">
        <v>1761</v>
      </c>
      <c r="F189" s="247" t="s">
        <v>1762</v>
      </c>
      <c r="G189" s="248" t="s">
        <v>1569</v>
      </c>
      <c r="H189" s="249">
        <v>1</v>
      </c>
      <c r="I189" s="250"/>
      <c r="J189" s="251">
        <f>ROUND(I189*H189,2)</f>
        <v>0</v>
      </c>
      <c r="K189" s="247" t="s">
        <v>1</v>
      </c>
      <c r="L189" s="45"/>
      <c r="M189" s="252" t="s">
        <v>1</v>
      </c>
      <c r="N189" s="253" t="s">
        <v>42</v>
      </c>
      <c r="O189" s="92"/>
      <c r="P189" s="254">
        <f>O189*H189</f>
        <v>0</v>
      </c>
      <c r="Q189" s="254">
        <v>0.0009</v>
      </c>
      <c r="R189" s="254">
        <f>Q189*H189</f>
        <v>0.0009</v>
      </c>
      <c r="S189" s="254">
        <v>0</v>
      </c>
      <c r="T189" s="255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6" t="s">
        <v>266</v>
      </c>
      <c r="AT189" s="256" t="s">
        <v>170</v>
      </c>
      <c r="AU189" s="256" t="s">
        <v>92</v>
      </c>
      <c r="AY189" s="18" t="s">
        <v>168</v>
      </c>
      <c r="BE189" s="257">
        <f>IF(N189="základní",J189,0)</f>
        <v>0</v>
      </c>
      <c r="BF189" s="257">
        <f>IF(N189="snížená",J189,0)</f>
        <v>0</v>
      </c>
      <c r="BG189" s="257">
        <f>IF(N189="zákl. přenesená",J189,0)</f>
        <v>0</v>
      </c>
      <c r="BH189" s="257">
        <f>IF(N189="sníž. přenesená",J189,0)</f>
        <v>0</v>
      </c>
      <c r="BI189" s="257">
        <f>IF(N189="nulová",J189,0)</f>
        <v>0</v>
      </c>
      <c r="BJ189" s="18" t="s">
        <v>92</v>
      </c>
      <c r="BK189" s="257">
        <f>ROUND(I189*H189,2)</f>
        <v>0</v>
      </c>
      <c r="BL189" s="18" t="s">
        <v>266</v>
      </c>
      <c r="BM189" s="256" t="s">
        <v>1763</v>
      </c>
    </row>
    <row r="190" spans="1:65" s="2" customFormat="1" ht="16.5" customHeight="1">
      <c r="A190" s="39"/>
      <c r="B190" s="40"/>
      <c r="C190" s="245" t="s">
        <v>384</v>
      </c>
      <c r="D190" s="245" t="s">
        <v>170</v>
      </c>
      <c r="E190" s="246" t="s">
        <v>1764</v>
      </c>
      <c r="F190" s="247" t="s">
        <v>1765</v>
      </c>
      <c r="G190" s="248" t="s">
        <v>585</v>
      </c>
      <c r="H190" s="312"/>
      <c r="I190" s="250"/>
      <c r="J190" s="251">
        <f>ROUND(I190*H190,2)</f>
        <v>0</v>
      </c>
      <c r="K190" s="247" t="s">
        <v>174</v>
      </c>
      <c r="L190" s="45"/>
      <c r="M190" s="252" t="s">
        <v>1</v>
      </c>
      <c r="N190" s="253" t="s">
        <v>42</v>
      </c>
      <c r="O190" s="92"/>
      <c r="P190" s="254">
        <f>O190*H190</f>
        <v>0</v>
      </c>
      <c r="Q190" s="254">
        <v>0</v>
      </c>
      <c r="R190" s="254">
        <f>Q190*H190</f>
        <v>0</v>
      </c>
      <c r="S190" s="254">
        <v>0</v>
      </c>
      <c r="T190" s="255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56" t="s">
        <v>266</v>
      </c>
      <c r="AT190" s="256" t="s">
        <v>170</v>
      </c>
      <c r="AU190" s="256" t="s">
        <v>92</v>
      </c>
      <c r="AY190" s="18" t="s">
        <v>168</v>
      </c>
      <c r="BE190" s="257">
        <f>IF(N190="základní",J190,0)</f>
        <v>0</v>
      </c>
      <c r="BF190" s="257">
        <f>IF(N190="snížená",J190,0)</f>
        <v>0</v>
      </c>
      <c r="BG190" s="257">
        <f>IF(N190="zákl. přenesená",J190,0)</f>
        <v>0</v>
      </c>
      <c r="BH190" s="257">
        <f>IF(N190="sníž. přenesená",J190,0)</f>
        <v>0</v>
      </c>
      <c r="BI190" s="257">
        <f>IF(N190="nulová",J190,0)</f>
        <v>0</v>
      </c>
      <c r="BJ190" s="18" t="s">
        <v>92</v>
      </c>
      <c r="BK190" s="257">
        <f>ROUND(I190*H190,2)</f>
        <v>0</v>
      </c>
      <c r="BL190" s="18" t="s">
        <v>266</v>
      </c>
      <c r="BM190" s="256" t="s">
        <v>1766</v>
      </c>
    </row>
    <row r="191" spans="1:63" s="12" customFormat="1" ht="22.8" customHeight="1">
      <c r="A191" s="12"/>
      <c r="B191" s="229"/>
      <c r="C191" s="230"/>
      <c r="D191" s="231" t="s">
        <v>75</v>
      </c>
      <c r="E191" s="243" t="s">
        <v>1767</v>
      </c>
      <c r="F191" s="243" t="s">
        <v>1768</v>
      </c>
      <c r="G191" s="230"/>
      <c r="H191" s="230"/>
      <c r="I191" s="233"/>
      <c r="J191" s="244">
        <f>BK191</f>
        <v>0</v>
      </c>
      <c r="K191" s="230"/>
      <c r="L191" s="235"/>
      <c r="M191" s="236"/>
      <c r="N191" s="237"/>
      <c r="O191" s="237"/>
      <c r="P191" s="238">
        <f>SUM(P192:P196)</f>
        <v>0</v>
      </c>
      <c r="Q191" s="237"/>
      <c r="R191" s="238">
        <f>SUM(R192:R196)</f>
        <v>0.26144</v>
      </c>
      <c r="S191" s="237"/>
      <c r="T191" s="239">
        <f>SUM(T192:T196)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40" t="s">
        <v>92</v>
      </c>
      <c r="AT191" s="241" t="s">
        <v>75</v>
      </c>
      <c r="AU191" s="241" t="s">
        <v>84</v>
      </c>
      <c r="AY191" s="240" t="s">
        <v>168</v>
      </c>
      <c r="BK191" s="242">
        <f>SUM(BK192:BK196)</f>
        <v>0</v>
      </c>
    </row>
    <row r="192" spans="1:65" s="2" customFormat="1" ht="21.75" customHeight="1">
      <c r="A192" s="39"/>
      <c r="B192" s="40"/>
      <c r="C192" s="245" t="s">
        <v>389</v>
      </c>
      <c r="D192" s="245" t="s">
        <v>170</v>
      </c>
      <c r="E192" s="246" t="s">
        <v>1769</v>
      </c>
      <c r="F192" s="247" t="s">
        <v>1770</v>
      </c>
      <c r="G192" s="248" t="s">
        <v>713</v>
      </c>
      <c r="H192" s="249">
        <v>2</v>
      </c>
      <c r="I192" s="250"/>
      <c r="J192" s="251">
        <f>ROUND(I192*H192,2)</f>
        <v>0</v>
      </c>
      <c r="K192" s="247" t="s">
        <v>174</v>
      </c>
      <c r="L192" s="45"/>
      <c r="M192" s="252" t="s">
        <v>1</v>
      </c>
      <c r="N192" s="253" t="s">
        <v>42</v>
      </c>
      <c r="O192" s="92"/>
      <c r="P192" s="254">
        <f>O192*H192</f>
        <v>0</v>
      </c>
      <c r="Q192" s="254">
        <v>0.12314</v>
      </c>
      <c r="R192" s="254">
        <f>Q192*H192</f>
        <v>0.24628</v>
      </c>
      <c r="S192" s="254">
        <v>0</v>
      </c>
      <c r="T192" s="255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56" t="s">
        <v>266</v>
      </c>
      <c r="AT192" s="256" t="s">
        <v>170</v>
      </c>
      <c r="AU192" s="256" t="s">
        <v>92</v>
      </c>
      <c r="AY192" s="18" t="s">
        <v>168</v>
      </c>
      <c r="BE192" s="257">
        <f>IF(N192="základní",J192,0)</f>
        <v>0</v>
      </c>
      <c r="BF192" s="257">
        <f>IF(N192="snížená",J192,0)</f>
        <v>0</v>
      </c>
      <c r="BG192" s="257">
        <f>IF(N192="zákl. přenesená",J192,0)</f>
        <v>0</v>
      </c>
      <c r="BH192" s="257">
        <f>IF(N192="sníž. přenesená",J192,0)</f>
        <v>0</v>
      </c>
      <c r="BI192" s="257">
        <f>IF(N192="nulová",J192,0)</f>
        <v>0</v>
      </c>
      <c r="BJ192" s="18" t="s">
        <v>92</v>
      </c>
      <c r="BK192" s="257">
        <f>ROUND(I192*H192,2)</f>
        <v>0</v>
      </c>
      <c r="BL192" s="18" t="s">
        <v>266</v>
      </c>
      <c r="BM192" s="256" t="s">
        <v>1771</v>
      </c>
    </row>
    <row r="193" spans="1:65" s="2" customFormat="1" ht="21.75" customHeight="1">
      <c r="A193" s="39"/>
      <c r="B193" s="40"/>
      <c r="C193" s="245" t="s">
        <v>394</v>
      </c>
      <c r="D193" s="245" t="s">
        <v>170</v>
      </c>
      <c r="E193" s="246" t="s">
        <v>1772</v>
      </c>
      <c r="F193" s="247" t="s">
        <v>1773</v>
      </c>
      <c r="G193" s="248" t="s">
        <v>1569</v>
      </c>
      <c r="H193" s="249">
        <v>1</v>
      </c>
      <c r="I193" s="250"/>
      <c r="J193" s="251">
        <f>ROUND(I193*H193,2)</f>
        <v>0</v>
      </c>
      <c r="K193" s="247" t="s">
        <v>174</v>
      </c>
      <c r="L193" s="45"/>
      <c r="M193" s="252" t="s">
        <v>1</v>
      </c>
      <c r="N193" s="253" t="s">
        <v>42</v>
      </c>
      <c r="O193" s="92"/>
      <c r="P193" s="254">
        <f>O193*H193</f>
        <v>0</v>
      </c>
      <c r="Q193" s="254">
        <v>0.00752</v>
      </c>
      <c r="R193" s="254">
        <f>Q193*H193</f>
        <v>0.00752</v>
      </c>
      <c r="S193" s="254">
        <v>0</v>
      </c>
      <c r="T193" s="255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56" t="s">
        <v>266</v>
      </c>
      <c r="AT193" s="256" t="s">
        <v>170</v>
      </c>
      <c r="AU193" s="256" t="s">
        <v>92</v>
      </c>
      <c r="AY193" s="18" t="s">
        <v>168</v>
      </c>
      <c r="BE193" s="257">
        <f>IF(N193="základní",J193,0)</f>
        <v>0</v>
      </c>
      <c r="BF193" s="257">
        <f>IF(N193="snížená",J193,0)</f>
        <v>0</v>
      </c>
      <c r="BG193" s="257">
        <f>IF(N193="zákl. přenesená",J193,0)</f>
        <v>0</v>
      </c>
      <c r="BH193" s="257">
        <f>IF(N193="sníž. přenesená",J193,0)</f>
        <v>0</v>
      </c>
      <c r="BI193" s="257">
        <f>IF(N193="nulová",J193,0)</f>
        <v>0</v>
      </c>
      <c r="BJ193" s="18" t="s">
        <v>92</v>
      </c>
      <c r="BK193" s="257">
        <f>ROUND(I193*H193,2)</f>
        <v>0</v>
      </c>
      <c r="BL193" s="18" t="s">
        <v>266</v>
      </c>
      <c r="BM193" s="256" t="s">
        <v>1774</v>
      </c>
    </row>
    <row r="194" spans="1:65" s="2" customFormat="1" ht="16.5" customHeight="1">
      <c r="A194" s="39"/>
      <c r="B194" s="40"/>
      <c r="C194" s="245" t="s">
        <v>399</v>
      </c>
      <c r="D194" s="245" t="s">
        <v>170</v>
      </c>
      <c r="E194" s="246" t="s">
        <v>1775</v>
      </c>
      <c r="F194" s="247" t="s">
        <v>1776</v>
      </c>
      <c r="G194" s="248" t="s">
        <v>1569</v>
      </c>
      <c r="H194" s="249">
        <v>2</v>
      </c>
      <c r="I194" s="250"/>
      <c r="J194" s="251">
        <f>ROUND(I194*H194,2)</f>
        <v>0</v>
      </c>
      <c r="K194" s="247" t="s">
        <v>174</v>
      </c>
      <c r="L194" s="45"/>
      <c r="M194" s="252" t="s">
        <v>1</v>
      </c>
      <c r="N194" s="253" t="s">
        <v>42</v>
      </c>
      <c r="O194" s="92"/>
      <c r="P194" s="254">
        <f>O194*H194</f>
        <v>0</v>
      </c>
      <c r="Q194" s="254">
        <v>0.00218</v>
      </c>
      <c r="R194" s="254">
        <f>Q194*H194</f>
        <v>0.00436</v>
      </c>
      <c r="S194" s="254">
        <v>0</v>
      </c>
      <c r="T194" s="255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56" t="s">
        <v>266</v>
      </c>
      <c r="AT194" s="256" t="s">
        <v>170</v>
      </c>
      <c r="AU194" s="256" t="s">
        <v>92</v>
      </c>
      <c r="AY194" s="18" t="s">
        <v>168</v>
      </c>
      <c r="BE194" s="257">
        <f>IF(N194="základní",J194,0)</f>
        <v>0</v>
      </c>
      <c r="BF194" s="257">
        <f>IF(N194="snížená",J194,0)</f>
        <v>0</v>
      </c>
      <c r="BG194" s="257">
        <f>IF(N194="zákl. přenesená",J194,0)</f>
        <v>0</v>
      </c>
      <c r="BH194" s="257">
        <f>IF(N194="sníž. přenesená",J194,0)</f>
        <v>0</v>
      </c>
      <c r="BI194" s="257">
        <f>IF(N194="nulová",J194,0)</f>
        <v>0</v>
      </c>
      <c r="BJ194" s="18" t="s">
        <v>92</v>
      </c>
      <c r="BK194" s="257">
        <f>ROUND(I194*H194,2)</f>
        <v>0</v>
      </c>
      <c r="BL194" s="18" t="s">
        <v>266</v>
      </c>
      <c r="BM194" s="256" t="s">
        <v>1777</v>
      </c>
    </row>
    <row r="195" spans="1:65" s="2" customFormat="1" ht="21.75" customHeight="1">
      <c r="A195" s="39"/>
      <c r="B195" s="40"/>
      <c r="C195" s="245" t="s">
        <v>405</v>
      </c>
      <c r="D195" s="245" t="s">
        <v>170</v>
      </c>
      <c r="E195" s="246" t="s">
        <v>1778</v>
      </c>
      <c r="F195" s="247" t="s">
        <v>1779</v>
      </c>
      <c r="G195" s="248" t="s">
        <v>1569</v>
      </c>
      <c r="H195" s="249">
        <v>1</v>
      </c>
      <c r="I195" s="250"/>
      <c r="J195" s="251">
        <f>ROUND(I195*H195,2)</f>
        <v>0</v>
      </c>
      <c r="K195" s="247" t="s">
        <v>174</v>
      </c>
      <c r="L195" s="45"/>
      <c r="M195" s="252" t="s">
        <v>1</v>
      </c>
      <c r="N195" s="253" t="s">
        <v>42</v>
      </c>
      <c r="O195" s="92"/>
      <c r="P195" s="254">
        <f>O195*H195</f>
        <v>0</v>
      </c>
      <c r="Q195" s="254">
        <v>0.00328</v>
      </c>
      <c r="R195" s="254">
        <f>Q195*H195</f>
        <v>0.00328</v>
      </c>
      <c r="S195" s="254">
        <v>0</v>
      </c>
      <c r="T195" s="25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56" t="s">
        <v>266</v>
      </c>
      <c r="AT195" s="256" t="s">
        <v>170</v>
      </c>
      <c r="AU195" s="256" t="s">
        <v>92</v>
      </c>
      <c r="AY195" s="18" t="s">
        <v>168</v>
      </c>
      <c r="BE195" s="257">
        <f>IF(N195="základní",J195,0)</f>
        <v>0</v>
      </c>
      <c r="BF195" s="257">
        <f>IF(N195="snížená",J195,0)</f>
        <v>0</v>
      </c>
      <c r="BG195" s="257">
        <f>IF(N195="zákl. přenesená",J195,0)</f>
        <v>0</v>
      </c>
      <c r="BH195" s="257">
        <f>IF(N195="sníž. přenesená",J195,0)</f>
        <v>0</v>
      </c>
      <c r="BI195" s="257">
        <f>IF(N195="nulová",J195,0)</f>
        <v>0</v>
      </c>
      <c r="BJ195" s="18" t="s">
        <v>92</v>
      </c>
      <c r="BK195" s="257">
        <f>ROUND(I195*H195,2)</f>
        <v>0</v>
      </c>
      <c r="BL195" s="18" t="s">
        <v>266</v>
      </c>
      <c r="BM195" s="256" t="s">
        <v>1780</v>
      </c>
    </row>
    <row r="196" spans="1:65" s="2" customFormat="1" ht="21.75" customHeight="1">
      <c r="A196" s="39"/>
      <c r="B196" s="40"/>
      <c r="C196" s="245" t="s">
        <v>419</v>
      </c>
      <c r="D196" s="245" t="s">
        <v>170</v>
      </c>
      <c r="E196" s="246" t="s">
        <v>1781</v>
      </c>
      <c r="F196" s="247" t="s">
        <v>1782</v>
      </c>
      <c r="G196" s="248" t="s">
        <v>585</v>
      </c>
      <c r="H196" s="312"/>
      <c r="I196" s="250"/>
      <c r="J196" s="251">
        <f>ROUND(I196*H196,2)</f>
        <v>0</v>
      </c>
      <c r="K196" s="247" t="s">
        <v>174</v>
      </c>
      <c r="L196" s="45"/>
      <c r="M196" s="252" t="s">
        <v>1</v>
      </c>
      <c r="N196" s="253" t="s">
        <v>42</v>
      </c>
      <c r="O196" s="92"/>
      <c r="P196" s="254">
        <f>O196*H196</f>
        <v>0</v>
      </c>
      <c r="Q196" s="254">
        <v>0</v>
      </c>
      <c r="R196" s="254">
        <f>Q196*H196</f>
        <v>0</v>
      </c>
      <c r="S196" s="254">
        <v>0</v>
      </c>
      <c r="T196" s="255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56" t="s">
        <v>266</v>
      </c>
      <c r="AT196" s="256" t="s">
        <v>170</v>
      </c>
      <c r="AU196" s="256" t="s">
        <v>92</v>
      </c>
      <c r="AY196" s="18" t="s">
        <v>168</v>
      </c>
      <c r="BE196" s="257">
        <f>IF(N196="základní",J196,0)</f>
        <v>0</v>
      </c>
      <c r="BF196" s="257">
        <f>IF(N196="snížená",J196,0)</f>
        <v>0</v>
      </c>
      <c r="BG196" s="257">
        <f>IF(N196="zákl. přenesená",J196,0)</f>
        <v>0</v>
      </c>
      <c r="BH196" s="257">
        <f>IF(N196="sníž. přenesená",J196,0)</f>
        <v>0</v>
      </c>
      <c r="BI196" s="257">
        <f>IF(N196="nulová",J196,0)</f>
        <v>0</v>
      </c>
      <c r="BJ196" s="18" t="s">
        <v>92</v>
      </c>
      <c r="BK196" s="257">
        <f>ROUND(I196*H196,2)</f>
        <v>0</v>
      </c>
      <c r="BL196" s="18" t="s">
        <v>266</v>
      </c>
      <c r="BM196" s="256" t="s">
        <v>1783</v>
      </c>
    </row>
    <row r="197" spans="1:63" s="12" customFormat="1" ht="22.8" customHeight="1">
      <c r="A197" s="12"/>
      <c r="B197" s="229"/>
      <c r="C197" s="230"/>
      <c r="D197" s="231" t="s">
        <v>75</v>
      </c>
      <c r="E197" s="243" t="s">
        <v>1784</v>
      </c>
      <c r="F197" s="243" t="s">
        <v>1785</v>
      </c>
      <c r="G197" s="230"/>
      <c r="H197" s="230"/>
      <c r="I197" s="233"/>
      <c r="J197" s="244">
        <f>BK197</f>
        <v>0</v>
      </c>
      <c r="K197" s="230"/>
      <c r="L197" s="235"/>
      <c r="M197" s="236"/>
      <c r="N197" s="237"/>
      <c r="O197" s="237"/>
      <c r="P197" s="238">
        <f>SUM(P198:P210)</f>
        <v>0</v>
      </c>
      <c r="Q197" s="237"/>
      <c r="R197" s="238">
        <f>SUM(R198:R210)</f>
        <v>0.4691</v>
      </c>
      <c r="S197" s="237"/>
      <c r="T197" s="239">
        <f>SUM(T198:T210)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40" t="s">
        <v>92</v>
      </c>
      <c r="AT197" s="241" t="s">
        <v>75</v>
      </c>
      <c r="AU197" s="241" t="s">
        <v>84</v>
      </c>
      <c r="AY197" s="240" t="s">
        <v>168</v>
      </c>
      <c r="BK197" s="242">
        <f>SUM(BK198:BK210)</f>
        <v>0</v>
      </c>
    </row>
    <row r="198" spans="1:65" s="2" customFormat="1" ht="21.75" customHeight="1">
      <c r="A198" s="39"/>
      <c r="B198" s="40"/>
      <c r="C198" s="245" t="s">
        <v>432</v>
      </c>
      <c r="D198" s="245" t="s">
        <v>170</v>
      </c>
      <c r="E198" s="246" t="s">
        <v>1786</v>
      </c>
      <c r="F198" s="247" t="s">
        <v>1787</v>
      </c>
      <c r="G198" s="248" t="s">
        <v>234</v>
      </c>
      <c r="H198" s="249">
        <v>248</v>
      </c>
      <c r="I198" s="250"/>
      <c r="J198" s="251">
        <f>ROUND(I198*H198,2)</f>
        <v>0</v>
      </c>
      <c r="K198" s="247" t="s">
        <v>174</v>
      </c>
      <c r="L198" s="45"/>
      <c r="M198" s="252" t="s">
        <v>1</v>
      </c>
      <c r="N198" s="253" t="s">
        <v>42</v>
      </c>
      <c r="O198" s="92"/>
      <c r="P198" s="254">
        <f>O198*H198</f>
        <v>0</v>
      </c>
      <c r="Q198" s="254">
        <v>0.00045</v>
      </c>
      <c r="R198" s="254">
        <f>Q198*H198</f>
        <v>0.11159999999999999</v>
      </c>
      <c r="S198" s="254">
        <v>0</v>
      </c>
      <c r="T198" s="25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56" t="s">
        <v>266</v>
      </c>
      <c r="AT198" s="256" t="s">
        <v>170</v>
      </c>
      <c r="AU198" s="256" t="s">
        <v>92</v>
      </c>
      <c r="AY198" s="18" t="s">
        <v>168</v>
      </c>
      <c r="BE198" s="257">
        <f>IF(N198="základní",J198,0)</f>
        <v>0</v>
      </c>
      <c r="BF198" s="257">
        <f>IF(N198="snížená",J198,0)</f>
        <v>0</v>
      </c>
      <c r="BG198" s="257">
        <f>IF(N198="zákl. přenesená",J198,0)</f>
        <v>0</v>
      </c>
      <c r="BH198" s="257">
        <f>IF(N198="sníž. přenesená",J198,0)</f>
        <v>0</v>
      </c>
      <c r="BI198" s="257">
        <f>IF(N198="nulová",J198,0)</f>
        <v>0</v>
      </c>
      <c r="BJ198" s="18" t="s">
        <v>92</v>
      </c>
      <c r="BK198" s="257">
        <f>ROUND(I198*H198,2)</f>
        <v>0</v>
      </c>
      <c r="BL198" s="18" t="s">
        <v>266</v>
      </c>
      <c r="BM198" s="256" t="s">
        <v>1788</v>
      </c>
    </row>
    <row r="199" spans="1:65" s="2" customFormat="1" ht="21.75" customHeight="1">
      <c r="A199" s="39"/>
      <c r="B199" s="40"/>
      <c r="C199" s="245" t="s">
        <v>436</v>
      </c>
      <c r="D199" s="245" t="s">
        <v>170</v>
      </c>
      <c r="E199" s="246" t="s">
        <v>1789</v>
      </c>
      <c r="F199" s="247" t="s">
        <v>1790</v>
      </c>
      <c r="G199" s="248" t="s">
        <v>234</v>
      </c>
      <c r="H199" s="249">
        <v>112</v>
      </c>
      <c r="I199" s="250"/>
      <c r="J199" s="251">
        <f>ROUND(I199*H199,2)</f>
        <v>0</v>
      </c>
      <c r="K199" s="247" t="s">
        <v>174</v>
      </c>
      <c r="L199" s="45"/>
      <c r="M199" s="252" t="s">
        <v>1</v>
      </c>
      <c r="N199" s="253" t="s">
        <v>42</v>
      </c>
      <c r="O199" s="92"/>
      <c r="P199" s="254">
        <f>O199*H199</f>
        <v>0</v>
      </c>
      <c r="Q199" s="254">
        <v>0.00056</v>
      </c>
      <c r="R199" s="254">
        <f>Q199*H199</f>
        <v>0.06272</v>
      </c>
      <c r="S199" s="254">
        <v>0</v>
      </c>
      <c r="T199" s="255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56" t="s">
        <v>266</v>
      </c>
      <c r="AT199" s="256" t="s">
        <v>170</v>
      </c>
      <c r="AU199" s="256" t="s">
        <v>92</v>
      </c>
      <c r="AY199" s="18" t="s">
        <v>168</v>
      </c>
      <c r="BE199" s="257">
        <f>IF(N199="základní",J199,0)</f>
        <v>0</v>
      </c>
      <c r="BF199" s="257">
        <f>IF(N199="snížená",J199,0)</f>
        <v>0</v>
      </c>
      <c r="BG199" s="257">
        <f>IF(N199="zákl. přenesená",J199,0)</f>
        <v>0</v>
      </c>
      <c r="BH199" s="257">
        <f>IF(N199="sníž. přenesená",J199,0)</f>
        <v>0</v>
      </c>
      <c r="BI199" s="257">
        <f>IF(N199="nulová",J199,0)</f>
        <v>0</v>
      </c>
      <c r="BJ199" s="18" t="s">
        <v>92</v>
      </c>
      <c r="BK199" s="257">
        <f>ROUND(I199*H199,2)</f>
        <v>0</v>
      </c>
      <c r="BL199" s="18" t="s">
        <v>266</v>
      </c>
      <c r="BM199" s="256" t="s">
        <v>1791</v>
      </c>
    </row>
    <row r="200" spans="1:65" s="2" customFormat="1" ht="21.75" customHeight="1">
      <c r="A200" s="39"/>
      <c r="B200" s="40"/>
      <c r="C200" s="245" t="s">
        <v>443</v>
      </c>
      <c r="D200" s="245" t="s">
        <v>170</v>
      </c>
      <c r="E200" s="246" t="s">
        <v>1792</v>
      </c>
      <c r="F200" s="247" t="s">
        <v>1793</v>
      </c>
      <c r="G200" s="248" t="s">
        <v>234</v>
      </c>
      <c r="H200" s="249">
        <v>108</v>
      </c>
      <c r="I200" s="250"/>
      <c r="J200" s="251">
        <f>ROUND(I200*H200,2)</f>
        <v>0</v>
      </c>
      <c r="K200" s="247" t="s">
        <v>174</v>
      </c>
      <c r="L200" s="45"/>
      <c r="M200" s="252" t="s">
        <v>1</v>
      </c>
      <c r="N200" s="253" t="s">
        <v>42</v>
      </c>
      <c r="O200" s="92"/>
      <c r="P200" s="254">
        <f>O200*H200</f>
        <v>0</v>
      </c>
      <c r="Q200" s="254">
        <v>0.00069</v>
      </c>
      <c r="R200" s="254">
        <f>Q200*H200</f>
        <v>0.07452</v>
      </c>
      <c r="S200" s="254">
        <v>0</v>
      </c>
      <c r="T200" s="255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6" t="s">
        <v>266</v>
      </c>
      <c r="AT200" s="256" t="s">
        <v>170</v>
      </c>
      <c r="AU200" s="256" t="s">
        <v>92</v>
      </c>
      <c r="AY200" s="18" t="s">
        <v>168</v>
      </c>
      <c r="BE200" s="257">
        <f>IF(N200="základní",J200,0)</f>
        <v>0</v>
      </c>
      <c r="BF200" s="257">
        <f>IF(N200="snížená",J200,0)</f>
        <v>0</v>
      </c>
      <c r="BG200" s="257">
        <f>IF(N200="zákl. přenesená",J200,0)</f>
        <v>0</v>
      </c>
      <c r="BH200" s="257">
        <f>IF(N200="sníž. přenesená",J200,0)</f>
        <v>0</v>
      </c>
      <c r="BI200" s="257">
        <f>IF(N200="nulová",J200,0)</f>
        <v>0</v>
      </c>
      <c r="BJ200" s="18" t="s">
        <v>92</v>
      </c>
      <c r="BK200" s="257">
        <f>ROUND(I200*H200,2)</f>
        <v>0</v>
      </c>
      <c r="BL200" s="18" t="s">
        <v>266</v>
      </c>
      <c r="BM200" s="256" t="s">
        <v>1794</v>
      </c>
    </row>
    <row r="201" spans="1:65" s="2" customFormat="1" ht="21.75" customHeight="1">
      <c r="A201" s="39"/>
      <c r="B201" s="40"/>
      <c r="C201" s="245" t="s">
        <v>448</v>
      </c>
      <c r="D201" s="245" t="s">
        <v>170</v>
      </c>
      <c r="E201" s="246" t="s">
        <v>1795</v>
      </c>
      <c r="F201" s="247" t="s">
        <v>1796</v>
      </c>
      <c r="G201" s="248" t="s">
        <v>234</v>
      </c>
      <c r="H201" s="249">
        <v>124</v>
      </c>
      <c r="I201" s="250"/>
      <c r="J201" s="251">
        <f>ROUND(I201*H201,2)</f>
        <v>0</v>
      </c>
      <c r="K201" s="247" t="s">
        <v>174</v>
      </c>
      <c r="L201" s="45"/>
      <c r="M201" s="252" t="s">
        <v>1</v>
      </c>
      <c r="N201" s="253" t="s">
        <v>42</v>
      </c>
      <c r="O201" s="92"/>
      <c r="P201" s="254">
        <f>O201*H201</f>
        <v>0</v>
      </c>
      <c r="Q201" s="254">
        <v>0.00126</v>
      </c>
      <c r="R201" s="254">
        <f>Q201*H201</f>
        <v>0.15624000000000002</v>
      </c>
      <c r="S201" s="254">
        <v>0</v>
      </c>
      <c r="T201" s="255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56" t="s">
        <v>266</v>
      </c>
      <c r="AT201" s="256" t="s">
        <v>170</v>
      </c>
      <c r="AU201" s="256" t="s">
        <v>92</v>
      </c>
      <c r="AY201" s="18" t="s">
        <v>168</v>
      </c>
      <c r="BE201" s="257">
        <f>IF(N201="základní",J201,0)</f>
        <v>0</v>
      </c>
      <c r="BF201" s="257">
        <f>IF(N201="snížená",J201,0)</f>
        <v>0</v>
      </c>
      <c r="BG201" s="257">
        <f>IF(N201="zákl. přenesená",J201,0)</f>
        <v>0</v>
      </c>
      <c r="BH201" s="257">
        <f>IF(N201="sníž. přenesená",J201,0)</f>
        <v>0</v>
      </c>
      <c r="BI201" s="257">
        <f>IF(N201="nulová",J201,0)</f>
        <v>0</v>
      </c>
      <c r="BJ201" s="18" t="s">
        <v>92</v>
      </c>
      <c r="BK201" s="257">
        <f>ROUND(I201*H201,2)</f>
        <v>0</v>
      </c>
      <c r="BL201" s="18" t="s">
        <v>266</v>
      </c>
      <c r="BM201" s="256" t="s">
        <v>1797</v>
      </c>
    </row>
    <row r="202" spans="1:65" s="2" customFormat="1" ht="21.75" customHeight="1">
      <c r="A202" s="39"/>
      <c r="B202" s="40"/>
      <c r="C202" s="245" t="s">
        <v>453</v>
      </c>
      <c r="D202" s="245" t="s">
        <v>170</v>
      </c>
      <c r="E202" s="246" t="s">
        <v>1798</v>
      </c>
      <c r="F202" s="247" t="s">
        <v>1799</v>
      </c>
      <c r="G202" s="248" t="s">
        <v>234</v>
      </c>
      <c r="H202" s="249">
        <v>10</v>
      </c>
      <c r="I202" s="250"/>
      <c r="J202" s="251">
        <f>ROUND(I202*H202,2)</f>
        <v>0</v>
      </c>
      <c r="K202" s="247" t="s">
        <v>174</v>
      </c>
      <c r="L202" s="45"/>
      <c r="M202" s="252" t="s">
        <v>1</v>
      </c>
      <c r="N202" s="253" t="s">
        <v>42</v>
      </c>
      <c r="O202" s="92"/>
      <c r="P202" s="254">
        <f>O202*H202</f>
        <v>0</v>
      </c>
      <c r="Q202" s="254">
        <v>0.00159</v>
      </c>
      <c r="R202" s="254">
        <f>Q202*H202</f>
        <v>0.0159</v>
      </c>
      <c r="S202" s="254">
        <v>0</v>
      </c>
      <c r="T202" s="255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56" t="s">
        <v>266</v>
      </c>
      <c r="AT202" s="256" t="s">
        <v>170</v>
      </c>
      <c r="AU202" s="256" t="s">
        <v>92</v>
      </c>
      <c r="AY202" s="18" t="s">
        <v>168</v>
      </c>
      <c r="BE202" s="257">
        <f>IF(N202="základní",J202,0)</f>
        <v>0</v>
      </c>
      <c r="BF202" s="257">
        <f>IF(N202="snížená",J202,0)</f>
        <v>0</v>
      </c>
      <c r="BG202" s="257">
        <f>IF(N202="zákl. přenesená",J202,0)</f>
        <v>0</v>
      </c>
      <c r="BH202" s="257">
        <f>IF(N202="sníž. přenesená",J202,0)</f>
        <v>0</v>
      </c>
      <c r="BI202" s="257">
        <f>IF(N202="nulová",J202,0)</f>
        <v>0</v>
      </c>
      <c r="BJ202" s="18" t="s">
        <v>92</v>
      </c>
      <c r="BK202" s="257">
        <f>ROUND(I202*H202,2)</f>
        <v>0</v>
      </c>
      <c r="BL202" s="18" t="s">
        <v>266</v>
      </c>
      <c r="BM202" s="256" t="s">
        <v>1800</v>
      </c>
    </row>
    <row r="203" spans="1:65" s="2" customFormat="1" ht="21.75" customHeight="1">
      <c r="A203" s="39"/>
      <c r="B203" s="40"/>
      <c r="C203" s="245" t="s">
        <v>460</v>
      </c>
      <c r="D203" s="245" t="s">
        <v>170</v>
      </c>
      <c r="E203" s="246" t="s">
        <v>1801</v>
      </c>
      <c r="F203" s="247" t="s">
        <v>1802</v>
      </c>
      <c r="G203" s="248" t="s">
        <v>234</v>
      </c>
      <c r="H203" s="249">
        <v>14</v>
      </c>
      <c r="I203" s="250"/>
      <c r="J203" s="251">
        <f>ROUND(I203*H203,2)</f>
        <v>0</v>
      </c>
      <c r="K203" s="247" t="s">
        <v>174</v>
      </c>
      <c r="L203" s="45"/>
      <c r="M203" s="252" t="s">
        <v>1</v>
      </c>
      <c r="N203" s="253" t="s">
        <v>42</v>
      </c>
      <c r="O203" s="92"/>
      <c r="P203" s="254">
        <f>O203*H203</f>
        <v>0</v>
      </c>
      <c r="Q203" s="254">
        <v>0.00194</v>
      </c>
      <c r="R203" s="254">
        <f>Q203*H203</f>
        <v>0.02716</v>
      </c>
      <c r="S203" s="254">
        <v>0</v>
      </c>
      <c r="T203" s="255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56" t="s">
        <v>266</v>
      </c>
      <c r="AT203" s="256" t="s">
        <v>170</v>
      </c>
      <c r="AU203" s="256" t="s">
        <v>92</v>
      </c>
      <c r="AY203" s="18" t="s">
        <v>168</v>
      </c>
      <c r="BE203" s="257">
        <f>IF(N203="základní",J203,0)</f>
        <v>0</v>
      </c>
      <c r="BF203" s="257">
        <f>IF(N203="snížená",J203,0)</f>
        <v>0</v>
      </c>
      <c r="BG203" s="257">
        <f>IF(N203="zákl. přenesená",J203,0)</f>
        <v>0</v>
      </c>
      <c r="BH203" s="257">
        <f>IF(N203="sníž. přenesená",J203,0)</f>
        <v>0</v>
      </c>
      <c r="BI203" s="257">
        <f>IF(N203="nulová",J203,0)</f>
        <v>0</v>
      </c>
      <c r="BJ203" s="18" t="s">
        <v>92</v>
      </c>
      <c r="BK203" s="257">
        <f>ROUND(I203*H203,2)</f>
        <v>0</v>
      </c>
      <c r="BL203" s="18" t="s">
        <v>266</v>
      </c>
      <c r="BM203" s="256" t="s">
        <v>1803</v>
      </c>
    </row>
    <row r="204" spans="1:65" s="2" customFormat="1" ht="16.5" customHeight="1">
      <c r="A204" s="39"/>
      <c r="B204" s="40"/>
      <c r="C204" s="245" t="s">
        <v>467</v>
      </c>
      <c r="D204" s="245" t="s">
        <v>170</v>
      </c>
      <c r="E204" s="246" t="s">
        <v>1804</v>
      </c>
      <c r="F204" s="247" t="s">
        <v>1805</v>
      </c>
      <c r="G204" s="248" t="s">
        <v>234</v>
      </c>
      <c r="H204" s="249">
        <v>600</v>
      </c>
      <c r="I204" s="250"/>
      <c r="J204" s="251">
        <f>ROUND(I204*H204,2)</f>
        <v>0</v>
      </c>
      <c r="K204" s="247" t="s">
        <v>174</v>
      </c>
      <c r="L204" s="45"/>
      <c r="M204" s="252" t="s">
        <v>1</v>
      </c>
      <c r="N204" s="253" t="s">
        <v>42</v>
      </c>
      <c r="O204" s="92"/>
      <c r="P204" s="254">
        <f>O204*H204</f>
        <v>0</v>
      </c>
      <c r="Q204" s="254">
        <v>0</v>
      </c>
      <c r="R204" s="254">
        <f>Q204*H204</f>
        <v>0</v>
      </c>
      <c r="S204" s="254">
        <v>0</v>
      </c>
      <c r="T204" s="255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56" t="s">
        <v>266</v>
      </c>
      <c r="AT204" s="256" t="s">
        <v>170</v>
      </c>
      <c r="AU204" s="256" t="s">
        <v>92</v>
      </c>
      <c r="AY204" s="18" t="s">
        <v>168</v>
      </c>
      <c r="BE204" s="257">
        <f>IF(N204="základní",J204,0)</f>
        <v>0</v>
      </c>
      <c r="BF204" s="257">
        <f>IF(N204="snížená",J204,0)</f>
        <v>0</v>
      </c>
      <c r="BG204" s="257">
        <f>IF(N204="zákl. přenesená",J204,0)</f>
        <v>0</v>
      </c>
      <c r="BH204" s="257">
        <f>IF(N204="sníž. přenesená",J204,0)</f>
        <v>0</v>
      </c>
      <c r="BI204" s="257">
        <f>IF(N204="nulová",J204,0)</f>
        <v>0</v>
      </c>
      <c r="BJ204" s="18" t="s">
        <v>92</v>
      </c>
      <c r="BK204" s="257">
        <f>ROUND(I204*H204,2)</f>
        <v>0</v>
      </c>
      <c r="BL204" s="18" t="s">
        <v>266</v>
      </c>
      <c r="BM204" s="256" t="s">
        <v>1806</v>
      </c>
    </row>
    <row r="205" spans="1:51" s="14" customFormat="1" ht="12">
      <c r="A205" s="14"/>
      <c r="B205" s="269"/>
      <c r="C205" s="270"/>
      <c r="D205" s="260" t="s">
        <v>177</v>
      </c>
      <c r="E205" s="271" t="s">
        <v>1</v>
      </c>
      <c r="F205" s="272" t="s">
        <v>1807</v>
      </c>
      <c r="G205" s="270"/>
      <c r="H205" s="273">
        <v>600</v>
      </c>
      <c r="I205" s="274"/>
      <c r="J205" s="270"/>
      <c r="K205" s="270"/>
      <c r="L205" s="275"/>
      <c r="M205" s="276"/>
      <c r="N205" s="277"/>
      <c r="O205" s="277"/>
      <c r="P205" s="277"/>
      <c r="Q205" s="277"/>
      <c r="R205" s="277"/>
      <c r="S205" s="277"/>
      <c r="T205" s="278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9" t="s">
        <v>177</v>
      </c>
      <c r="AU205" s="279" t="s">
        <v>92</v>
      </c>
      <c r="AV205" s="14" t="s">
        <v>92</v>
      </c>
      <c r="AW205" s="14" t="s">
        <v>32</v>
      </c>
      <c r="AX205" s="14" t="s">
        <v>84</v>
      </c>
      <c r="AY205" s="279" t="s">
        <v>168</v>
      </c>
    </row>
    <row r="206" spans="1:65" s="2" customFormat="1" ht="16.5" customHeight="1">
      <c r="A206" s="39"/>
      <c r="B206" s="40"/>
      <c r="C206" s="245" t="s">
        <v>472</v>
      </c>
      <c r="D206" s="245" t="s">
        <v>170</v>
      </c>
      <c r="E206" s="246" t="s">
        <v>1808</v>
      </c>
      <c r="F206" s="247" t="s">
        <v>1809</v>
      </c>
      <c r="G206" s="248" t="s">
        <v>234</v>
      </c>
      <c r="H206" s="249">
        <v>14</v>
      </c>
      <c r="I206" s="250"/>
      <c r="J206" s="251">
        <f>ROUND(I206*H206,2)</f>
        <v>0</v>
      </c>
      <c r="K206" s="247" t="s">
        <v>174</v>
      </c>
      <c r="L206" s="45"/>
      <c r="M206" s="252" t="s">
        <v>1</v>
      </c>
      <c r="N206" s="253" t="s">
        <v>42</v>
      </c>
      <c r="O206" s="92"/>
      <c r="P206" s="254">
        <f>O206*H206</f>
        <v>0</v>
      </c>
      <c r="Q206" s="254">
        <v>0</v>
      </c>
      <c r="R206" s="254">
        <f>Q206*H206</f>
        <v>0</v>
      </c>
      <c r="S206" s="254">
        <v>0</v>
      </c>
      <c r="T206" s="255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56" t="s">
        <v>266</v>
      </c>
      <c r="AT206" s="256" t="s">
        <v>170</v>
      </c>
      <c r="AU206" s="256" t="s">
        <v>92</v>
      </c>
      <c r="AY206" s="18" t="s">
        <v>168</v>
      </c>
      <c r="BE206" s="257">
        <f>IF(N206="základní",J206,0)</f>
        <v>0</v>
      </c>
      <c r="BF206" s="257">
        <f>IF(N206="snížená",J206,0)</f>
        <v>0</v>
      </c>
      <c r="BG206" s="257">
        <f>IF(N206="zákl. přenesená",J206,0)</f>
        <v>0</v>
      </c>
      <c r="BH206" s="257">
        <f>IF(N206="sníž. přenesená",J206,0)</f>
        <v>0</v>
      </c>
      <c r="BI206" s="257">
        <f>IF(N206="nulová",J206,0)</f>
        <v>0</v>
      </c>
      <c r="BJ206" s="18" t="s">
        <v>92</v>
      </c>
      <c r="BK206" s="257">
        <f>ROUND(I206*H206,2)</f>
        <v>0</v>
      </c>
      <c r="BL206" s="18" t="s">
        <v>266</v>
      </c>
      <c r="BM206" s="256" t="s">
        <v>1810</v>
      </c>
    </row>
    <row r="207" spans="1:65" s="2" customFormat="1" ht="21.75" customHeight="1">
      <c r="A207" s="39"/>
      <c r="B207" s="40"/>
      <c r="C207" s="245" t="s">
        <v>476</v>
      </c>
      <c r="D207" s="245" t="s">
        <v>170</v>
      </c>
      <c r="E207" s="246" t="s">
        <v>1811</v>
      </c>
      <c r="F207" s="247" t="s">
        <v>1812</v>
      </c>
      <c r="G207" s="248" t="s">
        <v>234</v>
      </c>
      <c r="H207" s="249">
        <v>415</v>
      </c>
      <c r="I207" s="250"/>
      <c r="J207" s="251">
        <f>ROUND(I207*H207,2)</f>
        <v>0</v>
      </c>
      <c r="K207" s="247" t="s">
        <v>174</v>
      </c>
      <c r="L207" s="45"/>
      <c r="M207" s="252" t="s">
        <v>1</v>
      </c>
      <c r="N207" s="253" t="s">
        <v>42</v>
      </c>
      <c r="O207" s="92"/>
      <c r="P207" s="254">
        <f>O207*H207</f>
        <v>0</v>
      </c>
      <c r="Q207" s="254">
        <v>4E-05</v>
      </c>
      <c r="R207" s="254">
        <f>Q207*H207</f>
        <v>0.0166</v>
      </c>
      <c r="S207" s="254">
        <v>0</v>
      </c>
      <c r="T207" s="255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56" t="s">
        <v>266</v>
      </c>
      <c r="AT207" s="256" t="s">
        <v>170</v>
      </c>
      <c r="AU207" s="256" t="s">
        <v>92</v>
      </c>
      <c r="AY207" s="18" t="s">
        <v>168</v>
      </c>
      <c r="BE207" s="257">
        <f>IF(N207="základní",J207,0)</f>
        <v>0</v>
      </c>
      <c r="BF207" s="257">
        <f>IF(N207="snížená",J207,0)</f>
        <v>0</v>
      </c>
      <c r="BG207" s="257">
        <f>IF(N207="zákl. přenesená",J207,0)</f>
        <v>0</v>
      </c>
      <c r="BH207" s="257">
        <f>IF(N207="sníž. přenesená",J207,0)</f>
        <v>0</v>
      </c>
      <c r="BI207" s="257">
        <f>IF(N207="nulová",J207,0)</f>
        <v>0</v>
      </c>
      <c r="BJ207" s="18" t="s">
        <v>92</v>
      </c>
      <c r="BK207" s="257">
        <f>ROUND(I207*H207,2)</f>
        <v>0</v>
      </c>
      <c r="BL207" s="18" t="s">
        <v>266</v>
      </c>
      <c r="BM207" s="256" t="s">
        <v>1813</v>
      </c>
    </row>
    <row r="208" spans="1:51" s="14" customFormat="1" ht="12">
      <c r="A208" s="14"/>
      <c r="B208" s="269"/>
      <c r="C208" s="270"/>
      <c r="D208" s="260" t="s">
        <v>177</v>
      </c>
      <c r="E208" s="271" t="s">
        <v>1</v>
      </c>
      <c r="F208" s="272" t="s">
        <v>1814</v>
      </c>
      <c r="G208" s="270"/>
      <c r="H208" s="273">
        <v>415</v>
      </c>
      <c r="I208" s="274"/>
      <c r="J208" s="270"/>
      <c r="K208" s="270"/>
      <c r="L208" s="275"/>
      <c r="M208" s="276"/>
      <c r="N208" s="277"/>
      <c r="O208" s="277"/>
      <c r="P208" s="277"/>
      <c r="Q208" s="277"/>
      <c r="R208" s="277"/>
      <c r="S208" s="277"/>
      <c r="T208" s="278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79" t="s">
        <v>177</v>
      </c>
      <c r="AU208" s="279" t="s">
        <v>92</v>
      </c>
      <c r="AV208" s="14" t="s">
        <v>92</v>
      </c>
      <c r="AW208" s="14" t="s">
        <v>32</v>
      </c>
      <c r="AX208" s="14" t="s">
        <v>84</v>
      </c>
      <c r="AY208" s="279" t="s">
        <v>168</v>
      </c>
    </row>
    <row r="209" spans="1:65" s="2" customFormat="1" ht="21.75" customHeight="1">
      <c r="A209" s="39"/>
      <c r="B209" s="40"/>
      <c r="C209" s="245" t="s">
        <v>480</v>
      </c>
      <c r="D209" s="245" t="s">
        <v>170</v>
      </c>
      <c r="E209" s="246" t="s">
        <v>1815</v>
      </c>
      <c r="F209" s="247" t="s">
        <v>1816</v>
      </c>
      <c r="G209" s="248" t="s">
        <v>234</v>
      </c>
      <c r="H209" s="249">
        <v>109</v>
      </c>
      <c r="I209" s="250"/>
      <c r="J209" s="251">
        <f>ROUND(I209*H209,2)</f>
        <v>0</v>
      </c>
      <c r="K209" s="247" t="s">
        <v>174</v>
      </c>
      <c r="L209" s="45"/>
      <c r="M209" s="252" t="s">
        <v>1</v>
      </c>
      <c r="N209" s="253" t="s">
        <v>42</v>
      </c>
      <c r="O209" s="92"/>
      <c r="P209" s="254">
        <f>O209*H209</f>
        <v>0</v>
      </c>
      <c r="Q209" s="254">
        <v>4E-05</v>
      </c>
      <c r="R209" s="254">
        <f>Q209*H209</f>
        <v>0.00436</v>
      </c>
      <c r="S209" s="254">
        <v>0</v>
      </c>
      <c r="T209" s="255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56" t="s">
        <v>266</v>
      </c>
      <c r="AT209" s="256" t="s">
        <v>170</v>
      </c>
      <c r="AU209" s="256" t="s">
        <v>92</v>
      </c>
      <c r="AY209" s="18" t="s">
        <v>168</v>
      </c>
      <c r="BE209" s="257">
        <f>IF(N209="základní",J209,0)</f>
        <v>0</v>
      </c>
      <c r="BF209" s="257">
        <f>IF(N209="snížená",J209,0)</f>
        <v>0</v>
      </c>
      <c r="BG209" s="257">
        <f>IF(N209="zákl. přenesená",J209,0)</f>
        <v>0</v>
      </c>
      <c r="BH209" s="257">
        <f>IF(N209="sníž. přenesená",J209,0)</f>
        <v>0</v>
      </c>
      <c r="BI209" s="257">
        <f>IF(N209="nulová",J209,0)</f>
        <v>0</v>
      </c>
      <c r="BJ209" s="18" t="s">
        <v>92</v>
      </c>
      <c r="BK209" s="257">
        <f>ROUND(I209*H209,2)</f>
        <v>0</v>
      </c>
      <c r="BL209" s="18" t="s">
        <v>266</v>
      </c>
      <c r="BM209" s="256" t="s">
        <v>1817</v>
      </c>
    </row>
    <row r="210" spans="1:65" s="2" customFormat="1" ht="21.75" customHeight="1">
      <c r="A210" s="39"/>
      <c r="B210" s="40"/>
      <c r="C210" s="245" t="s">
        <v>484</v>
      </c>
      <c r="D210" s="245" t="s">
        <v>170</v>
      </c>
      <c r="E210" s="246" t="s">
        <v>1818</v>
      </c>
      <c r="F210" s="247" t="s">
        <v>1819</v>
      </c>
      <c r="G210" s="248" t="s">
        <v>585</v>
      </c>
      <c r="H210" s="312"/>
      <c r="I210" s="250"/>
      <c r="J210" s="251">
        <f>ROUND(I210*H210,2)</f>
        <v>0</v>
      </c>
      <c r="K210" s="247" t="s">
        <v>174</v>
      </c>
      <c r="L210" s="45"/>
      <c r="M210" s="252" t="s">
        <v>1</v>
      </c>
      <c r="N210" s="253" t="s">
        <v>42</v>
      </c>
      <c r="O210" s="92"/>
      <c r="P210" s="254">
        <f>O210*H210</f>
        <v>0</v>
      </c>
      <c r="Q210" s="254">
        <v>0</v>
      </c>
      <c r="R210" s="254">
        <f>Q210*H210</f>
        <v>0</v>
      </c>
      <c r="S210" s="254">
        <v>0</v>
      </c>
      <c r="T210" s="255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56" t="s">
        <v>266</v>
      </c>
      <c r="AT210" s="256" t="s">
        <v>170</v>
      </c>
      <c r="AU210" s="256" t="s">
        <v>92</v>
      </c>
      <c r="AY210" s="18" t="s">
        <v>168</v>
      </c>
      <c r="BE210" s="257">
        <f>IF(N210="základní",J210,0)</f>
        <v>0</v>
      </c>
      <c r="BF210" s="257">
        <f>IF(N210="snížená",J210,0)</f>
        <v>0</v>
      </c>
      <c r="BG210" s="257">
        <f>IF(N210="zákl. přenesená",J210,0)</f>
        <v>0</v>
      </c>
      <c r="BH210" s="257">
        <f>IF(N210="sníž. přenesená",J210,0)</f>
        <v>0</v>
      </c>
      <c r="BI210" s="257">
        <f>IF(N210="nulová",J210,0)</f>
        <v>0</v>
      </c>
      <c r="BJ210" s="18" t="s">
        <v>92</v>
      </c>
      <c r="BK210" s="257">
        <f>ROUND(I210*H210,2)</f>
        <v>0</v>
      </c>
      <c r="BL210" s="18" t="s">
        <v>266</v>
      </c>
      <c r="BM210" s="256" t="s">
        <v>1820</v>
      </c>
    </row>
    <row r="211" spans="1:63" s="12" customFormat="1" ht="22.8" customHeight="1">
      <c r="A211" s="12"/>
      <c r="B211" s="229"/>
      <c r="C211" s="230"/>
      <c r="D211" s="231" t="s">
        <v>75</v>
      </c>
      <c r="E211" s="243" t="s">
        <v>1821</v>
      </c>
      <c r="F211" s="243" t="s">
        <v>1822</v>
      </c>
      <c r="G211" s="230"/>
      <c r="H211" s="230"/>
      <c r="I211" s="233"/>
      <c r="J211" s="244">
        <f>BK211</f>
        <v>0</v>
      </c>
      <c r="K211" s="230"/>
      <c r="L211" s="235"/>
      <c r="M211" s="236"/>
      <c r="N211" s="237"/>
      <c r="O211" s="237"/>
      <c r="P211" s="238">
        <f>SUM(P212:P232)</f>
        <v>0</v>
      </c>
      <c r="Q211" s="237"/>
      <c r="R211" s="238">
        <f>SUM(R212:R232)</f>
        <v>0.05332</v>
      </c>
      <c r="S211" s="237"/>
      <c r="T211" s="239">
        <f>SUM(T212:T232)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40" t="s">
        <v>92</v>
      </c>
      <c r="AT211" s="241" t="s">
        <v>75</v>
      </c>
      <c r="AU211" s="241" t="s">
        <v>84</v>
      </c>
      <c r="AY211" s="240" t="s">
        <v>168</v>
      </c>
      <c r="BK211" s="242">
        <f>SUM(BK212:BK232)</f>
        <v>0</v>
      </c>
    </row>
    <row r="212" spans="1:65" s="2" customFormat="1" ht="21.75" customHeight="1">
      <c r="A212" s="39"/>
      <c r="B212" s="40"/>
      <c r="C212" s="245" t="s">
        <v>488</v>
      </c>
      <c r="D212" s="245" t="s">
        <v>170</v>
      </c>
      <c r="E212" s="246" t="s">
        <v>1823</v>
      </c>
      <c r="F212" s="247" t="s">
        <v>1824</v>
      </c>
      <c r="G212" s="248" t="s">
        <v>713</v>
      </c>
      <c r="H212" s="249">
        <v>12</v>
      </c>
      <c r="I212" s="250"/>
      <c r="J212" s="251">
        <f>ROUND(I212*H212,2)</f>
        <v>0</v>
      </c>
      <c r="K212" s="247" t="s">
        <v>174</v>
      </c>
      <c r="L212" s="45"/>
      <c r="M212" s="252" t="s">
        <v>1</v>
      </c>
      <c r="N212" s="253" t="s">
        <v>42</v>
      </c>
      <c r="O212" s="92"/>
      <c r="P212" s="254">
        <f>O212*H212</f>
        <v>0</v>
      </c>
      <c r="Q212" s="254">
        <v>0.00027</v>
      </c>
      <c r="R212" s="254">
        <f>Q212*H212</f>
        <v>0.00324</v>
      </c>
      <c r="S212" s="254">
        <v>0</v>
      </c>
      <c r="T212" s="255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56" t="s">
        <v>266</v>
      </c>
      <c r="AT212" s="256" t="s">
        <v>170</v>
      </c>
      <c r="AU212" s="256" t="s">
        <v>92</v>
      </c>
      <c r="AY212" s="18" t="s">
        <v>168</v>
      </c>
      <c r="BE212" s="257">
        <f>IF(N212="základní",J212,0)</f>
        <v>0</v>
      </c>
      <c r="BF212" s="257">
        <f>IF(N212="snížená",J212,0)</f>
        <v>0</v>
      </c>
      <c r="BG212" s="257">
        <f>IF(N212="zákl. přenesená",J212,0)</f>
        <v>0</v>
      </c>
      <c r="BH212" s="257">
        <f>IF(N212="sníž. přenesená",J212,0)</f>
        <v>0</v>
      </c>
      <c r="BI212" s="257">
        <f>IF(N212="nulová",J212,0)</f>
        <v>0</v>
      </c>
      <c r="BJ212" s="18" t="s">
        <v>92</v>
      </c>
      <c r="BK212" s="257">
        <f>ROUND(I212*H212,2)</f>
        <v>0</v>
      </c>
      <c r="BL212" s="18" t="s">
        <v>266</v>
      </c>
      <c r="BM212" s="256" t="s">
        <v>1825</v>
      </c>
    </row>
    <row r="213" spans="1:65" s="2" customFormat="1" ht="21.75" customHeight="1">
      <c r="A213" s="39"/>
      <c r="B213" s="40"/>
      <c r="C213" s="245" t="s">
        <v>493</v>
      </c>
      <c r="D213" s="245" t="s">
        <v>170</v>
      </c>
      <c r="E213" s="246" t="s">
        <v>1826</v>
      </c>
      <c r="F213" s="247" t="s">
        <v>1827</v>
      </c>
      <c r="G213" s="248" t="s">
        <v>713</v>
      </c>
      <c r="H213" s="249">
        <v>3</v>
      </c>
      <c r="I213" s="250"/>
      <c r="J213" s="251">
        <f>ROUND(I213*H213,2)</f>
        <v>0</v>
      </c>
      <c r="K213" s="247" t="s">
        <v>174</v>
      </c>
      <c r="L213" s="45"/>
      <c r="M213" s="252" t="s">
        <v>1</v>
      </c>
      <c r="N213" s="253" t="s">
        <v>42</v>
      </c>
      <c r="O213" s="92"/>
      <c r="P213" s="254">
        <f>O213*H213</f>
        <v>0</v>
      </c>
      <c r="Q213" s="254">
        <v>0.00018</v>
      </c>
      <c r="R213" s="254">
        <f>Q213*H213</f>
        <v>0.00054</v>
      </c>
      <c r="S213" s="254">
        <v>0</v>
      </c>
      <c r="T213" s="255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56" t="s">
        <v>266</v>
      </c>
      <c r="AT213" s="256" t="s">
        <v>170</v>
      </c>
      <c r="AU213" s="256" t="s">
        <v>92</v>
      </c>
      <c r="AY213" s="18" t="s">
        <v>168</v>
      </c>
      <c r="BE213" s="257">
        <f>IF(N213="základní",J213,0)</f>
        <v>0</v>
      </c>
      <c r="BF213" s="257">
        <f>IF(N213="snížená",J213,0)</f>
        <v>0</v>
      </c>
      <c r="BG213" s="257">
        <f>IF(N213="zákl. přenesená",J213,0)</f>
        <v>0</v>
      </c>
      <c r="BH213" s="257">
        <f>IF(N213="sníž. přenesená",J213,0)</f>
        <v>0</v>
      </c>
      <c r="BI213" s="257">
        <f>IF(N213="nulová",J213,0)</f>
        <v>0</v>
      </c>
      <c r="BJ213" s="18" t="s">
        <v>92</v>
      </c>
      <c r="BK213" s="257">
        <f>ROUND(I213*H213,2)</f>
        <v>0</v>
      </c>
      <c r="BL213" s="18" t="s">
        <v>266</v>
      </c>
      <c r="BM213" s="256" t="s">
        <v>1828</v>
      </c>
    </row>
    <row r="214" spans="1:65" s="2" customFormat="1" ht="21.75" customHeight="1">
      <c r="A214" s="39"/>
      <c r="B214" s="40"/>
      <c r="C214" s="245" t="s">
        <v>1160</v>
      </c>
      <c r="D214" s="245" t="s">
        <v>170</v>
      </c>
      <c r="E214" s="246" t="s">
        <v>1829</v>
      </c>
      <c r="F214" s="247" t="s">
        <v>1830</v>
      </c>
      <c r="G214" s="248" t="s">
        <v>713</v>
      </c>
      <c r="H214" s="249">
        <v>1</v>
      </c>
      <c r="I214" s="250"/>
      <c r="J214" s="251">
        <f>ROUND(I214*H214,2)</f>
        <v>0</v>
      </c>
      <c r="K214" s="247" t="s">
        <v>174</v>
      </c>
      <c r="L214" s="45"/>
      <c r="M214" s="252" t="s">
        <v>1</v>
      </c>
      <c r="N214" s="253" t="s">
        <v>42</v>
      </c>
      <c r="O214" s="92"/>
      <c r="P214" s="254">
        <f>O214*H214</f>
        <v>0</v>
      </c>
      <c r="Q214" s="254">
        <v>0.0003</v>
      </c>
      <c r="R214" s="254">
        <f>Q214*H214</f>
        <v>0.0003</v>
      </c>
      <c r="S214" s="254">
        <v>0</v>
      </c>
      <c r="T214" s="255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56" t="s">
        <v>266</v>
      </c>
      <c r="AT214" s="256" t="s">
        <v>170</v>
      </c>
      <c r="AU214" s="256" t="s">
        <v>92</v>
      </c>
      <c r="AY214" s="18" t="s">
        <v>168</v>
      </c>
      <c r="BE214" s="257">
        <f>IF(N214="základní",J214,0)</f>
        <v>0</v>
      </c>
      <c r="BF214" s="257">
        <f>IF(N214="snížená",J214,0)</f>
        <v>0</v>
      </c>
      <c r="BG214" s="257">
        <f>IF(N214="zákl. přenesená",J214,0)</f>
        <v>0</v>
      </c>
      <c r="BH214" s="257">
        <f>IF(N214="sníž. přenesená",J214,0)</f>
        <v>0</v>
      </c>
      <c r="BI214" s="257">
        <f>IF(N214="nulová",J214,0)</f>
        <v>0</v>
      </c>
      <c r="BJ214" s="18" t="s">
        <v>92</v>
      </c>
      <c r="BK214" s="257">
        <f>ROUND(I214*H214,2)</f>
        <v>0</v>
      </c>
      <c r="BL214" s="18" t="s">
        <v>266</v>
      </c>
      <c r="BM214" s="256" t="s">
        <v>1831</v>
      </c>
    </row>
    <row r="215" spans="1:65" s="2" customFormat="1" ht="21.75" customHeight="1">
      <c r="A215" s="39"/>
      <c r="B215" s="40"/>
      <c r="C215" s="245" t="s">
        <v>498</v>
      </c>
      <c r="D215" s="245" t="s">
        <v>170</v>
      </c>
      <c r="E215" s="246" t="s">
        <v>1832</v>
      </c>
      <c r="F215" s="247" t="s">
        <v>1833</v>
      </c>
      <c r="G215" s="248" t="s">
        <v>713</v>
      </c>
      <c r="H215" s="249">
        <v>12</v>
      </c>
      <c r="I215" s="250"/>
      <c r="J215" s="251">
        <f>ROUND(I215*H215,2)</f>
        <v>0</v>
      </c>
      <c r="K215" s="247" t="s">
        <v>174</v>
      </c>
      <c r="L215" s="45"/>
      <c r="M215" s="252" t="s">
        <v>1</v>
      </c>
      <c r="N215" s="253" t="s">
        <v>42</v>
      </c>
      <c r="O215" s="92"/>
      <c r="P215" s="254">
        <f>O215*H215</f>
        <v>0</v>
      </c>
      <c r="Q215" s="254">
        <v>0.00028</v>
      </c>
      <c r="R215" s="254">
        <f>Q215*H215</f>
        <v>0.0033599999999999997</v>
      </c>
      <c r="S215" s="254">
        <v>0</v>
      </c>
      <c r="T215" s="255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56" t="s">
        <v>266</v>
      </c>
      <c r="AT215" s="256" t="s">
        <v>170</v>
      </c>
      <c r="AU215" s="256" t="s">
        <v>92</v>
      </c>
      <c r="AY215" s="18" t="s">
        <v>168</v>
      </c>
      <c r="BE215" s="257">
        <f>IF(N215="základní",J215,0)</f>
        <v>0</v>
      </c>
      <c r="BF215" s="257">
        <f>IF(N215="snížená",J215,0)</f>
        <v>0</v>
      </c>
      <c r="BG215" s="257">
        <f>IF(N215="zákl. přenesená",J215,0)</f>
        <v>0</v>
      </c>
      <c r="BH215" s="257">
        <f>IF(N215="sníž. přenesená",J215,0)</f>
        <v>0</v>
      </c>
      <c r="BI215" s="257">
        <f>IF(N215="nulová",J215,0)</f>
        <v>0</v>
      </c>
      <c r="BJ215" s="18" t="s">
        <v>92</v>
      </c>
      <c r="BK215" s="257">
        <f>ROUND(I215*H215,2)</f>
        <v>0</v>
      </c>
      <c r="BL215" s="18" t="s">
        <v>266</v>
      </c>
      <c r="BM215" s="256" t="s">
        <v>1834</v>
      </c>
    </row>
    <row r="216" spans="1:65" s="2" customFormat="1" ht="21.75" customHeight="1">
      <c r="A216" s="39"/>
      <c r="B216" s="40"/>
      <c r="C216" s="245" t="s">
        <v>503</v>
      </c>
      <c r="D216" s="245" t="s">
        <v>170</v>
      </c>
      <c r="E216" s="246" t="s">
        <v>1835</v>
      </c>
      <c r="F216" s="247" t="s">
        <v>1836</v>
      </c>
      <c r="G216" s="248" t="s">
        <v>713</v>
      </c>
      <c r="H216" s="249">
        <v>26</v>
      </c>
      <c r="I216" s="250"/>
      <c r="J216" s="251">
        <f>ROUND(I216*H216,2)</f>
        <v>0</v>
      </c>
      <c r="K216" s="247" t="s">
        <v>174</v>
      </c>
      <c r="L216" s="45"/>
      <c r="M216" s="252" t="s">
        <v>1</v>
      </c>
      <c r="N216" s="253" t="s">
        <v>42</v>
      </c>
      <c r="O216" s="92"/>
      <c r="P216" s="254">
        <f>O216*H216</f>
        <v>0</v>
      </c>
      <c r="Q216" s="254">
        <v>0.00014</v>
      </c>
      <c r="R216" s="254">
        <f>Q216*H216</f>
        <v>0.0036399999999999996</v>
      </c>
      <c r="S216" s="254">
        <v>0</v>
      </c>
      <c r="T216" s="255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56" t="s">
        <v>266</v>
      </c>
      <c r="AT216" s="256" t="s">
        <v>170</v>
      </c>
      <c r="AU216" s="256" t="s">
        <v>92</v>
      </c>
      <c r="AY216" s="18" t="s">
        <v>168</v>
      </c>
      <c r="BE216" s="257">
        <f>IF(N216="základní",J216,0)</f>
        <v>0</v>
      </c>
      <c r="BF216" s="257">
        <f>IF(N216="snížená",J216,0)</f>
        <v>0</v>
      </c>
      <c r="BG216" s="257">
        <f>IF(N216="zákl. přenesená",J216,0)</f>
        <v>0</v>
      </c>
      <c r="BH216" s="257">
        <f>IF(N216="sníž. přenesená",J216,0)</f>
        <v>0</v>
      </c>
      <c r="BI216" s="257">
        <f>IF(N216="nulová",J216,0)</f>
        <v>0</v>
      </c>
      <c r="BJ216" s="18" t="s">
        <v>92</v>
      </c>
      <c r="BK216" s="257">
        <f>ROUND(I216*H216,2)</f>
        <v>0</v>
      </c>
      <c r="BL216" s="18" t="s">
        <v>266</v>
      </c>
      <c r="BM216" s="256" t="s">
        <v>1837</v>
      </c>
    </row>
    <row r="217" spans="1:65" s="2" customFormat="1" ht="16.5" customHeight="1">
      <c r="A217" s="39"/>
      <c r="B217" s="40"/>
      <c r="C217" s="245" t="s">
        <v>507</v>
      </c>
      <c r="D217" s="245" t="s">
        <v>170</v>
      </c>
      <c r="E217" s="246" t="s">
        <v>1838</v>
      </c>
      <c r="F217" s="247" t="s">
        <v>1839</v>
      </c>
      <c r="G217" s="248" t="s">
        <v>713</v>
      </c>
      <c r="H217" s="249">
        <v>12</v>
      </c>
      <c r="I217" s="250"/>
      <c r="J217" s="251">
        <f>ROUND(I217*H217,2)</f>
        <v>0</v>
      </c>
      <c r="K217" s="247" t="s">
        <v>1</v>
      </c>
      <c r="L217" s="45"/>
      <c r="M217" s="252" t="s">
        <v>1</v>
      </c>
      <c r="N217" s="253" t="s">
        <v>42</v>
      </c>
      <c r="O217" s="92"/>
      <c r="P217" s="254">
        <f>O217*H217</f>
        <v>0</v>
      </c>
      <c r="Q217" s="254">
        <v>0.00014</v>
      </c>
      <c r="R217" s="254">
        <f>Q217*H217</f>
        <v>0.0016799999999999999</v>
      </c>
      <c r="S217" s="254">
        <v>0</v>
      </c>
      <c r="T217" s="255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56" t="s">
        <v>266</v>
      </c>
      <c r="AT217" s="256" t="s">
        <v>170</v>
      </c>
      <c r="AU217" s="256" t="s">
        <v>92</v>
      </c>
      <c r="AY217" s="18" t="s">
        <v>168</v>
      </c>
      <c r="BE217" s="257">
        <f>IF(N217="základní",J217,0)</f>
        <v>0</v>
      </c>
      <c r="BF217" s="257">
        <f>IF(N217="snížená",J217,0)</f>
        <v>0</v>
      </c>
      <c r="BG217" s="257">
        <f>IF(N217="zákl. přenesená",J217,0)</f>
        <v>0</v>
      </c>
      <c r="BH217" s="257">
        <f>IF(N217="sníž. přenesená",J217,0)</f>
        <v>0</v>
      </c>
      <c r="BI217" s="257">
        <f>IF(N217="nulová",J217,0)</f>
        <v>0</v>
      </c>
      <c r="BJ217" s="18" t="s">
        <v>92</v>
      </c>
      <c r="BK217" s="257">
        <f>ROUND(I217*H217,2)</f>
        <v>0</v>
      </c>
      <c r="BL217" s="18" t="s">
        <v>266</v>
      </c>
      <c r="BM217" s="256" t="s">
        <v>1840</v>
      </c>
    </row>
    <row r="218" spans="1:65" s="2" customFormat="1" ht="16.5" customHeight="1">
      <c r="A218" s="39"/>
      <c r="B218" s="40"/>
      <c r="C218" s="245" t="s">
        <v>511</v>
      </c>
      <c r="D218" s="245" t="s">
        <v>170</v>
      </c>
      <c r="E218" s="246" t="s">
        <v>1841</v>
      </c>
      <c r="F218" s="247" t="s">
        <v>1842</v>
      </c>
      <c r="G218" s="248" t="s">
        <v>713</v>
      </c>
      <c r="H218" s="249">
        <v>2</v>
      </c>
      <c r="I218" s="250"/>
      <c r="J218" s="251">
        <f>ROUND(I218*H218,2)</f>
        <v>0</v>
      </c>
      <c r="K218" s="247" t="s">
        <v>174</v>
      </c>
      <c r="L218" s="45"/>
      <c r="M218" s="252" t="s">
        <v>1</v>
      </c>
      <c r="N218" s="253" t="s">
        <v>42</v>
      </c>
      <c r="O218" s="92"/>
      <c r="P218" s="254">
        <f>O218*H218</f>
        <v>0</v>
      </c>
      <c r="Q218" s="254">
        <v>0.00025</v>
      </c>
      <c r="R218" s="254">
        <f>Q218*H218</f>
        <v>0.0005</v>
      </c>
      <c r="S218" s="254">
        <v>0</v>
      </c>
      <c r="T218" s="255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56" t="s">
        <v>266</v>
      </c>
      <c r="AT218" s="256" t="s">
        <v>170</v>
      </c>
      <c r="AU218" s="256" t="s">
        <v>92</v>
      </c>
      <c r="AY218" s="18" t="s">
        <v>168</v>
      </c>
      <c r="BE218" s="257">
        <f>IF(N218="základní",J218,0)</f>
        <v>0</v>
      </c>
      <c r="BF218" s="257">
        <f>IF(N218="snížená",J218,0)</f>
        <v>0</v>
      </c>
      <c r="BG218" s="257">
        <f>IF(N218="zákl. přenesená",J218,0)</f>
        <v>0</v>
      </c>
      <c r="BH218" s="257">
        <f>IF(N218="sníž. přenesená",J218,0)</f>
        <v>0</v>
      </c>
      <c r="BI218" s="257">
        <f>IF(N218="nulová",J218,0)</f>
        <v>0</v>
      </c>
      <c r="BJ218" s="18" t="s">
        <v>92</v>
      </c>
      <c r="BK218" s="257">
        <f>ROUND(I218*H218,2)</f>
        <v>0</v>
      </c>
      <c r="BL218" s="18" t="s">
        <v>266</v>
      </c>
      <c r="BM218" s="256" t="s">
        <v>1843</v>
      </c>
    </row>
    <row r="219" spans="1:65" s="2" customFormat="1" ht="16.5" customHeight="1">
      <c r="A219" s="39"/>
      <c r="B219" s="40"/>
      <c r="C219" s="245" t="s">
        <v>515</v>
      </c>
      <c r="D219" s="245" t="s">
        <v>170</v>
      </c>
      <c r="E219" s="246" t="s">
        <v>1844</v>
      </c>
      <c r="F219" s="247" t="s">
        <v>1845</v>
      </c>
      <c r="G219" s="248" t="s">
        <v>713</v>
      </c>
      <c r="H219" s="249">
        <v>1</v>
      </c>
      <c r="I219" s="250"/>
      <c r="J219" s="251">
        <f>ROUND(I219*H219,2)</f>
        <v>0</v>
      </c>
      <c r="K219" s="247" t="s">
        <v>174</v>
      </c>
      <c r="L219" s="45"/>
      <c r="M219" s="252" t="s">
        <v>1</v>
      </c>
      <c r="N219" s="253" t="s">
        <v>42</v>
      </c>
      <c r="O219" s="92"/>
      <c r="P219" s="254">
        <f>O219*H219</f>
        <v>0</v>
      </c>
      <c r="Q219" s="254">
        <v>0.00038</v>
      </c>
      <c r="R219" s="254">
        <f>Q219*H219</f>
        <v>0.00038</v>
      </c>
      <c r="S219" s="254">
        <v>0</v>
      </c>
      <c r="T219" s="255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56" t="s">
        <v>266</v>
      </c>
      <c r="AT219" s="256" t="s">
        <v>170</v>
      </c>
      <c r="AU219" s="256" t="s">
        <v>92</v>
      </c>
      <c r="AY219" s="18" t="s">
        <v>168</v>
      </c>
      <c r="BE219" s="257">
        <f>IF(N219="základní",J219,0)</f>
        <v>0</v>
      </c>
      <c r="BF219" s="257">
        <f>IF(N219="snížená",J219,0)</f>
        <v>0</v>
      </c>
      <c r="BG219" s="257">
        <f>IF(N219="zákl. přenesená",J219,0)</f>
        <v>0</v>
      </c>
      <c r="BH219" s="257">
        <f>IF(N219="sníž. přenesená",J219,0)</f>
        <v>0</v>
      </c>
      <c r="BI219" s="257">
        <f>IF(N219="nulová",J219,0)</f>
        <v>0</v>
      </c>
      <c r="BJ219" s="18" t="s">
        <v>92</v>
      </c>
      <c r="BK219" s="257">
        <f>ROUND(I219*H219,2)</f>
        <v>0</v>
      </c>
      <c r="BL219" s="18" t="s">
        <v>266</v>
      </c>
      <c r="BM219" s="256" t="s">
        <v>1846</v>
      </c>
    </row>
    <row r="220" spans="1:65" s="2" customFormat="1" ht="21.75" customHeight="1">
      <c r="A220" s="39"/>
      <c r="B220" s="40"/>
      <c r="C220" s="245" t="s">
        <v>519</v>
      </c>
      <c r="D220" s="245" t="s">
        <v>170</v>
      </c>
      <c r="E220" s="246" t="s">
        <v>1847</v>
      </c>
      <c r="F220" s="247" t="s">
        <v>1848</v>
      </c>
      <c r="G220" s="248" t="s">
        <v>713</v>
      </c>
      <c r="H220" s="249">
        <v>2</v>
      </c>
      <c r="I220" s="250"/>
      <c r="J220" s="251">
        <f>ROUND(I220*H220,2)</f>
        <v>0</v>
      </c>
      <c r="K220" s="247" t="s">
        <v>174</v>
      </c>
      <c r="L220" s="45"/>
      <c r="M220" s="252" t="s">
        <v>1</v>
      </c>
      <c r="N220" s="253" t="s">
        <v>42</v>
      </c>
      <c r="O220" s="92"/>
      <c r="P220" s="254">
        <f>O220*H220</f>
        <v>0</v>
      </c>
      <c r="Q220" s="254">
        <v>0.00025</v>
      </c>
      <c r="R220" s="254">
        <f>Q220*H220</f>
        <v>0.0005</v>
      </c>
      <c r="S220" s="254">
        <v>0</v>
      </c>
      <c r="T220" s="255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56" t="s">
        <v>266</v>
      </c>
      <c r="AT220" s="256" t="s">
        <v>170</v>
      </c>
      <c r="AU220" s="256" t="s">
        <v>92</v>
      </c>
      <c r="AY220" s="18" t="s">
        <v>168</v>
      </c>
      <c r="BE220" s="257">
        <f>IF(N220="základní",J220,0)</f>
        <v>0</v>
      </c>
      <c r="BF220" s="257">
        <f>IF(N220="snížená",J220,0)</f>
        <v>0</v>
      </c>
      <c r="BG220" s="257">
        <f>IF(N220="zákl. přenesená",J220,0)</f>
        <v>0</v>
      </c>
      <c r="BH220" s="257">
        <f>IF(N220="sníž. přenesená",J220,0)</f>
        <v>0</v>
      </c>
      <c r="BI220" s="257">
        <f>IF(N220="nulová",J220,0)</f>
        <v>0</v>
      </c>
      <c r="BJ220" s="18" t="s">
        <v>92</v>
      </c>
      <c r="BK220" s="257">
        <f>ROUND(I220*H220,2)</f>
        <v>0</v>
      </c>
      <c r="BL220" s="18" t="s">
        <v>266</v>
      </c>
      <c r="BM220" s="256" t="s">
        <v>1849</v>
      </c>
    </row>
    <row r="221" spans="1:65" s="2" customFormat="1" ht="21.75" customHeight="1">
      <c r="A221" s="39"/>
      <c r="B221" s="40"/>
      <c r="C221" s="245" t="s">
        <v>523</v>
      </c>
      <c r="D221" s="245" t="s">
        <v>170</v>
      </c>
      <c r="E221" s="246" t="s">
        <v>1850</v>
      </c>
      <c r="F221" s="247" t="s">
        <v>1851</v>
      </c>
      <c r="G221" s="248" t="s">
        <v>713</v>
      </c>
      <c r="H221" s="249">
        <v>26</v>
      </c>
      <c r="I221" s="250"/>
      <c r="J221" s="251">
        <f>ROUND(I221*H221,2)</f>
        <v>0</v>
      </c>
      <c r="K221" s="247" t="s">
        <v>174</v>
      </c>
      <c r="L221" s="45"/>
      <c r="M221" s="252" t="s">
        <v>1</v>
      </c>
      <c r="N221" s="253" t="s">
        <v>42</v>
      </c>
      <c r="O221" s="92"/>
      <c r="P221" s="254">
        <f>O221*H221</f>
        <v>0</v>
      </c>
      <c r="Q221" s="254">
        <v>0.0007</v>
      </c>
      <c r="R221" s="254">
        <f>Q221*H221</f>
        <v>0.0182</v>
      </c>
      <c r="S221" s="254">
        <v>0</v>
      </c>
      <c r="T221" s="255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56" t="s">
        <v>266</v>
      </c>
      <c r="AT221" s="256" t="s">
        <v>170</v>
      </c>
      <c r="AU221" s="256" t="s">
        <v>92</v>
      </c>
      <c r="AY221" s="18" t="s">
        <v>168</v>
      </c>
      <c r="BE221" s="257">
        <f>IF(N221="základní",J221,0)</f>
        <v>0</v>
      </c>
      <c r="BF221" s="257">
        <f>IF(N221="snížená",J221,0)</f>
        <v>0</v>
      </c>
      <c r="BG221" s="257">
        <f>IF(N221="zákl. přenesená",J221,0)</f>
        <v>0</v>
      </c>
      <c r="BH221" s="257">
        <f>IF(N221="sníž. přenesená",J221,0)</f>
        <v>0</v>
      </c>
      <c r="BI221" s="257">
        <f>IF(N221="nulová",J221,0)</f>
        <v>0</v>
      </c>
      <c r="BJ221" s="18" t="s">
        <v>92</v>
      </c>
      <c r="BK221" s="257">
        <f>ROUND(I221*H221,2)</f>
        <v>0</v>
      </c>
      <c r="BL221" s="18" t="s">
        <v>266</v>
      </c>
      <c r="BM221" s="256" t="s">
        <v>1852</v>
      </c>
    </row>
    <row r="222" spans="1:65" s="2" customFormat="1" ht="21.75" customHeight="1">
      <c r="A222" s="39"/>
      <c r="B222" s="40"/>
      <c r="C222" s="245" t="s">
        <v>529</v>
      </c>
      <c r="D222" s="245" t="s">
        <v>170</v>
      </c>
      <c r="E222" s="246" t="s">
        <v>1853</v>
      </c>
      <c r="F222" s="247" t="s">
        <v>1854</v>
      </c>
      <c r="G222" s="248" t="s">
        <v>713</v>
      </c>
      <c r="H222" s="249">
        <v>12</v>
      </c>
      <c r="I222" s="250"/>
      <c r="J222" s="251">
        <f>ROUND(I222*H222,2)</f>
        <v>0</v>
      </c>
      <c r="K222" s="247" t="s">
        <v>174</v>
      </c>
      <c r="L222" s="45"/>
      <c r="M222" s="252" t="s">
        <v>1</v>
      </c>
      <c r="N222" s="253" t="s">
        <v>42</v>
      </c>
      <c r="O222" s="92"/>
      <c r="P222" s="254">
        <f>O222*H222</f>
        <v>0</v>
      </c>
      <c r="Q222" s="254">
        <v>0.00027</v>
      </c>
      <c r="R222" s="254">
        <f>Q222*H222</f>
        <v>0.00324</v>
      </c>
      <c r="S222" s="254">
        <v>0</v>
      </c>
      <c r="T222" s="255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56" t="s">
        <v>266</v>
      </c>
      <c r="AT222" s="256" t="s">
        <v>170</v>
      </c>
      <c r="AU222" s="256" t="s">
        <v>92</v>
      </c>
      <c r="AY222" s="18" t="s">
        <v>168</v>
      </c>
      <c r="BE222" s="257">
        <f>IF(N222="základní",J222,0)</f>
        <v>0</v>
      </c>
      <c r="BF222" s="257">
        <f>IF(N222="snížená",J222,0)</f>
        <v>0</v>
      </c>
      <c r="BG222" s="257">
        <f>IF(N222="zákl. přenesená",J222,0)</f>
        <v>0</v>
      </c>
      <c r="BH222" s="257">
        <f>IF(N222="sníž. přenesená",J222,0)</f>
        <v>0</v>
      </c>
      <c r="BI222" s="257">
        <f>IF(N222="nulová",J222,0)</f>
        <v>0</v>
      </c>
      <c r="BJ222" s="18" t="s">
        <v>92</v>
      </c>
      <c r="BK222" s="257">
        <f>ROUND(I222*H222,2)</f>
        <v>0</v>
      </c>
      <c r="BL222" s="18" t="s">
        <v>266</v>
      </c>
      <c r="BM222" s="256" t="s">
        <v>1855</v>
      </c>
    </row>
    <row r="223" spans="1:65" s="2" customFormat="1" ht="21.75" customHeight="1">
      <c r="A223" s="39"/>
      <c r="B223" s="40"/>
      <c r="C223" s="245" t="s">
        <v>533</v>
      </c>
      <c r="D223" s="245" t="s">
        <v>170</v>
      </c>
      <c r="E223" s="246" t="s">
        <v>1856</v>
      </c>
      <c r="F223" s="247" t="s">
        <v>1857</v>
      </c>
      <c r="G223" s="248" t="s">
        <v>713</v>
      </c>
      <c r="H223" s="249">
        <v>17</v>
      </c>
      <c r="I223" s="250"/>
      <c r="J223" s="251">
        <f>ROUND(I223*H223,2)</f>
        <v>0</v>
      </c>
      <c r="K223" s="247" t="s">
        <v>174</v>
      </c>
      <c r="L223" s="45"/>
      <c r="M223" s="252" t="s">
        <v>1</v>
      </c>
      <c r="N223" s="253" t="s">
        <v>42</v>
      </c>
      <c r="O223" s="92"/>
      <c r="P223" s="254">
        <f>O223*H223</f>
        <v>0</v>
      </c>
      <c r="Q223" s="254">
        <v>0.00022</v>
      </c>
      <c r="R223" s="254">
        <f>Q223*H223</f>
        <v>0.0037400000000000003</v>
      </c>
      <c r="S223" s="254">
        <v>0</v>
      </c>
      <c r="T223" s="255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56" t="s">
        <v>266</v>
      </c>
      <c r="AT223" s="256" t="s">
        <v>170</v>
      </c>
      <c r="AU223" s="256" t="s">
        <v>92</v>
      </c>
      <c r="AY223" s="18" t="s">
        <v>168</v>
      </c>
      <c r="BE223" s="257">
        <f>IF(N223="základní",J223,0)</f>
        <v>0</v>
      </c>
      <c r="BF223" s="257">
        <f>IF(N223="snížená",J223,0)</f>
        <v>0</v>
      </c>
      <c r="BG223" s="257">
        <f>IF(N223="zákl. přenesená",J223,0)</f>
        <v>0</v>
      </c>
      <c r="BH223" s="257">
        <f>IF(N223="sníž. přenesená",J223,0)</f>
        <v>0</v>
      </c>
      <c r="BI223" s="257">
        <f>IF(N223="nulová",J223,0)</f>
        <v>0</v>
      </c>
      <c r="BJ223" s="18" t="s">
        <v>92</v>
      </c>
      <c r="BK223" s="257">
        <f>ROUND(I223*H223,2)</f>
        <v>0</v>
      </c>
      <c r="BL223" s="18" t="s">
        <v>266</v>
      </c>
      <c r="BM223" s="256" t="s">
        <v>1858</v>
      </c>
    </row>
    <row r="224" spans="1:65" s="2" customFormat="1" ht="16.5" customHeight="1">
      <c r="A224" s="39"/>
      <c r="B224" s="40"/>
      <c r="C224" s="245" t="s">
        <v>538</v>
      </c>
      <c r="D224" s="245" t="s">
        <v>170</v>
      </c>
      <c r="E224" s="246" t="s">
        <v>1859</v>
      </c>
      <c r="F224" s="247" t="s">
        <v>1860</v>
      </c>
      <c r="G224" s="248" t="s">
        <v>713</v>
      </c>
      <c r="H224" s="249">
        <v>2</v>
      </c>
      <c r="I224" s="250"/>
      <c r="J224" s="251">
        <f>ROUND(I224*H224,2)</f>
        <v>0</v>
      </c>
      <c r="K224" s="247" t="s">
        <v>174</v>
      </c>
      <c r="L224" s="45"/>
      <c r="M224" s="252" t="s">
        <v>1</v>
      </c>
      <c r="N224" s="253" t="s">
        <v>42</v>
      </c>
      <c r="O224" s="92"/>
      <c r="P224" s="254">
        <f>O224*H224</f>
        <v>0</v>
      </c>
      <c r="Q224" s="254">
        <v>0.00057</v>
      </c>
      <c r="R224" s="254">
        <f>Q224*H224</f>
        <v>0.00114</v>
      </c>
      <c r="S224" s="254">
        <v>0</v>
      </c>
      <c r="T224" s="255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56" t="s">
        <v>266</v>
      </c>
      <c r="AT224" s="256" t="s">
        <v>170</v>
      </c>
      <c r="AU224" s="256" t="s">
        <v>92</v>
      </c>
      <c r="AY224" s="18" t="s">
        <v>168</v>
      </c>
      <c r="BE224" s="257">
        <f>IF(N224="základní",J224,0)</f>
        <v>0</v>
      </c>
      <c r="BF224" s="257">
        <f>IF(N224="snížená",J224,0)</f>
        <v>0</v>
      </c>
      <c r="BG224" s="257">
        <f>IF(N224="zákl. přenesená",J224,0)</f>
        <v>0</v>
      </c>
      <c r="BH224" s="257">
        <f>IF(N224="sníž. přenesená",J224,0)</f>
        <v>0</v>
      </c>
      <c r="BI224" s="257">
        <f>IF(N224="nulová",J224,0)</f>
        <v>0</v>
      </c>
      <c r="BJ224" s="18" t="s">
        <v>92</v>
      </c>
      <c r="BK224" s="257">
        <f>ROUND(I224*H224,2)</f>
        <v>0</v>
      </c>
      <c r="BL224" s="18" t="s">
        <v>266</v>
      </c>
      <c r="BM224" s="256" t="s">
        <v>1861</v>
      </c>
    </row>
    <row r="225" spans="1:65" s="2" customFormat="1" ht="21.75" customHeight="1">
      <c r="A225" s="39"/>
      <c r="B225" s="40"/>
      <c r="C225" s="245" t="s">
        <v>544</v>
      </c>
      <c r="D225" s="245" t="s">
        <v>170</v>
      </c>
      <c r="E225" s="246" t="s">
        <v>1862</v>
      </c>
      <c r="F225" s="247" t="s">
        <v>1863</v>
      </c>
      <c r="G225" s="248" t="s">
        <v>713</v>
      </c>
      <c r="H225" s="249">
        <v>1</v>
      </c>
      <c r="I225" s="250"/>
      <c r="J225" s="251">
        <f>ROUND(I225*H225,2)</f>
        <v>0</v>
      </c>
      <c r="K225" s="247" t="s">
        <v>174</v>
      </c>
      <c r="L225" s="45"/>
      <c r="M225" s="252" t="s">
        <v>1</v>
      </c>
      <c r="N225" s="253" t="s">
        <v>42</v>
      </c>
      <c r="O225" s="92"/>
      <c r="P225" s="254">
        <f>O225*H225</f>
        <v>0</v>
      </c>
      <c r="Q225" s="254">
        <v>0.00124</v>
      </c>
      <c r="R225" s="254">
        <f>Q225*H225</f>
        <v>0.00124</v>
      </c>
      <c r="S225" s="254">
        <v>0</v>
      </c>
      <c r="T225" s="255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56" t="s">
        <v>266</v>
      </c>
      <c r="AT225" s="256" t="s">
        <v>170</v>
      </c>
      <c r="AU225" s="256" t="s">
        <v>92</v>
      </c>
      <c r="AY225" s="18" t="s">
        <v>168</v>
      </c>
      <c r="BE225" s="257">
        <f>IF(N225="základní",J225,0)</f>
        <v>0</v>
      </c>
      <c r="BF225" s="257">
        <f>IF(N225="snížená",J225,0)</f>
        <v>0</v>
      </c>
      <c r="BG225" s="257">
        <f>IF(N225="zákl. přenesená",J225,0)</f>
        <v>0</v>
      </c>
      <c r="BH225" s="257">
        <f>IF(N225="sníž. přenesená",J225,0)</f>
        <v>0</v>
      </c>
      <c r="BI225" s="257">
        <f>IF(N225="nulová",J225,0)</f>
        <v>0</v>
      </c>
      <c r="BJ225" s="18" t="s">
        <v>92</v>
      </c>
      <c r="BK225" s="257">
        <f>ROUND(I225*H225,2)</f>
        <v>0</v>
      </c>
      <c r="BL225" s="18" t="s">
        <v>266</v>
      </c>
      <c r="BM225" s="256" t="s">
        <v>1864</v>
      </c>
    </row>
    <row r="226" spans="1:65" s="2" customFormat="1" ht="16.5" customHeight="1">
      <c r="A226" s="39"/>
      <c r="B226" s="40"/>
      <c r="C226" s="245" t="s">
        <v>552</v>
      </c>
      <c r="D226" s="245" t="s">
        <v>170</v>
      </c>
      <c r="E226" s="246" t="s">
        <v>1865</v>
      </c>
      <c r="F226" s="247" t="s">
        <v>1541</v>
      </c>
      <c r="G226" s="248" t="s">
        <v>713</v>
      </c>
      <c r="H226" s="249">
        <v>1</v>
      </c>
      <c r="I226" s="250"/>
      <c r="J226" s="251">
        <f>ROUND(I226*H226,2)</f>
        <v>0</v>
      </c>
      <c r="K226" s="247" t="s">
        <v>174</v>
      </c>
      <c r="L226" s="45"/>
      <c r="M226" s="252" t="s">
        <v>1</v>
      </c>
      <c r="N226" s="253" t="s">
        <v>42</v>
      </c>
      <c r="O226" s="92"/>
      <c r="P226" s="254">
        <f>O226*H226</f>
        <v>0</v>
      </c>
      <c r="Q226" s="254">
        <v>0.00034</v>
      </c>
      <c r="R226" s="254">
        <f>Q226*H226</f>
        <v>0.00034</v>
      </c>
      <c r="S226" s="254">
        <v>0</v>
      </c>
      <c r="T226" s="255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56" t="s">
        <v>266</v>
      </c>
      <c r="AT226" s="256" t="s">
        <v>170</v>
      </c>
      <c r="AU226" s="256" t="s">
        <v>92</v>
      </c>
      <c r="AY226" s="18" t="s">
        <v>168</v>
      </c>
      <c r="BE226" s="257">
        <f>IF(N226="základní",J226,0)</f>
        <v>0</v>
      </c>
      <c r="BF226" s="257">
        <f>IF(N226="snížená",J226,0)</f>
        <v>0</v>
      </c>
      <c r="BG226" s="257">
        <f>IF(N226="zákl. přenesená",J226,0)</f>
        <v>0</v>
      </c>
      <c r="BH226" s="257">
        <f>IF(N226="sníž. přenesená",J226,0)</f>
        <v>0</v>
      </c>
      <c r="BI226" s="257">
        <f>IF(N226="nulová",J226,0)</f>
        <v>0</v>
      </c>
      <c r="BJ226" s="18" t="s">
        <v>92</v>
      </c>
      <c r="BK226" s="257">
        <f>ROUND(I226*H226,2)</f>
        <v>0</v>
      </c>
      <c r="BL226" s="18" t="s">
        <v>266</v>
      </c>
      <c r="BM226" s="256" t="s">
        <v>1866</v>
      </c>
    </row>
    <row r="227" spans="1:65" s="2" customFormat="1" ht="16.5" customHeight="1">
      <c r="A227" s="39"/>
      <c r="B227" s="40"/>
      <c r="C227" s="245" t="s">
        <v>558</v>
      </c>
      <c r="D227" s="245" t="s">
        <v>170</v>
      </c>
      <c r="E227" s="246" t="s">
        <v>1867</v>
      </c>
      <c r="F227" s="247" t="s">
        <v>1544</v>
      </c>
      <c r="G227" s="248" t="s">
        <v>713</v>
      </c>
      <c r="H227" s="249">
        <v>6</v>
      </c>
      <c r="I227" s="250"/>
      <c r="J227" s="251">
        <f>ROUND(I227*H227,2)</f>
        <v>0</v>
      </c>
      <c r="K227" s="247" t="s">
        <v>174</v>
      </c>
      <c r="L227" s="45"/>
      <c r="M227" s="252" t="s">
        <v>1</v>
      </c>
      <c r="N227" s="253" t="s">
        <v>42</v>
      </c>
      <c r="O227" s="92"/>
      <c r="P227" s="254">
        <f>O227*H227</f>
        <v>0</v>
      </c>
      <c r="Q227" s="254">
        <v>0.0005</v>
      </c>
      <c r="R227" s="254">
        <f>Q227*H227</f>
        <v>0.003</v>
      </c>
      <c r="S227" s="254">
        <v>0</v>
      </c>
      <c r="T227" s="255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56" t="s">
        <v>266</v>
      </c>
      <c r="AT227" s="256" t="s">
        <v>170</v>
      </c>
      <c r="AU227" s="256" t="s">
        <v>92</v>
      </c>
      <c r="AY227" s="18" t="s">
        <v>168</v>
      </c>
      <c r="BE227" s="257">
        <f>IF(N227="základní",J227,0)</f>
        <v>0</v>
      </c>
      <c r="BF227" s="257">
        <f>IF(N227="snížená",J227,0)</f>
        <v>0</v>
      </c>
      <c r="BG227" s="257">
        <f>IF(N227="zákl. přenesená",J227,0)</f>
        <v>0</v>
      </c>
      <c r="BH227" s="257">
        <f>IF(N227="sníž. přenesená",J227,0)</f>
        <v>0</v>
      </c>
      <c r="BI227" s="257">
        <f>IF(N227="nulová",J227,0)</f>
        <v>0</v>
      </c>
      <c r="BJ227" s="18" t="s">
        <v>92</v>
      </c>
      <c r="BK227" s="257">
        <f>ROUND(I227*H227,2)</f>
        <v>0</v>
      </c>
      <c r="BL227" s="18" t="s">
        <v>266</v>
      </c>
      <c r="BM227" s="256" t="s">
        <v>1868</v>
      </c>
    </row>
    <row r="228" spans="1:65" s="2" customFormat="1" ht="21.75" customHeight="1">
      <c r="A228" s="39"/>
      <c r="B228" s="40"/>
      <c r="C228" s="245" t="s">
        <v>564</v>
      </c>
      <c r="D228" s="245" t="s">
        <v>170</v>
      </c>
      <c r="E228" s="246" t="s">
        <v>1869</v>
      </c>
      <c r="F228" s="247" t="s">
        <v>1870</v>
      </c>
      <c r="G228" s="248" t="s">
        <v>713</v>
      </c>
      <c r="H228" s="249">
        <v>6</v>
      </c>
      <c r="I228" s="250"/>
      <c r="J228" s="251">
        <f>ROUND(I228*H228,2)</f>
        <v>0</v>
      </c>
      <c r="K228" s="247" t="s">
        <v>174</v>
      </c>
      <c r="L228" s="45"/>
      <c r="M228" s="252" t="s">
        <v>1</v>
      </c>
      <c r="N228" s="253" t="s">
        <v>42</v>
      </c>
      <c r="O228" s="92"/>
      <c r="P228" s="254">
        <f>O228*H228</f>
        <v>0</v>
      </c>
      <c r="Q228" s="254">
        <v>0.0007</v>
      </c>
      <c r="R228" s="254">
        <f>Q228*H228</f>
        <v>0.0042</v>
      </c>
      <c r="S228" s="254">
        <v>0</v>
      </c>
      <c r="T228" s="255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56" t="s">
        <v>266</v>
      </c>
      <c r="AT228" s="256" t="s">
        <v>170</v>
      </c>
      <c r="AU228" s="256" t="s">
        <v>92</v>
      </c>
      <c r="AY228" s="18" t="s">
        <v>168</v>
      </c>
      <c r="BE228" s="257">
        <f>IF(N228="základní",J228,0)</f>
        <v>0</v>
      </c>
      <c r="BF228" s="257">
        <f>IF(N228="snížená",J228,0)</f>
        <v>0</v>
      </c>
      <c r="BG228" s="257">
        <f>IF(N228="zákl. přenesená",J228,0)</f>
        <v>0</v>
      </c>
      <c r="BH228" s="257">
        <f>IF(N228="sníž. přenesená",J228,0)</f>
        <v>0</v>
      </c>
      <c r="BI228" s="257">
        <f>IF(N228="nulová",J228,0)</f>
        <v>0</v>
      </c>
      <c r="BJ228" s="18" t="s">
        <v>92</v>
      </c>
      <c r="BK228" s="257">
        <f>ROUND(I228*H228,2)</f>
        <v>0</v>
      </c>
      <c r="BL228" s="18" t="s">
        <v>266</v>
      </c>
      <c r="BM228" s="256" t="s">
        <v>1871</v>
      </c>
    </row>
    <row r="229" spans="1:65" s="2" customFormat="1" ht="21.75" customHeight="1">
      <c r="A229" s="39"/>
      <c r="B229" s="40"/>
      <c r="C229" s="245" t="s">
        <v>568</v>
      </c>
      <c r="D229" s="245" t="s">
        <v>170</v>
      </c>
      <c r="E229" s="246" t="s">
        <v>1872</v>
      </c>
      <c r="F229" s="247" t="s">
        <v>1873</v>
      </c>
      <c r="G229" s="248" t="s">
        <v>713</v>
      </c>
      <c r="H229" s="249">
        <v>1</v>
      </c>
      <c r="I229" s="250"/>
      <c r="J229" s="251">
        <f>ROUND(I229*H229,2)</f>
        <v>0</v>
      </c>
      <c r="K229" s="247" t="s">
        <v>174</v>
      </c>
      <c r="L229" s="45"/>
      <c r="M229" s="252" t="s">
        <v>1</v>
      </c>
      <c r="N229" s="253" t="s">
        <v>42</v>
      </c>
      <c r="O229" s="92"/>
      <c r="P229" s="254">
        <f>O229*H229</f>
        <v>0</v>
      </c>
      <c r="Q229" s="254">
        <v>0.00155</v>
      </c>
      <c r="R229" s="254">
        <f>Q229*H229</f>
        <v>0.00155</v>
      </c>
      <c r="S229" s="254">
        <v>0</v>
      </c>
      <c r="T229" s="255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56" t="s">
        <v>266</v>
      </c>
      <c r="AT229" s="256" t="s">
        <v>170</v>
      </c>
      <c r="AU229" s="256" t="s">
        <v>92</v>
      </c>
      <c r="AY229" s="18" t="s">
        <v>168</v>
      </c>
      <c r="BE229" s="257">
        <f>IF(N229="základní",J229,0)</f>
        <v>0</v>
      </c>
      <c r="BF229" s="257">
        <f>IF(N229="snížená",J229,0)</f>
        <v>0</v>
      </c>
      <c r="BG229" s="257">
        <f>IF(N229="zákl. přenesená",J229,0)</f>
        <v>0</v>
      </c>
      <c r="BH229" s="257">
        <f>IF(N229="sníž. přenesená",J229,0)</f>
        <v>0</v>
      </c>
      <c r="BI229" s="257">
        <f>IF(N229="nulová",J229,0)</f>
        <v>0</v>
      </c>
      <c r="BJ229" s="18" t="s">
        <v>92</v>
      </c>
      <c r="BK229" s="257">
        <f>ROUND(I229*H229,2)</f>
        <v>0</v>
      </c>
      <c r="BL229" s="18" t="s">
        <v>266</v>
      </c>
      <c r="BM229" s="256" t="s">
        <v>1874</v>
      </c>
    </row>
    <row r="230" spans="1:65" s="2" customFormat="1" ht="21.75" customHeight="1">
      <c r="A230" s="39"/>
      <c r="B230" s="40"/>
      <c r="C230" s="245" t="s">
        <v>573</v>
      </c>
      <c r="D230" s="245" t="s">
        <v>170</v>
      </c>
      <c r="E230" s="246" t="s">
        <v>1875</v>
      </c>
      <c r="F230" s="247" t="s">
        <v>1876</v>
      </c>
      <c r="G230" s="248" t="s">
        <v>713</v>
      </c>
      <c r="H230" s="249">
        <v>2</v>
      </c>
      <c r="I230" s="250"/>
      <c r="J230" s="251">
        <f>ROUND(I230*H230,2)</f>
        <v>0</v>
      </c>
      <c r="K230" s="247" t="s">
        <v>174</v>
      </c>
      <c r="L230" s="45"/>
      <c r="M230" s="252" t="s">
        <v>1</v>
      </c>
      <c r="N230" s="253" t="s">
        <v>42</v>
      </c>
      <c r="O230" s="92"/>
      <c r="P230" s="254">
        <f>O230*H230</f>
        <v>0</v>
      </c>
      <c r="Q230" s="254">
        <v>0.00053</v>
      </c>
      <c r="R230" s="254">
        <f>Q230*H230</f>
        <v>0.00106</v>
      </c>
      <c r="S230" s="254">
        <v>0</v>
      </c>
      <c r="T230" s="255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56" t="s">
        <v>266</v>
      </c>
      <c r="AT230" s="256" t="s">
        <v>170</v>
      </c>
      <c r="AU230" s="256" t="s">
        <v>92</v>
      </c>
      <c r="AY230" s="18" t="s">
        <v>168</v>
      </c>
      <c r="BE230" s="257">
        <f>IF(N230="základní",J230,0)</f>
        <v>0</v>
      </c>
      <c r="BF230" s="257">
        <f>IF(N230="snížená",J230,0)</f>
        <v>0</v>
      </c>
      <c r="BG230" s="257">
        <f>IF(N230="zákl. přenesená",J230,0)</f>
        <v>0</v>
      </c>
      <c r="BH230" s="257">
        <f>IF(N230="sníž. přenesená",J230,0)</f>
        <v>0</v>
      </c>
      <c r="BI230" s="257">
        <f>IF(N230="nulová",J230,0)</f>
        <v>0</v>
      </c>
      <c r="BJ230" s="18" t="s">
        <v>92</v>
      </c>
      <c r="BK230" s="257">
        <f>ROUND(I230*H230,2)</f>
        <v>0</v>
      </c>
      <c r="BL230" s="18" t="s">
        <v>266</v>
      </c>
      <c r="BM230" s="256" t="s">
        <v>1877</v>
      </c>
    </row>
    <row r="231" spans="1:65" s="2" customFormat="1" ht="21.75" customHeight="1">
      <c r="A231" s="39"/>
      <c r="B231" s="40"/>
      <c r="C231" s="245" t="s">
        <v>577</v>
      </c>
      <c r="D231" s="245" t="s">
        <v>170</v>
      </c>
      <c r="E231" s="246" t="s">
        <v>1878</v>
      </c>
      <c r="F231" s="247" t="s">
        <v>1879</v>
      </c>
      <c r="G231" s="248" t="s">
        <v>713</v>
      </c>
      <c r="H231" s="249">
        <v>1</v>
      </c>
      <c r="I231" s="250"/>
      <c r="J231" s="251">
        <f>ROUND(I231*H231,2)</f>
        <v>0</v>
      </c>
      <c r="K231" s="247" t="s">
        <v>1</v>
      </c>
      <c r="L231" s="45"/>
      <c r="M231" s="252" t="s">
        <v>1</v>
      </c>
      <c r="N231" s="253" t="s">
        <v>42</v>
      </c>
      <c r="O231" s="92"/>
      <c r="P231" s="254">
        <f>O231*H231</f>
        <v>0</v>
      </c>
      <c r="Q231" s="254">
        <v>0.00147</v>
      </c>
      <c r="R231" s="254">
        <f>Q231*H231</f>
        <v>0.00147</v>
      </c>
      <c r="S231" s="254">
        <v>0</v>
      </c>
      <c r="T231" s="255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56" t="s">
        <v>266</v>
      </c>
      <c r="AT231" s="256" t="s">
        <v>170</v>
      </c>
      <c r="AU231" s="256" t="s">
        <v>92</v>
      </c>
      <c r="AY231" s="18" t="s">
        <v>168</v>
      </c>
      <c r="BE231" s="257">
        <f>IF(N231="základní",J231,0)</f>
        <v>0</v>
      </c>
      <c r="BF231" s="257">
        <f>IF(N231="snížená",J231,0)</f>
        <v>0</v>
      </c>
      <c r="BG231" s="257">
        <f>IF(N231="zákl. přenesená",J231,0)</f>
        <v>0</v>
      </c>
      <c r="BH231" s="257">
        <f>IF(N231="sníž. přenesená",J231,0)</f>
        <v>0</v>
      </c>
      <c r="BI231" s="257">
        <f>IF(N231="nulová",J231,0)</f>
        <v>0</v>
      </c>
      <c r="BJ231" s="18" t="s">
        <v>92</v>
      </c>
      <c r="BK231" s="257">
        <f>ROUND(I231*H231,2)</f>
        <v>0</v>
      </c>
      <c r="BL231" s="18" t="s">
        <v>266</v>
      </c>
      <c r="BM231" s="256" t="s">
        <v>1880</v>
      </c>
    </row>
    <row r="232" spans="1:65" s="2" customFormat="1" ht="21.75" customHeight="1">
      <c r="A232" s="39"/>
      <c r="B232" s="40"/>
      <c r="C232" s="245" t="s">
        <v>582</v>
      </c>
      <c r="D232" s="245" t="s">
        <v>170</v>
      </c>
      <c r="E232" s="246" t="s">
        <v>1881</v>
      </c>
      <c r="F232" s="247" t="s">
        <v>1882</v>
      </c>
      <c r="G232" s="248" t="s">
        <v>585</v>
      </c>
      <c r="H232" s="312"/>
      <c r="I232" s="250"/>
      <c r="J232" s="251">
        <f>ROUND(I232*H232,2)</f>
        <v>0</v>
      </c>
      <c r="K232" s="247" t="s">
        <v>174</v>
      </c>
      <c r="L232" s="45"/>
      <c r="M232" s="252" t="s">
        <v>1</v>
      </c>
      <c r="N232" s="253" t="s">
        <v>42</v>
      </c>
      <c r="O232" s="92"/>
      <c r="P232" s="254">
        <f>O232*H232</f>
        <v>0</v>
      </c>
      <c r="Q232" s="254">
        <v>0</v>
      </c>
      <c r="R232" s="254">
        <f>Q232*H232</f>
        <v>0</v>
      </c>
      <c r="S232" s="254">
        <v>0</v>
      </c>
      <c r="T232" s="255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56" t="s">
        <v>266</v>
      </c>
      <c r="AT232" s="256" t="s">
        <v>170</v>
      </c>
      <c r="AU232" s="256" t="s">
        <v>92</v>
      </c>
      <c r="AY232" s="18" t="s">
        <v>168</v>
      </c>
      <c r="BE232" s="257">
        <f>IF(N232="základní",J232,0)</f>
        <v>0</v>
      </c>
      <c r="BF232" s="257">
        <f>IF(N232="snížená",J232,0)</f>
        <v>0</v>
      </c>
      <c r="BG232" s="257">
        <f>IF(N232="zákl. přenesená",J232,0)</f>
        <v>0</v>
      </c>
      <c r="BH232" s="257">
        <f>IF(N232="sníž. přenesená",J232,0)</f>
        <v>0</v>
      </c>
      <c r="BI232" s="257">
        <f>IF(N232="nulová",J232,0)</f>
        <v>0</v>
      </c>
      <c r="BJ232" s="18" t="s">
        <v>92</v>
      </c>
      <c r="BK232" s="257">
        <f>ROUND(I232*H232,2)</f>
        <v>0</v>
      </c>
      <c r="BL232" s="18" t="s">
        <v>266</v>
      </c>
      <c r="BM232" s="256" t="s">
        <v>1883</v>
      </c>
    </row>
    <row r="233" spans="1:63" s="12" customFormat="1" ht="22.8" customHeight="1">
      <c r="A233" s="12"/>
      <c r="B233" s="229"/>
      <c r="C233" s="230"/>
      <c r="D233" s="231" t="s">
        <v>75</v>
      </c>
      <c r="E233" s="243" t="s">
        <v>1884</v>
      </c>
      <c r="F233" s="243" t="s">
        <v>1885</v>
      </c>
      <c r="G233" s="230"/>
      <c r="H233" s="230"/>
      <c r="I233" s="233"/>
      <c r="J233" s="244">
        <f>BK233</f>
        <v>0</v>
      </c>
      <c r="K233" s="230"/>
      <c r="L233" s="235"/>
      <c r="M233" s="236"/>
      <c r="N233" s="237"/>
      <c r="O233" s="237"/>
      <c r="P233" s="238">
        <f>SUM(P234:P239)</f>
        <v>0</v>
      </c>
      <c r="Q233" s="237"/>
      <c r="R233" s="238">
        <f>SUM(R234:R239)</f>
        <v>1.49136</v>
      </c>
      <c r="S233" s="237"/>
      <c r="T233" s="239">
        <f>SUM(T234:T239)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40" t="s">
        <v>92</v>
      </c>
      <c r="AT233" s="241" t="s">
        <v>75</v>
      </c>
      <c r="AU233" s="241" t="s">
        <v>84</v>
      </c>
      <c r="AY233" s="240" t="s">
        <v>168</v>
      </c>
      <c r="BK233" s="242">
        <f>SUM(BK234:BK239)</f>
        <v>0</v>
      </c>
    </row>
    <row r="234" spans="1:65" s="2" customFormat="1" ht="21.75" customHeight="1">
      <c r="A234" s="39"/>
      <c r="B234" s="40"/>
      <c r="C234" s="245" t="s">
        <v>589</v>
      </c>
      <c r="D234" s="245" t="s">
        <v>170</v>
      </c>
      <c r="E234" s="246" t="s">
        <v>1886</v>
      </c>
      <c r="F234" s="247" t="s">
        <v>1887</v>
      </c>
      <c r="G234" s="248" t="s">
        <v>713</v>
      </c>
      <c r="H234" s="249">
        <v>38</v>
      </c>
      <c r="I234" s="250"/>
      <c r="J234" s="251">
        <f>ROUND(I234*H234,2)</f>
        <v>0</v>
      </c>
      <c r="K234" s="247" t="s">
        <v>174</v>
      </c>
      <c r="L234" s="45"/>
      <c r="M234" s="252" t="s">
        <v>1</v>
      </c>
      <c r="N234" s="253" t="s">
        <v>42</v>
      </c>
      <c r="O234" s="92"/>
      <c r="P234" s="254">
        <f>O234*H234</f>
        <v>0</v>
      </c>
      <c r="Q234" s="254">
        <v>0</v>
      </c>
      <c r="R234" s="254">
        <f>Q234*H234</f>
        <v>0</v>
      </c>
      <c r="S234" s="254">
        <v>0</v>
      </c>
      <c r="T234" s="25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56" t="s">
        <v>266</v>
      </c>
      <c r="AT234" s="256" t="s">
        <v>170</v>
      </c>
      <c r="AU234" s="256" t="s">
        <v>92</v>
      </c>
      <c r="AY234" s="18" t="s">
        <v>168</v>
      </c>
      <c r="BE234" s="257">
        <f>IF(N234="základní",J234,0)</f>
        <v>0</v>
      </c>
      <c r="BF234" s="257">
        <f>IF(N234="snížená",J234,0)</f>
        <v>0</v>
      </c>
      <c r="BG234" s="257">
        <f>IF(N234="zákl. přenesená",J234,0)</f>
        <v>0</v>
      </c>
      <c r="BH234" s="257">
        <f>IF(N234="sníž. přenesená",J234,0)</f>
        <v>0</v>
      </c>
      <c r="BI234" s="257">
        <f>IF(N234="nulová",J234,0)</f>
        <v>0</v>
      </c>
      <c r="BJ234" s="18" t="s">
        <v>92</v>
      </c>
      <c r="BK234" s="257">
        <f>ROUND(I234*H234,2)</f>
        <v>0</v>
      </c>
      <c r="BL234" s="18" t="s">
        <v>266</v>
      </c>
      <c r="BM234" s="256" t="s">
        <v>1888</v>
      </c>
    </row>
    <row r="235" spans="1:65" s="2" customFormat="1" ht="33" customHeight="1">
      <c r="A235" s="39"/>
      <c r="B235" s="40"/>
      <c r="C235" s="245" t="s">
        <v>595</v>
      </c>
      <c r="D235" s="245" t="s">
        <v>170</v>
      </c>
      <c r="E235" s="246" t="s">
        <v>1889</v>
      </c>
      <c r="F235" s="247" t="s">
        <v>1890</v>
      </c>
      <c r="G235" s="248" t="s">
        <v>713</v>
      </c>
      <c r="H235" s="249">
        <v>10</v>
      </c>
      <c r="I235" s="250"/>
      <c r="J235" s="251">
        <f>ROUND(I235*H235,2)</f>
        <v>0</v>
      </c>
      <c r="K235" s="247" t="s">
        <v>174</v>
      </c>
      <c r="L235" s="45"/>
      <c r="M235" s="252" t="s">
        <v>1</v>
      </c>
      <c r="N235" s="253" t="s">
        <v>42</v>
      </c>
      <c r="O235" s="92"/>
      <c r="P235" s="254">
        <f>O235*H235</f>
        <v>0</v>
      </c>
      <c r="Q235" s="254">
        <v>0.0348</v>
      </c>
      <c r="R235" s="254">
        <f>Q235*H235</f>
        <v>0.348</v>
      </c>
      <c r="S235" s="254">
        <v>0</v>
      </c>
      <c r="T235" s="255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56" t="s">
        <v>266</v>
      </c>
      <c r="AT235" s="256" t="s">
        <v>170</v>
      </c>
      <c r="AU235" s="256" t="s">
        <v>92</v>
      </c>
      <c r="AY235" s="18" t="s">
        <v>168</v>
      </c>
      <c r="BE235" s="257">
        <f>IF(N235="základní",J235,0)</f>
        <v>0</v>
      </c>
      <c r="BF235" s="257">
        <f>IF(N235="snížená",J235,0)</f>
        <v>0</v>
      </c>
      <c r="BG235" s="257">
        <f>IF(N235="zákl. přenesená",J235,0)</f>
        <v>0</v>
      </c>
      <c r="BH235" s="257">
        <f>IF(N235="sníž. přenesená",J235,0)</f>
        <v>0</v>
      </c>
      <c r="BI235" s="257">
        <f>IF(N235="nulová",J235,0)</f>
        <v>0</v>
      </c>
      <c r="BJ235" s="18" t="s">
        <v>92</v>
      </c>
      <c r="BK235" s="257">
        <f>ROUND(I235*H235,2)</f>
        <v>0</v>
      </c>
      <c r="BL235" s="18" t="s">
        <v>266</v>
      </c>
      <c r="BM235" s="256" t="s">
        <v>1891</v>
      </c>
    </row>
    <row r="236" spans="1:65" s="2" customFormat="1" ht="33" customHeight="1">
      <c r="A236" s="39"/>
      <c r="B236" s="40"/>
      <c r="C236" s="245" t="s">
        <v>601</v>
      </c>
      <c r="D236" s="245" t="s">
        <v>170</v>
      </c>
      <c r="E236" s="246" t="s">
        <v>1892</v>
      </c>
      <c r="F236" s="247" t="s">
        <v>1893</v>
      </c>
      <c r="G236" s="248" t="s">
        <v>713</v>
      </c>
      <c r="H236" s="249">
        <v>14</v>
      </c>
      <c r="I236" s="250"/>
      <c r="J236" s="251">
        <f>ROUND(I236*H236,2)</f>
        <v>0</v>
      </c>
      <c r="K236" s="247" t="s">
        <v>174</v>
      </c>
      <c r="L236" s="45"/>
      <c r="M236" s="252" t="s">
        <v>1</v>
      </c>
      <c r="N236" s="253" t="s">
        <v>42</v>
      </c>
      <c r="O236" s="92"/>
      <c r="P236" s="254">
        <f>O236*H236</f>
        <v>0</v>
      </c>
      <c r="Q236" s="254">
        <v>0.04132</v>
      </c>
      <c r="R236" s="254">
        <f>Q236*H236</f>
        <v>0.57848</v>
      </c>
      <c r="S236" s="254">
        <v>0</v>
      </c>
      <c r="T236" s="255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56" t="s">
        <v>266</v>
      </c>
      <c r="AT236" s="256" t="s">
        <v>170</v>
      </c>
      <c r="AU236" s="256" t="s">
        <v>92</v>
      </c>
      <c r="AY236" s="18" t="s">
        <v>168</v>
      </c>
      <c r="BE236" s="257">
        <f>IF(N236="základní",J236,0)</f>
        <v>0</v>
      </c>
      <c r="BF236" s="257">
        <f>IF(N236="snížená",J236,0)</f>
        <v>0</v>
      </c>
      <c r="BG236" s="257">
        <f>IF(N236="zákl. přenesená",J236,0)</f>
        <v>0</v>
      </c>
      <c r="BH236" s="257">
        <f>IF(N236="sníž. přenesená",J236,0)</f>
        <v>0</v>
      </c>
      <c r="BI236" s="257">
        <f>IF(N236="nulová",J236,0)</f>
        <v>0</v>
      </c>
      <c r="BJ236" s="18" t="s">
        <v>92</v>
      </c>
      <c r="BK236" s="257">
        <f>ROUND(I236*H236,2)</f>
        <v>0</v>
      </c>
      <c r="BL236" s="18" t="s">
        <v>266</v>
      </c>
      <c r="BM236" s="256" t="s">
        <v>1894</v>
      </c>
    </row>
    <row r="237" spans="1:65" s="2" customFormat="1" ht="33" customHeight="1">
      <c r="A237" s="39"/>
      <c r="B237" s="40"/>
      <c r="C237" s="245" t="s">
        <v>605</v>
      </c>
      <c r="D237" s="245" t="s">
        <v>170</v>
      </c>
      <c r="E237" s="246" t="s">
        <v>1895</v>
      </c>
      <c r="F237" s="247" t="s">
        <v>1896</v>
      </c>
      <c r="G237" s="248" t="s">
        <v>713</v>
      </c>
      <c r="H237" s="249">
        <v>2</v>
      </c>
      <c r="I237" s="250"/>
      <c r="J237" s="251">
        <f>ROUND(I237*H237,2)</f>
        <v>0</v>
      </c>
      <c r="K237" s="247" t="s">
        <v>174</v>
      </c>
      <c r="L237" s="45"/>
      <c r="M237" s="252" t="s">
        <v>1</v>
      </c>
      <c r="N237" s="253" t="s">
        <v>42</v>
      </c>
      <c r="O237" s="92"/>
      <c r="P237" s="254">
        <f>O237*H237</f>
        <v>0</v>
      </c>
      <c r="Q237" s="254">
        <v>0.04784</v>
      </c>
      <c r="R237" s="254">
        <f>Q237*H237</f>
        <v>0.09568</v>
      </c>
      <c r="S237" s="254">
        <v>0</v>
      </c>
      <c r="T237" s="255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56" t="s">
        <v>266</v>
      </c>
      <c r="AT237" s="256" t="s">
        <v>170</v>
      </c>
      <c r="AU237" s="256" t="s">
        <v>92</v>
      </c>
      <c r="AY237" s="18" t="s">
        <v>168</v>
      </c>
      <c r="BE237" s="257">
        <f>IF(N237="základní",J237,0)</f>
        <v>0</v>
      </c>
      <c r="BF237" s="257">
        <f>IF(N237="snížená",J237,0)</f>
        <v>0</v>
      </c>
      <c r="BG237" s="257">
        <f>IF(N237="zákl. přenesená",J237,0)</f>
        <v>0</v>
      </c>
      <c r="BH237" s="257">
        <f>IF(N237="sníž. přenesená",J237,0)</f>
        <v>0</v>
      </c>
      <c r="BI237" s="257">
        <f>IF(N237="nulová",J237,0)</f>
        <v>0</v>
      </c>
      <c r="BJ237" s="18" t="s">
        <v>92</v>
      </c>
      <c r="BK237" s="257">
        <f>ROUND(I237*H237,2)</f>
        <v>0</v>
      </c>
      <c r="BL237" s="18" t="s">
        <v>266</v>
      </c>
      <c r="BM237" s="256" t="s">
        <v>1897</v>
      </c>
    </row>
    <row r="238" spans="1:65" s="2" customFormat="1" ht="16.5" customHeight="1">
      <c r="A238" s="39"/>
      <c r="B238" s="40"/>
      <c r="C238" s="245" t="s">
        <v>608</v>
      </c>
      <c r="D238" s="245" t="s">
        <v>170</v>
      </c>
      <c r="E238" s="246" t="s">
        <v>1898</v>
      </c>
      <c r="F238" s="247" t="s">
        <v>1899</v>
      </c>
      <c r="G238" s="248" t="s">
        <v>713</v>
      </c>
      <c r="H238" s="249">
        <v>12</v>
      </c>
      <c r="I238" s="250"/>
      <c r="J238" s="251">
        <f>ROUND(I238*H238,2)</f>
        <v>0</v>
      </c>
      <c r="K238" s="247" t="s">
        <v>1</v>
      </c>
      <c r="L238" s="45"/>
      <c r="M238" s="252" t="s">
        <v>1</v>
      </c>
      <c r="N238" s="253" t="s">
        <v>42</v>
      </c>
      <c r="O238" s="92"/>
      <c r="P238" s="254">
        <f>O238*H238</f>
        <v>0</v>
      </c>
      <c r="Q238" s="254">
        <v>0.0391</v>
      </c>
      <c r="R238" s="254">
        <f>Q238*H238</f>
        <v>0.46920000000000006</v>
      </c>
      <c r="S238" s="254">
        <v>0</v>
      </c>
      <c r="T238" s="255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56" t="s">
        <v>266</v>
      </c>
      <c r="AT238" s="256" t="s">
        <v>170</v>
      </c>
      <c r="AU238" s="256" t="s">
        <v>92</v>
      </c>
      <c r="AY238" s="18" t="s">
        <v>168</v>
      </c>
      <c r="BE238" s="257">
        <f>IF(N238="základní",J238,0)</f>
        <v>0</v>
      </c>
      <c r="BF238" s="257">
        <f>IF(N238="snížená",J238,0)</f>
        <v>0</v>
      </c>
      <c r="BG238" s="257">
        <f>IF(N238="zákl. přenesená",J238,0)</f>
        <v>0</v>
      </c>
      <c r="BH238" s="257">
        <f>IF(N238="sníž. přenesená",J238,0)</f>
        <v>0</v>
      </c>
      <c r="BI238" s="257">
        <f>IF(N238="nulová",J238,0)</f>
        <v>0</v>
      </c>
      <c r="BJ238" s="18" t="s">
        <v>92</v>
      </c>
      <c r="BK238" s="257">
        <f>ROUND(I238*H238,2)</f>
        <v>0</v>
      </c>
      <c r="BL238" s="18" t="s">
        <v>266</v>
      </c>
      <c r="BM238" s="256" t="s">
        <v>1900</v>
      </c>
    </row>
    <row r="239" spans="1:65" s="2" customFormat="1" ht="21.75" customHeight="1">
      <c r="A239" s="39"/>
      <c r="B239" s="40"/>
      <c r="C239" s="245" t="s">
        <v>613</v>
      </c>
      <c r="D239" s="245" t="s">
        <v>170</v>
      </c>
      <c r="E239" s="246" t="s">
        <v>1901</v>
      </c>
      <c r="F239" s="247" t="s">
        <v>1902</v>
      </c>
      <c r="G239" s="248" t="s">
        <v>585</v>
      </c>
      <c r="H239" s="312"/>
      <c r="I239" s="250"/>
      <c r="J239" s="251">
        <f>ROUND(I239*H239,2)</f>
        <v>0</v>
      </c>
      <c r="K239" s="247" t="s">
        <v>174</v>
      </c>
      <c r="L239" s="45"/>
      <c r="M239" s="252" t="s">
        <v>1</v>
      </c>
      <c r="N239" s="253" t="s">
        <v>42</v>
      </c>
      <c r="O239" s="92"/>
      <c r="P239" s="254">
        <f>O239*H239</f>
        <v>0</v>
      </c>
      <c r="Q239" s="254">
        <v>0</v>
      </c>
      <c r="R239" s="254">
        <f>Q239*H239</f>
        <v>0</v>
      </c>
      <c r="S239" s="254">
        <v>0</v>
      </c>
      <c r="T239" s="255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56" t="s">
        <v>266</v>
      </c>
      <c r="AT239" s="256" t="s">
        <v>170</v>
      </c>
      <c r="AU239" s="256" t="s">
        <v>92</v>
      </c>
      <c r="AY239" s="18" t="s">
        <v>168</v>
      </c>
      <c r="BE239" s="257">
        <f>IF(N239="základní",J239,0)</f>
        <v>0</v>
      </c>
      <c r="BF239" s="257">
        <f>IF(N239="snížená",J239,0)</f>
        <v>0</v>
      </c>
      <c r="BG239" s="257">
        <f>IF(N239="zákl. přenesená",J239,0)</f>
        <v>0</v>
      </c>
      <c r="BH239" s="257">
        <f>IF(N239="sníž. přenesená",J239,0)</f>
        <v>0</v>
      </c>
      <c r="BI239" s="257">
        <f>IF(N239="nulová",J239,0)</f>
        <v>0</v>
      </c>
      <c r="BJ239" s="18" t="s">
        <v>92</v>
      </c>
      <c r="BK239" s="257">
        <f>ROUND(I239*H239,2)</f>
        <v>0</v>
      </c>
      <c r="BL239" s="18" t="s">
        <v>266</v>
      </c>
      <c r="BM239" s="256" t="s">
        <v>1903</v>
      </c>
    </row>
    <row r="240" spans="1:63" s="12" customFormat="1" ht="22.8" customHeight="1">
      <c r="A240" s="12"/>
      <c r="B240" s="229"/>
      <c r="C240" s="230"/>
      <c r="D240" s="231" t="s">
        <v>75</v>
      </c>
      <c r="E240" s="243" t="s">
        <v>1904</v>
      </c>
      <c r="F240" s="243" t="s">
        <v>1905</v>
      </c>
      <c r="G240" s="230"/>
      <c r="H240" s="230"/>
      <c r="I240" s="233"/>
      <c r="J240" s="244">
        <f>BK240</f>
        <v>0</v>
      </c>
      <c r="K240" s="230"/>
      <c r="L240" s="235"/>
      <c r="M240" s="236"/>
      <c r="N240" s="237"/>
      <c r="O240" s="237"/>
      <c r="P240" s="238">
        <f>P241</f>
        <v>0</v>
      </c>
      <c r="Q240" s="237"/>
      <c r="R240" s="238">
        <f>R241</f>
        <v>0</v>
      </c>
      <c r="S240" s="237"/>
      <c r="T240" s="239">
        <f>T241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40" t="s">
        <v>92</v>
      </c>
      <c r="AT240" s="241" t="s">
        <v>75</v>
      </c>
      <c r="AU240" s="241" t="s">
        <v>84</v>
      </c>
      <c r="AY240" s="240" t="s">
        <v>168</v>
      </c>
      <c r="BK240" s="242">
        <f>BK241</f>
        <v>0</v>
      </c>
    </row>
    <row r="241" spans="1:65" s="2" customFormat="1" ht="21.75" customHeight="1">
      <c r="A241" s="39"/>
      <c r="B241" s="40"/>
      <c r="C241" s="245" t="s">
        <v>404</v>
      </c>
      <c r="D241" s="245" t="s">
        <v>170</v>
      </c>
      <c r="E241" s="246" t="s">
        <v>1906</v>
      </c>
      <c r="F241" s="247" t="s">
        <v>1907</v>
      </c>
      <c r="G241" s="248" t="s">
        <v>234</v>
      </c>
      <c r="H241" s="249">
        <v>210</v>
      </c>
      <c r="I241" s="250"/>
      <c r="J241" s="251">
        <f>ROUND(I241*H241,2)</f>
        <v>0</v>
      </c>
      <c r="K241" s="247" t="s">
        <v>174</v>
      </c>
      <c r="L241" s="45"/>
      <c r="M241" s="313" t="s">
        <v>1</v>
      </c>
      <c r="N241" s="314" t="s">
        <v>42</v>
      </c>
      <c r="O241" s="315"/>
      <c r="P241" s="316">
        <f>O241*H241</f>
        <v>0</v>
      </c>
      <c r="Q241" s="316">
        <v>0</v>
      </c>
      <c r="R241" s="316">
        <f>Q241*H241</f>
        <v>0</v>
      </c>
      <c r="S241" s="316">
        <v>0</v>
      </c>
      <c r="T241" s="317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56" t="s">
        <v>266</v>
      </c>
      <c r="AT241" s="256" t="s">
        <v>170</v>
      </c>
      <c r="AU241" s="256" t="s">
        <v>92</v>
      </c>
      <c r="AY241" s="18" t="s">
        <v>168</v>
      </c>
      <c r="BE241" s="257">
        <f>IF(N241="základní",J241,0)</f>
        <v>0</v>
      </c>
      <c r="BF241" s="257">
        <f>IF(N241="snížená",J241,0)</f>
        <v>0</v>
      </c>
      <c r="BG241" s="257">
        <f>IF(N241="zákl. přenesená",J241,0)</f>
        <v>0</v>
      </c>
      <c r="BH241" s="257">
        <f>IF(N241="sníž. přenesená",J241,0)</f>
        <v>0</v>
      </c>
      <c r="BI241" s="257">
        <f>IF(N241="nulová",J241,0)</f>
        <v>0</v>
      </c>
      <c r="BJ241" s="18" t="s">
        <v>92</v>
      </c>
      <c r="BK241" s="257">
        <f>ROUND(I241*H241,2)</f>
        <v>0</v>
      </c>
      <c r="BL241" s="18" t="s">
        <v>266</v>
      </c>
      <c r="BM241" s="256" t="s">
        <v>1908</v>
      </c>
    </row>
    <row r="242" spans="1:31" s="2" customFormat="1" ht="6.95" customHeight="1">
      <c r="A242" s="39"/>
      <c r="B242" s="67"/>
      <c r="C242" s="68"/>
      <c r="D242" s="68"/>
      <c r="E242" s="68"/>
      <c r="F242" s="68"/>
      <c r="G242" s="68"/>
      <c r="H242" s="68"/>
      <c r="I242" s="194"/>
      <c r="J242" s="68"/>
      <c r="K242" s="68"/>
      <c r="L242" s="45"/>
      <c r="M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</row>
  </sheetData>
  <sheetProtection password="CC35" sheet="1" objects="1" scenarios="1" formatColumns="0" formatRows="0" autoFilter="0"/>
  <autoFilter ref="C136:K24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5:H125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102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1"/>
      <c r="J3" s="150"/>
      <c r="K3" s="150"/>
      <c r="L3" s="21"/>
      <c r="AT3" s="18" t="s">
        <v>84</v>
      </c>
    </row>
    <row r="4" spans="2:46" s="1" customFormat="1" ht="24.95" customHeight="1">
      <c r="B4" s="21"/>
      <c r="D4" s="152" t="s">
        <v>116</v>
      </c>
      <c r="I4" s="147"/>
      <c r="L4" s="21"/>
      <c r="M4" s="153" t="s">
        <v>10</v>
      </c>
      <c r="AT4" s="18" t="s">
        <v>4</v>
      </c>
    </row>
    <row r="5" spans="2:12" s="1" customFormat="1" ht="6.95" customHeight="1">
      <c r="B5" s="21"/>
      <c r="I5" s="147"/>
      <c r="L5" s="21"/>
    </row>
    <row r="6" spans="2:12" s="1" customFormat="1" ht="12" customHeight="1">
      <c r="B6" s="21"/>
      <c r="D6" s="154" t="s">
        <v>16</v>
      </c>
      <c r="I6" s="147"/>
      <c r="L6" s="21"/>
    </row>
    <row r="7" spans="2:12" s="1" customFormat="1" ht="23.25" customHeight="1">
      <c r="B7" s="21"/>
      <c r="E7" s="155" t="str">
        <f>'Rekapitulace stavby'!K6</f>
        <v>Stavební úpravy a zateplení objektu pro sociální bydlená ul.Jičínská č.p.156,Valašské Meziříčí</v>
      </c>
      <c r="F7" s="154"/>
      <c r="G7" s="154"/>
      <c r="H7" s="154"/>
      <c r="I7" s="147"/>
      <c r="L7" s="21"/>
    </row>
    <row r="8" spans="2:12" s="1" customFormat="1" ht="12" customHeight="1">
      <c r="B8" s="21"/>
      <c r="D8" s="154" t="s">
        <v>125</v>
      </c>
      <c r="I8" s="147"/>
      <c r="L8" s="21"/>
    </row>
    <row r="9" spans="1:31" s="2" customFormat="1" ht="16.5" customHeight="1">
      <c r="A9" s="39"/>
      <c r="B9" s="45"/>
      <c r="C9" s="39"/>
      <c r="D9" s="39"/>
      <c r="E9" s="155" t="s">
        <v>861</v>
      </c>
      <c r="F9" s="39"/>
      <c r="G9" s="39"/>
      <c r="H9" s="39"/>
      <c r="I9" s="156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4" t="s">
        <v>862</v>
      </c>
      <c r="E10" s="39"/>
      <c r="F10" s="39"/>
      <c r="G10" s="39"/>
      <c r="H10" s="39"/>
      <c r="I10" s="156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7" t="s">
        <v>1909</v>
      </c>
      <c r="F11" s="39"/>
      <c r="G11" s="39"/>
      <c r="H11" s="39"/>
      <c r="I11" s="156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156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4" t="s">
        <v>18</v>
      </c>
      <c r="E13" s="39"/>
      <c r="F13" s="142" t="s">
        <v>1</v>
      </c>
      <c r="G13" s="39"/>
      <c r="H13" s="39"/>
      <c r="I13" s="158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4" t="s">
        <v>20</v>
      </c>
      <c r="E14" s="39"/>
      <c r="F14" s="142" t="s">
        <v>21</v>
      </c>
      <c r="G14" s="39"/>
      <c r="H14" s="39"/>
      <c r="I14" s="158" t="s">
        <v>22</v>
      </c>
      <c r="J14" s="159" t="str">
        <f>'Rekapitulace stavby'!AN8</f>
        <v>4. 6. 2019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156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4" t="s">
        <v>24</v>
      </c>
      <c r="E16" s="39"/>
      <c r="F16" s="39"/>
      <c r="G16" s="39"/>
      <c r="H16" s="39"/>
      <c r="I16" s="158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8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156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4" t="s">
        <v>28</v>
      </c>
      <c r="E19" s="39"/>
      <c r="F19" s="39"/>
      <c r="G19" s="39"/>
      <c r="H19" s="39"/>
      <c r="I19" s="158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8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156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4" t="s">
        <v>30</v>
      </c>
      <c r="E22" s="39"/>
      <c r="F22" s="39"/>
      <c r="G22" s="39"/>
      <c r="H22" s="39"/>
      <c r="I22" s="158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8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156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4" t="s">
        <v>33</v>
      </c>
      <c r="E25" s="39"/>
      <c r="F25" s="39"/>
      <c r="G25" s="39"/>
      <c r="H25" s="39"/>
      <c r="I25" s="158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8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156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4" t="s">
        <v>35</v>
      </c>
      <c r="E28" s="39"/>
      <c r="F28" s="39"/>
      <c r="G28" s="39"/>
      <c r="H28" s="39"/>
      <c r="I28" s="156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60"/>
      <c r="B29" s="161"/>
      <c r="C29" s="160"/>
      <c r="D29" s="160"/>
      <c r="E29" s="162" t="s">
        <v>1</v>
      </c>
      <c r="F29" s="162"/>
      <c r="G29" s="162"/>
      <c r="H29" s="162"/>
      <c r="I29" s="163"/>
      <c r="J29" s="160"/>
      <c r="K29" s="160"/>
      <c r="L29" s="164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156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5"/>
      <c r="E31" s="165"/>
      <c r="F31" s="165"/>
      <c r="G31" s="165"/>
      <c r="H31" s="165"/>
      <c r="I31" s="166"/>
      <c r="J31" s="165"/>
      <c r="K31" s="165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7" t="s">
        <v>36</v>
      </c>
      <c r="E32" s="39"/>
      <c r="F32" s="39"/>
      <c r="G32" s="39"/>
      <c r="H32" s="39"/>
      <c r="I32" s="156"/>
      <c r="J32" s="168">
        <f>ROUND(J129,2)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5"/>
      <c r="E33" s="165"/>
      <c r="F33" s="165"/>
      <c r="G33" s="165"/>
      <c r="H33" s="165"/>
      <c r="I33" s="166"/>
      <c r="J33" s="165"/>
      <c r="K33" s="165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9" t="s">
        <v>38</v>
      </c>
      <c r="G34" s="39"/>
      <c r="H34" s="39"/>
      <c r="I34" s="170" t="s">
        <v>37</v>
      </c>
      <c r="J34" s="169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71" t="s">
        <v>40</v>
      </c>
      <c r="E35" s="154" t="s">
        <v>41</v>
      </c>
      <c r="F35" s="172">
        <f>ROUND((SUM(BE129:BE172)),2)</f>
        <v>0</v>
      </c>
      <c r="G35" s="39"/>
      <c r="H35" s="39"/>
      <c r="I35" s="173">
        <v>0.21</v>
      </c>
      <c r="J35" s="172">
        <f>ROUND(((SUM(BE129:BE172))*I35),2)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4" t="s">
        <v>42</v>
      </c>
      <c r="F36" s="172">
        <f>ROUND((SUM(BF129:BF172)),2)</f>
        <v>0</v>
      </c>
      <c r="G36" s="39"/>
      <c r="H36" s="39"/>
      <c r="I36" s="173">
        <v>0.15</v>
      </c>
      <c r="J36" s="172">
        <f>ROUND(((SUM(BF129:BF172))*I36),2)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4" t="s">
        <v>43</v>
      </c>
      <c r="F37" s="172">
        <f>ROUND((SUM(BG129:BG172)),2)</f>
        <v>0</v>
      </c>
      <c r="G37" s="39"/>
      <c r="H37" s="39"/>
      <c r="I37" s="173">
        <v>0.21</v>
      </c>
      <c r="J37" s="17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4" t="s">
        <v>44</v>
      </c>
      <c r="F38" s="172">
        <f>ROUND((SUM(BH129:BH172)),2)</f>
        <v>0</v>
      </c>
      <c r="G38" s="39"/>
      <c r="H38" s="39"/>
      <c r="I38" s="173">
        <v>0.15</v>
      </c>
      <c r="J38" s="172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4" t="s">
        <v>45</v>
      </c>
      <c r="F39" s="172">
        <f>ROUND((SUM(BI129:BI172)),2)</f>
        <v>0</v>
      </c>
      <c r="G39" s="39"/>
      <c r="H39" s="39"/>
      <c r="I39" s="173">
        <v>0</v>
      </c>
      <c r="J39" s="172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156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74"/>
      <c r="D41" s="175" t="s">
        <v>46</v>
      </c>
      <c r="E41" s="176"/>
      <c r="F41" s="176"/>
      <c r="G41" s="177" t="s">
        <v>47</v>
      </c>
      <c r="H41" s="178" t="s">
        <v>48</v>
      </c>
      <c r="I41" s="179"/>
      <c r="J41" s="180">
        <f>SUM(J32:J39)</f>
        <v>0</v>
      </c>
      <c r="K41" s="181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156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I43" s="147"/>
      <c r="L43" s="21"/>
    </row>
    <row r="44" spans="2:12" s="1" customFormat="1" ht="14.4" customHeight="1">
      <c r="B44" s="21"/>
      <c r="I44" s="147"/>
      <c r="L44" s="21"/>
    </row>
    <row r="45" spans="2:12" s="1" customFormat="1" ht="14.4" customHeight="1">
      <c r="B45" s="21"/>
      <c r="I45" s="147"/>
      <c r="L45" s="21"/>
    </row>
    <row r="46" spans="2:12" s="1" customFormat="1" ht="14.4" customHeight="1">
      <c r="B46" s="21"/>
      <c r="I46" s="147"/>
      <c r="L46" s="21"/>
    </row>
    <row r="47" spans="2:12" s="1" customFormat="1" ht="14.4" customHeight="1">
      <c r="B47" s="21"/>
      <c r="I47" s="147"/>
      <c r="L47" s="21"/>
    </row>
    <row r="48" spans="2:12" s="1" customFormat="1" ht="14.4" customHeight="1">
      <c r="B48" s="21"/>
      <c r="I48" s="147"/>
      <c r="L48" s="21"/>
    </row>
    <row r="49" spans="2:12" s="1" customFormat="1" ht="14.4" customHeight="1">
      <c r="B49" s="21"/>
      <c r="I49" s="147"/>
      <c r="L49" s="21"/>
    </row>
    <row r="50" spans="2:12" s="2" customFormat="1" ht="14.4" customHeight="1">
      <c r="B50" s="64"/>
      <c r="D50" s="182" t="s">
        <v>49</v>
      </c>
      <c r="E50" s="183"/>
      <c r="F50" s="183"/>
      <c r="G50" s="182" t="s">
        <v>50</v>
      </c>
      <c r="H50" s="183"/>
      <c r="I50" s="184"/>
      <c r="J50" s="183"/>
      <c r="K50" s="183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85" t="s">
        <v>51</v>
      </c>
      <c r="E61" s="186"/>
      <c r="F61" s="187" t="s">
        <v>52</v>
      </c>
      <c r="G61" s="185" t="s">
        <v>51</v>
      </c>
      <c r="H61" s="186"/>
      <c r="I61" s="188"/>
      <c r="J61" s="189" t="s">
        <v>52</v>
      </c>
      <c r="K61" s="18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82" t="s">
        <v>53</v>
      </c>
      <c r="E65" s="190"/>
      <c r="F65" s="190"/>
      <c r="G65" s="182" t="s">
        <v>54</v>
      </c>
      <c r="H65" s="190"/>
      <c r="I65" s="191"/>
      <c r="J65" s="190"/>
      <c r="K65" s="19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85" t="s">
        <v>51</v>
      </c>
      <c r="E76" s="186"/>
      <c r="F76" s="187" t="s">
        <v>52</v>
      </c>
      <c r="G76" s="185" t="s">
        <v>51</v>
      </c>
      <c r="H76" s="186"/>
      <c r="I76" s="188"/>
      <c r="J76" s="189" t="s">
        <v>52</v>
      </c>
      <c r="K76" s="18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92"/>
      <c r="C77" s="193"/>
      <c r="D77" s="193"/>
      <c r="E77" s="193"/>
      <c r="F77" s="193"/>
      <c r="G77" s="193"/>
      <c r="H77" s="193"/>
      <c r="I77" s="194"/>
      <c r="J77" s="193"/>
      <c r="K77" s="19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5"/>
      <c r="C81" s="196"/>
      <c r="D81" s="196"/>
      <c r="E81" s="196"/>
      <c r="F81" s="196"/>
      <c r="G81" s="196"/>
      <c r="H81" s="196"/>
      <c r="I81" s="197"/>
      <c r="J81" s="196"/>
      <c r="K81" s="19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129</v>
      </c>
      <c r="D82" s="41"/>
      <c r="E82" s="41"/>
      <c r="F82" s="41"/>
      <c r="G82" s="41"/>
      <c r="H82" s="41"/>
      <c r="I82" s="156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6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56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3.25" customHeight="1">
      <c r="A85" s="39"/>
      <c r="B85" s="40"/>
      <c r="C85" s="41"/>
      <c r="D85" s="41"/>
      <c r="E85" s="198" t="str">
        <f>E7</f>
        <v>Stavební úpravy a zateplení objektu pro sociální bydlená ul.Jičínská č.p.156,Valašské Meziříčí</v>
      </c>
      <c r="F85" s="33"/>
      <c r="G85" s="33"/>
      <c r="H85" s="33"/>
      <c r="I85" s="156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125</v>
      </c>
      <c r="D86" s="23"/>
      <c r="E86" s="23"/>
      <c r="F86" s="23"/>
      <c r="G86" s="23"/>
      <c r="H86" s="23"/>
      <c r="I86" s="147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98" t="s">
        <v>861</v>
      </c>
      <c r="F87" s="41"/>
      <c r="G87" s="41"/>
      <c r="H87" s="41"/>
      <c r="I87" s="156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862</v>
      </c>
      <c r="D88" s="41"/>
      <c r="E88" s="41"/>
      <c r="F88" s="41"/>
      <c r="G88" s="41"/>
      <c r="H88" s="41"/>
      <c r="I88" s="156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SO 01.4 - Vzduchotechnika</v>
      </c>
      <c r="F89" s="41"/>
      <c r="G89" s="41"/>
      <c r="H89" s="41"/>
      <c r="I89" s="156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56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Valašské Meziříčí</v>
      </c>
      <c r="G91" s="41"/>
      <c r="H91" s="41"/>
      <c r="I91" s="158" t="s">
        <v>22</v>
      </c>
      <c r="J91" s="80" t="str">
        <f>IF(J14="","",J14)</f>
        <v>4. 6. 2019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156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54.45" customHeight="1">
      <c r="A93" s="39"/>
      <c r="B93" s="40"/>
      <c r="C93" s="33" t="s">
        <v>24</v>
      </c>
      <c r="D93" s="41"/>
      <c r="E93" s="41"/>
      <c r="F93" s="28" t="str">
        <f>E17</f>
        <v>Město Valašské Meziříčí</v>
      </c>
      <c r="G93" s="41"/>
      <c r="H93" s="41"/>
      <c r="I93" s="158" t="s">
        <v>30</v>
      </c>
      <c r="J93" s="37" t="str">
        <f>E23</f>
        <v xml:space="preserve">S WHG s.r.o.Ořešská 873,Řeporyje,155 00 Praha 5 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158" t="s">
        <v>33</v>
      </c>
      <c r="J94" s="37" t="str">
        <f>E26</f>
        <v>Fajfrová Irena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56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99" t="s">
        <v>130</v>
      </c>
      <c r="D96" s="200"/>
      <c r="E96" s="200"/>
      <c r="F96" s="200"/>
      <c r="G96" s="200"/>
      <c r="H96" s="200"/>
      <c r="I96" s="201"/>
      <c r="J96" s="202" t="s">
        <v>131</v>
      </c>
      <c r="K96" s="200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156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203" t="s">
        <v>132</v>
      </c>
      <c r="D98" s="41"/>
      <c r="E98" s="41"/>
      <c r="F98" s="41"/>
      <c r="G98" s="41"/>
      <c r="H98" s="41"/>
      <c r="I98" s="156"/>
      <c r="J98" s="111">
        <f>J129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133</v>
      </c>
    </row>
    <row r="99" spans="1:31" s="9" customFormat="1" ht="24.95" customHeight="1">
      <c r="A99" s="9"/>
      <c r="B99" s="204"/>
      <c r="C99" s="205"/>
      <c r="D99" s="206" t="s">
        <v>134</v>
      </c>
      <c r="E99" s="207"/>
      <c r="F99" s="207"/>
      <c r="G99" s="207"/>
      <c r="H99" s="207"/>
      <c r="I99" s="208"/>
      <c r="J99" s="209">
        <f>J130</f>
        <v>0</v>
      </c>
      <c r="K99" s="205"/>
      <c r="L99" s="21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1"/>
      <c r="C100" s="134"/>
      <c r="D100" s="212" t="s">
        <v>1388</v>
      </c>
      <c r="E100" s="213"/>
      <c r="F100" s="213"/>
      <c r="G100" s="213"/>
      <c r="H100" s="213"/>
      <c r="I100" s="214"/>
      <c r="J100" s="215">
        <f>J131</f>
        <v>0</v>
      </c>
      <c r="K100" s="134"/>
      <c r="L100" s="21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1"/>
      <c r="C101" s="134"/>
      <c r="D101" s="212" t="s">
        <v>138</v>
      </c>
      <c r="E101" s="213"/>
      <c r="F101" s="213"/>
      <c r="G101" s="213"/>
      <c r="H101" s="213"/>
      <c r="I101" s="214"/>
      <c r="J101" s="215">
        <f>J134</f>
        <v>0</v>
      </c>
      <c r="K101" s="134"/>
      <c r="L101" s="21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1"/>
      <c r="C102" s="134"/>
      <c r="D102" s="212" t="s">
        <v>139</v>
      </c>
      <c r="E102" s="213"/>
      <c r="F102" s="213"/>
      <c r="G102" s="213"/>
      <c r="H102" s="213"/>
      <c r="I102" s="214"/>
      <c r="J102" s="215">
        <f>J137</f>
        <v>0</v>
      </c>
      <c r="K102" s="134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1"/>
      <c r="C103" s="134"/>
      <c r="D103" s="212" t="s">
        <v>140</v>
      </c>
      <c r="E103" s="213"/>
      <c r="F103" s="213"/>
      <c r="G103" s="213"/>
      <c r="H103" s="213"/>
      <c r="I103" s="214"/>
      <c r="J103" s="215">
        <f>J143</f>
        <v>0</v>
      </c>
      <c r="K103" s="134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204"/>
      <c r="C104" s="205"/>
      <c r="D104" s="206" t="s">
        <v>141</v>
      </c>
      <c r="E104" s="207"/>
      <c r="F104" s="207"/>
      <c r="G104" s="207"/>
      <c r="H104" s="207"/>
      <c r="I104" s="208"/>
      <c r="J104" s="209">
        <f>J145</f>
        <v>0</v>
      </c>
      <c r="K104" s="205"/>
      <c r="L104" s="210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211"/>
      <c r="C105" s="134"/>
      <c r="D105" s="212" t="s">
        <v>143</v>
      </c>
      <c r="E105" s="213"/>
      <c r="F105" s="213"/>
      <c r="G105" s="213"/>
      <c r="H105" s="213"/>
      <c r="I105" s="214"/>
      <c r="J105" s="215">
        <f>J146</f>
        <v>0</v>
      </c>
      <c r="K105" s="134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1"/>
      <c r="C106" s="134"/>
      <c r="D106" s="212" t="s">
        <v>1390</v>
      </c>
      <c r="E106" s="213"/>
      <c r="F106" s="213"/>
      <c r="G106" s="213"/>
      <c r="H106" s="213"/>
      <c r="I106" s="214"/>
      <c r="J106" s="215">
        <f>J150</f>
        <v>0</v>
      </c>
      <c r="K106" s="134"/>
      <c r="L106" s="21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1"/>
      <c r="C107" s="134"/>
      <c r="D107" s="212" t="s">
        <v>865</v>
      </c>
      <c r="E107" s="213"/>
      <c r="F107" s="213"/>
      <c r="G107" s="213"/>
      <c r="H107" s="213"/>
      <c r="I107" s="214"/>
      <c r="J107" s="215">
        <f>J152</f>
        <v>0</v>
      </c>
      <c r="K107" s="134"/>
      <c r="L107" s="21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9"/>
      <c r="B108" s="40"/>
      <c r="C108" s="41"/>
      <c r="D108" s="41"/>
      <c r="E108" s="41"/>
      <c r="F108" s="41"/>
      <c r="G108" s="41"/>
      <c r="H108" s="41"/>
      <c r="I108" s="156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67"/>
      <c r="C109" s="68"/>
      <c r="D109" s="68"/>
      <c r="E109" s="68"/>
      <c r="F109" s="68"/>
      <c r="G109" s="68"/>
      <c r="H109" s="68"/>
      <c r="I109" s="194"/>
      <c r="J109" s="68"/>
      <c r="K109" s="68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pans="1:31" s="2" customFormat="1" ht="6.95" customHeight="1">
      <c r="A113" s="39"/>
      <c r="B113" s="69"/>
      <c r="C113" s="70"/>
      <c r="D113" s="70"/>
      <c r="E113" s="70"/>
      <c r="F113" s="70"/>
      <c r="G113" s="70"/>
      <c r="H113" s="70"/>
      <c r="I113" s="197"/>
      <c r="J113" s="70"/>
      <c r="K113" s="70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95" customHeight="1">
      <c r="A114" s="39"/>
      <c r="B114" s="40"/>
      <c r="C114" s="24" t="s">
        <v>153</v>
      </c>
      <c r="D114" s="41"/>
      <c r="E114" s="41"/>
      <c r="F114" s="41"/>
      <c r="G114" s="41"/>
      <c r="H114" s="41"/>
      <c r="I114" s="156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156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16</v>
      </c>
      <c r="D116" s="41"/>
      <c r="E116" s="41"/>
      <c r="F116" s="41"/>
      <c r="G116" s="41"/>
      <c r="H116" s="41"/>
      <c r="I116" s="156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3.25" customHeight="1">
      <c r="A117" s="39"/>
      <c r="B117" s="40"/>
      <c r="C117" s="41"/>
      <c r="D117" s="41"/>
      <c r="E117" s="198" t="str">
        <f>E7</f>
        <v>Stavební úpravy a zateplení objektu pro sociální bydlená ul.Jičínská č.p.156,Valašské Meziříčí</v>
      </c>
      <c r="F117" s="33"/>
      <c r="G117" s="33"/>
      <c r="H117" s="33"/>
      <c r="I117" s="156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2:12" s="1" customFormat="1" ht="12" customHeight="1">
      <c r="B118" s="22"/>
      <c r="C118" s="33" t="s">
        <v>125</v>
      </c>
      <c r="D118" s="23"/>
      <c r="E118" s="23"/>
      <c r="F118" s="23"/>
      <c r="G118" s="23"/>
      <c r="H118" s="23"/>
      <c r="I118" s="147"/>
      <c r="J118" s="23"/>
      <c r="K118" s="23"/>
      <c r="L118" s="21"/>
    </row>
    <row r="119" spans="1:31" s="2" customFormat="1" ht="16.5" customHeight="1">
      <c r="A119" s="39"/>
      <c r="B119" s="40"/>
      <c r="C119" s="41"/>
      <c r="D119" s="41"/>
      <c r="E119" s="198" t="s">
        <v>861</v>
      </c>
      <c r="F119" s="41"/>
      <c r="G119" s="41"/>
      <c r="H119" s="41"/>
      <c r="I119" s="156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862</v>
      </c>
      <c r="D120" s="41"/>
      <c r="E120" s="41"/>
      <c r="F120" s="41"/>
      <c r="G120" s="41"/>
      <c r="H120" s="41"/>
      <c r="I120" s="156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77" t="str">
        <f>E11</f>
        <v>SO 01.4 - Vzduchotechnika</v>
      </c>
      <c r="F121" s="41"/>
      <c r="G121" s="41"/>
      <c r="H121" s="41"/>
      <c r="I121" s="156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156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20</v>
      </c>
      <c r="D123" s="41"/>
      <c r="E123" s="41"/>
      <c r="F123" s="28" t="str">
        <f>F14</f>
        <v>Valašské Meziříčí</v>
      </c>
      <c r="G123" s="41"/>
      <c r="H123" s="41"/>
      <c r="I123" s="158" t="s">
        <v>22</v>
      </c>
      <c r="J123" s="80" t="str">
        <f>IF(J14="","",J14)</f>
        <v>4. 6. 2019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156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54.45" customHeight="1">
      <c r="A125" s="39"/>
      <c r="B125" s="40"/>
      <c r="C125" s="33" t="s">
        <v>24</v>
      </c>
      <c r="D125" s="41"/>
      <c r="E125" s="41"/>
      <c r="F125" s="28" t="str">
        <f>E17</f>
        <v>Město Valašské Meziříčí</v>
      </c>
      <c r="G125" s="41"/>
      <c r="H125" s="41"/>
      <c r="I125" s="158" t="s">
        <v>30</v>
      </c>
      <c r="J125" s="37" t="str">
        <f>E23</f>
        <v xml:space="preserve">S WHG s.r.o.Ořešská 873,Řeporyje,155 00 Praha 5 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3" t="s">
        <v>28</v>
      </c>
      <c r="D126" s="41"/>
      <c r="E126" s="41"/>
      <c r="F126" s="28" t="str">
        <f>IF(E20="","",E20)</f>
        <v>Vyplň údaj</v>
      </c>
      <c r="G126" s="41"/>
      <c r="H126" s="41"/>
      <c r="I126" s="158" t="s">
        <v>33</v>
      </c>
      <c r="J126" s="37" t="str">
        <f>E26</f>
        <v>Fajfrová Irena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0.3" customHeight="1">
      <c r="A127" s="39"/>
      <c r="B127" s="40"/>
      <c r="C127" s="41"/>
      <c r="D127" s="41"/>
      <c r="E127" s="41"/>
      <c r="F127" s="41"/>
      <c r="G127" s="41"/>
      <c r="H127" s="41"/>
      <c r="I127" s="156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11" customFormat="1" ht="29.25" customHeight="1">
      <c r="A128" s="217"/>
      <c r="B128" s="218"/>
      <c r="C128" s="219" t="s">
        <v>154</v>
      </c>
      <c r="D128" s="220" t="s">
        <v>61</v>
      </c>
      <c r="E128" s="220" t="s">
        <v>57</v>
      </c>
      <c r="F128" s="220" t="s">
        <v>58</v>
      </c>
      <c r="G128" s="220" t="s">
        <v>155</v>
      </c>
      <c r="H128" s="220" t="s">
        <v>156</v>
      </c>
      <c r="I128" s="221" t="s">
        <v>157</v>
      </c>
      <c r="J128" s="220" t="s">
        <v>131</v>
      </c>
      <c r="K128" s="222" t="s">
        <v>158</v>
      </c>
      <c r="L128" s="223"/>
      <c r="M128" s="101" t="s">
        <v>1</v>
      </c>
      <c r="N128" s="102" t="s">
        <v>40</v>
      </c>
      <c r="O128" s="102" t="s">
        <v>159</v>
      </c>
      <c r="P128" s="102" t="s">
        <v>160</v>
      </c>
      <c r="Q128" s="102" t="s">
        <v>161</v>
      </c>
      <c r="R128" s="102" t="s">
        <v>162</v>
      </c>
      <c r="S128" s="102" t="s">
        <v>163</v>
      </c>
      <c r="T128" s="103" t="s">
        <v>164</v>
      </c>
      <c r="U128" s="217"/>
      <c r="V128" s="217"/>
      <c r="W128" s="217"/>
      <c r="X128" s="217"/>
      <c r="Y128" s="217"/>
      <c r="Z128" s="217"/>
      <c r="AA128" s="217"/>
      <c r="AB128" s="217"/>
      <c r="AC128" s="217"/>
      <c r="AD128" s="217"/>
      <c r="AE128" s="217"/>
    </row>
    <row r="129" spans="1:63" s="2" customFormat="1" ht="22.8" customHeight="1">
      <c r="A129" s="39"/>
      <c r="B129" s="40"/>
      <c r="C129" s="108" t="s">
        <v>165</v>
      </c>
      <c r="D129" s="41"/>
      <c r="E129" s="41"/>
      <c r="F129" s="41"/>
      <c r="G129" s="41"/>
      <c r="H129" s="41"/>
      <c r="I129" s="156"/>
      <c r="J129" s="224">
        <f>BK129</f>
        <v>0</v>
      </c>
      <c r="K129" s="41"/>
      <c r="L129" s="45"/>
      <c r="M129" s="104"/>
      <c r="N129" s="225"/>
      <c r="O129" s="105"/>
      <c r="P129" s="226">
        <f>P130+P145</f>
        <v>0</v>
      </c>
      <c r="Q129" s="105"/>
      <c r="R129" s="226">
        <f>R130+R145</f>
        <v>3.1289686000000003</v>
      </c>
      <c r="S129" s="105"/>
      <c r="T129" s="227">
        <f>T130+T145</f>
        <v>1.225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75</v>
      </c>
      <c r="AU129" s="18" t="s">
        <v>133</v>
      </c>
      <c r="BK129" s="228">
        <f>BK130+BK145</f>
        <v>0</v>
      </c>
    </row>
    <row r="130" spans="1:63" s="12" customFormat="1" ht="25.9" customHeight="1">
      <c r="A130" s="12"/>
      <c r="B130" s="229"/>
      <c r="C130" s="230"/>
      <c r="D130" s="231" t="s">
        <v>75</v>
      </c>
      <c r="E130" s="232" t="s">
        <v>166</v>
      </c>
      <c r="F130" s="232" t="s">
        <v>167</v>
      </c>
      <c r="G130" s="230"/>
      <c r="H130" s="230"/>
      <c r="I130" s="233"/>
      <c r="J130" s="234">
        <f>BK130</f>
        <v>0</v>
      </c>
      <c r="K130" s="230"/>
      <c r="L130" s="235"/>
      <c r="M130" s="236"/>
      <c r="N130" s="237"/>
      <c r="O130" s="237"/>
      <c r="P130" s="238">
        <f>P131+P134+P137+P143</f>
        <v>0</v>
      </c>
      <c r="Q130" s="237"/>
      <c r="R130" s="238">
        <f>R131+R134+R137+R143</f>
        <v>0.4547606</v>
      </c>
      <c r="S130" s="237"/>
      <c r="T130" s="239">
        <f>T131+T134+T137+T143</f>
        <v>1.225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40" t="s">
        <v>84</v>
      </c>
      <c r="AT130" s="241" t="s">
        <v>75</v>
      </c>
      <c r="AU130" s="241" t="s">
        <v>76</v>
      </c>
      <c r="AY130" s="240" t="s">
        <v>168</v>
      </c>
      <c r="BK130" s="242">
        <f>BK131+BK134+BK137+BK143</f>
        <v>0</v>
      </c>
    </row>
    <row r="131" spans="1:63" s="12" customFormat="1" ht="22.8" customHeight="1">
      <c r="A131" s="12"/>
      <c r="B131" s="229"/>
      <c r="C131" s="230"/>
      <c r="D131" s="231" t="s">
        <v>75</v>
      </c>
      <c r="E131" s="243" t="s">
        <v>175</v>
      </c>
      <c r="F131" s="243" t="s">
        <v>1392</v>
      </c>
      <c r="G131" s="230"/>
      <c r="H131" s="230"/>
      <c r="I131" s="233"/>
      <c r="J131" s="244">
        <f>BK131</f>
        <v>0</v>
      </c>
      <c r="K131" s="230"/>
      <c r="L131" s="235"/>
      <c r="M131" s="236"/>
      <c r="N131" s="237"/>
      <c r="O131" s="237"/>
      <c r="P131" s="238">
        <f>SUM(P132:P133)</f>
        <v>0</v>
      </c>
      <c r="Q131" s="237"/>
      <c r="R131" s="238">
        <f>SUM(R132:R133)</f>
        <v>0.43341060000000003</v>
      </c>
      <c r="S131" s="237"/>
      <c r="T131" s="239">
        <f>SUM(T132:T133)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40" t="s">
        <v>84</v>
      </c>
      <c r="AT131" s="241" t="s">
        <v>75</v>
      </c>
      <c r="AU131" s="241" t="s">
        <v>84</v>
      </c>
      <c r="AY131" s="240" t="s">
        <v>168</v>
      </c>
      <c r="BK131" s="242">
        <f>SUM(BK132:BK133)</f>
        <v>0</v>
      </c>
    </row>
    <row r="132" spans="1:65" s="2" customFormat="1" ht="16.5" customHeight="1">
      <c r="A132" s="39"/>
      <c r="B132" s="40"/>
      <c r="C132" s="245" t="s">
        <v>84</v>
      </c>
      <c r="D132" s="245" t="s">
        <v>170</v>
      </c>
      <c r="E132" s="246" t="s">
        <v>1393</v>
      </c>
      <c r="F132" s="247" t="s">
        <v>1394</v>
      </c>
      <c r="G132" s="248" t="s">
        <v>182</v>
      </c>
      <c r="H132" s="249">
        <v>0.185</v>
      </c>
      <c r="I132" s="250"/>
      <c r="J132" s="251">
        <f>ROUND(I132*H132,2)</f>
        <v>0</v>
      </c>
      <c r="K132" s="247" t="s">
        <v>174</v>
      </c>
      <c r="L132" s="45"/>
      <c r="M132" s="252" t="s">
        <v>1</v>
      </c>
      <c r="N132" s="253" t="s">
        <v>42</v>
      </c>
      <c r="O132" s="92"/>
      <c r="P132" s="254">
        <f>O132*H132</f>
        <v>0</v>
      </c>
      <c r="Q132" s="254">
        <v>2.34276</v>
      </c>
      <c r="R132" s="254">
        <f>Q132*H132</f>
        <v>0.43341060000000003</v>
      </c>
      <c r="S132" s="254">
        <v>0</v>
      </c>
      <c r="T132" s="25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6" t="s">
        <v>175</v>
      </c>
      <c r="AT132" s="256" t="s">
        <v>170</v>
      </c>
      <c r="AU132" s="256" t="s">
        <v>92</v>
      </c>
      <c r="AY132" s="18" t="s">
        <v>168</v>
      </c>
      <c r="BE132" s="257">
        <f>IF(N132="základní",J132,0)</f>
        <v>0</v>
      </c>
      <c r="BF132" s="257">
        <f>IF(N132="snížená",J132,0)</f>
        <v>0</v>
      </c>
      <c r="BG132" s="257">
        <f>IF(N132="zákl. přenesená",J132,0)</f>
        <v>0</v>
      </c>
      <c r="BH132" s="257">
        <f>IF(N132="sníž. přenesená",J132,0)</f>
        <v>0</v>
      </c>
      <c r="BI132" s="257">
        <f>IF(N132="nulová",J132,0)</f>
        <v>0</v>
      </c>
      <c r="BJ132" s="18" t="s">
        <v>92</v>
      </c>
      <c r="BK132" s="257">
        <f>ROUND(I132*H132,2)</f>
        <v>0</v>
      </c>
      <c r="BL132" s="18" t="s">
        <v>175</v>
      </c>
      <c r="BM132" s="256" t="s">
        <v>1910</v>
      </c>
    </row>
    <row r="133" spans="1:51" s="14" customFormat="1" ht="12">
      <c r="A133" s="14"/>
      <c r="B133" s="269"/>
      <c r="C133" s="270"/>
      <c r="D133" s="260" t="s">
        <v>177</v>
      </c>
      <c r="E133" s="271" t="s">
        <v>1</v>
      </c>
      <c r="F133" s="272" t="s">
        <v>1911</v>
      </c>
      <c r="G133" s="270"/>
      <c r="H133" s="273">
        <v>0.185</v>
      </c>
      <c r="I133" s="274"/>
      <c r="J133" s="270"/>
      <c r="K133" s="270"/>
      <c r="L133" s="275"/>
      <c r="M133" s="276"/>
      <c r="N133" s="277"/>
      <c r="O133" s="277"/>
      <c r="P133" s="277"/>
      <c r="Q133" s="277"/>
      <c r="R133" s="277"/>
      <c r="S133" s="277"/>
      <c r="T133" s="278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79" t="s">
        <v>177</v>
      </c>
      <c r="AU133" s="279" t="s">
        <v>92</v>
      </c>
      <c r="AV133" s="14" t="s">
        <v>92</v>
      </c>
      <c r="AW133" s="14" t="s">
        <v>32</v>
      </c>
      <c r="AX133" s="14" t="s">
        <v>84</v>
      </c>
      <c r="AY133" s="279" t="s">
        <v>168</v>
      </c>
    </row>
    <row r="134" spans="1:63" s="12" customFormat="1" ht="22.8" customHeight="1">
      <c r="A134" s="12"/>
      <c r="B134" s="229"/>
      <c r="C134" s="230"/>
      <c r="D134" s="231" t="s">
        <v>75</v>
      </c>
      <c r="E134" s="243" t="s">
        <v>217</v>
      </c>
      <c r="F134" s="243" t="s">
        <v>459</v>
      </c>
      <c r="G134" s="230"/>
      <c r="H134" s="230"/>
      <c r="I134" s="233"/>
      <c r="J134" s="244">
        <f>BK134</f>
        <v>0</v>
      </c>
      <c r="K134" s="230"/>
      <c r="L134" s="235"/>
      <c r="M134" s="236"/>
      <c r="N134" s="237"/>
      <c r="O134" s="237"/>
      <c r="P134" s="238">
        <f>SUM(P135:P136)</f>
        <v>0</v>
      </c>
      <c r="Q134" s="237"/>
      <c r="R134" s="238">
        <f>SUM(R135:R136)</f>
        <v>0.021349999999999997</v>
      </c>
      <c r="S134" s="237"/>
      <c r="T134" s="239">
        <f>SUM(T135:T136)</f>
        <v>1.225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40" t="s">
        <v>84</v>
      </c>
      <c r="AT134" s="241" t="s">
        <v>75</v>
      </c>
      <c r="AU134" s="241" t="s">
        <v>84</v>
      </c>
      <c r="AY134" s="240" t="s">
        <v>168</v>
      </c>
      <c r="BK134" s="242">
        <f>SUM(BK135:BK136)</f>
        <v>0</v>
      </c>
    </row>
    <row r="135" spans="1:65" s="2" customFormat="1" ht="21.75" customHeight="1">
      <c r="A135" s="39"/>
      <c r="B135" s="40"/>
      <c r="C135" s="245" t="s">
        <v>92</v>
      </c>
      <c r="D135" s="245" t="s">
        <v>170</v>
      </c>
      <c r="E135" s="246" t="s">
        <v>1428</v>
      </c>
      <c r="F135" s="247" t="s">
        <v>1429</v>
      </c>
      <c r="G135" s="248" t="s">
        <v>234</v>
      </c>
      <c r="H135" s="249">
        <v>17.5</v>
      </c>
      <c r="I135" s="250"/>
      <c r="J135" s="251">
        <f>ROUND(I135*H135,2)</f>
        <v>0</v>
      </c>
      <c r="K135" s="247" t="s">
        <v>174</v>
      </c>
      <c r="L135" s="45"/>
      <c r="M135" s="252" t="s">
        <v>1</v>
      </c>
      <c r="N135" s="253" t="s">
        <v>42</v>
      </c>
      <c r="O135" s="92"/>
      <c r="P135" s="254">
        <f>O135*H135</f>
        <v>0</v>
      </c>
      <c r="Q135" s="254">
        <v>0.00122</v>
      </c>
      <c r="R135" s="254">
        <f>Q135*H135</f>
        <v>0.021349999999999997</v>
      </c>
      <c r="S135" s="254">
        <v>0.07</v>
      </c>
      <c r="T135" s="255">
        <f>S135*H135</f>
        <v>1.225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6" t="s">
        <v>175</v>
      </c>
      <c r="AT135" s="256" t="s">
        <v>170</v>
      </c>
      <c r="AU135" s="256" t="s">
        <v>92</v>
      </c>
      <c r="AY135" s="18" t="s">
        <v>168</v>
      </c>
      <c r="BE135" s="257">
        <f>IF(N135="základní",J135,0)</f>
        <v>0</v>
      </c>
      <c r="BF135" s="257">
        <f>IF(N135="snížená",J135,0)</f>
        <v>0</v>
      </c>
      <c r="BG135" s="257">
        <f>IF(N135="zákl. přenesená",J135,0)</f>
        <v>0</v>
      </c>
      <c r="BH135" s="257">
        <f>IF(N135="sníž. přenesená",J135,0)</f>
        <v>0</v>
      </c>
      <c r="BI135" s="257">
        <f>IF(N135="nulová",J135,0)</f>
        <v>0</v>
      </c>
      <c r="BJ135" s="18" t="s">
        <v>92</v>
      </c>
      <c r="BK135" s="257">
        <f>ROUND(I135*H135,2)</f>
        <v>0</v>
      </c>
      <c r="BL135" s="18" t="s">
        <v>175</v>
      </c>
      <c r="BM135" s="256" t="s">
        <v>1912</v>
      </c>
    </row>
    <row r="136" spans="1:51" s="14" customFormat="1" ht="12">
      <c r="A136" s="14"/>
      <c r="B136" s="269"/>
      <c r="C136" s="270"/>
      <c r="D136" s="260" t="s">
        <v>177</v>
      </c>
      <c r="E136" s="271" t="s">
        <v>1</v>
      </c>
      <c r="F136" s="272" t="s">
        <v>1913</v>
      </c>
      <c r="G136" s="270"/>
      <c r="H136" s="273">
        <v>17.5</v>
      </c>
      <c r="I136" s="274"/>
      <c r="J136" s="270"/>
      <c r="K136" s="270"/>
      <c r="L136" s="275"/>
      <c r="M136" s="276"/>
      <c r="N136" s="277"/>
      <c r="O136" s="277"/>
      <c r="P136" s="277"/>
      <c r="Q136" s="277"/>
      <c r="R136" s="277"/>
      <c r="S136" s="277"/>
      <c r="T136" s="278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9" t="s">
        <v>177</v>
      </c>
      <c r="AU136" s="279" t="s">
        <v>92</v>
      </c>
      <c r="AV136" s="14" t="s">
        <v>92</v>
      </c>
      <c r="AW136" s="14" t="s">
        <v>32</v>
      </c>
      <c r="AX136" s="14" t="s">
        <v>84</v>
      </c>
      <c r="AY136" s="279" t="s">
        <v>168</v>
      </c>
    </row>
    <row r="137" spans="1:63" s="12" customFormat="1" ht="22.8" customHeight="1">
      <c r="A137" s="12"/>
      <c r="B137" s="229"/>
      <c r="C137" s="230"/>
      <c r="D137" s="231" t="s">
        <v>75</v>
      </c>
      <c r="E137" s="243" t="s">
        <v>527</v>
      </c>
      <c r="F137" s="243" t="s">
        <v>528</v>
      </c>
      <c r="G137" s="230"/>
      <c r="H137" s="230"/>
      <c r="I137" s="233"/>
      <c r="J137" s="244">
        <f>BK137</f>
        <v>0</v>
      </c>
      <c r="K137" s="230"/>
      <c r="L137" s="235"/>
      <c r="M137" s="236"/>
      <c r="N137" s="237"/>
      <c r="O137" s="237"/>
      <c r="P137" s="238">
        <f>SUM(P138:P142)</f>
        <v>0</v>
      </c>
      <c r="Q137" s="237"/>
      <c r="R137" s="238">
        <f>SUM(R138:R142)</f>
        <v>0</v>
      </c>
      <c r="S137" s="237"/>
      <c r="T137" s="239">
        <f>SUM(T138:T142)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84</v>
      </c>
      <c r="AT137" s="241" t="s">
        <v>75</v>
      </c>
      <c r="AU137" s="241" t="s">
        <v>84</v>
      </c>
      <c r="AY137" s="240" t="s">
        <v>168</v>
      </c>
      <c r="BK137" s="242">
        <f>SUM(BK138:BK142)</f>
        <v>0</v>
      </c>
    </row>
    <row r="138" spans="1:65" s="2" customFormat="1" ht="21.75" customHeight="1">
      <c r="A138" s="39"/>
      <c r="B138" s="40"/>
      <c r="C138" s="245" t="s">
        <v>186</v>
      </c>
      <c r="D138" s="245" t="s">
        <v>170</v>
      </c>
      <c r="E138" s="246" t="s">
        <v>1009</v>
      </c>
      <c r="F138" s="247" t="s">
        <v>1010</v>
      </c>
      <c r="G138" s="248" t="s">
        <v>201</v>
      </c>
      <c r="H138" s="249">
        <v>1.225</v>
      </c>
      <c r="I138" s="250"/>
      <c r="J138" s="251">
        <f>ROUND(I138*H138,2)</f>
        <v>0</v>
      </c>
      <c r="K138" s="247" t="s">
        <v>174</v>
      </c>
      <c r="L138" s="45"/>
      <c r="M138" s="252" t="s">
        <v>1</v>
      </c>
      <c r="N138" s="253" t="s">
        <v>42</v>
      </c>
      <c r="O138" s="92"/>
      <c r="P138" s="254">
        <f>O138*H138</f>
        <v>0</v>
      </c>
      <c r="Q138" s="254">
        <v>0</v>
      </c>
      <c r="R138" s="254">
        <f>Q138*H138</f>
        <v>0</v>
      </c>
      <c r="S138" s="254">
        <v>0</v>
      </c>
      <c r="T138" s="25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6" t="s">
        <v>175</v>
      </c>
      <c r="AT138" s="256" t="s">
        <v>170</v>
      </c>
      <c r="AU138" s="256" t="s">
        <v>92</v>
      </c>
      <c r="AY138" s="18" t="s">
        <v>168</v>
      </c>
      <c r="BE138" s="257">
        <f>IF(N138="základní",J138,0)</f>
        <v>0</v>
      </c>
      <c r="BF138" s="257">
        <f>IF(N138="snížená",J138,0)</f>
        <v>0</v>
      </c>
      <c r="BG138" s="257">
        <f>IF(N138="zákl. přenesená",J138,0)</f>
        <v>0</v>
      </c>
      <c r="BH138" s="257">
        <f>IF(N138="sníž. přenesená",J138,0)</f>
        <v>0</v>
      </c>
      <c r="BI138" s="257">
        <f>IF(N138="nulová",J138,0)</f>
        <v>0</v>
      </c>
      <c r="BJ138" s="18" t="s">
        <v>92</v>
      </c>
      <c r="BK138" s="257">
        <f>ROUND(I138*H138,2)</f>
        <v>0</v>
      </c>
      <c r="BL138" s="18" t="s">
        <v>175</v>
      </c>
      <c r="BM138" s="256" t="s">
        <v>1914</v>
      </c>
    </row>
    <row r="139" spans="1:65" s="2" customFormat="1" ht="21.75" customHeight="1">
      <c r="A139" s="39"/>
      <c r="B139" s="40"/>
      <c r="C139" s="245" t="s">
        <v>175</v>
      </c>
      <c r="D139" s="245" t="s">
        <v>170</v>
      </c>
      <c r="E139" s="246" t="s">
        <v>530</v>
      </c>
      <c r="F139" s="247" t="s">
        <v>531</v>
      </c>
      <c r="G139" s="248" t="s">
        <v>201</v>
      </c>
      <c r="H139" s="249">
        <v>1.225</v>
      </c>
      <c r="I139" s="250"/>
      <c r="J139" s="251">
        <f>ROUND(I139*H139,2)</f>
        <v>0</v>
      </c>
      <c r="K139" s="247" t="s">
        <v>174</v>
      </c>
      <c r="L139" s="45"/>
      <c r="M139" s="252" t="s">
        <v>1</v>
      </c>
      <c r="N139" s="253" t="s">
        <v>42</v>
      </c>
      <c r="O139" s="92"/>
      <c r="P139" s="254">
        <f>O139*H139</f>
        <v>0</v>
      </c>
      <c r="Q139" s="254">
        <v>0</v>
      </c>
      <c r="R139" s="254">
        <f>Q139*H139</f>
        <v>0</v>
      </c>
      <c r="S139" s="254">
        <v>0</v>
      </c>
      <c r="T139" s="25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6" t="s">
        <v>175</v>
      </c>
      <c r="AT139" s="256" t="s">
        <v>170</v>
      </c>
      <c r="AU139" s="256" t="s">
        <v>92</v>
      </c>
      <c r="AY139" s="18" t="s">
        <v>168</v>
      </c>
      <c r="BE139" s="257">
        <f>IF(N139="základní",J139,0)</f>
        <v>0</v>
      </c>
      <c r="BF139" s="257">
        <f>IF(N139="snížená",J139,0)</f>
        <v>0</v>
      </c>
      <c r="BG139" s="257">
        <f>IF(N139="zákl. přenesená",J139,0)</f>
        <v>0</v>
      </c>
      <c r="BH139" s="257">
        <f>IF(N139="sníž. přenesená",J139,0)</f>
        <v>0</v>
      </c>
      <c r="BI139" s="257">
        <f>IF(N139="nulová",J139,0)</f>
        <v>0</v>
      </c>
      <c r="BJ139" s="18" t="s">
        <v>92</v>
      </c>
      <c r="BK139" s="257">
        <f>ROUND(I139*H139,2)</f>
        <v>0</v>
      </c>
      <c r="BL139" s="18" t="s">
        <v>175</v>
      </c>
      <c r="BM139" s="256" t="s">
        <v>1915</v>
      </c>
    </row>
    <row r="140" spans="1:65" s="2" customFormat="1" ht="21.75" customHeight="1">
      <c r="A140" s="39"/>
      <c r="B140" s="40"/>
      <c r="C140" s="245" t="s">
        <v>194</v>
      </c>
      <c r="D140" s="245" t="s">
        <v>170</v>
      </c>
      <c r="E140" s="246" t="s">
        <v>534</v>
      </c>
      <c r="F140" s="247" t="s">
        <v>535</v>
      </c>
      <c r="G140" s="248" t="s">
        <v>201</v>
      </c>
      <c r="H140" s="249">
        <v>17.15</v>
      </c>
      <c r="I140" s="250"/>
      <c r="J140" s="251">
        <f>ROUND(I140*H140,2)</f>
        <v>0</v>
      </c>
      <c r="K140" s="247" t="s">
        <v>174</v>
      </c>
      <c r="L140" s="45"/>
      <c r="M140" s="252" t="s">
        <v>1</v>
      </c>
      <c r="N140" s="253" t="s">
        <v>42</v>
      </c>
      <c r="O140" s="92"/>
      <c r="P140" s="254">
        <f>O140*H140</f>
        <v>0</v>
      </c>
      <c r="Q140" s="254">
        <v>0</v>
      </c>
      <c r="R140" s="254">
        <f>Q140*H140</f>
        <v>0</v>
      </c>
      <c r="S140" s="254">
        <v>0</v>
      </c>
      <c r="T140" s="25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6" t="s">
        <v>175</v>
      </c>
      <c r="AT140" s="256" t="s">
        <v>170</v>
      </c>
      <c r="AU140" s="256" t="s">
        <v>92</v>
      </c>
      <c r="AY140" s="18" t="s">
        <v>168</v>
      </c>
      <c r="BE140" s="257">
        <f>IF(N140="základní",J140,0)</f>
        <v>0</v>
      </c>
      <c r="BF140" s="257">
        <f>IF(N140="snížená",J140,0)</f>
        <v>0</v>
      </c>
      <c r="BG140" s="257">
        <f>IF(N140="zákl. přenesená",J140,0)</f>
        <v>0</v>
      </c>
      <c r="BH140" s="257">
        <f>IF(N140="sníž. přenesená",J140,0)</f>
        <v>0</v>
      </c>
      <c r="BI140" s="257">
        <f>IF(N140="nulová",J140,0)</f>
        <v>0</v>
      </c>
      <c r="BJ140" s="18" t="s">
        <v>92</v>
      </c>
      <c r="BK140" s="257">
        <f>ROUND(I140*H140,2)</f>
        <v>0</v>
      </c>
      <c r="BL140" s="18" t="s">
        <v>175</v>
      </c>
      <c r="BM140" s="256" t="s">
        <v>1916</v>
      </c>
    </row>
    <row r="141" spans="1:51" s="14" customFormat="1" ht="12">
      <c r="A141" s="14"/>
      <c r="B141" s="269"/>
      <c r="C141" s="270"/>
      <c r="D141" s="260" t="s">
        <v>177</v>
      </c>
      <c r="E141" s="270"/>
      <c r="F141" s="272" t="s">
        <v>1917</v>
      </c>
      <c r="G141" s="270"/>
      <c r="H141" s="273">
        <v>17.15</v>
      </c>
      <c r="I141" s="274"/>
      <c r="J141" s="270"/>
      <c r="K141" s="270"/>
      <c r="L141" s="275"/>
      <c r="M141" s="276"/>
      <c r="N141" s="277"/>
      <c r="O141" s="277"/>
      <c r="P141" s="277"/>
      <c r="Q141" s="277"/>
      <c r="R141" s="277"/>
      <c r="S141" s="277"/>
      <c r="T141" s="278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9" t="s">
        <v>177</v>
      </c>
      <c r="AU141" s="279" t="s">
        <v>92</v>
      </c>
      <c r="AV141" s="14" t="s">
        <v>92</v>
      </c>
      <c r="AW141" s="14" t="s">
        <v>4</v>
      </c>
      <c r="AX141" s="14" t="s">
        <v>84</v>
      </c>
      <c r="AY141" s="279" t="s">
        <v>168</v>
      </c>
    </row>
    <row r="142" spans="1:65" s="2" customFormat="1" ht="21.75" customHeight="1">
      <c r="A142" s="39"/>
      <c r="B142" s="40"/>
      <c r="C142" s="245" t="s">
        <v>198</v>
      </c>
      <c r="D142" s="245" t="s">
        <v>170</v>
      </c>
      <c r="E142" s="246" t="s">
        <v>539</v>
      </c>
      <c r="F142" s="247" t="s">
        <v>540</v>
      </c>
      <c r="G142" s="248" t="s">
        <v>201</v>
      </c>
      <c r="H142" s="249">
        <v>14.33</v>
      </c>
      <c r="I142" s="250"/>
      <c r="J142" s="251">
        <f>ROUND(I142*H142,2)</f>
        <v>0</v>
      </c>
      <c r="K142" s="247" t="s">
        <v>174</v>
      </c>
      <c r="L142" s="45"/>
      <c r="M142" s="252" t="s">
        <v>1</v>
      </c>
      <c r="N142" s="253" t="s">
        <v>42</v>
      </c>
      <c r="O142" s="92"/>
      <c r="P142" s="254">
        <f>O142*H142</f>
        <v>0</v>
      </c>
      <c r="Q142" s="254">
        <v>0</v>
      </c>
      <c r="R142" s="254">
        <f>Q142*H142</f>
        <v>0</v>
      </c>
      <c r="S142" s="254">
        <v>0</v>
      </c>
      <c r="T142" s="25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6" t="s">
        <v>175</v>
      </c>
      <c r="AT142" s="256" t="s">
        <v>170</v>
      </c>
      <c r="AU142" s="256" t="s">
        <v>92</v>
      </c>
      <c r="AY142" s="18" t="s">
        <v>168</v>
      </c>
      <c r="BE142" s="257">
        <f>IF(N142="základní",J142,0)</f>
        <v>0</v>
      </c>
      <c r="BF142" s="257">
        <f>IF(N142="snížená",J142,0)</f>
        <v>0</v>
      </c>
      <c r="BG142" s="257">
        <f>IF(N142="zákl. přenesená",J142,0)</f>
        <v>0</v>
      </c>
      <c r="BH142" s="257">
        <f>IF(N142="sníž. přenesená",J142,0)</f>
        <v>0</v>
      </c>
      <c r="BI142" s="257">
        <f>IF(N142="nulová",J142,0)</f>
        <v>0</v>
      </c>
      <c r="BJ142" s="18" t="s">
        <v>92</v>
      </c>
      <c r="BK142" s="257">
        <f>ROUND(I142*H142,2)</f>
        <v>0</v>
      </c>
      <c r="BL142" s="18" t="s">
        <v>175</v>
      </c>
      <c r="BM142" s="256" t="s">
        <v>1918</v>
      </c>
    </row>
    <row r="143" spans="1:63" s="12" customFormat="1" ht="22.8" customHeight="1">
      <c r="A143" s="12"/>
      <c r="B143" s="229"/>
      <c r="C143" s="230"/>
      <c r="D143" s="231" t="s">
        <v>75</v>
      </c>
      <c r="E143" s="243" t="s">
        <v>542</v>
      </c>
      <c r="F143" s="243" t="s">
        <v>543</v>
      </c>
      <c r="G143" s="230"/>
      <c r="H143" s="230"/>
      <c r="I143" s="233"/>
      <c r="J143" s="244">
        <f>BK143</f>
        <v>0</v>
      </c>
      <c r="K143" s="230"/>
      <c r="L143" s="235"/>
      <c r="M143" s="236"/>
      <c r="N143" s="237"/>
      <c r="O143" s="237"/>
      <c r="P143" s="238">
        <f>P144</f>
        <v>0</v>
      </c>
      <c r="Q143" s="237"/>
      <c r="R143" s="238">
        <f>R144</f>
        <v>0</v>
      </c>
      <c r="S143" s="237"/>
      <c r="T143" s="239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40" t="s">
        <v>84</v>
      </c>
      <c r="AT143" s="241" t="s">
        <v>75</v>
      </c>
      <c r="AU143" s="241" t="s">
        <v>84</v>
      </c>
      <c r="AY143" s="240" t="s">
        <v>168</v>
      </c>
      <c r="BK143" s="242">
        <f>BK144</f>
        <v>0</v>
      </c>
    </row>
    <row r="144" spans="1:65" s="2" customFormat="1" ht="16.5" customHeight="1">
      <c r="A144" s="39"/>
      <c r="B144" s="40"/>
      <c r="C144" s="245" t="s">
        <v>204</v>
      </c>
      <c r="D144" s="245" t="s">
        <v>170</v>
      </c>
      <c r="E144" s="246" t="s">
        <v>545</v>
      </c>
      <c r="F144" s="247" t="s">
        <v>546</v>
      </c>
      <c r="G144" s="248" t="s">
        <v>201</v>
      </c>
      <c r="H144" s="249">
        <v>0.433</v>
      </c>
      <c r="I144" s="250"/>
      <c r="J144" s="251">
        <f>ROUND(I144*H144,2)</f>
        <v>0</v>
      </c>
      <c r="K144" s="247" t="s">
        <v>174</v>
      </c>
      <c r="L144" s="45"/>
      <c r="M144" s="252" t="s">
        <v>1</v>
      </c>
      <c r="N144" s="253" t="s">
        <v>42</v>
      </c>
      <c r="O144" s="92"/>
      <c r="P144" s="254">
        <f>O144*H144</f>
        <v>0</v>
      </c>
      <c r="Q144" s="254">
        <v>0</v>
      </c>
      <c r="R144" s="254">
        <f>Q144*H144</f>
        <v>0</v>
      </c>
      <c r="S144" s="254">
        <v>0</v>
      </c>
      <c r="T144" s="25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6" t="s">
        <v>175</v>
      </c>
      <c r="AT144" s="256" t="s">
        <v>170</v>
      </c>
      <c r="AU144" s="256" t="s">
        <v>92</v>
      </c>
      <c r="AY144" s="18" t="s">
        <v>168</v>
      </c>
      <c r="BE144" s="257">
        <f>IF(N144="základní",J144,0)</f>
        <v>0</v>
      </c>
      <c r="BF144" s="257">
        <f>IF(N144="snížená",J144,0)</f>
        <v>0</v>
      </c>
      <c r="BG144" s="257">
        <f>IF(N144="zákl. přenesená",J144,0)</f>
        <v>0</v>
      </c>
      <c r="BH144" s="257">
        <f>IF(N144="sníž. přenesená",J144,0)</f>
        <v>0</v>
      </c>
      <c r="BI144" s="257">
        <f>IF(N144="nulová",J144,0)</f>
        <v>0</v>
      </c>
      <c r="BJ144" s="18" t="s">
        <v>92</v>
      </c>
      <c r="BK144" s="257">
        <f>ROUND(I144*H144,2)</f>
        <v>0</v>
      </c>
      <c r="BL144" s="18" t="s">
        <v>175</v>
      </c>
      <c r="BM144" s="256" t="s">
        <v>1919</v>
      </c>
    </row>
    <row r="145" spans="1:63" s="12" customFormat="1" ht="25.9" customHeight="1">
      <c r="A145" s="12"/>
      <c r="B145" s="229"/>
      <c r="C145" s="230"/>
      <c r="D145" s="231" t="s">
        <v>75</v>
      </c>
      <c r="E145" s="232" t="s">
        <v>548</v>
      </c>
      <c r="F145" s="232" t="s">
        <v>549</v>
      </c>
      <c r="G145" s="230"/>
      <c r="H145" s="230"/>
      <c r="I145" s="233"/>
      <c r="J145" s="234">
        <f>BK145</f>
        <v>0</v>
      </c>
      <c r="K145" s="230"/>
      <c r="L145" s="235"/>
      <c r="M145" s="236"/>
      <c r="N145" s="237"/>
      <c r="O145" s="237"/>
      <c r="P145" s="238">
        <f>P146+P150+P152</f>
        <v>0</v>
      </c>
      <c r="Q145" s="237"/>
      <c r="R145" s="238">
        <f>R146+R150+R152</f>
        <v>2.674208</v>
      </c>
      <c r="S145" s="237"/>
      <c r="T145" s="239">
        <f>T146+T150+T152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40" t="s">
        <v>92</v>
      </c>
      <c r="AT145" s="241" t="s">
        <v>75</v>
      </c>
      <c r="AU145" s="241" t="s">
        <v>76</v>
      </c>
      <c r="AY145" s="240" t="s">
        <v>168</v>
      </c>
      <c r="BK145" s="242">
        <f>BK146+BK150+BK152</f>
        <v>0</v>
      </c>
    </row>
    <row r="146" spans="1:63" s="12" customFormat="1" ht="22.8" customHeight="1">
      <c r="A146" s="12"/>
      <c r="B146" s="229"/>
      <c r="C146" s="230"/>
      <c r="D146" s="231" t="s">
        <v>75</v>
      </c>
      <c r="E146" s="243" t="s">
        <v>587</v>
      </c>
      <c r="F146" s="243" t="s">
        <v>588</v>
      </c>
      <c r="G146" s="230"/>
      <c r="H146" s="230"/>
      <c r="I146" s="233"/>
      <c r="J146" s="244">
        <f>BK146</f>
        <v>0</v>
      </c>
      <c r="K146" s="230"/>
      <c r="L146" s="235"/>
      <c r="M146" s="236"/>
      <c r="N146" s="237"/>
      <c r="O146" s="237"/>
      <c r="P146" s="238">
        <f>SUM(P147:P149)</f>
        <v>0</v>
      </c>
      <c r="Q146" s="237"/>
      <c r="R146" s="238">
        <f>SUM(R147:R149)</f>
        <v>0.049968</v>
      </c>
      <c r="S146" s="237"/>
      <c r="T146" s="239">
        <f>SUM(T147:T149)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0" t="s">
        <v>92</v>
      </c>
      <c r="AT146" s="241" t="s">
        <v>75</v>
      </c>
      <c r="AU146" s="241" t="s">
        <v>84</v>
      </c>
      <c r="AY146" s="240" t="s">
        <v>168</v>
      </c>
      <c r="BK146" s="242">
        <f>SUM(BK147:BK149)</f>
        <v>0</v>
      </c>
    </row>
    <row r="147" spans="1:65" s="2" customFormat="1" ht="21.75" customHeight="1">
      <c r="A147" s="39"/>
      <c r="B147" s="40"/>
      <c r="C147" s="245" t="s">
        <v>211</v>
      </c>
      <c r="D147" s="245" t="s">
        <v>170</v>
      </c>
      <c r="E147" s="246" t="s">
        <v>1920</v>
      </c>
      <c r="F147" s="247" t="s">
        <v>1921</v>
      </c>
      <c r="G147" s="248" t="s">
        <v>234</v>
      </c>
      <c r="H147" s="249">
        <v>24</v>
      </c>
      <c r="I147" s="250"/>
      <c r="J147" s="251">
        <f>ROUND(I147*H147,2)</f>
        <v>0</v>
      </c>
      <c r="K147" s="247" t="s">
        <v>174</v>
      </c>
      <c r="L147" s="45"/>
      <c r="M147" s="252" t="s">
        <v>1</v>
      </c>
      <c r="N147" s="253" t="s">
        <v>42</v>
      </c>
      <c r="O147" s="92"/>
      <c r="P147" s="254">
        <f>O147*H147</f>
        <v>0</v>
      </c>
      <c r="Q147" s="254">
        <v>0.00041</v>
      </c>
      <c r="R147" s="254">
        <f>Q147*H147</f>
        <v>0.00984</v>
      </c>
      <c r="S147" s="254">
        <v>0</v>
      </c>
      <c r="T147" s="25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6" t="s">
        <v>266</v>
      </c>
      <c r="AT147" s="256" t="s">
        <v>170</v>
      </c>
      <c r="AU147" s="256" t="s">
        <v>92</v>
      </c>
      <c r="AY147" s="18" t="s">
        <v>168</v>
      </c>
      <c r="BE147" s="257">
        <f>IF(N147="základní",J147,0)</f>
        <v>0</v>
      </c>
      <c r="BF147" s="257">
        <f>IF(N147="snížená",J147,0)</f>
        <v>0</v>
      </c>
      <c r="BG147" s="257">
        <f>IF(N147="zákl. přenesená",J147,0)</f>
        <v>0</v>
      </c>
      <c r="BH147" s="257">
        <f>IF(N147="sníž. přenesená",J147,0)</f>
        <v>0</v>
      </c>
      <c r="BI147" s="257">
        <f>IF(N147="nulová",J147,0)</f>
        <v>0</v>
      </c>
      <c r="BJ147" s="18" t="s">
        <v>92</v>
      </c>
      <c r="BK147" s="257">
        <f>ROUND(I147*H147,2)</f>
        <v>0</v>
      </c>
      <c r="BL147" s="18" t="s">
        <v>266</v>
      </c>
      <c r="BM147" s="256" t="s">
        <v>1922</v>
      </c>
    </row>
    <row r="148" spans="1:65" s="2" customFormat="1" ht="21.75" customHeight="1">
      <c r="A148" s="39"/>
      <c r="B148" s="40"/>
      <c r="C148" s="291" t="s">
        <v>217</v>
      </c>
      <c r="D148" s="291" t="s">
        <v>212</v>
      </c>
      <c r="E148" s="292" t="s">
        <v>1923</v>
      </c>
      <c r="F148" s="293" t="s">
        <v>1924</v>
      </c>
      <c r="G148" s="294" t="s">
        <v>234</v>
      </c>
      <c r="H148" s="295">
        <v>26.4</v>
      </c>
      <c r="I148" s="296"/>
      <c r="J148" s="297">
        <f>ROUND(I148*H148,2)</f>
        <v>0</v>
      </c>
      <c r="K148" s="293" t="s">
        <v>174</v>
      </c>
      <c r="L148" s="298"/>
      <c r="M148" s="299" t="s">
        <v>1</v>
      </c>
      <c r="N148" s="300" t="s">
        <v>42</v>
      </c>
      <c r="O148" s="92"/>
      <c r="P148" s="254">
        <f>O148*H148</f>
        <v>0</v>
      </c>
      <c r="Q148" s="254">
        <v>0.00152</v>
      </c>
      <c r="R148" s="254">
        <f>Q148*H148</f>
        <v>0.040128</v>
      </c>
      <c r="S148" s="254">
        <v>0</v>
      </c>
      <c r="T148" s="25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6" t="s">
        <v>394</v>
      </c>
      <c r="AT148" s="256" t="s">
        <v>212</v>
      </c>
      <c r="AU148" s="256" t="s">
        <v>92</v>
      </c>
      <c r="AY148" s="18" t="s">
        <v>168</v>
      </c>
      <c r="BE148" s="257">
        <f>IF(N148="základní",J148,0)</f>
        <v>0</v>
      </c>
      <c r="BF148" s="257">
        <f>IF(N148="snížená",J148,0)</f>
        <v>0</v>
      </c>
      <c r="BG148" s="257">
        <f>IF(N148="zákl. přenesená",J148,0)</f>
        <v>0</v>
      </c>
      <c r="BH148" s="257">
        <f>IF(N148="sníž. přenesená",J148,0)</f>
        <v>0</v>
      </c>
      <c r="BI148" s="257">
        <f>IF(N148="nulová",J148,0)</f>
        <v>0</v>
      </c>
      <c r="BJ148" s="18" t="s">
        <v>92</v>
      </c>
      <c r="BK148" s="257">
        <f>ROUND(I148*H148,2)</f>
        <v>0</v>
      </c>
      <c r="BL148" s="18" t="s">
        <v>266</v>
      </c>
      <c r="BM148" s="256" t="s">
        <v>1925</v>
      </c>
    </row>
    <row r="149" spans="1:51" s="14" customFormat="1" ht="12">
      <c r="A149" s="14"/>
      <c r="B149" s="269"/>
      <c r="C149" s="270"/>
      <c r="D149" s="260" t="s">
        <v>177</v>
      </c>
      <c r="E149" s="270"/>
      <c r="F149" s="272" t="s">
        <v>1926</v>
      </c>
      <c r="G149" s="270"/>
      <c r="H149" s="273">
        <v>26.4</v>
      </c>
      <c r="I149" s="274"/>
      <c r="J149" s="270"/>
      <c r="K149" s="270"/>
      <c r="L149" s="275"/>
      <c r="M149" s="276"/>
      <c r="N149" s="277"/>
      <c r="O149" s="277"/>
      <c r="P149" s="277"/>
      <c r="Q149" s="277"/>
      <c r="R149" s="277"/>
      <c r="S149" s="277"/>
      <c r="T149" s="278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9" t="s">
        <v>177</v>
      </c>
      <c r="AU149" s="279" t="s">
        <v>92</v>
      </c>
      <c r="AV149" s="14" t="s">
        <v>92</v>
      </c>
      <c r="AW149" s="14" t="s">
        <v>4</v>
      </c>
      <c r="AX149" s="14" t="s">
        <v>84</v>
      </c>
      <c r="AY149" s="279" t="s">
        <v>168</v>
      </c>
    </row>
    <row r="150" spans="1:63" s="12" customFormat="1" ht="22.8" customHeight="1">
      <c r="A150" s="12"/>
      <c r="B150" s="229"/>
      <c r="C150" s="230"/>
      <c r="D150" s="231" t="s">
        <v>75</v>
      </c>
      <c r="E150" s="243" t="s">
        <v>1487</v>
      </c>
      <c r="F150" s="243" t="s">
        <v>1488</v>
      </c>
      <c r="G150" s="230"/>
      <c r="H150" s="230"/>
      <c r="I150" s="233"/>
      <c r="J150" s="244">
        <f>BK150</f>
        <v>0</v>
      </c>
      <c r="K150" s="230"/>
      <c r="L150" s="235"/>
      <c r="M150" s="236"/>
      <c r="N150" s="237"/>
      <c r="O150" s="237"/>
      <c r="P150" s="238">
        <f>P151</f>
        <v>0</v>
      </c>
      <c r="Q150" s="237"/>
      <c r="R150" s="238">
        <f>R151</f>
        <v>0.01904</v>
      </c>
      <c r="S150" s="237"/>
      <c r="T150" s="239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40" t="s">
        <v>92</v>
      </c>
      <c r="AT150" s="241" t="s">
        <v>75</v>
      </c>
      <c r="AU150" s="241" t="s">
        <v>84</v>
      </c>
      <c r="AY150" s="240" t="s">
        <v>168</v>
      </c>
      <c r="BK150" s="242">
        <f>BK151</f>
        <v>0</v>
      </c>
    </row>
    <row r="151" spans="1:65" s="2" customFormat="1" ht="21.75" customHeight="1">
      <c r="A151" s="39"/>
      <c r="B151" s="40"/>
      <c r="C151" s="245" t="s">
        <v>222</v>
      </c>
      <c r="D151" s="245" t="s">
        <v>170</v>
      </c>
      <c r="E151" s="246" t="s">
        <v>1927</v>
      </c>
      <c r="F151" s="247" t="s">
        <v>1928</v>
      </c>
      <c r="G151" s="248" t="s">
        <v>713</v>
      </c>
      <c r="H151" s="249">
        <v>16</v>
      </c>
      <c r="I151" s="250"/>
      <c r="J151" s="251">
        <f>ROUND(I151*H151,2)</f>
        <v>0</v>
      </c>
      <c r="K151" s="247" t="s">
        <v>174</v>
      </c>
      <c r="L151" s="45"/>
      <c r="M151" s="252" t="s">
        <v>1</v>
      </c>
      <c r="N151" s="253" t="s">
        <v>42</v>
      </c>
      <c r="O151" s="92"/>
      <c r="P151" s="254">
        <f>O151*H151</f>
        <v>0</v>
      </c>
      <c r="Q151" s="254">
        <v>0.00119</v>
      </c>
      <c r="R151" s="254">
        <f>Q151*H151</f>
        <v>0.01904</v>
      </c>
      <c r="S151" s="254">
        <v>0</v>
      </c>
      <c r="T151" s="25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6" t="s">
        <v>266</v>
      </c>
      <c r="AT151" s="256" t="s">
        <v>170</v>
      </c>
      <c r="AU151" s="256" t="s">
        <v>92</v>
      </c>
      <c r="AY151" s="18" t="s">
        <v>168</v>
      </c>
      <c r="BE151" s="257">
        <f>IF(N151="základní",J151,0)</f>
        <v>0</v>
      </c>
      <c r="BF151" s="257">
        <f>IF(N151="snížená",J151,0)</f>
        <v>0</v>
      </c>
      <c r="BG151" s="257">
        <f>IF(N151="zákl. přenesená",J151,0)</f>
        <v>0</v>
      </c>
      <c r="BH151" s="257">
        <f>IF(N151="sníž. přenesená",J151,0)</f>
        <v>0</v>
      </c>
      <c r="BI151" s="257">
        <f>IF(N151="nulová",J151,0)</f>
        <v>0</v>
      </c>
      <c r="BJ151" s="18" t="s">
        <v>92</v>
      </c>
      <c r="BK151" s="257">
        <f>ROUND(I151*H151,2)</f>
        <v>0</v>
      </c>
      <c r="BL151" s="18" t="s">
        <v>266</v>
      </c>
      <c r="BM151" s="256" t="s">
        <v>1929</v>
      </c>
    </row>
    <row r="152" spans="1:63" s="12" customFormat="1" ht="22.8" customHeight="1">
      <c r="A152" s="12"/>
      <c r="B152" s="229"/>
      <c r="C152" s="230"/>
      <c r="D152" s="231" t="s">
        <v>75</v>
      </c>
      <c r="E152" s="243" t="s">
        <v>1071</v>
      </c>
      <c r="F152" s="243" t="s">
        <v>101</v>
      </c>
      <c r="G152" s="230"/>
      <c r="H152" s="230"/>
      <c r="I152" s="233"/>
      <c r="J152" s="244">
        <f>BK152</f>
        <v>0</v>
      </c>
      <c r="K152" s="230"/>
      <c r="L152" s="235"/>
      <c r="M152" s="236"/>
      <c r="N152" s="237"/>
      <c r="O152" s="237"/>
      <c r="P152" s="238">
        <f>SUM(P153:P172)</f>
        <v>0</v>
      </c>
      <c r="Q152" s="237"/>
      <c r="R152" s="238">
        <f>SUM(R153:R172)</f>
        <v>2.6052</v>
      </c>
      <c r="S152" s="237"/>
      <c r="T152" s="239">
        <f>SUM(T153:T172)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40" t="s">
        <v>92</v>
      </c>
      <c r="AT152" s="241" t="s">
        <v>75</v>
      </c>
      <c r="AU152" s="241" t="s">
        <v>84</v>
      </c>
      <c r="AY152" s="240" t="s">
        <v>168</v>
      </c>
      <c r="BK152" s="242">
        <f>SUM(BK153:BK172)</f>
        <v>0</v>
      </c>
    </row>
    <row r="153" spans="1:65" s="2" customFormat="1" ht="16.5" customHeight="1">
      <c r="A153" s="39"/>
      <c r="B153" s="40"/>
      <c r="C153" s="245" t="s">
        <v>227</v>
      </c>
      <c r="D153" s="245" t="s">
        <v>170</v>
      </c>
      <c r="E153" s="246" t="s">
        <v>1930</v>
      </c>
      <c r="F153" s="247" t="s">
        <v>1931</v>
      </c>
      <c r="G153" s="248" t="s">
        <v>713</v>
      </c>
      <c r="H153" s="249">
        <v>12</v>
      </c>
      <c r="I153" s="250"/>
      <c r="J153" s="251">
        <f>ROUND(I153*H153,2)</f>
        <v>0</v>
      </c>
      <c r="K153" s="247" t="s">
        <v>174</v>
      </c>
      <c r="L153" s="45"/>
      <c r="M153" s="252" t="s">
        <v>1</v>
      </c>
      <c r="N153" s="253" t="s">
        <v>42</v>
      </c>
      <c r="O153" s="92"/>
      <c r="P153" s="254">
        <f>O153*H153</f>
        <v>0</v>
      </c>
      <c r="Q153" s="254">
        <v>0</v>
      </c>
      <c r="R153" s="254">
        <f>Q153*H153</f>
        <v>0</v>
      </c>
      <c r="S153" s="254">
        <v>0</v>
      </c>
      <c r="T153" s="25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6" t="s">
        <v>266</v>
      </c>
      <c r="AT153" s="256" t="s">
        <v>170</v>
      </c>
      <c r="AU153" s="256" t="s">
        <v>92</v>
      </c>
      <c r="AY153" s="18" t="s">
        <v>168</v>
      </c>
      <c r="BE153" s="257">
        <f>IF(N153="základní",J153,0)</f>
        <v>0</v>
      </c>
      <c r="BF153" s="257">
        <f>IF(N153="snížená",J153,0)</f>
        <v>0</v>
      </c>
      <c r="BG153" s="257">
        <f>IF(N153="zákl. přenesená",J153,0)</f>
        <v>0</v>
      </c>
      <c r="BH153" s="257">
        <f>IF(N153="sníž. přenesená",J153,0)</f>
        <v>0</v>
      </c>
      <c r="BI153" s="257">
        <f>IF(N153="nulová",J153,0)</f>
        <v>0</v>
      </c>
      <c r="BJ153" s="18" t="s">
        <v>92</v>
      </c>
      <c r="BK153" s="257">
        <f>ROUND(I153*H153,2)</f>
        <v>0</v>
      </c>
      <c r="BL153" s="18" t="s">
        <v>266</v>
      </c>
      <c r="BM153" s="256" t="s">
        <v>1932</v>
      </c>
    </row>
    <row r="154" spans="1:65" s="2" customFormat="1" ht="16.5" customHeight="1">
      <c r="A154" s="39"/>
      <c r="B154" s="40"/>
      <c r="C154" s="245" t="s">
        <v>231</v>
      </c>
      <c r="D154" s="245" t="s">
        <v>170</v>
      </c>
      <c r="E154" s="246" t="s">
        <v>1933</v>
      </c>
      <c r="F154" s="247" t="s">
        <v>1934</v>
      </c>
      <c r="G154" s="248" t="s">
        <v>713</v>
      </c>
      <c r="H154" s="249">
        <v>12</v>
      </c>
      <c r="I154" s="250"/>
      <c r="J154" s="251">
        <f>ROUND(I154*H154,2)</f>
        <v>0</v>
      </c>
      <c r="K154" s="247" t="s">
        <v>174</v>
      </c>
      <c r="L154" s="45"/>
      <c r="M154" s="252" t="s">
        <v>1</v>
      </c>
      <c r="N154" s="253" t="s">
        <v>42</v>
      </c>
      <c r="O154" s="92"/>
      <c r="P154" s="254">
        <f>O154*H154</f>
        <v>0</v>
      </c>
      <c r="Q154" s="254">
        <v>0</v>
      </c>
      <c r="R154" s="254">
        <f>Q154*H154</f>
        <v>0</v>
      </c>
      <c r="S154" s="254">
        <v>0</v>
      </c>
      <c r="T154" s="25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6" t="s">
        <v>266</v>
      </c>
      <c r="AT154" s="256" t="s">
        <v>170</v>
      </c>
      <c r="AU154" s="256" t="s">
        <v>92</v>
      </c>
      <c r="AY154" s="18" t="s">
        <v>168</v>
      </c>
      <c r="BE154" s="257">
        <f>IF(N154="základní",J154,0)</f>
        <v>0</v>
      </c>
      <c r="BF154" s="257">
        <f>IF(N154="snížená",J154,0)</f>
        <v>0</v>
      </c>
      <c r="BG154" s="257">
        <f>IF(N154="zákl. přenesená",J154,0)</f>
        <v>0</v>
      </c>
      <c r="BH154" s="257">
        <f>IF(N154="sníž. přenesená",J154,0)</f>
        <v>0</v>
      </c>
      <c r="BI154" s="257">
        <f>IF(N154="nulová",J154,0)</f>
        <v>0</v>
      </c>
      <c r="BJ154" s="18" t="s">
        <v>92</v>
      </c>
      <c r="BK154" s="257">
        <f>ROUND(I154*H154,2)</f>
        <v>0</v>
      </c>
      <c r="BL154" s="18" t="s">
        <v>266</v>
      </c>
      <c r="BM154" s="256" t="s">
        <v>1935</v>
      </c>
    </row>
    <row r="155" spans="1:65" s="2" customFormat="1" ht="21.75" customHeight="1">
      <c r="A155" s="39"/>
      <c r="B155" s="40"/>
      <c r="C155" s="245" t="s">
        <v>238</v>
      </c>
      <c r="D155" s="245" t="s">
        <v>170</v>
      </c>
      <c r="E155" s="246" t="s">
        <v>1936</v>
      </c>
      <c r="F155" s="247" t="s">
        <v>1937</v>
      </c>
      <c r="G155" s="248" t="s">
        <v>234</v>
      </c>
      <c r="H155" s="249">
        <v>120</v>
      </c>
      <c r="I155" s="250"/>
      <c r="J155" s="251">
        <f>ROUND(I155*H155,2)</f>
        <v>0</v>
      </c>
      <c r="K155" s="247" t="s">
        <v>174</v>
      </c>
      <c r="L155" s="45"/>
      <c r="M155" s="252" t="s">
        <v>1</v>
      </c>
      <c r="N155" s="253" t="s">
        <v>42</v>
      </c>
      <c r="O155" s="92"/>
      <c r="P155" s="254">
        <f>O155*H155</f>
        <v>0</v>
      </c>
      <c r="Q155" s="254">
        <v>0.00312</v>
      </c>
      <c r="R155" s="254">
        <f>Q155*H155</f>
        <v>0.3744</v>
      </c>
      <c r="S155" s="254">
        <v>0</v>
      </c>
      <c r="T155" s="25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56" t="s">
        <v>266</v>
      </c>
      <c r="AT155" s="256" t="s">
        <v>170</v>
      </c>
      <c r="AU155" s="256" t="s">
        <v>92</v>
      </c>
      <c r="AY155" s="18" t="s">
        <v>168</v>
      </c>
      <c r="BE155" s="257">
        <f>IF(N155="základní",J155,0)</f>
        <v>0</v>
      </c>
      <c r="BF155" s="257">
        <f>IF(N155="snížená",J155,0)</f>
        <v>0</v>
      </c>
      <c r="BG155" s="257">
        <f>IF(N155="zákl. přenesená",J155,0)</f>
        <v>0</v>
      </c>
      <c r="BH155" s="257">
        <f>IF(N155="sníž. přenesená",J155,0)</f>
        <v>0</v>
      </c>
      <c r="BI155" s="257">
        <f>IF(N155="nulová",J155,0)</f>
        <v>0</v>
      </c>
      <c r="BJ155" s="18" t="s">
        <v>92</v>
      </c>
      <c r="BK155" s="257">
        <f>ROUND(I155*H155,2)</f>
        <v>0</v>
      </c>
      <c r="BL155" s="18" t="s">
        <v>266</v>
      </c>
      <c r="BM155" s="256" t="s">
        <v>1938</v>
      </c>
    </row>
    <row r="156" spans="1:65" s="2" customFormat="1" ht="21.75" customHeight="1">
      <c r="A156" s="39"/>
      <c r="B156" s="40"/>
      <c r="C156" s="245" t="s">
        <v>243</v>
      </c>
      <c r="D156" s="245" t="s">
        <v>170</v>
      </c>
      <c r="E156" s="246" t="s">
        <v>1939</v>
      </c>
      <c r="F156" s="247" t="s">
        <v>1940</v>
      </c>
      <c r="G156" s="248" t="s">
        <v>713</v>
      </c>
      <c r="H156" s="249">
        <v>53</v>
      </c>
      <c r="I156" s="250"/>
      <c r="J156" s="251">
        <f>ROUND(I156*H156,2)</f>
        <v>0</v>
      </c>
      <c r="K156" s="247" t="s">
        <v>174</v>
      </c>
      <c r="L156" s="45"/>
      <c r="M156" s="252" t="s">
        <v>1</v>
      </c>
      <c r="N156" s="253" t="s">
        <v>42</v>
      </c>
      <c r="O156" s="92"/>
      <c r="P156" s="254">
        <f>O156*H156</f>
        <v>0</v>
      </c>
      <c r="Q156" s="254">
        <v>0</v>
      </c>
      <c r="R156" s="254">
        <f>Q156*H156</f>
        <v>0</v>
      </c>
      <c r="S156" s="254">
        <v>0</v>
      </c>
      <c r="T156" s="25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6" t="s">
        <v>266</v>
      </c>
      <c r="AT156" s="256" t="s">
        <v>170</v>
      </c>
      <c r="AU156" s="256" t="s">
        <v>92</v>
      </c>
      <c r="AY156" s="18" t="s">
        <v>168</v>
      </c>
      <c r="BE156" s="257">
        <f>IF(N156="základní",J156,0)</f>
        <v>0</v>
      </c>
      <c r="BF156" s="257">
        <f>IF(N156="snížená",J156,0)</f>
        <v>0</v>
      </c>
      <c r="BG156" s="257">
        <f>IF(N156="zákl. přenesená",J156,0)</f>
        <v>0</v>
      </c>
      <c r="BH156" s="257">
        <f>IF(N156="sníž. přenesená",J156,0)</f>
        <v>0</v>
      </c>
      <c r="BI156" s="257">
        <f>IF(N156="nulová",J156,0)</f>
        <v>0</v>
      </c>
      <c r="BJ156" s="18" t="s">
        <v>92</v>
      </c>
      <c r="BK156" s="257">
        <f>ROUND(I156*H156,2)</f>
        <v>0</v>
      </c>
      <c r="BL156" s="18" t="s">
        <v>266</v>
      </c>
      <c r="BM156" s="256" t="s">
        <v>1941</v>
      </c>
    </row>
    <row r="157" spans="1:51" s="14" customFormat="1" ht="12">
      <c r="A157" s="14"/>
      <c r="B157" s="269"/>
      <c r="C157" s="270"/>
      <c r="D157" s="260" t="s">
        <v>177</v>
      </c>
      <c r="E157" s="271" t="s">
        <v>1</v>
      </c>
      <c r="F157" s="272" t="s">
        <v>1942</v>
      </c>
      <c r="G157" s="270"/>
      <c r="H157" s="273">
        <v>53</v>
      </c>
      <c r="I157" s="274"/>
      <c r="J157" s="270"/>
      <c r="K157" s="270"/>
      <c r="L157" s="275"/>
      <c r="M157" s="276"/>
      <c r="N157" s="277"/>
      <c r="O157" s="277"/>
      <c r="P157" s="277"/>
      <c r="Q157" s="277"/>
      <c r="R157" s="277"/>
      <c r="S157" s="277"/>
      <c r="T157" s="278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9" t="s">
        <v>177</v>
      </c>
      <c r="AU157" s="279" t="s">
        <v>92</v>
      </c>
      <c r="AV157" s="14" t="s">
        <v>92</v>
      </c>
      <c r="AW157" s="14" t="s">
        <v>32</v>
      </c>
      <c r="AX157" s="14" t="s">
        <v>84</v>
      </c>
      <c r="AY157" s="279" t="s">
        <v>168</v>
      </c>
    </row>
    <row r="158" spans="1:65" s="2" customFormat="1" ht="21.75" customHeight="1">
      <c r="A158" s="39"/>
      <c r="B158" s="40"/>
      <c r="C158" s="245" t="s">
        <v>8</v>
      </c>
      <c r="D158" s="245" t="s">
        <v>170</v>
      </c>
      <c r="E158" s="246" t="s">
        <v>1943</v>
      </c>
      <c r="F158" s="247" t="s">
        <v>1944</v>
      </c>
      <c r="G158" s="248" t="s">
        <v>713</v>
      </c>
      <c r="H158" s="249">
        <v>24</v>
      </c>
      <c r="I158" s="250"/>
      <c r="J158" s="251">
        <f>ROUND(I158*H158,2)</f>
        <v>0</v>
      </c>
      <c r="K158" s="247" t="s">
        <v>174</v>
      </c>
      <c r="L158" s="45"/>
      <c r="M158" s="252" t="s">
        <v>1</v>
      </c>
      <c r="N158" s="253" t="s">
        <v>42</v>
      </c>
      <c r="O158" s="92"/>
      <c r="P158" s="254">
        <f>O158*H158</f>
        <v>0</v>
      </c>
      <c r="Q158" s="254">
        <v>0</v>
      </c>
      <c r="R158" s="254">
        <f>Q158*H158</f>
        <v>0</v>
      </c>
      <c r="S158" s="254">
        <v>0</v>
      </c>
      <c r="T158" s="25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6" t="s">
        <v>266</v>
      </c>
      <c r="AT158" s="256" t="s">
        <v>170</v>
      </c>
      <c r="AU158" s="256" t="s">
        <v>92</v>
      </c>
      <c r="AY158" s="18" t="s">
        <v>168</v>
      </c>
      <c r="BE158" s="257">
        <f>IF(N158="základní",J158,0)</f>
        <v>0</v>
      </c>
      <c r="BF158" s="257">
        <f>IF(N158="snížená",J158,0)</f>
        <v>0</v>
      </c>
      <c r="BG158" s="257">
        <f>IF(N158="zákl. přenesená",J158,0)</f>
        <v>0</v>
      </c>
      <c r="BH158" s="257">
        <f>IF(N158="sníž. přenesená",J158,0)</f>
        <v>0</v>
      </c>
      <c r="BI158" s="257">
        <f>IF(N158="nulová",J158,0)</f>
        <v>0</v>
      </c>
      <c r="BJ158" s="18" t="s">
        <v>92</v>
      </c>
      <c r="BK158" s="257">
        <f>ROUND(I158*H158,2)</f>
        <v>0</v>
      </c>
      <c r="BL158" s="18" t="s">
        <v>266</v>
      </c>
      <c r="BM158" s="256" t="s">
        <v>1945</v>
      </c>
    </row>
    <row r="159" spans="1:65" s="2" customFormat="1" ht="21.75" customHeight="1">
      <c r="A159" s="39"/>
      <c r="B159" s="40"/>
      <c r="C159" s="245" t="s">
        <v>266</v>
      </c>
      <c r="D159" s="245" t="s">
        <v>170</v>
      </c>
      <c r="E159" s="246" t="s">
        <v>1946</v>
      </c>
      <c r="F159" s="247" t="s">
        <v>1947</v>
      </c>
      <c r="G159" s="248" t="s">
        <v>713</v>
      </c>
      <c r="H159" s="249">
        <v>12</v>
      </c>
      <c r="I159" s="250"/>
      <c r="J159" s="251">
        <f>ROUND(I159*H159,2)</f>
        <v>0</v>
      </c>
      <c r="K159" s="247" t="s">
        <v>174</v>
      </c>
      <c r="L159" s="45"/>
      <c r="M159" s="252" t="s">
        <v>1</v>
      </c>
      <c r="N159" s="253" t="s">
        <v>42</v>
      </c>
      <c r="O159" s="92"/>
      <c r="P159" s="254">
        <f>O159*H159</f>
        <v>0</v>
      </c>
      <c r="Q159" s="254">
        <v>0</v>
      </c>
      <c r="R159" s="254">
        <f>Q159*H159</f>
        <v>0</v>
      </c>
      <c r="S159" s="254">
        <v>0</v>
      </c>
      <c r="T159" s="25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6" t="s">
        <v>266</v>
      </c>
      <c r="AT159" s="256" t="s">
        <v>170</v>
      </c>
      <c r="AU159" s="256" t="s">
        <v>92</v>
      </c>
      <c r="AY159" s="18" t="s">
        <v>168</v>
      </c>
      <c r="BE159" s="257">
        <f>IF(N159="základní",J159,0)</f>
        <v>0</v>
      </c>
      <c r="BF159" s="257">
        <f>IF(N159="snížená",J159,0)</f>
        <v>0</v>
      </c>
      <c r="BG159" s="257">
        <f>IF(N159="zákl. přenesená",J159,0)</f>
        <v>0</v>
      </c>
      <c r="BH159" s="257">
        <f>IF(N159="sníž. přenesená",J159,0)</f>
        <v>0</v>
      </c>
      <c r="BI159" s="257">
        <f>IF(N159="nulová",J159,0)</f>
        <v>0</v>
      </c>
      <c r="BJ159" s="18" t="s">
        <v>92</v>
      </c>
      <c r="BK159" s="257">
        <f>ROUND(I159*H159,2)</f>
        <v>0</v>
      </c>
      <c r="BL159" s="18" t="s">
        <v>266</v>
      </c>
      <c r="BM159" s="256" t="s">
        <v>1948</v>
      </c>
    </row>
    <row r="160" spans="1:65" s="2" customFormat="1" ht="21.75" customHeight="1">
      <c r="A160" s="39"/>
      <c r="B160" s="40"/>
      <c r="C160" s="245" t="s">
        <v>280</v>
      </c>
      <c r="D160" s="245" t="s">
        <v>170</v>
      </c>
      <c r="E160" s="246" t="s">
        <v>1949</v>
      </c>
      <c r="F160" s="247" t="s">
        <v>1950</v>
      </c>
      <c r="G160" s="248" t="s">
        <v>713</v>
      </c>
      <c r="H160" s="249">
        <v>16</v>
      </c>
      <c r="I160" s="250"/>
      <c r="J160" s="251">
        <f>ROUND(I160*H160,2)</f>
        <v>0</v>
      </c>
      <c r="K160" s="247" t="s">
        <v>174</v>
      </c>
      <c r="L160" s="45"/>
      <c r="M160" s="252" t="s">
        <v>1</v>
      </c>
      <c r="N160" s="253" t="s">
        <v>42</v>
      </c>
      <c r="O160" s="92"/>
      <c r="P160" s="254">
        <f>O160*H160</f>
        <v>0</v>
      </c>
      <c r="Q160" s="254">
        <v>0</v>
      </c>
      <c r="R160" s="254">
        <f>Q160*H160</f>
        <v>0</v>
      </c>
      <c r="S160" s="254">
        <v>0</v>
      </c>
      <c r="T160" s="25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6" t="s">
        <v>266</v>
      </c>
      <c r="AT160" s="256" t="s">
        <v>170</v>
      </c>
      <c r="AU160" s="256" t="s">
        <v>92</v>
      </c>
      <c r="AY160" s="18" t="s">
        <v>168</v>
      </c>
      <c r="BE160" s="257">
        <f>IF(N160="základní",J160,0)</f>
        <v>0</v>
      </c>
      <c r="BF160" s="257">
        <f>IF(N160="snížená",J160,0)</f>
        <v>0</v>
      </c>
      <c r="BG160" s="257">
        <f>IF(N160="zákl. přenesená",J160,0)</f>
        <v>0</v>
      </c>
      <c r="BH160" s="257">
        <f>IF(N160="sníž. přenesená",J160,0)</f>
        <v>0</v>
      </c>
      <c r="BI160" s="257">
        <f>IF(N160="nulová",J160,0)</f>
        <v>0</v>
      </c>
      <c r="BJ160" s="18" t="s">
        <v>92</v>
      </c>
      <c r="BK160" s="257">
        <f>ROUND(I160*H160,2)</f>
        <v>0</v>
      </c>
      <c r="BL160" s="18" t="s">
        <v>266</v>
      </c>
      <c r="BM160" s="256" t="s">
        <v>1951</v>
      </c>
    </row>
    <row r="161" spans="1:65" s="2" customFormat="1" ht="21.75" customHeight="1">
      <c r="A161" s="39"/>
      <c r="B161" s="40"/>
      <c r="C161" s="245" t="s">
        <v>288</v>
      </c>
      <c r="D161" s="245" t="s">
        <v>170</v>
      </c>
      <c r="E161" s="246" t="s">
        <v>1952</v>
      </c>
      <c r="F161" s="247" t="s">
        <v>1953</v>
      </c>
      <c r="G161" s="248" t="s">
        <v>234</v>
      </c>
      <c r="H161" s="249">
        <v>30</v>
      </c>
      <c r="I161" s="250"/>
      <c r="J161" s="251">
        <f>ROUND(I161*H161,2)</f>
        <v>0</v>
      </c>
      <c r="K161" s="247" t="s">
        <v>174</v>
      </c>
      <c r="L161" s="45"/>
      <c r="M161" s="252" t="s">
        <v>1</v>
      </c>
      <c r="N161" s="253" t="s">
        <v>42</v>
      </c>
      <c r="O161" s="92"/>
      <c r="P161" s="254">
        <f>O161*H161</f>
        <v>0</v>
      </c>
      <c r="Q161" s="254">
        <v>0</v>
      </c>
      <c r="R161" s="254">
        <f>Q161*H161</f>
        <v>0</v>
      </c>
      <c r="S161" s="254">
        <v>0</v>
      </c>
      <c r="T161" s="25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56" t="s">
        <v>266</v>
      </c>
      <c r="AT161" s="256" t="s">
        <v>170</v>
      </c>
      <c r="AU161" s="256" t="s">
        <v>92</v>
      </c>
      <c r="AY161" s="18" t="s">
        <v>168</v>
      </c>
      <c r="BE161" s="257">
        <f>IF(N161="základní",J161,0)</f>
        <v>0</v>
      </c>
      <c r="BF161" s="257">
        <f>IF(N161="snížená",J161,0)</f>
        <v>0</v>
      </c>
      <c r="BG161" s="257">
        <f>IF(N161="zákl. přenesená",J161,0)</f>
        <v>0</v>
      </c>
      <c r="BH161" s="257">
        <f>IF(N161="sníž. přenesená",J161,0)</f>
        <v>0</v>
      </c>
      <c r="BI161" s="257">
        <f>IF(N161="nulová",J161,0)</f>
        <v>0</v>
      </c>
      <c r="BJ161" s="18" t="s">
        <v>92</v>
      </c>
      <c r="BK161" s="257">
        <f>ROUND(I161*H161,2)</f>
        <v>0</v>
      </c>
      <c r="BL161" s="18" t="s">
        <v>266</v>
      </c>
      <c r="BM161" s="256" t="s">
        <v>1954</v>
      </c>
    </row>
    <row r="162" spans="1:65" s="2" customFormat="1" ht="21.75" customHeight="1">
      <c r="A162" s="39"/>
      <c r="B162" s="40"/>
      <c r="C162" s="291" t="s">
        <v>293</v>
      </c>
      <c r="D162" s="291" t="s">
        <v>212</v>
      </c>
      <c r="E162" s="292" t="s">
        <v>1955</v>
      </c>
      <c r="F162" s="293" t="s">
        <v>1956</v>
      </c>
      <c r="G162" s="294" t="s">
        <v>713</v>
      </c>
      <c r="H162" s="295">
        <v>12</v>
      </c>
      <c r="I162" s="296"/>
      <c r="J162" s="297">
        <f>ROUND(I162*H162,2)</f>
        <v>0</v>
      </c>
      <c r="K162" s="293" t="s">
        <v>174</v>
      </c>
      <c r="L162" s="298"/>
      <c r="M162" s="299" t="s">
        <v>1</v>
      </c>
      <c r="N162" s="300" t="s">
        <v>42</v>
      </c>
      <c r="O162" s="92"/>
      <c r="P162" s="254">
        <f>O162*H162</f>
        <v>0</v>
      </c>
      <c r="Q162" s="254">
        <v>0.0015</v>
      </c>
      <c r="R162" s="254">
        <f>Q162*H162</f>
        <v>0.018000000000000002</v>
      </c>
      <c r="S162" s="254">
        <v>0</v>
      </c>
      <c r="T162" s="25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6" t="s">
        <v>394</v>
      </c>
      <c r="AT162" s="256" t="s">
        <v>212</v>
      </c>
      <c r="AU162" s="256" t="s">
        <v>92</v>
      </c>
      <c r="AY162" s="18" t="s">
        <v>168</v>
      </c>
      <c r="BE162" s="257">
        <f>IF(N162="základní",J162,0)</f>
        <v>0</v>
      </c>
      <c r="BF162" s="257">
        <f>IF(N162="snížená",J162,0)</f>
        <v>0</v>
      </c>
      <c r="BG162" s="257">
        <f>IF(N162="zákl. přenesená",J162,0)</f>
        <v>0</v>
      </c>
      <c r="BH162" s="257">
        <f>IF(N162="sníž. přenesená",J162,0)</f>
        <v>0</v>
      </c>
      <c r="BI162" s="257">
        <f>IF(N162="nulová",J162,0)</f>
        <v>0</v>
      </c>
      <c r="BJ162" s="18" t="s">
        <v>92</v>
      </c>
      <c r="BK162" s="257">
        <f>ROUND(I162*H162,2)</f>
        <v>0</v>
      </c>
      <c r="BL162" s="18" t="s">
        <v>266</v>
      </c>
      <c r="BM162" s="256" t="s">
        <v>1957</v>
      </c>
    </row>
    <row r="163" spans="1:65" s="2" customFormat="1" ht="21.75" customHeight="1">
      <c r="A163" s="39"/>
      <c r="B163" s="40"/>
      <c r="C163" s="291" t="s">
        <v>318</v>
      </c>
      <c r="D163" s="291" t="s">
        <v>212</v>
      </c>
      <c r="E163" s="292" t="s">
        <v>1958</v>
      </c>
      <c r="F163" s="293" t="s">
        <v>1959</v>
      </c>
      <c r="G163" s="294" t="s">
        <v>234</v>
      </c>
      <c r="H163" s="295">
        <v>120</v>
      </c>
      <c r="I163" s="296"/>
      <c r="J163" s="297">
        <f>ROUND(I163*H163,2)</f>
        <v>0</v>
      </c>
      <c r="K163" s="293" t="s">
        <v>1</v>
      </c>
      <c r="L163" s="298"/>
      <c r="M163" s="299" t="s">
        <v>1</v>
      </c>
      <c r="N163" s="300" t="s">
        <v>42</v>
      </c>
      <c r="O163" s="92"/>
      <c r="P163" s="254">
        <f>O163*H163</f>
        <v>0</v>
      </c>
      <c r="Q163" s="254">
        <v>0.0013</v>
      </c>
      <c r="R163" s="254">
        <f>Q163*H163</f>
        <v>0.156</v>
      </c>
      <c r="S163" s="254">
        <v>0</v>
      </c>
      <c r="T163" s="255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6" t="s">
        <v>394</v>
      </c>
      <c r="AT163" s="256" t="s">
        <v>212</v>
      </c>
      <c r="AU163" s="256" t="s">
        <v>92</v>
      </c>
      <c r="AY163" s="18" t="s">
        <v>168</v>
      </c>
      <c r="BE163" s="257">
        <f>IF(N163="základní",J163,0)</f>
        <v>0</v>
      </c>
      <c r="BF163" s="257">
        <f>IF(N163="snížená",J163,0)</f>
        <v>0</v>
      </c>
      <c r="BG163" s="257">
        <f>IF(N163="zákl. přenesená",J163,0)</f>
        <v>0</v>
      </c>
      <c r="BH163" s="257">
        <f>IF(N163="sníž. přenesená",J163,0)</f>
        <v>0</v>
      </c>
      <c r="BI163" s="257">
        <f>IF(N163="nulová",J163,0)</f>
        <v>0</v>
      </c>
      <c r="BJ163" s="18" t="s">
        <v>92</v>
      </c>
      <c r="BK163" s="257">
        <f>ROUND(I163*H163,2)</f>
        <v>0</v>
      </c>
      <c r="BL163" s="18" t="s">
        <v>266</v>
      </c>
      <c r="BM163" s="256" t="s">
        <v>1960</v>
      </c>
    </row>
    <row r="164" spans="1:65" s="2" customFormat="1" ht="16.5" customHeight="1">
      <c r="A164" s="39"/>
      <c r="B164" s="40"/>
      <c r="C164" s="291" t="s">
        <v>7</v>
      </c>
      <c r="D164" s="291" t="s">
        <v>212</v>
      </c>
      <c r="E164" s="292" t="s">
        <v>1961</v>
      </c>
      <c r="F164" s="293" t="s">
        <v>1962</v>
      </c>
      <c r="G164" s="294" t="s">
        <v>713</v>
      </c>
      <c r="H164" s="295">
        <v>42</v>
      </c>
      <c r="I164" s="296"/>
      <c r="J164" s="297">
        <f>ROUND(I164*H164,2)</f>
        <v>0</v>
      </c>
      <c r="K164" s="293" t="s">
        <v>1</v>
      </c>
      <c r="L164" s="298"/>
      <c r="M164" s="299" t="s">
        <v>1</v>
      </c>
      <c r="N164" s="300" t="s">
        <v>42</v>
      </c>
      <c r="O164" s="92"/>
      <c r="P164" s="254">
        <f>O164*H164</f>
        <v>0</v>
      </c>
      <c r="Q164" s="254">
        <v>0.0016</v>
      </c>
      <c r="R164" s="254">
        <f>Q164*H164</f>
        <v>0.06720000000000001</v>
      </c>
      <c r="S164" s="254">
        <v>0</v>
      </c>
      <c r="T164" s="25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6" t="s">
        <v>394</v>
      </c>
      <c r="AT164" s="256" t="s">
        <v>212</v>
      </c>
      <c r="AU164" s="256" t="s">
        <v>92</v>
      </c>
      <c r="AY164" s="18" t="s">
        <v>168</v>
      </c>
      <c r="BE164" s="257">
        <f>IF(N164="základní",J164,0)</f>
        <v>0</v>
      </c>
      <c r="BF164" s="257">
        <f>IF(N164="snížená",J164,0)</f>
        <v>0</v>
      </c>
      <c r="BG164" s="257">
        <f>IF(N164="zákl. přenesená",J164,0)</f>
        <v>0</v>
      </c>
      <c r="BH164" s="257">
        <f>IF(N164="sníž. přenesená",J164,0)</f>
        <v>0</v>
      </c>
      <c r="BI164" s="257">
        <f>IF(N164="nulová",J164,0)</f>
        <v>0</v>
      </c>
      <c r="BJ164" s="18" t="s">
        <v>92</v>
      </c>
      <c r="BK164" s="257">
        <f>ROUND(I164*H164,2)</f>
        <v>0</v>
      </c>
      <c r="BL164" s="18" t="s">
        <v>266</v>
      </c>
      <c r="BM164" s="256" t="s">
        <v>1963</v>
      </c>
    </row>
    <row r="165" spans="1:65" s="2" customFormat="1" ht="16.5" customHeight="1">
      <c r="A165" s="39"/>
      <c r="B165" s="40"/>
      <c r="C165" s="291" t="s">
        <v>325</v>
      </c>
      <c r="D165" s="291" t="s">
        <v>212</v>
      </c>
      <c r="E165" s="292" t="s">
        <v>1964</v>
      </c>
      <c r="F165" s="293" t="s">
        <v>1965</v>
      </c>
      <c r="G165" s="294" t="s">
        <v>713</v>
      </c>
      <c r="H165" s="295">
        <v>11</v>
      </c>
      <c r="I165" s="296"/>
      <c r="J165" s="297">
        <f>ROUND(I165*H165,2)</f>
        <v>0</v>
      </c>
      <c r="K165" s="293" t="s">
        <v>1</v>
      </c>
      <c r="L165" s="298"/>
      <c r="M165" s="299" t="s">
        <v>1</v>
      </c>
      <c r="N165" s="300" t="s">
        <v>42</v>
      </c>
      <c r="O165" s="92"/>
      <c r="P165" s="254">
        <f>O165*H165</f>
        <v>0</v>
      </c>
      <c r="Q165" s="254">
        <v>0.0016</v>
      </c>
      <c r="R165" s="254">
        <f>Q165*H165</f>
        <v>0.0176</v>
      </c>
      <c r="S165" s="254">
        <v>0</v>
      </c>
      <c r="T165" s="25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6" t="s">
        <v>394</v>
      </c>
      <c r="AT165" s="256" t="s">
        <v>212</v>
      </c>
      <c r="AU165" s="256" t="s">
        <v>92</v>
      </c>
      <c r="AY165" s="18" t="s">
        <v>168</v>
      </c>
      <c r="BE165" s="257">
        <f>IF(N165="základní",J165,0)</f>
        <v>0</v>
      </c>
      <c r="BF165" s="257">
        <f>IF(N165="snížená",J165,0)</f>
        <v>0</v>
      </c>
      <c r="BG165" s="257">
        <f>IF(N165="zákl. přenesená",J165,0)</f>
        <v>0</v>
      </c>
      <c r="BH165" s="257">
        <f>IF(N165="sníž. přenesená",J165,0)</f>
        <v>0</v>
      </c>
      <c r="BI165" s="257">
        <f>IF(N165="nulová",J165,0)</f>
        <v>0</v>
      </c>
      <c r="BJ165" s="18" t="s">
        <v>92</v>
      </c>
      <c r="BK165" s="257">
        <f>ROUND(I165*H165,2)</f>
        <v>0</v>
      </c>
      <c r="BL165" s="18" t="s">
        <v>266</v>
      </c>
      <c r="BM165" s="256" t="s">
        <v>1966</v>
      </c>
    </row>
    <row r="166" spans="1:65" s="2" customFormat="1" ht="16.5" customHeight="1">
      <c r="A166" s="39"/>
      <c r="B166" s="40"/>
      <c r="C166" s="291" t="s">
        <v>332</v>
      </c>
      <c r="D166" s="291" t="s">
        <v>212</v>
      </c>
      <c r="E166" s="292" t="s">
        <v>1967</v>
      </c>
      <c r="F166" s="293" t="s">
        <v>1968</v>
      </c>
      <c r="G166" s="294" t="s">
        <v>713</v>
      </c>
      <c r="H166" s="295">
        <v>24</v>
      </c>
      <c r="I166" s="296"/>
      <c r="J166" s="297">
        <f>ROUND(I166*H166,2)</f>
        <v>0</v>
      </c>
      <c r="K166" s="293" t="s">
        <v>1</v>
      </c>
      <c r="L166" s="298"/>
      <c r="M166" s="299" t="s">
        <v>1</v>
      </c>
      <c r="N166" s="300" t="s">
        <v>42</v>
      </c>
      <c r="O166" s="92"/>
      <c r="P166" s="254">
        <f>O166*H166</f>
        <v>0</v>
      </c>
      <c r="Q166" s="254">
        <v>0.0006</v>
      </c>
      <c r="R166" s="254">
        <f>Q166*H166</f>
        <v>0.0144</v>
      </c>
      <c r="S166" s="254">
        <v>0</v>
      </c>
      <c r="T166" s="255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6" t="s">
        <v>394</v>
      </c>
      <c r="AT166" s="256" t="s">
        <v>212</v>
      </c>
      <c r="AU166" s="256" t="s">
        <v>92</v>
      </c>
      <c r="AY166" s="18" t="s">
        <v>168</v>
      </c>
      <c r="BE166" s="257">
        <f>IF(N166="základní",J166,0)</f>
        <v>0</v>
      </c>
      <c r="BF166" s="257">
        <f>IF(N166="snížená",J166,0)</f>
        <v>0</v>
      </c>
      <c r="BG166" s="257">
        <f>IF(N166="zákl. přenesená",J166,0)</f>
        <v>0</v>
      </c>
      <c r="BH166" s="257">
        <f>IF(N166="sníž. přenesená",J166,0)</f>
        <v>0</v>
      </c>
      <c r="BI166" s="257">
        <f>IF(N166="nulová",J166,0)</f>
        <v>0</v>
      </c>
      <c r="BJ166" s="18" t="s">
        <v>92</v>
      </c>
      <c r="BK166" s="257">
        <f>ROUND(I166*H166,2)</f>
        <v>0</v>
      </c>
      <c r="BL166" s="18" t="s">
        <v>266</v>
      </c>
      <c r="BM166" s="256" t="s">
        <v>1969</v>
      </c>
    </row>
    <row r="167" spans="1:65" s="2" customFormat="1" ht="16.5" customHeight="1">
      <c r="A167" s="39"/>
      <c r="B167" s="40"/>
      <c r="C167" s="291" t="s">
        <v>337</v>
      </c>
      <c r="D167" s="291" t="s">
        <v>212</v>
      </c>
      <c r="E167" s="292" t="s">
        <v>1970</v>
      </c>
      <c r="F167" s="293" t="s">
        <v>1971</v>
      </c>
      <c r="G167" s="294" t="s">
        <v>713</v>
      </c>
      <c r="H167" s="295">
        <v>3</v>
      </c>
      <c r="I167" s="296"/>
      <c r="J167" s="297">
        <f>ROUND(I167*H167,2)</f>
        <v>0</v>
      </c>
      <c r="K167" s="293" t="s">
        <v>1</v>
      </c>
      <c r="L167" s="298"/>
      <c r="M167" s="299" t="s">
        <v>1</v>
      </c>
      <c r="N167" s="300" t="s">
        <v>42</v>
      </c>
      <c r="O167" s="92"/>
      <c r="P167" s="254">
        <f>O167*H167</f>
        <v>0</v>
      </c>
      <c r="Q167" s="254">
        <v>0</v>
      </c>
      <c r="R167" s="254">
        <f>Q167*H167</f>
        <v>0</v>
      </c>
      <c r="S167" s="254">
        <v>0</v>
      </c>
      <c r="T167" s="25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6" t="s">
        <v>394</v>
      </c>
      <c r="AT167" s="256" t="s">
        <v>212</v>
      </c>
      <c r="AU167" s="256" t="s">
        <v>92</v>
      </c>
      <c r="AY167" s="18" t="s">
        <v>168</v>
      </c>
      <c r="BE167" s="257">
        <f>IF(N167="základní",J167,0)</f>
        <v>0</v>
      </c>
      <c r="BF167" s="257">
        <f>IF(N167="snížená",J167,0)</f>
        <v>0</v>
      </c>
      <c r="BG167" s="257">
        <f>IF(N167="zákl. přenesená",J167,0)</f>
        <v>0</v>
      </c>
      <c r="BH167" s="257">
        <f>IF(N167="sníž. přenesená",J167,0)</f>
        <v>0</v>
      </c>
      <c r="BI167" s="257">
        <f>IF(N167="nulová",J167,0)</f>
        <v>0</v>
      </c>
      <c r="BJ167" s="18" t="s">
        <v>92</v>
      </c>
      <c r="BK167" s="257">
        <f>ROUND(I167*H167,2)</f>
        <v>0</v>
      </c>
      <c r="BL167" s="18" t="s">
        <v>266</v>
      </c>
      <c r="BM167" s="256" t="s">
        <v>1972</v>
      </c>
    </row>
    <row r="168" spans="1:65" s="2" customFormat="1" ht="16.5" customHeight="1">
      <c r="A168" s="39"/>
      <c r="B168" s="40"/>
      <c r="C168" s="291" t="s">
        <v>343</v>
      </c>
      <c r="D168" s="291" t="s">
        <v>212</v>
      </c>
      <c r="E168" s="292" t="s">
        <v>1973</v>
      </c>
      <c r="F168" s="293" t="s">
        <v>1974</v>
      </c>
      <c r="G168" s="294" t="s">
        <v>713</v>
      </c>
      <c r="H168" s="295">
        <v>16</v>
      </c>
      <c r="I168" s="296"/>
      <c r="J168" s="297">
        <f>ROUND(I168*H168,2)</f>
        <v>0</v>
      </c>
      <c r="K168" s="293" t="s">
        <v>174</v>
      </c>
      <c r="L168" s="298"/>
      <c r="M168" s="299" t="s">
        <v>1</v>
      </c>
      <c r="N168" s="300" t="s">
        <v>42</v>
      </c>
      <c r="O168" s="92"/>
      <c r="P168" s="254">
        <f>O168*H168</f>
        <v>0</v>
      </c>
      <c r="Q168" s="254">
        <v>0.001</v>
      </c>
      <c r="R168" s="254">
        <f>Q168*H168</f>
        <v>0.016</v>
      </c>
      <c r="S168" s="254">
        <v>0</v>
      </c>
      <c r="T168" s="25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56" t="s">
        <v>394</v>
      </c>
      <c r="AT168" s="256" t="s">
        <v>212</v>
      </c>
      <c r="AU168" s="256" t="s">
        <v>92</v>
      </c>
      <c r="AY168" s="18" t="s">
        <v>168</v>
      </c>
      <c r="BE168" s="257">
        <f>IF(N168="základní",J168,0)</f>
        <v>0</v>
      </c>
      <c r="BF168" s="257">
        <f>IF(N168="snížená",J168,0)</f>
        <v>0</v>
      </c>
      <c r="BG168" s="257">
        <f>IF(N168="zákl. přenesená",J168,0)</f>
        <v>0</v>
      </c>
      <c r="BH168" s="257">
        <f>IF(N168="sníž. přenesená",J168,0)</f>
        <v>0</v>
      </c>
      <c r="BI168" s="257">
        <f>IF(N168="nulová",J168,0)</f>
        <v>0</v>
      </c>
      <c r="BJ168" s="18" t="s">
        <v>92</v>
      </c>
      <c r="BK168" s="257">
        <f>ROUND(I168*H168,2)</f>
        <v>0</v>
      </c>
      <c r="BL168" s="18" t="s">
        <v>266</v>
      </c>
      <c r="BM168" s="256" t="s">
        <v>1975</v>
      </c>
    </row>
    <row r="169" spans="1:65" s="2" customFormat="1" ht="16.5" customHeight="1">
      <c r="A169" s="39"/>
      <c r="B169" s="40"/>
      <c r="C169" s="291" t="s">
        <v>348</v>
      </c>
      <c r="D169" s="291" t="s">
        <v>212</v>
      </c>
      <c r="E169" s="292" t="s">
        <v>1976</v>
      </c>
      <c r="F169" s="293" t="s">
        <v>1977</v>
      </c>
      <c r="G169" s="294" t="s">
        <v>713</v>
      </c>
      <c r="H169" s="295">
        <v>12</v>
      </c>
      <c r="I169" s="296"/>
      <c r="J169" s="297">
        <f>ROUND(I169*H169,2)</f>
        <v>0</v>
      </c>
      <c r="K169" s="293" t="s">
        <v>174</v>
      </c>
      <c r="L169" s="298"/>
      <c r="M169" s="299" t="s">
        <v>1</v>
      </c>
      <c r="N169" s="300" t="s">
        <v>42</v>
      </c>
      <c r="O169" s="92"/>
      <c r="P169" s="254">
        <f>O169*H169</f>
        <v>0</v>
      </c>
      <c r="Q169" s="254">
        <v>0.0018</v>
      </c>
      <c r="R169" s="254">
        <f>Q169*H169</f>
        <v>0.0216</v>
      </c>
      <c r="S169" s="254">
        <v>0</v>
      </c>
      <c r="T169" s="25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6" t="s">
        <v>394</v>
      </c>
      <c r="AT169" s="256" t="s">
        <v>212</v>
      </c>
      <c r="AU169" s="256" t="s">
        <v>92</v>
      </c>
      <c r="AY169" s="18" t="s">
        <v>168</v>
      </c>
      <c r="BE169" s="257">
        <f>IF(N169="základní",J169,0)</f>
        <v>0</v>
      </c>
      <c r="BF169" s="257">
        <f>IF(N169="snížená",J169,0)</f>
        <v>0</v>
      </c>
      <c r="BG169" s="257">
        <f>IF(N169="zákl. přenesená",J169,0)</f>
        <v>0</v>
      </c>
      <c r="BH169" s="257">
        <f>IF(N169="sníž. přenesená",J169,0)</f>
        <v>0</v>
      </c>
      <c r="BI169" s="257">
        <f>IF(N169="nulová",J169,0)</f>
        <v>0</v>
      </c>
      <c r="BJ169" s="18" t="s">
        <v>92</v>
      </c>
      <c r="BK169" s="257">
        <f>ROUND(I169*H169,2)</f>
        <v>0</v>
      </c>
      <c r="BL169" s="18" t="s">
        <v>266</v>
      </c>
      <c r="BM169" s="256" t="s">
        <v>1978</v>
      </c>
    </row>
    <row r="170" spans="1:65" s="2" customFormat="1" ht="16.5" customHeight="1">
      <c r="A170" s="39"/>
      <c r="B170" s="40"/>
      <c r="C170" s="291" t="s">
        <v>369</v>
      </c>
      <c r="D170" s="291" t="s">
        <v>212</v>
      </c>
      <c r="E170" s="292" t="s">
        <v>1979</v>
      </c>
      <c r="F170" s="293" t="s">
        <v>1980</v>
      </c>
      <c r="G170" s="294" t="s">
        <v>713</v>
      </c>
      <c r="H170" s="295">
        <v>16</v>
      </c>
      <c r="I170" s="296"/>
      <c r="J170" s="297">
        <f>ROUND(I170*H170,2)</f>
        <v>0</v>
      </c>
      <c r="K170" s="293" t="s">
        <v>174</v>
      </c>
      <c r="L170" s="298"/>
      <c r="M170" s="299" t="s">
        <v>1</v>
      </c>
      <c r="N170" s="300" t="s">
        <v>42</v>
      </c>
      <c r="O170" s="92"/>
      <c r="P170" s="254">
        <f>O170*H170</f>
        <v>0</v>
      </c>
      <c r="Q170" s="254">
        <v>0.12</v>
      </c>
      <c r="R170" s="254">
        <f>Q170*H170</f>
        <v>1.92</v>
      </c>
      <c r="S170" s="254">
        <v>0</v>
      </c>
      <c r="T170" s="25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6" t="s">
        <v>394</v>
      </c>
      <c r="AT170" s="256" t="s">
        <v>212</v>
      </c>
      <c r="AU170" s="256" t="s">
        <v>92</v>
      </c>
      <c r="AY170" s="18" t="s">
        <v>168</v>
      </c>
      <c r="BE170" s="257">
        <f>IF(N170="základní",J170,0)</f>
        <v>0</v>
      </c>
      <c r="BF170" s="257">
        <f>IF(N170="snížená",J170,0)</f>
        <v>0</v>
      </c>
      <c r="BG170" s="257">
        <f>IF(N170="zákl. přenesená",J170,0)</f>
        <v>0</v>
      </c>
      <c r="BH170" s="257">
        <f>IF(N170="sníž. přenesená",J170,0)</f>
        <v>0</v>
      </c>
      <c r="BI170" s="257">
        <f>IF(N170="nulová",J170,0)</f>
        <v>0</v>
      </c>
      <c r="BJ170" s="18" t="s">
        <v>92</v>
      </c>
      <c r="BK170" s="257">
        <f>ROUND(I170*H170,2)</f>
        <v>0</v>
      </c>
      <c r="BL170" s="18" t="s">
        <v>266</v>
      </c>
      <c r="BM170" s="256" t="s">
        <v>1981</v>
      </c>
    </row>
    <row r="171" spans="1:65" s="2" customFormat="1" ht="16.5" customHeight="1">
      <c r="A171" s="39"/>
      <c r="B171" s="40"/>
      <c r="C171" s="291" t="s">
        <v>374</v>
      </c>
      <c r="D171" s="291" t="s">
        <v>212</v>
      </c>
      <c r="E171" s="292" t="s">
        <v>1982</v>
      </c>
      <c r="F171" s="293" t="s">
        <v>1983</v>
      </c>
      <c r="G171" s="294" t="s">
        <v>1984</v>
      </c>
      <c r="H171" s="295">
        <v>12</v>
      </c>
      <c r="I171" s="296"/>
      <c r="J171" s="297">
        <f>ROUND(I171*H171,2)</f>
        <v>0</v>
      </c>
      <c r="K171" s="293" t="s">
        <v>1</v>
      </c>
      <c r="L171" s="298"/>
      <c r="M171" s="299" t="s">
        <v>1</v>
      </c>
      <c r="N171" s="300" t="s">
        <v>42</v>
      </c>
      <c r="O171" s="92"/>
      <c r="P171" s="254">
        <f>O171*H171</f>
        <v>0</v>
      </c>
      <c r="Q171" s="254">
        <v>0</v>
      </c>
      <c r="R171" s="254">
        <f>Q171*H171</f>
        <v>0</v>
      </c>
      <c r="S171" s="254">
        <v>0</v>
      </c>
      <c r="T171" s="25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6" t="s">
        <v>394</v>
      </c>
      <c r="AT171" s="256" t="s">
        <v>212</v>
      </c>
      <c r="AU171" s="256" t="s">
        <v>92</v>
      </c>
      <c r="AY171" s="18" t="s">
        <v>168</v>
      </c>
      <c r="BE171" s="257">
        <f>IF(N171="základní",J171,0)</f>
        <v>0</v>
      </c>
      <c r="BF171" s="257">
        <f>IF(N171="snížená",J171,0)</f>
        <v>0</v>
      </c>
      <c r="BG171" s="257">
        <f>IF(N171="zákl. přenesená",J171,0)</f>
        <v>0</v>
      </c>
      <c r="BH171" s="257">
        <f>IF(N171="sníž. přenesená",J171,0)</f>
        <v>0</v>
      </c>
      <c r="BI171" s="257">
        <f>IF(N171="nulová",J171,0)</f>
        <v>0</v>
      </c>
      <c r="BJ171" s="18" t="s">
        <v>92</v>
      </c>
      <c r="BK171" s="257">
        <f>ROUND(I171*H171,2)</f>
        <v>0</v>
      </c>
      <c r="BL171" s="18" t="s">
        <v>266</v>
      </c>
      <c r="BM171" s="256" t="s">
        <v>1985</v>
      </c>
    </row>
    <row r="172" spans="1:65" s="2" customFormat="1" ht="21.75" customHeight="1">
      <c r="A172" s="39"/>
      <c r="B172" s="40"/>
      <c r="C172" s="245" t="s">
        <v>379</v>
      </c>
      <c r="D172" s="245" t="s">
        <v>170</v>
      </c>
      <c r="E172" s="246" t="s">
        <v>1986</v>
      </c>
      <c r="F172" s="247" t="s">
        <v>1987</v>
      </c>
      <c r="G172" s="248" t="s">
        <v>585</v>
      </c>
      <c r="H172" s="312"/>
      <c r="I172" s="250"/>
      <c r="J172" s="251">
        <f>ROUND(I172*H172,2)</f>
        <v>0</v>
      </c>
      <c r="K172" s="247" t="s">
        <v>174</v>
      </c>
      <c r="L172" s="45"/>
      <c r="M172" s="313" t="s">
        <v>1</v>
      </c>
      <c r="N172" s="314" t="s">
        <v>42</v>
      </c>
      <c r="O172" s="315"/>
      <c r="P172" s="316">
        <f>O172*H172</f>
        <v>0</v>
      </c>
      <c r="Q172" s="316">
        <v>0</v>
      </c>
      <c r="R172" s="316">
        <f>Q172*H172</f>
        <v>0</v>
      </c>
      <c r="S172" s="316">
        <v>0</v>
      </c>
      <c r="T172" s="31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6" t="s">
        <v>266</v>
      </c>
      <c r="AT172" s="256" t="s">
        <v>170</v>
      </c>
      <c r="AU172" s="256" t="s">
        <v>92</v>
      </c>
      <c r="AY172" s="18" t="s">
        <v>168</v>
      </c>
      <c r="BE172" s="257">
        <f>IF(N172="základní",J172,0)</f>
        <v>0</v>
      </c>
      <c r="BF172" s="257">
        <f>IF(N172="snížená",J172,0)</f>
        <v>0</v>
      </c>
      <c r="BG172" s="257">
        <f>IF(N172="zákl. přenesená",J172,0)</f>
        <v>0</v>
      </c>
      <c r="BH172" s="257">
        <f>IF(N172="sníž. přenesená",J172,0)</f>
        <v>0</v>
      </c>
      <c r="BI172" s="257">
        <f>IF(N172="nulová",J172,0)</f>
        <v>0</v>
      </c>
      <c r="BJ172" s="18" t="s">
        <v>92</v>
      </c>
      <c r="BK172" s="257">
        <f>ROUND(I172*H172,2)</f>
        <v>0</v>
      </c>
      <c r="BL172" s="18" t="s">
        <v>266</v>
      </c>
      <c r="BM172" s="256" t="s">
        <v>1988</v>
      </c>
    </row>
    <row r="173" spans="1:31" s="2" customFormat="1" ht="6.95" customHeight="1">
      <c r="A173" s="39"/>
      <c r="B173" s="67"/>
      <c r="C173" s="68"/>
      <c r="D173" s="68"/>
      <c r="E173" s="68"/>
      <c r="F173" s="68"/>
      <c r="G173" s="68"/>
      <c r="H173" s="68"/>
      <c r="I173" s="194"/>
      <c r="J173" s="68"/>
      <c r="K173" s="68"/>
      <c r="L173" s="45"/>
      <c r="M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</row>
  </sheetData>
  <sheetProtection password="CC35" sheet="1" objects="1" scenarios="1" formatColumns="0" formatRows="0" autoFilter="0"/>
  <autoFilter ref="C128:K17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105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1"/>
      <c r="J3" s="150"/>
      <c r="K3" s="150"/>
      <c r="L3" s="21"/>
      <c r="AT3" s="18" t="s">
        <v>84</v>
      </c>
    </row>
    <row r="4" spans="2:46" s="1" customFormat="1" ht="24.95" customHeight="1">
      <c r="B4" s="21"/>
      <c r="D4" s="152" t="s">
        <v>116</v>
      </c>
      <c r="I4" s="147"/>
      <c r="L4" s="21"/>
      <c r="M4" s="153" t="s">
        <v>10</v>
      </c>
      <c r="AT4" s="18" t="s">
        <v>4</v>
      </c>
    </row>
    <row r="5" spans="2:12" s="1" customFormat="1" ht="6.95" customHeight="1">
      <c r="B5" s="21"/>
      <c r="I5" s="147"/>
      <c r="L5" s="21"/>
    </row>
    <row r="6" spans="2:12" s="1" customFormat="1" ht="12" customHeight="1">
      <c r="B6" s="21"/>
      <c r="D6" s="154" t="s">
        <v>16</v>
      </c>
      <c r="I6" s="147"/>
      <c r="L6" s="21"/>
    </row>
    <row r="7" spans="2:12" s="1" customFormat="1" ht="23.25" customHeight="1">
      <c r="B7" s="21"/>
      <c r="E7" s="155" t="str">
        <f>'Rekapitulace stavby'!K6</f>
        <v>Stavební úpravy a zateplení objektu pro sociální bydlená ul.Jičínská č.p.156,Valašské Meziříčí</v>
      </c>
      <c r="F7" s="154"/>
      <c r="G7" s="154"/>
      <c r="H7" s="154"/>
      <c r="I7" s="147"/>
      <c r="L7" s="21"/>
    </row>
    <row r="8" spans="2:12" s="1" customFormat="1" ht="12" customHeight="1">
      <c r="B8" s="21"/>
      <c r="D8" s="154" t="s">
        <v>125</v>
      </c>
      <c r="I8" s="147"/>
      <c r="L8" s="21"/>
    </row>
    <row r="9" spans="1:31" s="2" customFormat="1" ht="16.5" customHeight="1">
      <c r="A9" s="39"/>
      <c r="B9" s="45"/>
      <c r="C9" s="39"/>
      <c r="D9" s="39"/>
      <c r="E9" s="155" t="s">
        <v>861</v>
      </c>
      <c r="F9" s="39"/>
      <c r="G9" s="39"/>
      <c r="H9" s="39"/>
      <c r="I9" s="156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4" t="s">
        <v>862</v>
      </c>
      <c r="E10" s="39"/>
      <c r="F10" s="39"/>
      <c r="G10" s="39"/>
      <c r="H10" s="39"/>
      <c r="I10" s="156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7" t="s">
        <v>1989</v>
      </c>
      <c r="F11" s="39"/>
      <c r="G11" s="39"/>
      <c r="H11" s="39"/>
      <c r="I11" s="156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156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4" t="s">
        <v>18</v>
      </c>
      <c r="E13" s="39"/>
      <c r="F13" s="142" t="s">
        <v>1</v>
      </c>
      <c r="G13" s="39"/>
      <c r="H13" s="39"/>
      <c r="I13" s="158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4" t="s">
        <v>20</v>
      </c>
      <c r="E14" s="39"/>
      <c r="F14" s="142" t="s">
        <v>21</v>
      </c>
      <c r="G14" s="39"/>
      <c r="H14" s="39"/>
      <c r="I14" s="158" t="s">
        <v>22</v>
      </c>
      <c r="J14" s="159" t="str">
        <f>'Rekapitulace stavby'!AN8</f>
        <v>4. 6. 2019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156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4" t="s">
        <v>24</v>
      </c>
      <c r="E16" s="39"/>
      <c r="F16" s="39"/>
      <c r="G16" s="39"/>
      <c r="H16" s="39"/>
      <c r="I16" s="158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8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156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4" t="s">
        <v>28</v>
      </c>
      <c r="E19" s="39"/>
      <c r="F19" s="39"/>
      <c r="G19" s="39"/>
      <c r="H19" s="39"/>
      <c r="I19" s="158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8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156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4" t="s">
        <v>30</v>
      </c>
      <c r="E22" s="39"/>
      <c r="F22" s="39"/>
      <c r="G22" s="39"/>
      <c r="H22" s="39"/>
      <c r="I22" s="158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8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156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4" t="s">
        <v>33</v>
      </c>
      <c r="E25" s="39"/>
      <c r="F25" s="39"/>
      <c r="G25" s="39"/>
      <c r="H25" s="39"/>
      <c r="I25" s="158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8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156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4" t="s">
        <v>35</v>
      </c>
      <c r="E28" s="39"/>
      <c r="F28" s="39"/>
      <c r="G28" s="39"/>
      <c r="H28" s="39"/>
      <c r="I28" s="156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60"/>
      <c r="B29" s="161"/>
      <c r="C29" s="160"/>
      <c r="D29" s="160"/>
      <c r="E29" s="162" t="s">
        <v>1</v>
      </c>
      <c r="F29" s="162"/>
      <c r="G29" s="162"/>
      <c r="H29" s="162"/>
      <c r="I29" s="163"/>
      <c r="J29" s="160"/>
      <c r="K29" s="160"/>
      <c r="L29" s="164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156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5"/>
      <c r="E31" s="165"/>
      <c r="F31" s="165"/>
      <c r="G31" s="165"/>
      <c r="H31" s="165"/>
      <c r="I31" s="166"/>
      <c r="J31" s="165"/>
      <c r="K31" s="165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7" t="s">
        <v>36</v>
      </c>
      <c r="E32" s="39"/>
      <c r="F32" s="39"/>
      <c r="G32" s="39"/>
      <c r="H32" s="39"/>
      <c r="I32" s="156"/>
      <c r="J32" s="168">
        <f>ROUND(J129,2)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5"/>
      <c r="E33" s="165"/>
      <c r="F33" s="165"/>
      <c r="G33" s="165"/>
      <c r="H33" s="165"/>
      <c r="I33" s="166"/>
      <c r="J33" s="165"/>
      <c r="K33" s="165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9" t="s">
        <v>38</v>
      </c>
      <c r="G34" s="39"/>
      <c r="H34" s="39"/>
      <c r="I34" s="170" t="s">
        <v>37</v>
      </c>
      <c r="J34" s="169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71" t="s">
        <v>40</v>
      </c>
      <c r="E35" s="154" t="s">
        <v>41</v>
      </c>
      <c r="F35" s="172">
        <f>ROUND((SUM(BE129:BE166)),2)</f>
        <v>0</v>
      </c>
      <c r="G35" s="39"/>
      <c r="H35" s="39"/>
      <c r="I35" s="173">
        <v>0.21</v>
      </c>
      <c r="J35" s="172">
        <f>ROUND(((SUM(BE129:BE166))*I35),2)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4" t="s">
        <v>42</v>
      </c>
      <c r="F36" s="172">
        <f>ROUND((SUM(BF129:BF166)),2)</f>
        <v>0</v>
      </c>
      <c r="G36" s="39"/>
      <c r="H36" s="39"/>
      <c r="I36" s="173">
        <v>0.15</v>
      </c>
      <c r="J36" s="172">
        <f>ROUND(((SUM(BF129:BF166))*I36),2)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4" t="s">
        <v>43</v>
      </c>
      <c r="F37" s="172">
        <f>ROUND((SUM(BG129:BG166)),2)</f>
        <v>0</v>
      </c>
      <c r="G37" s="39"/>
      <c r="H37" s="39"/>
      <c r="I37" s="173">
        <v>0.21</v>
      </c>
      <c r="J37" s="17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4" t="s">
        <v>44</v>
      </c>
      <c r="F38" s="172">
        <f>ROUND((SUM(BH129:BH166)),2)</f>
        <v>0</v>
      </c>
      <c r="G38" s="39"/>
      <c r="H38" s="39"/>
      <c r="I38" s="173">
        <v>0.15</v>
      </c>
      <c r="J38" s="172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4" t="s">
        <v>45</v>
      </c>
      <c r="F39" s="172">
        <f>ROUND((SUM(BI129:BI166)),2)</f>
        <v>0</v>
      </c>
      <c r="G39" s="39"/>
      <c r="H39" s="39"/>
      <c r="I39" s="173">
        <v>0</v>
      </c>
      <c r="J39" s="172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156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74"/>
      <c r="D41" s="175" t="s">
        <v>46</v>
      </c>
      <c r="E41" s="176"/>
      <c r="F41" s="176"/>
      <c r="G41" s="177" t="s">
        <v>47</v>
      </c>
      <c r="H41" s="178" t="s">
        <v>48</v>
      </c>
      <c r="I41" s="179"/>
      <c r="J41" s="180">
        <f>SUM(J32:J39)</f>
        <v>0</v>
      </c>
      <c r="K41" s="181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156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I43" s="147"/>
      <c r="L43" s="21"/>
    </row>
    <row r="44" spans="2:12" s="1" customFormat="1" ht="14.4" customHeight="1">
      <c r="B44" s="21"/>
      <c r="I44" s="147"/>
      <c r="L44" s="21"/>
    </row>
    <row r="45" spans="2:12" s="1" customFormat="1" ht="14.4" customHeight="1">
      <c r="B45" s="21"/>
      <c r="I45" s="147"/>
      <c r="L45" s="21"/>
    </row>
    <row r="46" spans="2:12" s="1" customFormat="1" ht="14.4" customHeight="1">
      <c r="B46" s="21"/>
      <c r="I46" s="147"/>
      <c r="L46" s="21"/>
    </row>
    <row r="47" spans="2:12" s="1" customFormat="1" ht="14.4" customHeight="1">
      <c r="B47" s="21"/>
      <c r="I47" s="147"/>
      <c r="L47" s="21"/>
    </row>
    <row r="48" spans="2:12" s="1" customFormat="1" ht="14.4" customHeight="1">
      <c r="B48" s="21"/>
      <c r="I48" s="147"/>
      <c r="L48" s="21"/>
    </row>
    <row r="49" spans="2:12" s="1" customFormat="1" ht="14.4" customHeight="1">
      <c r="B49" s="21"/>
      <c r="I49" s="147"/>
      <c r="L49" s="21"/>
    </row>
    <row r="50" spans="2:12" s="2" customFormat="1" ht="14.4" customHeight="1">
      <c r="B50" s="64"/>
      <c r="D50" s="182" t="s">
        <v>49</v>
      </c>
      <c r="E50" s="183"/>
      <c r="F50" s="183"/>
      <c r="G50" s="182" t="s">
        <v>50</v>
      </c>
      <c r="H50" s="183"/>
      <c r="I50" s="184"/>
      <c r="J50" s="183"/>
      <c r="K50" s="183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85" t="s">
        <v>51</v>
      </c>
      <c r="E61" s="186"/>
      <c r="F61" s="187" t="s">
        <v>52</v>
      </c>
      <c r="G61" s="185" t="s">
        <v>51</v>
      </c>
      <c r="H61" s="186"/>
      <c r="I61" s="188"/>
      <c r="J61" s="189" t="s">
        <v>52</v>
      </c>
      <c r="K61" s="18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82" t="s">
        <v>53</v>
      </c>
      <c r="E65" s="190"/>
      <c r="F65" s="190"/>
      <c r="G65" s="182" t="s">
        <v>54</v>
      </c>
      <c r="H65" s="190"/>
      <c r="I65" s="191"/>
      <c r="J65" s="190"/>
      <c r="K65" s="19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85" t="s">
        <v>51</v>
      </c>
      <c r="E76" s="186"/>
      <c r="F76" s="187" t="s">
        <v>52</v>
      </c>
      <c r="G76" s="185" t="s">
        <v>51</v>
      </c>
      <c r="H76" s="186"/>
      <c r="I76" s="188"/>
      <c r="J76" s="189" t="s">
        <v>52</v>
      </c>
      <c r="K76" s="18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92"/>
      <c r="C77" s="193"/>
      <c r="D77" s="193"/>
      <c r="E77" s="193"/>
      <c r="F77" s="193"/>
      <c r="G77" s="193"/>
      <c r="H77" s="193"/>
      <c r="I77" s="194"/>
      <c r="J77" s="193"/>
      <c r="K77" s="19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5"/>
      <c r="C81" s="196"/>
      <c r="D81" s="196"/>
      <c r="E81" s="196"/>
      <c r="F81" s="196"/>
      <c r="G81" s="196"/>
      <c r="H81" s="196"/>
      <c r="I81" s="197"/>
      <c r="J81" s="196"/>
      <c r="K81" s="19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129</v>
      </c>
      <c r="D82" s="41"/>
      <c r="E82" s="41"/>
      <c r="F82" s="41"/>
      <c r="G82" s="41"/>
      <c r="H82" s="41"/>
      <c r="I82" s="156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6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56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3.25" customHeight="1">
      <c r="A85" s="39"/>
      <c r="B85" s="40"/>
      <c r="C85" s="41"/>
      <c r="D85" s="41"/>
      <c r="E85" s="198" t="str">
        <f>E7</f>
        <v>Stavební úpravy a zateplení objektu pro sociální bydlená ul.Jičínská č.p.156,Valašské Meziříčí</v>
      </c>
      <c r="F85" s="33"/>
      <c r="G85" s="33"/>
      <c r="H85" s="33"/>
      <c r="I85" s="156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125</v>
      </c>
      <c r="D86" s="23"/>
      <c r="E86" s="23"/>
      <c r="F86" s="23"/>
      <c r="G86" s="23"/>
      <c r="H86" s="23"/>
      <c r="I86" s="147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98" t="s">
        <v>861</v>
      </c>
      <c r="F87" s="41"/>
      <c r="G87" s="41"/>
      <c r="H87" s="41"/>
      <c r="I87" s="156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862</v>
      </c>
      <c r="D88" s="41"/>
      <c r="E88" s="41"/>
      <c r="F88" s="41"/>
      <c r="G88" s="41"/>
      <c r="H88" s="41"/>
      <c r="I88" s="156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SO 01.5 - Plynoinstalace</v>
      </c>
      <c r="F89" s="41"/>
      <c r="G89" s="41"/>
      <c r="H89" s="41"/>
      <c r="I89" s="156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56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Valašské Meziříčí</v>
      </c>
      <c r="G91" s="41"/>
      <c r="H91" s="41"/>
      <c r="I91" s="158" t="s">
        <v>22</v>
      </c>
      <c r="J91" s="80" t="str">
        <f>IF(J14="","",J14)</f>
        <v>4. 6. 2019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156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54.45" customHeight="1">
      <c r="A93" s="39"/>
      <c r="B93" s="40"/>
      <c r="C93" s="33" t="s">
        <v>24</v>
      </c>
      <c r="D93" s="41"/>
      <c r="E93" s="41"/>
      <c r="F93" s="28" t="str">
        <f>E17</f>
        <v>Město Valašské Meziříčí</v>
      </c>
      <c r="G93" s="41"/>
      <c r="H93" s="41"/>
      <c r="I93" s="158" t="s">
        <v>30</v>
      </c>
      <c r="J93" s="37" t="str">
        <f>E23</f>
        <v xml:space="preserve">S WHG s.r.o.Ořešská 873,Řeporyje,155 00 Praha 5 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158" t="s">
        <v>33</v>
      </c>
      <c r="J94" s="37" t="str">
        <f>E26</f>
        <v>Fajfrová Irena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56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99" t="s">
        <v>130</v>
      </c>
      <c r="D96" s="200"/>
      <c r="E96" s="200"/>
      <c r="F96" s="200"/>
      <c r="G96" s="200"/>
      <c r="H96" s="200"/>
      <c r="I96" s="201"/>
      <c r="J96" s="202" t="s">
        <v>131</v>
      </c>
      <c r="K96" s="200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156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203" t="s">
        <v>132</v>
      </c>
      <c r="D98" s="41"/>
      <c r="E98" s="41"/>
      <c r="F98" s="41"/>
      <c r="G98" s="41"/>
      <c r="H98" s="41"/>
      <c r="I98" s="156"/>
      <c r="J98" s="111">
        <f>J129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133</v>
      </c>
    </row>
    <row r="99" spans="1:31" s="9" customFormat="1" ht="24.95" customHeight="1">
      <c r="A99" s="9"/>
      <c r="B99" s="204"/>
      <c r="C99" s="205"/>
      <c r="D99" s="206" t="s">
        <v>134</v>
      </c>
      <c r="E99" s="207"/>
      <c r="F99" s="207"/>
      <c r="G99" s="207"/>
      <c r="H99" s="207"/>
      <c r="I99" s="208"/>
      <c r="J99" s="209">
        <f>J130</f>
        <v>0</v>
      </c>
      <c r="K99" s="205"/>
      <c r="L99" s="21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1"/>
      <c r="C100" s="134"/>
      <c r="D100" s="212" t="s">
        <v>1676</v>
      </c>
      <c r="E100" s="213"/>
      <c r="F100" s="213"/>
      <c r="G100" s="213"/>
      <c r="H100" s="213"/>
      <c r="I100" s="214"/>
      <c r="J100" s="215">
        <f>J131</f>
        <v>0</v>
      </c>
      <c r="K100" s="134"/>
      <c r="L100" s="21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1"/>
      <c r="C101" s="134"/>
      <c r="D101" s="212" t="s">
        <v>138</v>
      </c>
      <c r="E101" s="213"/>
      <c r="F101" s="213"/>
      <c r="G101" s="213"/>
      <c r="H101" s="213"/>
      <c r="I101" s="214"/>
      <c r="J101" s="215">
        <f>J135</f>
        <v>0</v>
      </c>
      <c r="K101" s="134"/>
      <c r="L101" s="21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204"/>
      <c r="C102" s="205"/>
      <c r="D102" s="206" t="s">
        <v>1677</v>
      </c>
      <c r="E102" s="207"/>
      <c r="F102" s="207"/>
      <c r="G102" s="207"/>
      <c r="H102" s="207"/>
      <c r="I102" s="208"/>
      <c r="J102" s="209">
        <f>J137</f>
        <v>0</v>
      </c>
      <c r="K102" s="205"/>
      <c r="L102" s="210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4"/>
      <c r="C103" s="205"/>
      <c r="D103" s="206" t="s">
        <v>141</v>
      </c>
      <c r="E103" s="207"/>
      <c r="F103" s="207"/>
      <c r="G103" s="207"/>
      <c r="H103" s="207"/>
      <c r="I103" s="208"/>
      <c r="J103" s="209">
        <f>J140</f>
        <v>0</v>
      </c>
      <c r="K103" s="205"/>
      <c r="L103" s="210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211"/>
      <c r="C104" s="134"/>
      <c r="D104" s="212" t="s">
        <v>1990</v>
      </c>
      <c r="E104" s="213"/>
      <c r="F104" s="213"/>
      <c r="G104" s="213"/>
      <c r="H104" s="213"/>
      <c r="I104" s="214"/>
      <c r="J104" s="215">
        <f>J141</f>
        <v>0</v>
      </c>
      <c r="K104" s="134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1"/>
      <c r="C105" s="134"/>
      <c r="D105" s="212" t="s">
        <v>149</v>
      </c>
      <c r="E105" s="213"/>
      <c r="F105" s="213"/>
      <c r="G105" s="213"/>
      <c r="H105" s="213"/>
      <c r="I105" s="214"/>
      <c r="J105" s="215">
        <f>J158</f>
        <v>0</v>
      </c>
      <c r="K105" s="134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204"/>
      <c r="C106" s="205"/>
      <c r="D106" s="206" t="s">
        <v>1991</v>
      </c>
      <c r="E106" s="207"/>
      <c r="F106" s="207"/>
      <c r="G106" s="207"/>
      <c r="H106" s="207"/>
      <c r="I106" s="208"/>
      <c r="J106" s="209">
        <f>J161</f>
        <v>0</v>
      </c>
      <c r="K106" s="205"/>
      <c r="L106" s="210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211"/>
      <c r="C107" s="134"/>
      <c r="D107" s="212" t="s">
        <v>1992</v>
      </c>
      <c r="E107" s="213"/>
      <c r="F107" s="213"/>
      <c r="G107" s="213"/>
      <c r="H107" s="213"/>
      <c r="I107" s="214"/>
      <c r="J107" s="215">
        <f>J162</f>
        <v>0</v>
      </c>
      <c r="K107" s="134"/>
      <c r="L107" s="21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9"/>
      <c r="B108" s="40"/>
      <c r="C108" s="41"/>
      <c r="D108" s="41"/>
      <c r="E108" s="41"/>
      <c r="F108" s="41"/>
      <c r="G108" s="41"/>
      <c r="H108" s="41"/>
      <c r="I108" s="156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67"/>
      <c r="C109" s="68"/>
      <c r="D109" s="68"/>
      <c r="E109" s="68"/>
      <c r="F109" s="68"/>
      <c r="G109" s="68"/>
      <c r="H109" s="68"/>
      <c r="I109" s="194"/>
      <c r="J109" s="68"/>
      <c r="K109" s="68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pans="1:31" s="2" customFormat="1" ht="6.95" customHeight="1">
      <c r="A113" s="39"/>
      <c r="B113" s="69"/>
      <c r="C113" s="70"/>
      <c r="D113" s="70"/>
      <c r="E113" s="70"/>
      <c r="F113" s="70"/>
      <c r="G113" s="70"/>
      <c r="H113" s="70"/>
      <c r="I113" s="197"/>
      <c r="J113" s="70"/>
      <c r="K113" s="70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95" customHeight="1">
      <c r="A114" s="39"/>
      <c r="B114" s="40"/>
      <c r="C114" s="24" t="s">
        <v>153</v>
      </c>
      <c r="D114" s="41"/>
      <c r="E114" s="41"/>
      <c r="F114" s="41"/>
      <c r="G114" s="41"/>
      <c r="H114" s="41"/>
      <c r="I114" s="156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156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16</v>
      </c>
      <c r="D116" s="41"/>
      <c r="E116" s="41"/>
      <c r="F116" s="41"/>
      <c r="G116" s="41"/>
      <c r="H116" s="41"/>
      <c r="I116" s="156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3.25" customHeight="1">
      <c r="A117" s="39"/>
      <c r="B117" s="40"/>
      <c r="C117" s="41"/>
      <c r="D117" s="41"/>
      <c r="E117" s="198" t="str">
        <f>E7</f>
        <v>Stavební úpravy a zateplení objektu pro sociální bydlená ul.Jičínská č.p.156,Valašské Meziříčí</v>
      </c>
      <c r="F117" s="33"/>
      <c r="G117" s="33"/>
      <c r="H117" s="33"/>
      <c r="I117" s="156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2:12" s="1" customFormat="1" ht="12" customHeight="1">
      <c r="B118" s="22"/>
      <c r="C118" s="33" t="s">
        <v>125</v>
      </c>
      <c r="D118" s="23"/>
      <c r="E118" s="23"/>
      <c r="F118" s="23"/>
      <c r="G118" s="23"/>
      <c r="H118" s="23"/>
      <c r="I118" s="147"/>
      <c r="J118" s="23"/>
      <c r="K118" s="23"/>
      <c r="L118" s="21"/>
    </row>
    <row r="119" spans="1:31" s="2" customFormat="1" ht="16.5" customHeight="1">
      <c r="A119" s="39"/>
      <c r="B119" s="40"/>
      <c r="C119" s="41"/>
      <c r="D119" s="41"/>
      <c r="E119" s="198" t="s">
        <v>861</v>
      </c>
      <c r="F119" s="41"/>
      <c r="G119" s="41"/>
      <c r="H119" s="41"/>
      <c r="I119" s="156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862</v>
      </c>
      <c r="D120" s="41"/>
      <c r="E120" s="41"/>
      <c r="F120" s="41"/>
      <c r="G120" s="41"/>
      <c r="H120" s="41"/>
      <c r="I120" s="156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77" t="str">
        <f>E11</f>
        <v>SO 01.5 - Plynoinstalace</v>
      </c>
      <c r="F121" s="41"/>
      <c r="G121" s="41"/>
      <c r="H121" s="41"/>
      <c r="I121" s="156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156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20</v>
      </c>
      <c r="D123" s="41"/>
      <c r="E123" s="41"/>
      <c r="F123" s="28" t="str">
        <f>F14</f>
        <v>Valašské Meziříčí</v>
      </c>
      <c r="G123" s="41"/>
      <c r="H123" s="41"/>
      <c r="I123" s="158" t="s">
        <v>22</v>
      </c>
      <c r="J123" s="80" t="str">
        <f>IF(J14="","",J14)</f>
        <v>4. 6. 2019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156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54.45" customHeight="1">
      <c r="A125" s="39"/>
      <c r="B125" s="40"/>
      <c r="C125" s="33" t="s">
        <v>24</v>
      </c>
      <c r="D125" s="41"/>
      <c r="E125" s="41"/>
      <c r="F125" s="28" t="str">
        <f>E17</f>
        <v>Město Valašské Meziříčí</v>
      </c>
      <c r="G125" s="41"/>
      <c r="H125" s="41"/>
      <c r="I125" s="158" t="s">
        <v>30</v>
      </c>
      <c r="J125" s="37" t="str">
        <f>E23</f>
        <v xml:space="preserve">S WHG s.r.o.Ořešská 873,Řeporyje,155 00 Praha 5 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3" t="s">
        <v>28</v>
      </c>
      <c r="D126" s="41"/>
      <c r="E126" s="41"/>
      <c r="F126" s="28" t="str">
        <f>IF(E20="","",E20)</f>
        <v>Vyplň údaj</v>
      </c>
      <c r="G126" s="41"/>
      <c r="H126" s="41"/>
      <c r="I126" s="158" t="s">
        <v>33</v>
      </c>
      <c r="J126" s="37" t="str">
        <f>E26</f>
        <v>Fajfrová Irena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0.3" customHeight="1">
      <c r="A127" s="39"/>
      <c r="B127" s="40"/>
      <c r="C127" s="41"/>
      <c r="D127" s="41"/>
      <c r="E127" s="41"/>
      <c r="F127" s="41"/>
      <c r="G127" s="41"/>
      <c r="H127" s="41"/>
      <c r="I127" s="156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11" customFormat="1" ht="29.25" customHeight="1">
      <c r="A128" s="217"/>
      <c r="B128" s="218"/>
      <c r="C128" s="219" t="s">
        <v>154</v>
      </c>
      <c r="D128" s="220" t="s">
        <v>61</v>
      </c>
      <c r="E128" s="220" t="s">
        <v>57</v>
      </c>
      <c r="F128" s="220" t="s">
        <v>58</v>
      </c>
      <c r="G128" s="220" t="s">
        <v>155</v>
      </c>
      <c r="H128" s="220" t="s">
        <v>156</v>
      </c>
      <c r="I128" s="221" t="s">
        <v>157</v>
      </c>
      <c r="J128" s="220" t="s">
        <v>131</v>
      </c>
      <c r="K128" s="222" t="s">
        <v>158</v>
      </c>
      <c r="L128" s="223"/>
      <c r="M128" s="101" t="s">
        <v>1</v>
      </c>
      <c r="N128" s="102" t="s">
        <v>40</v>
      </c>
      <c r="O128" s="102" t="s">
        <v>159</v>
      </c>
      <c r="P128" s="102" t="s">
        <v>160</v>
      </c>
      <c r="Q128" s="102" t="s">
        <v>161</v>
      </c>
      <c r="R128" s="102" t="s">
        <v>162</v>
      </c>
      <c r="S128" s="102" t="s">
        <v>163</v>
      </c>
      <c r="T128" s="103" t="s">
        <v>164</v>
      </c>
      <c r="U128" s="217"/>
      <c r="V128" s="217"/>
      <c r="W128" s="217"/>
      <c r="X128" s="217"/>
      <c r="Y128" s="217"/>
      <c r="Z128" s="217"/>
      <c r="AA128" s="217"/>
      <c r="AB128" s="217"/>
      <c r="AC128" s="217"/>
      <c r="AD128" s="217"/>
      <c r="AE128" s="217"/>
    </row>
    <row r="129" spans="1:63" s="2" customFormat="1" ht="22.8" customHeight="1">
      <c r="A129" s="39"/>
      <c r="B129" s="40"/>
      <c r="C129" s="108" t="s">
        <v>165</v>
      </c>
      <c r="D129" s="41"/>
      <c r="E129" s="41"/>
      <c r="F129" s="41"/>
      <c r="G129" s="41"/>
      <c r="H129" s="41"/>
      <c r="I129" s="156"/>
      <c r="J129" s="224">
        <f>BK129</f>
        <v>0</v>
      </c>
      <c r="K129" s="41"/>
      <c r="L129" s="45"/>
      <c r="M129" s="104"/>
      <c r="N129" s="225"/>
      <c r="O129" s="105"/>
      <c r="P129" s="226">
        <f>P130+P137+P140+P161</f>
        <v>0</v>
      </c>
      <c r="Q129" s="105"/>
      <c r="R129" s="226">
        <f>R130+R137+R140+R161</f>
        <v>0.21259</v>
      </c>
      <c r="S129" s="105"/>
      <c r="T129" s="227">
        <f>T130+T137+T140+T161</f>
        <v>0.41625000000000006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75</v>
      </c>
      <c r="AU129" s="18" t="s">
        <v>133</v>
      </c>
      <c r="BK129" s="228">
        <f>BK130+BK137+BK140+BK161</f>
        <v>0</v>
      </c>
    </row>
    <row r="130" spans="1:63" s="12" customFormat="1" ht="25.9" customHeight="1">
      <c r="A130" s="12"/>
      <c r="B130" s="229"/>
      <c r="C130" s="230"/>
      <c r="D130" s="231" t="s">
        <v>75</v>
      </c>
      <c r="E130" s="232" t="s">
        <v>166</v>
      </c>
      <c r="F130" s="232" t="s">
        <v>167</v>
      </c>
      <c r="G130" s="230"/>
      <c r="H130" s="230"/>
      <c r="I130" s="233"/>
      <c r="J130" s="234">
        <f>BK130</f>
        <v>0</v>
      </c>
      <c r="K130" s="230"/>
      <c r="L130" s="235"/>
      <c r="M130" s="236"/>
      <c r="N130" s="237"/>
      <c r="O130" s="237"/>
      <c r="P130" s="238">
        <f>P131+P135</f>
        <v>0</v>
      </c>
      <c r="Q130" s="237"/>
      <c r="R130" s="238">
        <f>R131+R135</f>
        <v>0.14774</v>
      </c>
      <c r="S130" s="237"/>
      <c r="T130" s="239">
        <f>T131+T135</f>
        <v>0.004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40" t="s">
        <v>84</v>
      </c>
      <c r="AT130" s="241" t="s">
        <v>75</v>
      </c>
      <c r="AU130" s="241" t="s">
        <v>76</v>
      </c>
      <c r="AY130" s="240" t="s">
        <v>168</v>
      </c>
      <c r="BK130" s="242">
        <f>BK131+BK135</f>
        <v>0</v>
      </c>
    </row>
    <row r="131" spans="1:63" s="12" customFormat="1" ht="22.8" customHeight="1">
      <c r="A131" s="12"/>
      <c r="B131" s="229"/>
      <c r="C131" s="230"/>
      <c r="D131" s="231" t="s">
        <v>75</v>
      </c>
      <c r="E131" s="243" t="s">
        <v>186</v>
      </c>
      <c r="F131" s="243" t="s">
        <v>1684</v>
      </c>
      <c r="G131" s="230"/>
      <c r="H131" s="230"/>
      <c r="I131" s="233"/>
      <c r="J131" s="244">
        <f>BK131</f>
        <v>0</v>
      </c>
      <c r="K131" s="230"/>
      <c r="L131" s="235"/>
      <c r="M131" s="236"/>
      <c r="N131" s="237"/>
      <c r="O131" s="237"/>
      <c r="P131" s="238">
        <f>SUM(P132:P134)</f>
        <v>0</v>
      </c>
      <c r="Q131" s="237"/>
      <c r="R131" s="238">
        <f>SUM(R132:R134)</f>
        <v>0.14737</v>
      </c>
      <c r="S131" s="237"/>
      <c r="T131" s="239">
        <f>SUM(T132:T134)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40" t="s">
        <v>84</v>
      </c>
      <c r="AT131" s="241" t="s">
        <v>75</v>
      </c>
      <c r="AU131" s="241" t="s">
        <v>84</v>
      </c>
      <c r="AY131" s="240" t="s">
        <v>168</v>
      </c>
      <c r="BK131" s="242">
        <f>SUM(BK132:BK134)</f>
        <v>0</v>
      </c>
    </row>
    <row r="132" spans="1:65" s="2" customFormat="1" ht="21.75" customHeight="1">
      <c r="A132" s="39"/>
      <c r="B132" s="40"/>
      <c r="C132" s="245" t="s">
        <v>84</v>
      </c>
      <c r="D132" s="245" t="s">
        <v>170</v>
      </c>
      <c r="E132" s="246" t="s">
        <v>1993</v>
      </c>
      <c r="F132" s="247" t="s">
        <v>1994</v>
      </c>
      <c r="G132" s="248" t="s">
        <v>713</v>
      </c>
      <c r="H132" s="249">
        <v>1</v>
      </c>
      <c r="I132" s="250"/>
      <c r="J132" s="251">
        <f>ROUND(I132*H132,2)</f>
        <v>0</v>
      </c>
      <c r="K132" s="247" t="s">
        <v>174</v>
      </c>
      <c r="L132" s="45"/>
      <c r="M132" s="252" t="s">
        <v>1</v>
      </c>
      <c r="N132" s="253" t="s">
        <v>42</v>
      </c>
      <c r="O132" s="92"/>
      <c r="P132" s="254">
        <f>O132*H132</f>
        <v>0</v>
      </c>
      <c r="Q132" s="254">
        <v>0.14737</v>
      </c>
      <c r="R132" s="254">
        <f>Q132*H132</f>
        <v>0.14737</v>
      </c>
      <c r="S132" s="254">
        <v>0</v>
      </c>
      <c r="T132" s="25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6" t="s">
        <v>175</v>
      </c>
      <c r="AT132" s="256" t="s">
        <v>170</v>
      </c>
      <c r="AU132" s="256" t="s">
        <v>92</v>
      </c>
      <c r="AY132" s="18" t="s">
        <v>168</v>
      </c>
      <c r="BE132" s="257">
        <f>IF(N132="základní",J132,0)</f>
        <v>0</v>
      </c>
      <c r="BF132" s="257">
        <f>IF(N132="snížená",J132,0)</f>
        <v>0</v>
      </c>
      <c r="BG132" s="257">
        <f>IF(N132="zákl. přenesená",J132,0)</f>
        <v>0</v>
      </c>
      <c r="BH132" s="257">
        <f>IF(N132="sníž. přenesená",J132,0)</f>
        <v>0</v>
      </c>
      <c r="BI132" s="257">
        <f>IF(N132="nulová",J132,0)</f>
        <v>0</v>
      </c>
      <c r="BJ132" s="18" t="s">
        <v>92</v>
      </c>
      <c r="BK132" s="257">
        <f>ROUND(I132*H132,2)</f>
        <v>0</v>
      </c>
      <c r="BL132" s="18" t="s">
        <v>175</v>
      </c>
      <c r="BM132" s="256" t="s">
        <v>1995</v>
      </c>
    </row>
    <row r="133" spans="1:65" s="2" customFormat="1" ht="16.5" customHeight="1">
      <c r="A133" s="39"/>
      <c r="B133" s="40"/>
      <c r="C133" s="291" t="s">
        <v>92</v>
      </c>
      <c r="D133" s="291" t="s">
        <v>212</v>
      </c>
      <c r="E133" s="292" t="s">
        <v>1996</v>
      </c>
      <c r="F133" s="293" t="s">
        <v>1997</v>
      </c>
      <c r="G133" s="294" t="s">
        <v>713</v>
      </c>
      <c r="H133" s="295">
        <v>1</v>
      </c>
      <c r="I133" s="296"/>
      <c r="J133" s="297">
        <f>ROUND(I133*H133,2)</f>
        <v>0</v>
      </c>
      <c r="K133" s="293" t="s">
        <v>1</v>
      </c>
      <c r="L133" s="298"/>
      <c r="M133" s="299" t="s">
        <v>1</v>
      </c>
      <c r="N133" s="300" t="s">
        <v>42</v>
      </c>
      <c r="O133" s="92"/>
      <c r="P133" s="254">
        <f>O133*H133</f>
        <v>0</v>
      </c>
      <c r="Q133" s="254">
        <v>0</v>
      </c>
      <c r="R133" s="254">
        <f>Q133*H133</f>
        <v>0</v>
      </c>
      <c r="S133" s="254">
        <v>0</v>
      </c>
      <c r="T133" s="25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56" t="s">
        <v>211</v>
      </c>
      <c r="AT133" s="256" t="s">
        <v>212</v>
      </c>
      <c r="AU133" s="256" t="s">
        <v>92</v>
      </c>
      <c r="AY133" s="18" t="s">
        <v>168</v>
      </c>
      <c r="BE133" s="257">
        <f>IF(N133="základní",J133,0)</f>
        <v>0</v>
      </c>
      <c r="BF133" s="257">
        <f>IF(N133="snížená",J133,0)</f>
        <v>0</v>
      </c>
      <c r="BG133" s="257">
        <f>IF(N133="zákl. přenesená",J133,0)</f>
        <v>0</v>
      </c>
      <c r="BH133" s="257">
        <f>IF(N133="sníž. přenesená",J133,0)</f>
        <v>0</v>
      </c>
      <c r="BI133" s="257">
        <f>IF(N133="nulová",J133,0)</f>
        <v>0</v>
      </c>
      <c r="BJ133" s="18" t="s">
        <v>92</v>
      </c>
      <c r="BK133" s="257">
        <f>ROUND(I133*H133,2)</f>
        <v>0</v>
      </c>
      <c r="BL133" s="18" t="s">
        <v>175</v>
      </c>
      <c r="BM133" s="256" t="s">
        <v>1998</v>
      </c>
    </row>
    <row r="134" spans="1:65" s="2" customFormat="1" ht="21.75" customHeight="1">
      <c r="A134" s="39"/>
      <c r="B134" s="40"/>
      <c r="C134" s="291" t="s">
        <v>186</v>
      </c>
      <c r="D134" s="291" t="s">
        <v>212</v>
      </c>
      <c r="E134" s="292" t="s">
        <v>1999</v>
      </c>
      <c r="F134" s="293" t="s">
        <v>2000</v>
      </c>
      <c r="G134" s="294" t="s">
        <v>713</v>
      </c>
      <c r="H134" s="295">
        <v>1</v>
      </c>
      <c r="I134" s="296"/>
      <c r="J134" s="297">
        <f>ROUND(I134*H134,2)</f>
        <v>0</v>
      </c>
      <c r="K134" s="293" t="s">
        <v>1</v>
      </c>
      <c r="L134" s="298"/>
      <c r="M134" s="299" t="s">
        <v>1</v>
      </c>
      <c r="N134" s="300" t="s">
        <v>42</v>
      </c>
      <c r="O134" s="92"/>
      <c r="P134" s="254">
        <f>O134*H134</f>
        <v>0</v>
      </c>
      <c r="Q134" s="254">
        <v>0</v>
      </c>
      <c r="R134" s="254">
        <f>Q134*H134</f>
        <v>0</v>
      </c>
      <c r="S134" s="254">
        <v>0</v>
      </c>
      <c r="T134" s="25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6" t="s">
        <v>211</v>
      </c>
      <c r="AT134" s="256" t="s">
        <v>212</v>
      </c>
      <c r="AU134" s="256" t="s">
        <v>92</v>
      </c>
      <c r="AY134" s="18" t="s">
        <v>168</v>
      </c>
      <c r="BE134" s="257">
        <f>IF(N134="základní",J134,0)</f>
        <v>0</v>
      </c>
      <c r="BF134" s="257">
        <f>IF(N134="snížená",J134,0)</f>
        <v>0</v>
      </c>
      <c r="BG134" s="257">
        <f>IF(N134="zákl. přenesená",J134,0)</f>
        <v>0</v>
      </c>
      <c r="BH134" s="257">
        <f>IF(N134="sníž. přenesená",J134,0)</f>
        <v>0</v>
      </c>
      <c r="BI134" s="257">
        <f>IF(N134="nulová",J134,0)</f>
        <v>0</v>
      </c>
      <c r="BJ134" s="18" t="s">
        <v>92</v>
      </c>
      <c r="BK134" s="257">
        <f>ROUND(I134*H134,2)</f>
        <v>0</v>
      </c>
      <c r="BL134" s="18" t="s">
        <v>175</v>
      </c>
      <c r="BM134" s="256" t="s">
        <v>2001</v>
      </c>
    </row>
    <row r="135" spans="1:63" s="12" customFormat="1" ht="22.8" customHeight="1">
      <c r="A135" s="12"/>
      <c r="B135" s="229"/>
      <c r="C135" s="230"/>
      <c r="D135" s="231" t="s">
        <v>75</v>
      </c>
      <c r="E135" s="243" t="s">
        <v>217</v>
      </c>
      <c r="F135" s="243" t="s">
        <v>459</v>
      </c>
      <c r="G135" s="230"/>
      <c r="H135" s="230"/>
      <c r="I135" s="233"/>
      <c r="J135" s="24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0.00037</v>
      </c>
      <c r="S135" s="237"/>
      <c r="T135" s="239">
        <f>T136</f>
        <v>0.004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84</v>
      </c>
      <c r="AT135" s="241" t="s">
        <v>75</v>
      </c>
      <c r="AU135" s="241" t="s">
        <v>84</v>
      </c>
      <c r="AY135" s="240" t="s">
        <v>168</v>
      </c>
      <c r="BK135" s="242">
        <f>BK136</f>
        <v>0</v>
      </c>
    </row>
    <row r="136" spans="1:65" s="2" customFormat="1" ht="21.75" customHeight="1">
      <c r="A136" s="39"/>
      <c r="B136" s="40"/>
      <c r="C136" s="245" t="s">
        <v>175</v>
      </c>
      <c r="D136" s="245" t="s">
        <v>170</v>
      </c>
      <c r="E136" s="246" t="s">
        <v>2002</v>
      </c>
      <c r="F136" s="247" t="s">
        <v>2003</v>
      </c>
      <c r="G136" s="248" t="s">
        <v>234</v>
      </c>
      <c r="H136" s="249">
        <v>0.5</v>
      </c>
      <c r="I136" s="250"/>
      <c r="J136" s="251">
        <f>ROUND(I136*H136,2)</f>
        <v>0</v>
      </c>
      <c r="K136" s="247" t="s">
        <v>174</v>
      </c>
      <c r="L136" s="45"/>
      <c r="M136" s="252" t="s">
        <v>1</v>
      </c>
      <c r="N136" s="253" t="s">
        <v>42</v>
      </c>
      <c r="O136" s="92"/>
      <c r="P136" s="254">
        <f>O136*H136</f>
        <v>0</v>
      </c>
      <c r="Q136" s="254">
        <v>0.00074</v>
      </c>
      <c r="R136" s="254">
        <f>Q136*H136</f>
        <v>0.00037</v>
      </c>
      <c r="S136" s="254">
        <v>0.008</v>
      </c>
      <c r="T136" s="255">
        <f>S136*H136</f>
        <v>0.004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6" t="s">
        <v>175</v>
      </c>
      <c r="AT136" s="256" t="s">
        <v>170</v>
      </c>
      <c r="AU136" s="256" t="s">
        <v>92</v>
      </c>
      <c r="AY136" s="18" t="s">
        <v>168</v>
      </c>
      <c r="BE136" s="257">
        <f>IF(N136="základní",J136,0)</f>
        <v>0</v>
      </c>
      <c r="BF136" s="257">
        <f>IF(N136="snížená",J136,0)</f>
        <v>0</v>
      </c>
      <c r="BG136" s="257">
        <f>IF(N136="zákl. přenesená",J136,0)</f>
        <v>0</v>
      </c>
      <c r="BH136" s="257">
        <f>IF(N136="sníž. přenesená",J136,0)</f>
        <v>0</v>
      </c>
      <c r="BI136" s="257">
        <f>IF(N136="nulová",J136,0)</f>
        <v>0</v>
      </c>
      <c r="BJ136" s="18" t="s">
        <v>92</v>
      </c>
      <c r="BK136" s="257">
        <f>ROUND(I136*H136,2)</f>
        <v>0</v>
      </c>
      <c r="BL136" s="18" t="s">
        <v>175</v>
      </c>
      <c r="BM136" s="256" t="s">
        <v>2004</v>
      </c>
    </row>
    <row r="137" spans="1:63" s="12" customFormat="1" ht="25.9" customHeight="1">
      <c r="A137" s="12"/>
      <c r="B137" s="229"/>
      <c r="C137" s="230"/>
      <c r="D137" s="231" t="s">
        <v>75</v>
      </c>
      <c r="E137" s="232" t="s">
        <v>1707</v>
      </c>
      <c r="F137" s="232" t="s">
        <v>1708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SUM(P138:P139)</f>
        <v>0</v>
      </c>
      <c r="Q137" s="237"/>
      <c r="R137" s="238">
        <f>SUM(R138:R139)</f>
        <v>0</v>
      </c>
      <c r="S137" s="237"/>
      <c r="T137" s="239">
        <f>SUM(T138:T139)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92</v>
      </c>
      <c r="AT137" s="241" t="s">
        <v>75</v>
      </c>
      <c r="AU137" s="241" t="s">
        <v>76</v>
      </c>
      <c r="AY137" s="240" t="s">
        <v>168</v>
      </c>
      <c r="BK137" s="242">
        <f>SUM(BK138:BK139)</f>
        <v>0</v>
      </c>
    </row>
    <row r="138" spans="1:65" s="2" customFormat="1" ht="16.5" customHeight="1">
      <c r="A138" s="39"/>
      <c r="B138" s="40"/>
      <c r="C138" s="245" t="s">
        <v>194</v>
      </c>
      <c r="D138" s="245" t="s">
        <v>170</v>
      </c>
      <c r="E138" s="246" t="s">
        <v>2005</v>
      </c>
      <c r="F138" s="247" t="s">
        <v>2006</v>
      </c>
      <c r="G138" s="248" t="s">
        <v>1711</v>
      </c>
      <c r="H138" s="249">
        <v>4</v>
      </c>
      <c r="I138" s="250"/>
      <c r="J138" s="251">
        <f>ROUND(I138*H138,2)</f>
        <v>0</v>
      </c>
      <c r="K138" s="247" t="s">
        <v>1</v>
      </c>
      <c r="L138" s="45"/>
      <c r="M138" s="252" t="s">
        <v>1</v>
      </c>
      <c r="N138" s="253" t="s">
        <v>42</v>
      </c>
      <c r="O138" s="92"/>
      <c r="P138" s="254">
        <f>O138*H138</f>
        <v>0</v>
      </c>
      <c r="Q138" s="254">
        <v>0</v>
      </c>
      <c r="R138" s="254">
        <f>Q138*H138</f>
        <v>0</v>
      </c>
      <c r="S138" s="254">
        <v>0</v>
      </c>
      <c r="T138" s="25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6" t="s">
        <v>266</v>
      </c>
      <c r="AT138" s="256" t="s">
        <v>170</v>
      </c>
      <c r="AU138" s="256" t="s">
        <v>84</v>
      </c>
      <c r="AY138" s="18" t="s">
        <v>168</v>
      </c>
      <c r="BE138" s="257">
        <f>IF(N138="základní",J138,0)</f>
        <v>0</v>
      </c>
      <c r="BF138" s="257">
        <f>IF(N138="snížená",J138,0)</f>
        <v>0</v>
      </c>
      <c r="BG138" s="257">
        <f>IF(N138="zákl. přenesená",J138,0)</f>
        <v>0</v>
      </c>
      <c r="BH138" s="257">
        <f>IF(N138="sníž. přenesená",J138,0)</f>
        <v>0</v>
      </c>
      <c r="BI138" s="257">
        <f>IF(N138="nulová",J138,0)</f>
        <v>0</v>
      </c>
      <c r="BJ138" s="18" t="s">
        <v>92</v>
      </c>
      <c r="BK138" s="257">
        <f>ROUND(I138*H138,2)</f>
        <v>0</v>
      </c>
      <c r="BL138" s="18" t="s">
        <v>266</v>
      </c>
      <c r="BM138" s="256" t="s">
        <v>2007</v>
      </c>
    </row>
    <row r="139" spans="1:65" s="2" customFormat="1" ht="16.5" customHeight="1">
      <c r="A139" s="39"/>
      <c r="B139" s="40"/>
      <c r="C139" s="245" t="s">
        <v>198</v>
      </c>
      <c r="D139" s="245" t="s">
        <v>170</v>
      </c>
      <c r="E139" s="246" t="s">
        <v>2008</v>
      </c>
      <c r="F139" s="247" t="s">
        <v>2009</v>
      </c>
      <c r="G139" s="248" t="s">
        <v>713</v>
      </c>
      <c r="H139" s="249">
        <v>2</v>
      </c>
      <c r="I139" s="250"/>
      <c r="J139" s="251">
        <f>ROUND(I139*H139,2)</f>
        <v>0</v>
      </c>
      <c r="K139" s="247" t="s">
        <v>1</v>
      </c>
      <c r="L139" s="45"/>
      <c r="M139" s="252" t="s">
        <v>1</v>
      </c>
      <c r="N139" s="253" t="s">
        <v>42</v>
      </c>
      <c r="O139" s="92"/>
      <c r="P139" s="254">
        <f>O139*H139</f>
        <v>0</v>
      </c>
      <c r="Q139" s="254">
        <v>0</v>
      </c>
      <c r="R139" s="254">
        <f>Q139*H139</f>
        <v>0</v>
      </c>
      <c r="S139" s="254">
        <v>0</v>
      </c>
      <c r="T139" s="25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6" t="s">
        <v>266</v>
      </c>
      <c r="AT139" s="256" t="s">
        <v>170</v>
      </c>
      <c r="AU139" s="256" t="s">
        <v>84</v>
      </c>
      <c r="AY139" s="18" t="s">
        <v>168</v>
      </c>
      <c r="BE139" s="257">
        <f>IF(N139="základní",J139,0)</f>
        <v>0</v>
      </c>
      <c r="BF139" s="257">
        <f>IF(N139="snížená",J139,0)</f>
        <v>0</v>
      </c>
      <c r="BG139" s="257">
        <f>IF(N139="zákl. přenesená",J139,0)</f>
        <v>0</v>
      </c>
      <c r="BH139" s="257">
        <f>IF(N139="sníž. přenesená",J139,0)</f>
        <v>0</v>
      </c>
      <c r="BI139" s="257">
        <f>IF(N139="nulová",J139,0)</f>
        <v>0</v>
      </c>
      <c r="BJ139" s="18" t="s">
        <v>92</v>
      </c>
      <c r="BK139" s="257">
        <f>ROUND(I139*H139,2)</f>
        <v>0</v>
      </c>
      <c r="BL139" s="18" t="s">
        <v>266</v>
      </c>
      <c r="BM139" s="256" t="s">
        <v>2010</v>
      </c>
    </row>
    <row r="140" spans="1:63" s="12" customFormat="1" ht="25.9" customHeight="1">
      <c r="A140" s="12"/>
      <c r="B140" s="229"/>
      <c r="C140" s="230"/>
      <c r="D140" s="231" t="s">
        <v>75</v>
      </c>
      <c r="E140" s="232" t="s">
        <v>548</v>
      </c>
      <c r="F140" s="232" t="s">
        <v>549</v>
      </c>
      <c r="G140" s="230"/>
      <c r="H140" s="230"/>
      <c r="I140" s="233"/>
      <c r="J140" s="234">
        <f>BK140</f>
        <v>0</v>
      </c>
      <c r="K140" s="230"/>
      <c r="L140" s="235"/>
      <c r="M140" s="236"/>
      <c r="N140" s="237"/>
      <c r="O140" s="237"/>
      <c r="P140" s="238">
        <f>P141+P158</f>
        <v>0</v>
      </c>
      <c r="Q140" s="237"/>
      <c r="R140" s="238">
        <f>R141+R158</f>
        <v>0.06107</v>
      </c>
      <c r="S140" s="237"/>
      <c r="T140" s="239">
        <f>T141+T158</f>
        <v>0.41225000000000006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40" t="s">
        <v>92</v>
      </c>
      <c r="AT140" s="241" t="s">
        <v>75</v>
      </c>
      <c r="AU140" s="241" t="s">
        <v>76</v>
      </c>
      <c r="AY140" s="240" t="s">
        <v>168</v>
      </c>
      <c r="BK140" s="242">
        <f>BK141+BK158</f>
        <v>0</v>
      </c>
    </row>
    <row r="141" spans="1:63" s="12" customFormat="1" ht="22.8" customHeight="1">
      <c r="A141" s="12"/>
      <c r="B141" s="229"/>
      <c r="C141" s="230"/>
      <c r="D141" s="231" t="s">
        <v>75</v>
      </c>
      <c r="E141" s="243" t="s">
        <v>2011</v>
      </c>
      <c r="F141" s="243" t="s">
        <v>2012</v>
      </c>
      <c r="G141" s="230"/>
      <c r="H141" s="230"/>
      <c r="I141" s="233"/>
      <c r="J141" s="244">
        <f>BK141</f>
        <v>0</v>
      </c>
      <c r="K141" s="230"/>
      <c r="L141" s="235"/>
      <c r="M141" s="236"/>
      <c r="N141" s="237"/>
      <c r="O141" s="237"/>
      <c r="P141" s="238">
        <f>SUM(P142:P157)</f>
        <v>0</v>
      </c>
      <c r="Q141" s="237"/>
      <c r="R141" s="238">
        <f>SUM(R142:R157)</f>
        <v>0.05997</v>
      </c>
      <c r="S141" s="237"/>
      <c r="T141" s="239">
        <f>SUM(T142:T157)</f>
        <v>0.41225000000000006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40" t="s">
        <v>92</v>
      </c>
      <c r="AT141" s="241" t="s">
        <v>75</v>
      </c>
      <c r="AU141" s="241" t="s">
        <v>84</v>
      </c>
      <c r="AY141" s="240" t="s">
        <v>168</v>
      </c>
      <c r="BK141" s="242">
        <f>SUM(BK142:BK157)</f>
        <v>0</v>
      </c>
    </row>
    <row r="142" spans="1:65" s="2" customFormat="1" ht="21.75" customHeight="1">
      <c r="A142" s="39"/>
      <c r="B142" s="40"/>
      <c r="C142" s="245" t="s">
        <v>204</v>
      </c>
      <c r="D142" s="245" t="s">
        <v>170</v>
      </c>
      <c r="E142" s="246" t="s">
        <v>2013</v>
      </c>
      <c r="F142" s="247" t="s">
        <v>2014</v>
      </c>
      <c r="G142" s="248" t="s">
        <v>234</v>
      </c>
      <c r="H142" s="249">
        <v>145</v>
      </c>
      <c r="I142" s="250"/>
      <c r="J142" s="251">
        <f>ROUND(I142*H142,2)</f>
        <v>0</v>
      </c>
      <c r="K142" s="247" t="s">
        <v>174</v>
      </c>
      <c r="L142" s="45"/>
      <c r="M142" s="252" t="s">
        <v>1</v>
      </c>
      <c r="N142" s="253" t="s">
        <v>42</v>
      </c>
      <c r="O142" s="92"/>
      <c r="P142" s="254">
        <f>O142*H142</f>
        <v>0</v>
      </c>
      <c r="Q142" s="254">
        <v>0.00011</v>
      </c>
      <c r="R142" s="254">
        <f>Q142*H142</f>
        <v>0.01595</v>
      </c>
      <c r="S142" s="254">
        <v>0.00215</v>
      </c>
      <c r="T142" s="255">
        <f>S142*H142</f>
        <v>0.31175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6" t="s">
        <v>266</v>
      </c>
      <c r="AT142" s="256" t="s">
        <v>170</v>
      </c>
      <c r="AU142" s="256" t="s">
        <v>92</v>
      </c>
      <c r="AY142" s="18" t="s">
        <v>168</v>
      </c>
      <c r="BE142" s="257">
        <f>IF(N142="základní",J142,0)</f>
        <v>0</v>
      </c>
      <c r="BF142" s="257">
        <f>IF(N142="snížená",J142,0)</f>
        <v>0</v>
      </c>
      <c r="BG142" s="257">
        <f>IF(N142="zákl. přenesená",J142,0)</f>
        <v>0</v>
      </c>
      <c r="BH142" s="257">
        <f>IF(N142="sníž. přenesená",J142,0)</f>
        <v>0</v>
      </c>
      <c r="BI142" s="257">
        <f>IF(N142="nulová",J142,0)</f>
        <v>0</v>
      </c>
      <c r="BJ142" s="18" t="s">
        <v>92</v>
      </c>
      <c r="BK142" s="257">
        <f>ROUND(I142*H142,2)</f>
        <v>0</v>
      </c>
      <c r="BL142" s="18" t="s">
        <v>266</v>
      </c>
      <c r="BM142" s="256" t="s">
        <v>2015</v>
      </c>
    </row>
    <row r="143" spans="1:65" s="2" customFormat="1" ht="21.75" customHeight="1">
      <c r="A143" s="39"/>
      <c r="B143" s="40"/>
      <c r="C143" s="245" t="s">
        <v>211</v>
      </c>
      <c r="D143" s="245" t="s">
        <v>170</v>
      </c>
      <c r="E143" s="246" t="s">
        <v>2016</v>
      </c>
      <c r="F143" s="247" t="s">
        <v>2017</v>
      </c>
      <c r="G143" s="248" t="s">
        <v>234</v>
      </c>
      <c r="H143" s="249">
        <v>15</v>
      </c>
      <c r="I143" s="250"/>
      <c r="J143" s="251">
        <f>ROUND(I143*H143,2)</f>
        <v>0</v>
      </c>
      <c r="K143" s="247" t="s">
        <v>174</v>
      </c>
      <c r="L143" s="45"/>
      <c r="M143" s="252" t="s">
        <v>1</v>
      </c>
      <c r="N143" s="253" t="s">
        <v>42</v>
      </c>
      <c r="O143" s="92"/>
      <c r="P143" s="254">
        <f>O143*H143</f>
        <v>0</v>
      </c>
      <c r="Q143" s="254">
        <v>0.00039</v>
      </c>
      <c r="R143" s="254">
        <f>Q143*H143</f>
        <v>0.00585</v>
      </c>
      <c r="S143" s="254">
        <v>0.00342</v>
      </c>
      <c r="T143" s="255">
        <f>S143*H143</f>
        <v>0.0513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6" t="s">
        <v>266</v>
      </c>
      <c r="AT143" s="256" t="s">
        <v>170</v>
      </c>
      <c r="AU143" s="256" t="s">
        <v>92</v>
      </c>
      <c r="AY143" s="18" t="s">
        <v>168</v>
      </c>
      <c r="BE143" s="257">
        <f>IF(N143="základní",J143,0)</f>
        <v>0</v>
      </c>
      <c r="BF143" s="257">
        <f>IF(N143="snížená",J143,0)</f>
        <v>0</v>
      </c>
      <c r="BG143" s="257">
        <f>IF(N143="zákl. přenesená",J143,0)</f>
        <v>0</v>
      </c>
      <c r="BH143" s="257">
        <f>IF(N143="sníž. přenesená",J143,0)</f>
        <v>0</v>
      </c>
      <c r="BI143" s="257">
        <f>IF(N143="nulová",J143,0)</f>
        <v>0</v>
      </c>
      <c r="BJ143" s="18" t="s">
        <v>92</v>
      </c>
      <c r="BK143" s="257">
        <f>ROUND(I143*H143,2)</f>
        <v>0</v>
      </c>
      <c r="BL143" s="18" t="s">
        <v>266</v>
      </c>
      <c r="BM143" s="256" t="s">
        <v>2018</v>
      </c>
    </row>
    <row r="144" spans="1:65" s="2" customFormat="1" ht="21.75" customHeight="1">
      <c r="A144" s="39"/>
      <c r="B144" s="40"/>
      <c r="C144" s="245" t="s">
        <v>217</v>
      </c>
      <c r="D144" s="245" t="s">
        <v>170</v>
      </c>
      <c r="E144" s="246" t="s">
        <v>2019</v>
      </c>
      <c r="F144" s="247" t="s">
        <v>2020</v>
      </c>
      <c r="G144" s="248" t="s">
        <v>1569</v>
      </c>
      <c r="H144" s="249">
        <v>1</v>
      </c>
      <c r="I144" s="250"/>
      <c r="J144" s="251">
        <f>ROUND(I144*H144,2)</f>
        <v>0</v>
      </c>
      <c r="K144" s="247" t="s">
        <v>174</v>
      </c>
      <c r="L144" s="45"/>
      <c r="M144" s="252" t="s">
        <v>1</v>
      </c>
      <c r="N144" s="253" t="s">
        <v>42</v>
      </c>
      <c r="O144" s="92"/>
      <c r="P144" s="254">
        <f>O144*H144</f>
        <v>0</v>
      </c>
      <c r="Q144" s="254">
        <v>0.00338</v>
      </c>
      <c r="R144" s="254">
        <f>Q144*H144</f>
        <v>0.00338</v>
      </c>
      <c r="S144" s="254">
        <v>0</v>
      </c>
      <c r="T144" s="25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6" t="s">
        <v>266</v>
      </c>
      <c r="AT144" s="256" t="s">
        <v>170</v>
      </c>
      <c r="AU144" s="256" t="s">
        <v>92</v>
      </c>
      <c r="AY144" s="18" t="s">
        <v>168</v>
      </c>
      <c r="BE144" s="257">
        <f>IF(N144="základní",J144,0)</f>
        <v>0</v>
      </c>
      <c r="BF144" s="257">
        <f>IF(N144="snížená",J144,0)</f>
        <v>0</v>
      </c>
      <c r="BG144" s="257">
        <f>IF(N144="zákl. přenesená",J144,0)</f>
        <v>0</v>
      </c>
      <c r="BH144" s="257">
        <f>IF(N144="sníž. přenesená",J144,0)</f>
        <v>0</v>
      </c>
      <c r="BI144" s="257">
        <f>IF(N144="nulová",J144,0)</f>
        <v>0</v>
      </c>
      <c r="BJ144" s="18" t="s">
        <v>92</v>
      </c>
      <c r="BK144" s="257">
        <f>ROUND(I144*H144,2)</f>
        <v>0</v>
      </c>
      <c r="BL144" s="18" t="s">
        <v>266</v>
      </c>
      <c r="BM144" s="256" t="s">
        <v>2021</v>
      </c>
    </row>
    <row r="145" spans="1:65" s="2" customFormat="1" ht="16.5" customHeight="1">
      <c r="A145" s="39"/>
      <c r="B145" s="40"/>
      <c r="C145" s="245" t="s">
        <v>222</v>
      </c>
      <c r="D145" s="245" t="s">
        <v>170</v>
      </c>
      <c r="E145" s="246" t="s">
        <v>2022</v>
      </c>
      <c r="F145" s="247" t="s">
        <v>2023</v>
      </c>
      <c r="G145" s="248" t="s">
        <v>1569</v>
      </c>
      <c r="H145" s="249">
        <v>1</v>
      </c>
      <c r="I145" s="250"/>
      <c r="J145" s="251">
        <f>ROUND(I145*H145,2)</f>
        <v>0</v>
      </c>
      <c r="K145" s="247" t="s">
        <v>174</v>
      </c>
      <c r="L145" s="45"/>
      <c r="M145" s="252" t="s">
        <v>1</v>
      </c>
      <c r="N145" s="253" t="s">
        <v>42</v>
      </c>
      <c r="O145" s="92"/>
      <c r="P145" s="254">
        <f>O145*H145</f>
        <v>0</v>
      </c>
      <c r="Q145" s="254">
        <v>0.00022</v>
      </c>
      <c r="R145" s="254">
        <f>Q145*H145</f>
        <v>0.00022</v>
      </c>
      <c r="S145" s="254">
        <v>0</v>
      </c>
      <c r="T145" s="25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6" t="s">
        <v>266</v>
      </c>
      <c r="AT145" s="256" t="s">
        <v>170</v>
      </c>
      <c r="AU145" s="256" t="s">
        <v>92</v>
      </c>
      <c r="AY145" s="18" t="s">
        <v>168</v>
      </c>
      <c r="BE145" s="257">
        <f>IF(N145="základní",J145,0)</f>
        <v>0</v>
      </c>
      <c r="BF145" s="257">
        <f>IF(N145="snížená",J145,0)</f>
        <v>0</v>
      </c>
      <c r="BG145" s="257">
        <f>IF(N145="zákl. přenesená",J145,0)</f>
        <v>0</v>
      </c>
      <c r="BH145" s="257">
        <f>IF(N145="sníž. přenesená",J145,0)</f>
        <v>0</v>
      </c>
      <c r="BI145" s="257">
        <f>IF(N145="nulová",J145,0)</f>
        <v>0</v>
      </c>
      <c r="BJ145" s="18" t="s">
        <v>92</v>
      </c>
      <c r="BK145" s="257">
        <f>ROUND(I145*H145,2)</f>
        <v>0</v>
      </c>
      <c r="BL145" s="18" t="s">
        <v>266</v>
      </c>
      <c r="BM145" s="256" t="s">
        <v>2024</v>
      </c>
    </row>
    <row r="146" spans="1:65" s="2" customFormat="1" ht="21.75" customHeight="1">
      <c r="A146" s="39"/>
      <c r="B146" s="40"/>
      <c r="C146" s="245" t="s">
        <v>227</v>
      </c>
      <c r="D146" s="245" t="s">
        <v>170</v>
      </c>
      <c r="E146" s="246" t="s">
        <v>2025</v>
      </c>
      <c r="F146" s="247" t="s">
        <v>2026</v>
      </c>
      <c r="G146" s="248" t="s">
        <v>234</v>
      </c>
      <c r="H146" s="249">
        <v>22</v>
      </c>
      <c r="I146" s="250"/>
      <c r="J146" s="251">
        <f>ROUND(I146*H146,2)</f>
        <v>0</v>
      </c>
      <c r="K146" s="247" t="s">
        <v>174</v>
      </c>
      <c r="L146" s="45"/>
      <c r="M146" s="252" t="s">
        <v>1</v>
      </c>
      <c r="N146" s="253" t="s">
        <v>42</v>
      </c>
      <c r="O146" s="92"/>
      <c r="P146" s="254">
        <f>O146*H146</f>
        <v>0</v>
      </c>
      <c r="Q146" s="254">
        <v>0.00098</v>
      </c>
      <c r="R146" s="254">
        <f>Q146*H146</f>
        <v>0.02156</v>
      </c>
      <c r="S146" s="254">
        <v>0</v>
      </c>
      <c r="T146" s="25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6" t="s">
        <v>266</v>
      </c>
      <c r="AT146" s="256" t="s">
        <v>170</v>
      </c>
      <c r="AU146" s="256" t="s">
        <v>92</v>
      </c>
      <c r="AY146" s="18" t="s">
        <v>168</v>
      </c>
      <c r="BE146" s="257">
        <f>IF(N146="základní",J146,0)</f>
        <v>0</v>
      </c>
      <c r="BF146" s="257">
        <f>IF(N146="snížená",J146,0)</f>
        <v>0</v>
      </c>
      <c r="BG146" s="257">
        <f>IF(N146="zákl. přenesená",J146,0)</f>
        <v>0</v>
      </c>
      <c r="BH146" s="257">
        <f>IF(N146="sníž. přenesená",J146,0)</f>
        <v>0</v>
      </c>
      <c r="BI146" s="257">
        <f>IF(N146="nulová",J146,0)</f>
        <v>0</v>
      </c>
      <c r="BJ146" s="18" t="s">
        <v>92</v>
      </c>
      <c r="BK146" s="257">
        <f>ROUND(I146*H146,2)</f>
        <v>0</v>
      </c>
      <c r="BL146" s="18" t="s">
        <v>266</v>
      </c>
      <c r="BM146" s="256" t="s">
        <v>2027</v>
      </c>
    </row>
    <row r="147" spans="1:65" s="2" customFormat="1" ht="16.5" customHeight="1">
      <c r="A147" s="39"/>
      <c r="B147" s="40"/>
      <c r="C147" s="245" t="s">
        <v>231</v>
      </c>
      <c r="D147" s="245" t="s">
        <v>170</v>
      </c>
      <c r="E147" s="246" t="s">
        <v>2028</v>
      </c>
      <c r="F147" s="247" t="s">
        <v>2029</v>
      </c>
      <c r="G147" s="248" t="s">
        <v>1569</v>
      </c>
      <c r="H147" s="249">
        <v>2</v>
      </c>
      <c r="I147" s="250"/>
      <c r="J147" s="251">
        <f>ROUND(I147*H147,2)</f>
        <v>0</v>
      </c>
      <c r="K147" s="247" t="s">
        <v>174</v>
      </c>
      <c r="L147" s="45"/>
      <c r="M147" s="252" t="s">
        <v>1</v>
      </c>
      <c r="N147" s="253" t="s">
        <v>42</v>
      </c>
      <c r="O147" s="92"/>
      <c r="P147" s="254">
        <f>O147*H147</f>
        <v>0</v>
      </c>
      <c r="Q147" s="254">
        <v>0.00325</v>
      </c>
      <c r="R147" s="254">
        <f>Q147*H147</f>
        <v>0.0065</v>
      </c>
      <c r="S147" s="254">
        <v>0</v>
      </c>
      <c r="T147" s="25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6" t="s">
        <v>266</v>
      </c>
      <c r="AT147" s="256" t="s">
        <v>170</v>
      </c>
      <c r="AU147" s="256" t="s">
        <v>92</v>
      </c>
      <c r="AY147" s="18" t="s">
        <v>168</v>
      </c>
      <c r="BE147" s="257">
        <f>IF(N147="základní",J147,0)</f>
        <v>0</v>
      </c>
      <c r="BF147" s="257">
        <f>IF(N147="snížená",J147,0)</f>
        <v>0</v>
      </c>
      <c r="BG147" s="257">
        <f>IF(N147="zákl. přenesená",J147,0)</f>
        <v>0</v>
      </c>
      <c r="BH147" s="257">
        <f>IF(N147="sníž. přenesená",J147,0)</f>
        <v>0</v>
      </c>
      <c r="BI147" s="257">
        <f>IF(N147="nulová",J147,0)</f>
        <v>0</v>
      </c>
      <c r="BJ147" s="18" t="s">
        <v>92</v>
      </c>
      <c r="BK147" s="257">
        <f>ROUND(I147*H147,2)</f>
        <v>0</v>
      </c>
      <c r="BL147" s="18" t="s">
        <v>266</v>
      </c>
      <c r="BM147" s="256" t="s">
        <v>2030</v>
      </c>
    </row>
    <row r="148" spans="1:65" s="2" customFormat="1" ht="16.5" customHeight="1">
      <c r="A148" s="39"/>
      <c r="B148" s="40"/>
      <c r="C148" s="245" t="s">
        <v>238</v>
      </c>
      <c r="D148" s="245" t="s">
        <v>170</v>
      </c>
      <c r="E148" s="246" t="s">
        <v>2031</v>
      </c>
      <c r="F148" s="247" t="s">
        <v>2032</v>
      </c>
      <c r="G148" s="248" t="s">
        <v>713</v>
      </c>
      <c r="H148" s="249">
        <v>2</v>
      </c>
      <c r="I148" s="250"/>
      <c r="J148" s="251">
        <f>ROUND(I148*H148,2)</f>
        <v>0</v>
      </c>
      <c r="K148" s="247" t="s">
        <v>174</v>
      </c>
      <c r="L148" s="45"/>
      <c r="M148" s="252" t="s">
        <v>1</v>
      </c>
      <c r="N148" s="253" t="s">
        <v>42</v>
      </c>
      <c r="O148" s="92"/>
      <c r="P148" s="254">
        <f>O148*H148</f>
        <v>0</v>
      </c>
      <c r="Q148" s="254">
        <v>0</v>
      </c>
      <c r="R148" s="254">
        <f>Q148*H148</f>
        <v>0</v>
      </c>
      <c r="S148" s="254">
        <v>0</v>
      </c>
      <c r="T148" s="25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6" t="s">
        <v>266</v>
      </c>
      <c r="AT148" s="256" t="s">
        <v>170</v>
      </c>
      <c r="AU148" s="256" t="s">
        <v>92</v>
      </c>
      <c r="AY148" s="18" t="s">
        <v>168</v>
      </c>
      <c r="BE148" s="257">
        <f>IF(N148="základní",J148,0)</f>
        <v>0</v>
      </c>
      <c r="BF148" s="257">
        <f>IF(N148="snížená",J148,0)</f>
        <v>0</v>
      </c>
      <c r="BG148" s="257">
        <f>IF(N148="zákl. přenesená",J148,0)</f>
        <v>0</v>
      </c>
      <c r="BH148" s="257">
        <f>IF(N148="sníž. přenesená",J148,0)</f>
        <v>0</v>
      </c>
      <c r="BI148" s="257">
        <f>IF(N148="nulová",J148,0)</f>
        <v>0</v>
      </c>
      <c r="BJ148" s="18" t="s">
        <v>92</v>
      </c>
      <c r="BK148" s="257">
        <f>ROUND(I148*H148,2)</f>
        <v>0</v>
      </c>
      <c r="BL148" s="18" t="s">
        <v>266</v>
      </c>
      <c r="BM148" s="256" t="s">
        <v>2033</v>
      </c>
    </row>
    <row r="149" spans="1:65" s="2" customFormat="1" ht="16.5" customHeight="1">
      <c r="A149" s="39"/>
      <c r="B149" s="40"/>
      <c r="C149" s="245" t="s">
        <v>243</v>
      </c>
      <c r="D149" s="245" t="s">
        <v>170</v>
      </c>
      <c r="E149" s="246" t="s">
        <v>2034</v>
      </c>
      <c r="F149" s="247" t="s">
        <v>2035</v>
      </c>
      <c r="G149" s="248" t="s">
        <v>234</v>
      </c>
      <c r="H149" s="249">
        <v>22</v>
      </c>
      <c r="I149" s="250"/>
      <c r="J149" s="251">
        <f>ROUND(I149*H149,2)</f>
        <v>0</v>
      </c>
      <c r="K149" s="247" t="s">
        <v>174</v>
      </c>
      <c r="L149" s="45"/>
      <c r="M149" s="252" t="s">
        <v>1</v>
      </c>
      <c r="N149" s="253" t="s">
        <v>42</v>
      </c>
      <c r="O149" s="92"/>
      <c r="P149" s="254">
        <f>O149*H149</f>
        <v>0</v>
      </c>
      <c r="Q149" s="254">
        <v>0</v>
      </c>
      <c r="R149" s="254">
        <f>Q149*H149</f>
        <v>0</v>
      </c>
      <c r="S149" s="254">
        <v>0</v>
      </c>
      <c r="T149" s="25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6" t="s">
        <v>266</v>
      </c>
      <c r="AT149" s="256" t="s">
        <v>170</v>
      </c>
      <c r="AU149" s="256" t="s">
        <v>92</v>
      </c>
      <c r="AY149" s="18" t="s">
        <v>168</v>
      </c>
      <c r="BE149" s="257">
        <f>IF(N149="základní",J149,0)</f>
        <v>0</v>
      </c>
      <c r="BF149" s="257">
        <f>IF(N149="snížená",J149,0)</f>
        <v>0</v>
      </c>
      <c r="BG149" s="257">
        <f>IF(N149="zákl. přenesená",J149,0)</f>
        <v>0</v>
      </c>
      <c r="BH149" s="257">
        <f>IF(N149="sníž. přenesená",J149,0)</f>
        <v>0</v>
      </c>
      <c r="BI149" s="257">
        <f>IF(N149="nulová",J149,0)</f>
        <v>0</v>
      </c>
      <c r="BJ149" s="18" t="s">
        <v>92</v>
      </c>
      <c r="BK149" s="257">
        <f>ROUND(I149*H149,2)</f>
        <v>0</v>
      </c>
      <c r="BL149" s="18" t="s">
        <v>266</v>
      </c>
      <c r="BM149" s="256" t="s">
        <v>2036</v>
      </c>
    </row>
    <row r="150" spans="1:65" s="2" customFormat="1" ht="16.5" customHeight="1">
      <c r="A150" s="39"/>
      <c r="B150" s="40"/>
      <c r="C150" s="245" t="s">
        <v>8</v>
      </c>
      <c r="D150" s="245" t="s">
        <v>170</v>
      </c>
      <c r="E150" s="246" t="s">
        <v>2037</v>
      </c>
      <c r="F150" s="247" t="s">
        <v>2038</v>
      </c>
      <c r="G150" s="248" t="s">
        <v>713</v>
      </c>
      <c r="H150" s="249">
        <v>5</v>
      </c>
      <c r="I150" s="250"/>
      <c r="J150" s="251">
        <f>ROUND(I150*H150,2)</f>
        <v>0</v>
      </c>
      <c r="K150" s="247" t="s">
        <v>174</v>
      </c>
      <c r="L150" s="45"/>
      <c r="M150" s="252" t="s">
        <v>1</v>
      </c>
      <c r="N150" s="253" t="s">
        <v>42</v>
      </c>
      <c r="O150" s="92"/>
      <c r="P150" s="254">
        <f>O150*H150</f>
        <v>0</v>
      </c>
      <c r="Q150" s="254">
        <v>0</v>
      </c>
      <c r="R150" s="254">
        <f>Q150*H150</f>
        <v>0</v>
      </c>
      <c r="S150" s="254">
        <v>0</v>
      </c>
      <c r="T150" s="25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6" t="s">
        <v>266</v>
      </c>
      <c r="AT150" s="256" t="s">
        <v>170</v>
      </c>
      <c r="AU150" s="256" t="s">
        <v>92</v>
      </c>
      <c r="AY150" s="18" t="s">
        <v>168</v>
      </c>
      <c r="BE150" s="257">
        <f>IF(N150="základní",J150,0)</f>
        <v>0</v>
      </c>
      <c r="BF150" s="257">
        <f>IF(N150="snížená",J150,0)</f>
        <v>0</v>
      </c>
      <c r="BG150" s="257">
        <f>IF(N150="zákl. přenesená",J150,0)</f>
        <v>0</v>
      </c>
      <c r="BH150" s="257">
        <f>IF(N150="sníž. přenesená",J150,0)</f>
        <v>0</v>
      </c>
      <c r="BI150" s="257">
        <f>IF(N150="nulová",J150,0)</f>
        <v>0</v>
      </c>
      <c r="BJ150" s="18" t="s">
        <v>92</v>
      </c>
      <c r="BK150" s="257">
        <f>ROUND(I150*H150,2)</f>
        <v>0</v>
      </c>
      <c r="BL150" s="18" t="s">
        <v>266</v>
      </c>
      <c r="BM150" s="256" t="s">
        <v>2039</v>
      </c>
    </row>
    <row r="151" spans="1:65" s="2" customFormat="1" ht="16.5" customHeight="1">
      <c r="A151" s="39"/>
      <c r="B151" s="40"/>
      <c r="C151" s="245" t="s">
        <v>266</v>
      </c>
      <c r="D151" s="245" t="s">
        <v>170</v>
      </c>
      <c r="E151" s="246" t="s">
        <v>2040</v>
      </c>
      <c r="F151" s="247" t="s">
        <v>2041</v>
      </c>
      <c r="G151" s="248" t="s">
        <v>713</v>
      </c>
      <c r="H151" s="249">
        <v>1</v>
      </c>
      <c r="I151" s="250"/>
      <c r="J151" s="251">
        <f>ROUND(I151*H151,2)</f>
        <v>0</v>
      </c>
      <c r="K151" s="247" t="s">
        <v>174</v>
      </c>
      <c r="L151" s="45"/>
      <c r="M151" s="252" t="s">
        <v>1</v>
      </c>
      <c r="N151" s="253" t="s">
        <v>42</v>
      </c>
      <c r="O151" s="92"/>
      <c r="P151" s="254">
        <f>O151*H151</f>
        <v>0</v>
      </c>
      <c r="Q151" s="254">
        <v>0.0002</v>
      </c>
      <c r="R151" s="254">
        <f>Q151*H151</f>
        <v>0.0002</v>
      </c>
      <c r="S151" s="254">
        <v>0</v>
      </c>
      <c r="T151" s="25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6" t="s">
        <v>266</v>
      </c>
      <c r="AT151" s="256" t="s">
        <v>170</v>
      </c>
      <c r="AU151" s="256" t="s">
        <v>92</v>
      </c>
      <c r="AY151" s="18" t="s">
        <v>168</v>
      </c>
      <c r="BE151" s="257">
        <f>IF(N151="základní",J151,0)</f>
        <v>0</v>
      </c>
      <c r="BF151" s="257">
        <f>IF(N151="snížená",J151,0)</f>
        <v>0</v>
      </c>
      <c r="BG151" s="257">
        <f>IF(N151="zákl. přenesená",J151,0)</f>
        <v>0</v>
      </c>
      <c r="BH151" s="257">
        <f>IF(N151="sníž. přenesená",J151,0)</f>
        <v>0</v>
      </c>
      <c r="BI151" s="257">
        <f>IF(N151="nulová",J151,0)</f>
        <v>0</v>
      </c>
      <c r="BJ151" s="18" t="s">
        <v>92</v>
      </c>
      <c r="BK151" s="257">
        <f>ROUND(I151*H151,2)</f>
        <v>0</v>
      </c>
      <c r="BL151" s="18" t="s">
        <v>266</v>
      </c>
      <c r="BM151" s="256" t="s">
        <v>2042</v>
      </c>
    </row>
    <row r="152" spans="1:65" s="2" customFormat="1" ht="21.75" customHeight="1">
      <c r="A152" s="39"/>
      <c r="B152" s="40"/>
      <c r="C152" s="245" t="s">
        <v>280</v>
      </c>
      <c r="D152" s="245" t="s">
        <v>170</v>
      </c>
      <c r="E152" s="246" t="s">
        <v>2043</v>
      </c>
      <c r="F152" s="247" t="s">
        <v>2044</v>
      </c>
      <c r="G152" s="248" t="s">
        <v>713</v>
      </c>
      <c r="H152" s="249">
        <v>2</v>
      </c>
      <c r="I152" s="250"/>
      <c r="J152" s="251">
        <f>ROUND(I152*H152,2)</f>
        <v>0</v>
      </c>
      <c r="K152" s="247" t="s">
        <v>174</v>
      </c>
      <c r="L152" s="45"/>
      <c r="M152" s="252" t="s">
        <v>1</v>
      </c>
      <c r="N152" s="253" t="s">
        <v>42</v>
      </c>
      <c r="O152" s="92"/>
      <c r="P152" s="254">
        <f>O152*H152</f>
        <v>0</v>
      </c>
      <c r="Q152" s="254">
        <v>0.00024</v>
      </c>
      <c r="R152" s="254">
        <f>Q152*H152</f>
        <v>0.00048</v>
      </c>
      <c r="S152" s="254">
        <v>0</v>
      </c>
      <c r="T152" s="25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6" t="s">
        <v>266</v>
      </c>
      <c r="AT152" s="256" t="s">
        <v>170</v>
      </c>
      <c r="AU152" s="256" t="s">
        <v>92</v>
      </c>
      <c r="AY152" s="18" t="s">
        <v>168</v>
      </c>
      <c r="BE152" s="257">
        <f>IF(N152="základní",J152,0)</f>
        <v>0</v>
      </c>
      <c r="BF152" s="257">
        <f>IF(N152="snížená",J152,0)</f>
        <v>0</v>
      </c>
      <c r="BG152" s="257">
        <f>IF(N152="zákl. přenesená",J152,0)</f>
        <v>0</v>
      </c>
      <c r="BH152" s="257">
        <f>IF(N152="sníž. přenesená",J152,0)</f>
        <v>0</v>
      </c>
      <c r="BI152" s="257">
        <f>IF(N152="nulová",J152,0)</f>
        <v>0</v>
      </c>
      <c r="BJ152" s="18" t="s">
        <v>92</v>
      </c>
      <c r="BK152" s="257">
        <f>ROUND(I152*H152,2)</f>
        <v>0</v>
      </c>
      <c r="BL152" s="18" t="s">
        <v>266</v>
      </c>
      <c r="BM152" s="256" t="s">
        <v>2045</v>
      </c>
    </row>
    <row r="153" spans="1:65" s="2" customFormat="1" ht="21.75" customHeight="1">
      <c r="A153" s="39"/>
      <c r="B153" s="40"/>
      <c r="C153" s="245" t="s">
        <v>288</v>
      </c>
      <c r="D153" s="245" t="s">
        <v>170</v>
      </c>
      <c r="E153" s="246" t="s">
        <v>2046</v>
      </c>
      <c r="F153" s="247" t="s">
        <v>2047</v>
      </c>
      <c r="G153" s="248" t="s">
        <v>713</v>
      </c>
      <c r="H153" s="249">
        <v>2</v>
      </c>
      <c r="I153" s="250"/>
      <c r="J153" s="251">
        <f>ROUND(I153*H153,2)</f>
        <v>0</v>
      </c>
      <c r="K153" s="247" t="s">
        <v>174</v>
      </c>
      <c r="L153" s="45"/>
      <c r="M153" s="252" t="s">
        <v>1</v>
      </c>
      <c r="N153" s="253" t="s">
        <v>42</v>
      </c>
      <c r="O153" s="92"/>
      <c r="P153" s="254">
        <f>O153*H153</f>
        <v>0</v>
      </c>
      <c r="Q153" s="254">
        <v>0.00061</v>
      </c>
      <c r="R153" s="254">
        <f>Q153*H153</f>
        <v>0.00122</v>
      </c>
      <c r="S153" s="254">
        <v>0</v>
      </c>
      <c r="T153" s="25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6" t="s">
        <v>266</v>
      </c>
      <c r="AT153" s="256" t="s">
        <v>170</v>
      </c>
      <c r="AU153" s="256" t="s">
        <v>92</v>
      </c>
      <c r="AY153" s="18" t="s">
        <v>168</v>
      </c>
      <c r="BE153" s="257">
        <f>IF(N153="základní",J153,0)</f>
        <v>0</v>
      </c>
      <c r="BF153" s="257">
        <f>IF(N153="snížená",J153,0)</f>
        <v>0</v>
      </c>
      <c r="BG153" s="257">
        <f>IF(N153="zákl. přenesená",J153,0)</f>
        <v>0</v>
      </c>
      <c r="BH153" s="257">
        <f>IF(N153="sníž. přenesená",J153,0)</f>
        <v>0</v>
      </c>
      <c r="BI153" s="257">
        <f>IF(N153="nulová",J153,0)</f>
        <v>0</v>
      </c>
      <c r="BJ153" s="18" t="s">
        <v>92</v>
      </c>
      <c r="BK153" s="257">
        <f>ROUND(I153*H153,2)</f>
        <v>0</v>
      </c>
      <c r="BL153" s="18" t="s">
        <v>266</v>
      </c>
      <c r="BM153" s="256" t="s">
        <v>2048</v>
      </c>
    </row>
    <row r="154" spans="1:65" s="2" customFormat="1" ht="21.75" customHeight="1">
      <c r="A154" s="39"/>
      <c r="B154" s="40"/>
      <c r="C154" s="245" t="s">
        <v>293</v>
      </c>
      <c r="D154" s="245" t="s">
        <v>170</v>
      </c>
      <c r="E154" s="246" t="s">
        <v>2049</v>
      </c>
      <c r="F154" s="247" t="s">
        <v>2050</v>
      </c>
      <c r="G154" s="248" t="s">
        <v>713</v>
      </c>
      <c r="H154" s="249">
        <v>12</v>
      </c>
      <c r="I154" s="250"/>
      <c r="J154" s="251">
        <f>ROUND(I154*H154,2)</f>
        <v>0</v>
      </c>
      <c r="K154" s="247" t="s">
        <v>174</v>
      </c>
      <c r="L154" s="45"/>
      <c r="M154" s="252" t="s">
        <v>1</v>
      </c>
      <c r="N154" s="253" t="s">
        <v>42</v>
      </c>
      <c r="O154" s="92"/>
      <c r="P154" s="254">
        <f>O154*H154</f>
        <v>0</v>
      </c>
      <c r="Q154" s="254">
        <v>0.00028</v>
      </c>
      <c r="R154" s="254">
        <f>Q154*H154</f>
        <v>0.0033599999999999997</v>
      </c>
      <c r="S154" s="254">
        <v>0.0041</v>
      </c>
      <c r="T154" s="255">
        <f>S154*H154</f>
        <v>0.04920000000000001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6" t="s">
        <v>266</v>
      </c>
      <c r="AT154" s="256" t="s">
        <v>170</v>
      </c>
      <c r="AU154" s="256" t="s">
        <v>92</v>
      </c>
      <c r="AY154" s="18" t="s">
        <v>168</v>
      </c>
      <c r="BE154" s="257">
        <f>IF(N154="základní",J154,0)</f>
        <v>0</v>
      </c>
      <c r="BF154" s="257">
        <f>IF(N154="snížená",J154,0)</f>
        <v>0</v>
      </c>
      <c r="BG154" s="257">
        <f>IF(N154="zákl. přenesená",J154,0)</f>
        <v>0</v>
      </c>
      <c r="BH154" s="257">
        <f>IF(N154="sníž. přenesená",J154,0)</f>
        <v>0</v>
      </c>
      <c r="BI154" s="257">
        <f>IF(N154="nulová",J154,0)</f>
        <v>0</v>
      </c>
      <c r="BJ154" s="18" t="s">
        <v>92</v>
      </c>
      <c r="BK154" s="257">
        <f>ROUND(I154*H154,2)</f>
        <v>0</v>
      </c>
      <c r="BL154" s="18" t="s">
        <v>266</v>
      </c>
      <c r="BM154" s="256" t="s">
        <v>2051</v>
      </c>
    </row>
    <row r="155" spans="1:65" s="2" customFormat="1" ht="21.75" customHeight="1">
      <c r="A155" s="39"/>
      <c r="B155" s="40"/>
      <c r="C155" s="245" t="s">
        <v>318</v>
      </c>
      <c r="D155" s="245" t="s">
        <v>170</v>
      </c>
      <c r="E155" s="246" t="s">
        <v>2052</v>
      </c>
      <c r="F155" s="247" t="s">
        <v>2053</v>
      </c>
      <c r="G155" s="248" t="s">
        <v>201</v>
      </c>
      <c r="H155" s="249">
        <v>0.363</v>
      </c>
      <c r="I155" s="250"/>
      <c r="J155" s="251">
        <f>ROUND(I155*H155,2)</f>
        <v>0</v>
      </c>
      <c r="K155" s="247" t="s">
        <v>174</v>
      </c>
      <c r="L155" s="45"/>
      <c r="M155" s="252" t="s">
        <v>1</v>
      </c>
      <c r="N155" s="253" t="s">
        <v>42</v>
      </c>
      <c r="O155" s="92"/>
      <c r="P155" s="254">
        <f>O155*H155</f>
        <v>0</v>
      </c>
      <c r="Q155" s="254">
        <v>0</v>
      </c>
      <c r="R155" s="254">
        <f>Q155*H155</f>
        <v>0</v>
      </c>
      <c r="S155" s="254">
        <v>0</v>
      </c>
      <c r="T155" s="25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56" t="s">
        <v>266</v>
      </c>
      <c r="AT155" s="256" t="s">
        <v>170</v>
      </c>
      <c r="AU155" s="256" t="s">
        <v>92</v>
      </c>
      <c r="AY155" s="18" t="s">
        <v>168</v>
      </c>
      <c r="BE155" s="257">
        <f>IF(N155="základní",J155,0)</f>
        <v>0</v>
      </c>
      <c r="BF155" s="257">
        <f>IF(N155="snížená",J155,0)</f>
        <v>0</v>
      </c>
      <c r="BG155" s="257">
        <f>IF(N155="zákl. přenesená",J155,0)</f>
        <v>0</v>
      </c>
      <c r="BH155" s="257">
        <f>IF(N155="sníž. přenesená",J155,0)</f>
        <v>0</v>
      </c>
      <c r="BI155" s="257">
        <f>IF(N155="nulová",J155,0)</f>
        <v>0</v>
      </c>
      <c r="BJ155" s="18" t="s">
        <v>92</v>
      </c>
      <c r="BK155" s="257">
        <f>ROUND(I155*H155,2)</f>
        <v>0</v>
      </c>
      <c r="BL155" s="18" t="s">
        <v>266</v>
      </c>
      <c r="BM155" s="256" t="s">
        <v>2054</v>
      </c>
    </row>
    <row r="156" spans="1:65" s="2" customFormat="1" ht="16.5" customHeight="1">
      <c r="A156" s="39"/>
      <c r="B156" s="40"/>
      <c r="C156" s="245" t="s">
        <v>7</v>
      </c>
      <c r="D156" s="245" t="s">
        <v>170</v>
      </c>
      <c r="E156" s="246" t="s">
        <v>1595</v>
      </c>
      <c r="F156" s="247" t="s">
        <v>2055</v>
      </c>
      <c r="G156" s="248" t="s">
        <v>1569</v>
      </c>
      <c r="H156" s="249">
        <v>1</v>
      </c>
      <c r="I156" s="250"/>
      <c r="J156" s="251">
        <f>ROUND(I156*H156,2)</f>
        <v>0</v>
      </c>
      <c r="K156" s="247" t="s">
        <v>174</v>
      </c>
      <c r="L156" s="45"/>
      <c r="M156" s="252" t="s">
        <v>1</v>
      </c>
      <c r="N156" s="253" t="s">
        <v>42</v>
      </c>
      <c r="O156" s="92"/>
      <c r="P156" s="254">
        <f>O156*H156</f>
        <v>0</v>
      </c>
      <c r="Q156" s="254">
        <v>0.00125</v>
      </c>
      <c r="R156" s="254">
        <f>Q156*H156</f>
        <v>0.00125</v>
      </c>
      <c r="S156" s="254">
        <v>0</v>
      </c>
      <c r="T156" s="25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6" t="s">
        <v>266</v>
      </c>
      <c r="AT156" s="256" t="s">
        <v>170</v>
      </c>
      <c r="AU156" s="256" t="s">
        <v>92</v>
      </c>
      <c r="AY156" s="18" t="s">
        <v>168</v>
      </c>
      <c r="BE156" s="257">
        <f>IF(N156="základní",J156,0)</f>
        <v>0</v>
      </c>
      <c r="BF156" s="257">
        <f>IF(N156="snížená",J156,0)</f>
        <v>0</v>
      </c>
      <c r="BG156" s="257">
        <f>IF(N156="zákl. přenesená",J156,0)</f>
        <v>0</v>
      </c>
      <c r="BH156" s="257">
        <f>IF(N156="sníž. přenesená",J156,0)</f>
        <v>0</v>
      </c>
      <c r="BI156" s="257">
        <f>IF(N156="nulová",J156,0)</f>
        <v>0</v>
      </c>
      <c r="BJ156" s="18" t="s">
        <v>92</v>
      </c>
      <c r="BK156" s="257">
        <f>ROUND(I156*H156,2)</f>
        <v>0</v>
      </c>
      <c r="BL156" s="18" t="s">
        <v>266</v>
      </c>
      <c r="BM156" s="256" t="s">
        <v>2056</v>
      </c>
    </row>
    <row r="157" spans="1:65" s="2" customFormat="1" ht="21.75" customHeight="1">
      <c r="A157" s="39"/>
      <c r="B157" s="40"/>
      <c r="C157" s="245" t="s">
        <v>325</v>
      </c>
      <c r="D157" s="245" t="s">
        <v>170</v>
      </c>
      <c r="E157" s="246" t="s">
        <v>2057</v>
      </c>
      <c r="F157" s="247" t="s">
        <v>2058</v>
      </c>
      <c r="G157" s="248" t="s">
        <v>585</v>
      </c>
      <c r="H157" s="312"/>
      <c r="I157" s="250"/>
      <c r="J157" s="251">
        <f>ROUND(I157*H157,2)</f>
        <v>0</v>
      </c>
      <c r="K157" s="247" t="s">
        <v>174</v>
      </c>
      <c r="L157" s="45"/>
      <c r="M157" s="252" t="s">
        <v>1</v>
      </c>
      <c r="N157" s="253" t="s">
        <v>42</v>
      </c>
      <c r="O157" s="92"/>
      <c r="P157" s="254">
        <f>O157*H157</f>
        <v>0</v>
      </c>
      <c r="Q157" s="254">
        <v>0</v>
      </c>
      <c r="R157" s="254">
        <f>Q157*H157</f>
        <v>0</v>
      </c>
      <c r="S157" s="254">
        <v>0</v>
      </c>
      <c r="T157" s="25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6" t="s">
        <v>266</v>
      </c>
      <c r="AT157" s="256" t="s">
        <v>170</v>
      </c>
      <c r="AU157" s="256" t="s">
        <v>92</v>
      </c>
      <c r="AY157" s="18" t="s">
        <v>168</v>
      </c>
      <c r="BE157" s="257">
        <f>IF(N157="základní",J157,0)</f>
        <v>0</v>
      </c>
      <c r="BF157" s="257">
        <f>IF(N157="snížená",J157,0)</f>
        <v>0</v>
      </c>
      <c r="BG157" s="257">
        <f>IF(N157="zákl. přenesená",J157,0)</f>
        <v>0</v>
      </c>
      <c r="BH157" s="257">
        <f>IF(N157="sníž. přenesená",J157,0)</f>
        <v>0</v>
      </c>
      <c r="BI157" s="257">
        <f>IF(N157="nulová",J157,0)</f>
        <v>0</v>
      </c>
      <c r="BJ157" s="18" t="s">
        <v>92</v>
      </c>
      <c r="BK157" s="257">
        <f>ROUND(I157*H157,2)</f>
        <v>0</v>
      </c>
      <c r="BL157" s="18" t="s">
        <v>266</v>
      </c>
      <c r="BM157" s="256" t="s">
        <v>2059</v>
      </c>
    </row>
    <row r="158" spans="1:63" s="12" customFormat="1" ht="22.8" customHeight="1">
      <c r="A158" s="12"/>
      <c r="B158" s="229"/>
      <c r="C158" s="230"/>
      <c r="D158" s="231" t="s">
        <v>75</v>
      </c>
      <c r="E158" s="243" t="s">
        <v>822</v>
      </c>
      <c r="F158" s="243" t="s">
        <v>823</v>
      </c>
      <c r="G158" s="230"/>
      <c r="H158" s="230"/>
      <c r="I158" s="233"/>
      <c r="J158" s="244">
        <f>BK158</f>
        <v>0</v>
      </c>
      <c r="K158" s="230"/>
      <c r="L158" s="235"/>
      <c r="M158" s="236"/>
      <c r="N158" s="237"/>
      <c r="O158" s="237"/>
      <c r="P158" s="238">
        <f>SUM(P159:P160)</f>
        <v>0</v>
      </c>
      <c r="Q158" s="237"/>
      <c r="R158" s="238">
        <f>SUM(R159:R160)</f>
        <v>0.0011</v>
      </c>
      <c r="S158" s="237"/>
      <c r="T158" s="239">
        <f>SUM(T159:T160)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40" t="s">
        <v>92</v>
      </c>
      <c r="AT158" s="241" t="s">
        <v>75</v>
      </c>
      <c r="AU158" s="241" t="s">
        <v>84</v>
      </c>
      <c r="AY158" s="240" t="s">
        <v>168</v>
      </c>
      <c r="BK158" s="242">
        <f>SUM(BK159:BK160)</f>
        <v>0</v>
      </c>
    </row>
    <row r="159" spans="1:65" s="2" customFormat="1" ht="21.75" customHeight="1">
      <c r="A159" s="39"/>
      <c r="B159" s="40"/>
      <c r="C159" s="245" t="s">
        <v>332</v>
      </c>
      <c r="D159" s="245" t="s">
        <v>170</v>
      </c>
      <c r="E159" s="246" t="s">
        <v>2060</v>
      </c>
      <c r="F159" s="247" t="s">
        <v>2061</v>
      </c>
      <c r="G159" s="248" t="s">
        <v>234</v>
      </c>
      <c r="H159" s="249">
        <v>22</v>
      </c>
      <c r="I159" s="250"/>
      <c r="J159" s="251">
        <f>ROUND(I159*H159,2)</f>
        <v>0</v>
      </c>
      <c r="K159" s="247" t="s">
        <v>174</v>
      </c>
      <c r="L159" s="45"/>
      <c r="M159" s="252" t="s">
        <v>1</v>
      </c>
      <c r="N159" s="253" t="s">
        <v>42</v>
      </c>
      <c r="O159" s="92"/>
      <c r="P159" s="254">
        <f>O159*H159</f>
        <v>0</v>
      </c>
      <c r="Q159" s="254">
        <v>2E-05</v>
      </c>
      <c r="R159" s="254">
        <f>Q159*H159</f>
        <v>0.00044</v>
      </c>
      <c r="S159" s="254">
        <v>0</v>
      </c>
      <c r="T159" s="25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6" t="s">
        <v>266</v>
      </c>
      <c r="AT159" s="256" t="s">
        <v>170</v>
      </c>
      <c r="AU159" s="256" t="s">
        <v>92</v>
      </c>
      <c r="AY159" s="18" t="s">
        <v>168</v>
      </c>
      <c r="BE159" s="257">
        <f>IF(N159="základní",J159,0)</f>
        <v>0</v>
      </c>
      <c r="BF159" s="257">
        <f>IF(N159="snížená",J159,0)</f>
        <v>0</v>
      </c>
      <c r="BG159" s="257">
        <f>IF(N159="zákl. přenesená",J159,0)</f>
        <v>0</v>
      </c>
      <c r="BH159" s="257">
        <f>IF(N159="sníž. přenesená",J159,0)</f>
        <v>0</v>
      </c>
      <c r="BI159" s="257">
        <f>IF(N159="nulová",J159,0)</f>
        <v>0</v>
      </c>
      <c r="BJ159" s="18" t="s">
        <v>92</v>
      </c>
      <c r="BK159" s="257">
        <f>ROUND(I159*H159,2)</f>
        <v>0</v>
      </c>
      <c r="BL159" s="18" t="s">
        <v>266</v>
      </c>
      <c r="BM159" s="256" t="s">
        <v>2062</v>
      </c>
    </row>
    <row r="160" spans="1:65" s="2" customFormat="1" ht="21.75" customHeight="1">
      <c r="A160" s="39"/>
      <c r="B160" s="40"/>
      <c r="C160" s="245" t="s">
        <v>337</v>
      </c>
      <c r="D160" s="245" t="s">
        <v>170</v>
      </c>
      <c r="E160" s="246" t="s">
        <v>2063</v>
      </c>
      <c r="F160" s="247" t="s">
        <v>2064</v>
      </c>
      <c r="G160" s="248" t="s">
        <v>234</v>
      </c>
      <c r="H160" s="249">
        <v>22</v>
      </c>
      <c r="I160" s="250"/>
      <c r="J160" s="251">
        <f>ROUND(I160*H160,2)</f>
        <v>0</v>
      </c>
      <c r="K160" s="247" t="s">
        <v>174</v>
      </c>
      <c r="L160" s="45"/>
      <c r="M160" s="252" t="s">
        <v>1</v>
      </c>
      <c r="N160" s="253" t="s">
        <v>42</v>
      </c>
      <c r="O160" s="92"/>
      <c r="P160" s="254">
        <f>O160*H160</f>
        <v>0</v>
      </c>
      <c r="Q160" s="254">
        <v>3E-05</v>
      </c>
      <c r="R160" s="254">
        <f>Q160*H160</f>
        <v>0.00066</v>
      </c>
      <c r="S160" s="254">
        <v>0</v>
      </c>
      <c r="T160" s="25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6" t="s">
        <v>266</v>
      </c>
      <c r="AT160" s="256" t="s">
        <v>170</v>
      </c>
      <c r="AU160" s="256" t="s">
        <v>92</v>
      </c>
      <c r="AY160" s="18" t="s">
        <v>168</v>
      </c>
      <c r="BE160" s="257">
        <f>IF(N160="základní",J160,0)</f>
        <v>0</v>
      </c>
      <c r="BF160" s="257">
        <f>IF(N160="snížená",J160,0)</f>
        <v>0</v>
      </c>
      <c r="BG160" s="257">
        <f>IF(N160="zákl. přenesená",J160,0)</f>
        <v>0</v>
      </c>
      <c r="BH160" s="257">
        <f>IF(N160="sníž. přenesená",J160,0)</f>
        <v>0</v>
      </c>
      <c r="BI160" s="257">
        <f>IF(N160="nulová",J160,0)</f>
        <v>0</v>
      </c>
      <c r="BJ160" s="18" t="s">
        <v>92</v>
      </c>
      <c r="BK160" s="257">
        <f>ROUND(I160*H160,2)</f>
        <v>0</v>
      </c>
      <c r="BL160" s="18" t="s">
        <v>266</v>
      </c>
      <c r="BM160" s="256" t="s">
        <v>2065</v>
      </c>
    </row>
    <row r="161" spans="1:63" s="12" customFormat="1" ht="25.9" customHeight="1">
      <c r="A161" s="12"/>
      <c r="B161" s="229"/>
      <c r="C161" s="230"/>
      <c r="D161" s="231" t="s">
        <v>75</v>
      </c>
      <c r="E161" s="232" t="s">
        <v>212</v>
      </c>
      <c r="F161" s="232" t="s">
        <v>2066</v>
      </c>
      <c r="G161" s="230"/>
      <c r="H161" s="230"/>
      <c r="I161" s="233"/>
      <c r="J161" s="234">
        <f>BK161</f>
        <v>0</v>
      </c>
      <c r="K161" s="230"/>
      <c r="L161" s="235"/>
      <c r="M161" s="236"/>
      <c r="N161" s="237"/>
      <c r="O161" s="237"/>
      <c r="P161" s="238">
        <f>P162</f>
        <v>0</v>
      </c>
      <c r="Q161" s="237"/>
      <c r="R161" s="238">
        <f>R162</f>
        <v>0.0037799999999999995</v>
      </c>
      <c r="S161" s="237"/>
      <c r="T161" s="239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40" t="s">
        <v>186</v>
      </c>
      <c r="AT161" s="241" t="s">
        <v>75</v>
      </c>
      <c r="AU161" s="241" t="s">
        <v>76</v>
      </c>
      <c r="AY161" s="240" t="s">
        <v>168</v>
      </c>
      <c r="BK161" s="242">
        <f>BK162</f>
        <v>0</v>
      </c>
    </row>
    <row r="162" spans="1:63" s="12" customFormat="1" ht="22.8" customHeight="1">
      <c r="A162" s="12"/>
      <c r="B162" s="229"/>
      <c r="C162" s="230"/>
      <c r="D162" s="231" t="s">
        <v>75</v>
      </c>
      <c r="E162" s="243" t="s">
        <v>2067</v>
      </c>
      <c r="F162" s="243" t="s">
        <v>2068</v>
      </c>
      <c r="G162" s="230"/>
      <c r="H162" s="230"/>
      <c r="I162" s="233"/>
      <c r="J162" s="244">
        <f>BK162</f>
        <v>0</v>
      </c>
      <c r="K162" s="230"/>
      <c r="L162" s="235"/>
      <c r="M162" s="236"/>
      <c r="N162" s="237"/>
      <c r="O162" s="237"/>
      <c r="P162" s="238">
        <f>SUM(P163:P166)</f>
        <v>0</v>
      </c>
      <c r="Q162" s="237"/>
      <c r="R162" s="238">
        <f>SUM(R163:R166)</f>
        <v>0.0037799999999999995</v>
      </c>
      <c r="S162" s="237"/>
      <c r="T162" s="239">
        <f>SUM(T163:T166)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40" t="s">
        <v>186</v>
      </c>
      <c r="AT162" s="241" t="s">
        <v>75</v>
      </c>
      <c r="AU162" s="241" t="s">
        <v>84</v>
      </c>
      <c r="AY162" s="240" t="s">
        <v>168</v>
      </c>
      <c r="BK162" s="242">
        <f>SUM(BK163:BK166)</f>
        <v>0</v>
      </c>
    </row>
    <row r="163" spans="1:65" s="2" customFormat="1" ht="21.75" customHeight="1">
      <c r="A163" s="39"/>
      <c r="B163" s="40"/>
      <c r="C163" s="245" t="s">
        <v>343</v>
      </c>
      <c r="D163" s="245" t="s">
        <v>170</v>
      </c>
      <c r="E163" s="246" t="s">
        <v>2069</v>
      </c>
      <c r="F163" s="247" t="s">
        <v>2070</v>
      </c>
      <c r="G163" s="248" t="s">
        <v>234</v>
      </c>
      <c r="H163" s="249">
        <v>12</v>
      </c>
      <c r="I163" s="250"/>
      <c r="J163" s="251">
        <f>ROUND(I163*H163,2)</f>
        <v>0</v>
      </c>
      <c r="K163" s="247" t="s">
        <v>174</v>
      </c>
      <c r="L163" s="45"/>
      <c r="M163" s="252" t="s">
        <v>1</v>
      </c>
      <c r="N163" s="253" t="s">
        <v>42</v>
      </c>
      <c r="O163" s="92"/>
      <c r="P163" s="254">
        <f>O163*H163</f>
        <v>0</v>
      </c>
      <c r="Q163" s="254">
        <v>0</v>
      </c>
      <c r="R163" s="254">
        <f>Q163*H163</f>
        <v>0</v>
      </c>
      <c r="S163" s="254">
        <v>0</v>
      </c>
      <c r="T163" s="255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6" t="s">
        <v>568</v>
      </c>
      <c r="AT163" s="256" t="s">
        <v>170</v>
      </c>
      <c r="AU163" s="256" t="s">
        <v>92</v>
      </c>
      <c r="AY163" s="18" t="s">
        <v>168</v>
      </c>
      <c r="BE163" s="257">
        <f>IF(N163="základní",J163,0)</f>
        <v>0</v>
      </c>
      <c r="BF163" s="257">
        <f>IF(N163="snížená",J163,0)</f>
        <v>0</v>
      </c>
      <c r="BG163" s="257">
        <f>IF(N163="zákl. přenesená",J163,0)</f>
        <v>0</v>
      </c>
      <c r="BH163" s="257">
        <f>IF(N163="sníž. přenesená",J163,0)</f>
        <v>0</v>
      </c>
      <c r="BI163" s="257">
        <f>IF(N163="nulová",J163,0)</f>
        <v>0</v>
      </c>
      <c r="BJ163" s="18" t="s">
        <v>92</v>
      </c>
      <c r="BK163" s="257">
        <f>ROUND(I163*H163,2)</f>
        <v>0</v>
      </c>
      <c r="BL163" s="18" t="s">
        <v>568</v>
      </c>
      <c r="BM163" s="256" t="s">
        <v>2071</v>
      </c>
    </row>
    <row r="164" spans="1:65" s="2" customFormat="1" ht="16.5" customHeight="1">
      <c r="A164" s="39"/>
      <c r="B164" s="40"/>
      <c r="C164" s="291" t="s">
        <v>348</v>
      </c>
      <c r="D164" s="291" t="s">
        <v>212</v>
      </c>
      <c r="E164" s="292" t="s">
        <v>2072</v>
      </c>
      <c r="F164" s="293" t="s">
        <v>2073</v>
      </c>
      <c r="G164" s="294" t="s">
        <v>234</v>
      </c>
      <c r="H164" s="295">
        <v>12.6</v>
      </c>
      <c r="I164" s="296"/>
      <c r="J164" s="297">
        <f>ROUND(I164*H164,2)</f>
        <v>0</v>
      </c>
      <c r="K164" s="293" t="s">
        <v>174</v>
      </c>
      <c r="L164" s="298"/>
      <c r="M164" s="299" t="s">
        <v>1</v>
      </c>
      <c r="N164" s="300" t="s">
        <v>42</v>
      </c>
      <c r="O164" s="92"/>
      <c r="P164" s="254">
        <f>O164*H164</f>
        <v>0</v>
      </c>
      <c r="Q164" s="254">
        <v>0.0003</v>
      </c>
      <c r="R164" s="254">
        <f>Q164*H164</f>
        <v>0.0037799999999999995</v>
      </c>
      <c r="S164" s="254">
        <v>0</v>
      </c>
      <c r="T164" s="25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6" t="s">
        <v>2074</v>
      </c>
      <c r="AT164" s="256" t="s">
        <v>212</v>
      </c>
      <c r="AU164" s="256" t="s">
        <v>92</v>
      </c>
      <c r="AY164" s="18" t="s">
        <v>168</v>
      </c>
      <c r="BE164" s="257">
        <f>IF(N164="základní",J164,0)</f>
        <v>0</v>
      </c>
      <c r="BF164" s="257">
        <f>IF(N164="snížená",J164,0)</f>
        <v>0</v>
      </c>
      <c r="BG164" s="257">
        <f>IF(N164="zákl. přenesená",J164,0)</f>
        <v>0</v>
      </c>
      <c r="BH164" s="257">
        <f>IF(N164="sníž. přenesená",J164,0)</f>
        <v>0</v>
      </c>
      <c r="BI164" s="257">
        <f>IF(N164="nulová",J164,0)</f>
        <v>0</v>
      </c>
      <c r="BJ164" s="18" t="s">
        <v>92</v>
      </c>
      <c r="BK164" s="257">
        <f>ROUND(I164*H164,2)</f>
        <v>0</v>
      </c>
      <c r="BL164" s="18" t="s">
        <v>2074</v>
      </c>
      <c r="BM164" s="256" t="s">
        <v>2075</v>
      </c>
    </row>
    <row r="165" spans="1:51" s="14" customFormat="1" ht="12">
      <c r="A165" s="14"/>
      <c r="B165" s="269"/>
      <c r="C165" s="270"/>
      <c r="D165" s="260" t="s">
        <v>177</v>
      </c>
      <c r="E165" s="270"/>
      <c r="F165" s="272" t="s">
        <v>2076</v>
      </c>
      <c r="G165" s="270"/>
      <c r="H165" s="273">
        <v>12.6</v>
      </c>
      <c r="I165" s="274"/>
      <c r="J165" s="270"/>
      <c r="K165" s="270"/>
      <c r="L165" s="275"/>
      <c r="M165" s="276"/>
      <c r="N165" s="277"/>
      <c r="O165" s="277"/>
      <c r="P165" s="277"/>
      <c r="Q165" s="277"/>
      <c r="R165" s="277"/>
      <c r="S165" s="277"/>
      <c r="T165" s="278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9" t="s">
        <v>177</v>
      </c>
      <c r="AU165" s="279" t="s">
        <v>92</v>
      </c>
      <c r="AV165" s="14" t="s">
        <v>92</v>
      </c>
      <c r="AW165" s="14" t="s">
        <v>4</v>
      </c>
      <c r="AX165" s="14" t="s">
        <v>84</v>
      </c>
      <c r="AY165" s="279" t="s">
        <v>168</v>
      </c>
    </row>
    <row r="166" spans="1:65" s="2" customFormat="1" ht="16.5" customHeight="1">
      <c r="A166" s="39"/>
      <c r="B166" s="40"/>
      <c r="C166" s="245" t="s">
        <v>369</v>
      </c>
      <c r="D166" s="245" t="s">
        <v>170</v>
      </c>
      <c r="E166" s="246" t="s">
        <v>2077</v>
      </c>
      <c r="F166" s="247" t="s">
        <v>2078</v>
      </c>
      <c r="G166" s="248" t="s">
        <v>585</v>
      </c>
      <c r="H166" s="312"/>
      <c r="I166" s="250"/>
      <c r="J166" s="251">
        <f>ROUND(I166*H166,2)</f>
        <v>0</v>
      </c>
      <c r="K166" s="247" t="s">
        <v>1</v>
      </c>
      <c r="L166" s="45"/>
      <c r="M166" s="313" t="s">
        <v>1</v>
      </c>
      <c r="N166" s="314" t="s">
        <v>42</v>
      </c>
      <c r="O166" s="315"/>
      <c r="P166" s="316">
        <f>O166*H166</f>
        <v>0</v>
      </c>
      <c r="Q166" s="316">
        <v>0</v>
      </c>
      <c r="R166" s="316">
        <f>Q166*H166</f>
        <v>0</v>
      </c>
      <c r="S166" s="316">
        <v>0</v>
      </c>
      <c r="T166" s="31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6" t="s">
        <v>568</v>
      </c>
      <c r="AT166" s="256" t="s">
        <v>170</v>
      </c>
      <c r="AU166" s="256" t="s">
        <v>92</v>
      </c>
      <c r="AY166" s="18" t="s">
        <v>168</v>
      </c>
      <c r="BE166" s="257">
        <f>IF(N166="základní",J166,0)</f>
        <v>0</v>
      </c>
      <c r="BF166" s="257">
        <f>IF(N166="snížená",J166,0)</f>
        <v>0</v>
      </c>
      <c r="BG166" s="257">
        <f>IF(N166="zákl. přenesená",J166,0)</f>
        <v>0</v>
      </c>
      <c r="BH166" s="257">
        <f>IF(N166="sníž. přenesená",J166,0)</f>
        <v>0</v>
      </c>
      <c r="BI166" s="257">
        <f>IF(N166="nulová",J166,0)</f>
        <v>0</v>
      </c>
      <c r="BJ166" s="18" t="s">
        <v>92</v>
      </c>
      <c r="BK166" s="257">
        <f>ROUND(I166*H166,2)</f>
        <v>0</v>
      </c>
      <c r="BL166" s="18" t="s">
        <v>568</v>
      </c>
      <c r="BM166" s="256" t="s">
        <v>2079</v>
      </c>
    </row>
    <row r="167" spans="1:31" s="2" customFormat="1" ht="6.95" customHeight="1">
      <c r="A167" s="39"/>
      <c r="B167" s="67"/>
      <c r="C167" s="68"/>
      <c r="D167" s="68"/>
      <c r="E167" s="68"/>
      <c r="F167" s="68"/>
      <c r="G167" s="68"/>
      <c r="H167" s="68"/>
      <c r="I167" s="194"/>
      <c r="J167" s="68"/>
      <c r="K167" s="68"/>
      <c r="L167" s="45"/>
      <c r="M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</row>
  </sheetData>
  <sheetProtection password="CC35" sheet="1" objects="1" scenarios="1" formatColumns="0" formatRows="0" autoFilter="0"/>
  <autoFilter ref="C128:K16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108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1"/>
      <c r="J3" s="150"/>
      <c r="K3" s="150"/>
      <c r="L3" s="21"/>
      <c r="AT3" s="18" t="s">
        <v>84</v>
      </c>
    </row>
    <row r="4" spans="2:46" s="1" customFormat="1" ht="24.95" customHeight="1">
      <c r="B4" s="21"/>
      <c r="D4" s="152" t="s">
        <v>116</v>
      </c>
      <c r="I4" s="147"/>
      <c r="L4" s="21"/>
      <c r="M4" s="153" t="s">
        <v>10</v>
      </c>
      <c r="AT4" s="18" t="s">
        <v>4</v>
      </c>
    </row>
    <row r="5" spans="2:12" s="1" customFormat="1" ht="6.95" customHeight="1">
      <c r="B5" s="21"/>
      <c r="I5" s="147"/>
      <c r="L5" s="21"/>
    </row>
    <row r="6" spans="2:12" s="1" customFormat="1" ht="12" customHeight="1">
      <c r="B6" s="21"/>
      <c r="D6" s="154" t="s">
        <v>16</v>
      </c>
      <c r="I6" s="147"/>
      <c r="L6" s="21"/>
    </row>
    <row r="7" spans="2:12" s="1" customFormat="1" ht="23.25" customHeight="1">
      <c r="B7" s="21"/>
      <c r="E7" s="155" t="str">
        <f>'Rekapitulace stavby'!K6</f>
        <v>Stavební úpravy a zateplení objektu pro sociální bydlená ul.Jičínská č.p.156,Valašské Meziříčí</v>
      </c>
      <c r="F7" s="154"/>
      <c r="G7" s="154"/>
      <c r="H7" s="154"/>
      <c r="I7" s="147"/>
      <c r="L7" s="21"/>
    </row>
    <row r="8" spans="2:12" s="1" customFormat="1" ht="12" customHeight="1">
      <c r="B8" s="21"/>
      <c r="D8" s="154" t="s">
        <v>125</v>
      </c>
      <c r="I8" s="147"/>
      <c r="L8" s="21"/>
    </row>
    <row r="9" spans="1:31" s="2" customFormat="1" ht="16.5" customHeight="1">
      <c r="A9" s="39"/>
      <c r="B9" s="45"/>
      <c r="C9" s="39"/>
      <c r="D9" s="39"/>
      <c r="E9" s="155" t="s">
        <v>861</v>
      </c>
      <c r="F9" s="39"/>
      <c r="G9" s="39"/>
      <c r="H9" s="39"/>
      <c r="I9" s="156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4" t="s">
        <v>862</v>
      </c>
      <c r="E10" s="39"/>
      <c r="F10" s="39"/>
      <c r="G10" s="39"/>
      <c r="H10" s="39"/>
      <c r="I10" s="156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7" t="s">
        <v>2080</v>
      </c>
      <c r="F11" s="39"/>
      <c r="G11" s="39"/>
      <c r="H11" s="39"/>
      <c r="I11" s="156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156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4" t="s">
        <v>18</v>
      </c>
      <c r="E13" s="39"/>
      <c r="F13" s="142" t="s">
        <v>1</v>
      </c>
      <c r="G13" s="39"/>
      <c r="H13" s="39"/>
      <c r="I13" s="158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4" t="s">
        <v>20</v>
      </c>
      <c r="E14" s="39"/>
      <c r="F14" s="142" t="s">
        <v>21</v>
      </c>
      <c r="G14" s="39"/>
      <c r="H14" s="39"/>
      <c r="I14" s="158" t="s">
        <v>22</v>
      </c>
      <c r="J14" s="159" t="str">
        <f>'Rekapitulace stavby'!AN8</f>
        <v>4. 6. 2019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156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4" t="s">
        <v>24</v>
      </c>
      <c r="E16" s="39"/>
      <c r="F16" s="39"/>
      <c r="G16" s="39"/>
      <c r="H16" s="39"/>
      <c r="I16" s="158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8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156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4" t="s">
        <v>28</v>
      </c>
      <c r="E19" s="39"/>
      <c r="F19" s="39"/>
      <c r="G19" s="39"/>
      <c r="H19" s="39"/>
      <c r="I19" s="158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8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156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4" t="s">
        <v>30</v>
      </c>
      <c r="E22" s="39"/>
      <c r="F22" s="39"/>
      <c r="G22" s="39"/>
      <c r="H22" s="39"/>
      <c r="I22" s="158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8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156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4" t="s">
        <v>33</v>
      </c>
      <c r="E25" s="39"/>
      <c r="F25" s="39"/>
      <c r="G25" s="39"/>
      <c r="H25" s="39"/>
      <c r="I25" s="158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8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156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4" t="s">
        <v>35</v>
      </c>
      <c r="E28" s="39"/>
      <c r="F28" s="39"/>
      <c r="G28" s="39"/>
      <c r="H28" s="39"/>
      <c r="I28" s="156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60"/>
      <c r="B29" s="161"/>
      <c r="C29" s="160"/>
      <c r="D29" s="160"/>
      <c r="E29" s="162" t="s">
        <v>1</v>
      </c>
      <c r="F29" s="162"/>
      <c r="G29" s="162"/>
      <c r="H29" s="162"/>
      <c r="I29" s="163"/>
      <c r="J29" s="160"/>
      <c r="K29" s="160"/>
      <c r="L29" s="164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156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5"/>
      <c r="E31" s="165"/>
      <c r="F31" s="165"/>
      <c r="G31" s="165"/>
      <c r="H31" s="165"/>
      <c r="I31" s="166"/>
      <c r="J31" s="165"/>
      <c r="K31" s="165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7" t="s">
        <v>36</v>
      </c>
      <c r="E32" s="39"/>
      <c r="F32" s="39"/>
      <c r="G32" s="39"/>
      <c r="H32" s="39"/>
      <c r="I32" s="156"/>
      <c r="J32" s="168">
        <f>ROUND(J122,2)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5"/>
      <c r="E33" s="165"/>
      <c r="F33" s="165"/>
      <c r="G33" s="165"/>
      <c r="H33" s="165"/>
      <c r="I33" s="166"/>
      <c r="J33" s="165"/>
      <c r="K33" s="165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9" t="s">
        <v>38</v>
      </c>
      <c r="G34" s="39"/>
      <c r="H34" s="39"/>
      <c r="I34" s="170" t="s">
        <v>37</v>
      </c>
      <c r="J34" s="169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71" t="s">
        <v>40</v>
      </c>
      <c r="E35" s="154" t="s">
        <v>41</v>
      </c>
      <c r="F35" s="172">
        <f>ROUND((SUM(BE122:BE125)),2)</f>
        <v>0</v>
      </c>
      <c r="G35" s="39"/>
      <c r="H35" s="39"/>
      <c r="I35" s="173">
        <v>0.21</v>
      </c>
      <c r="J35" s="172">
        <f>ROUND(((SUM(BE122:BE125))*I35),2)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4" t="s">
        <v>42</v>
      </c>
      <c r="F36" s="172">
        <f>ROUND((SUM(BF122:BF125)),2)</f>
        <v>0</v>
      </c>
      <c r="G36" s="39"/>
      <c r="H36" s="39"/>
      <c r="I36" s="173">
        <v>0.15</v>
      </c>
      <c r="J36" s="172">
        <f>ROUND(((SUM(BF122:BF125))*I36),2)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4" t="s">
        <v>43</v>
      </c>
      <c r="F37" s="172">
        <f>ROUND((SUM(BG122:BG125)),2)</f>
        <v>0</v>
      </c>
      <c r="G37" s="39"/>
      <c r="H37" s="39"/>
      <c r="I37" s="173">
        <v>0.21</v>
      </c>
      <c r="J37" s="17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4" t="s">
        <v>44</v>
      </c>
      <c r="F38" s="172">
        <f>ROUND((SUM(BH122:BH125)),2)</f>
        <v>0</v>
      </c>
      <c r="G38" s="39"/>
      <c r="H38" s="39"/>
      <c r="I38" s="173">
        <v>0.15</v>
      </c>
      <c r="J38" s="172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4" t="s">
        <v>45</v>
      </c>
      <c r="F39" s="172">
        <f>ROUND((SUM(BI122:BI125)),2)</f>
        <v>0</v>
      </c>
      <c r="G39" s="39"/>
      <c r="H39" s="39"/>
      <c r="I39" s="173">
        <v>0</v>
      </c>
      <c r="J39" s="172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156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74"/>
      <c r="D41" s="175" t="s">
        <v>46</v>
      </c>
      <c r="E41" s="176"/>
      <c r="F41" s="176"/>
      <c r="G41" s="177" t="s">
        <v>47</v>
      </c>
      <c r="H41" s="178" t="s">
        <v>48</v>
      </c>
      <c r="I41" s="179"/>
      <c r="J41" s="180">
        <f>SUM(J32:J39)</f>
        <v>0</v>
      </c>
      <c r="K41" s="181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156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I43" s="147"/>
      <c r="L43" s="21"/>
    </row>
    <row r="44" spans="2:12" s="1" customFormat="1" ht="14.4" customHeight="1">
      <c r="B44" s="21"/>
      <c r="I44" s="147"/>
      <c r="L44" s="21"/>
    </row>
    <row r="45" spans="2:12" s="1" customFormat="1" ht="14.4" customHeight="1">
      <c r="B45" s="21"/>
      <c r="I45" s="147"/>
      <c r="L45" s="21"/>
    </row>
    <row r="46" spans="2:12" s="1" customFormat="1" ht="14.4" customHeight="1">
      <c r="B46" s="21"/>
      <c r="I46" s="147"/>
      <c r="L46" s="21"/>
    </row>
    <row r="47" spans="2:12" s="1" customFormat="1" ht="14.4" customHeight="1">
      <c r="B47" s="21"/>
      <c r="I47" s="147"/>
      <c r="L47" s="21"/>
    </row>
    <row r="48" spans="2:12" s="1" customFormat="1" ht="14.4" customHeight="1">
      <c r="B48" s="21"/>
      <c r="I48" s="147"/>
      <c r="L48" s="21"/>
    </row>
    <row r="49" spans="2:12" s="1" customFormat="1" ht="14.4" customHeight="1">
      <c r="B49" s="21"/>
      <c r="I49" s="147"/>
      <c r="L49" s="21"/>
    </row>
    <row r="50" spans="2:12" s="2" customFormat="1" ht="14.4" customHeight="1">
      <c r="B50" s="64"/>
      <c r="D50" s="182" t="s">
        <v>49</v>
      </c>
      <c r="E50" s="183"/>
      <c r="F50" s="183"/>
      <c r="G50" s="182" t="s">
        <v>50</v>
      </c>
      <c r="H50" s="183"/>
      <c r="I50" s="184"/>
      <c r="J50" s="183"/>
      <c r="K50" s="183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85" t="s">
        <v>51</v>
      </c>
      <c r="E61" s="186"/>
      <c r="F61" s="187" t="s">
        <v>52</v>
      </c>
      <c r="G61" s="185" t="s">
        <v>51</v>
      </c>
      <c r="H61" s="186"/>
      <c r="I61" s="188"/>
      <c r="J61" s="189" t="s">
        <v>52</v>
      </c>
      <c r="K61" s="18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82" t="s">
        <v>53</v>
      </c>
      <c r="E65" s="190"/>
      <c r="F65" s="190"/>
      <c r="G65" s="182" t="s">
        <v>54</v>
      </c>
      <c r="H65" s="190"/>
      <c r="I65" s="191"/>
      <c r="J65" s="190"/>
      <c r="K65" s="19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85" t="s">
        <v>51</v>
      </c>
      <c r="E76" s="186"/>
      <c r="F76" s="187" t="s">
        <v>52</v>
      </c>
      <c r="G76" s="185" t="s">
        <v>51</v>
      </c>
      <c r="H76" s="186"/>
      <c r="I76" s="188"/>
      <c r="J76" s="189" t="s">
        <v>52</v>
      </c>
      <c r="K76" s="18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92"/>
      <c r="C77" s="193"/>
      <c r="D77" s="193"/>
      <c r="E77" s="193"/>
      <c r="F77" s="193"/>
      <c r="G77" s="193"/>
      <c r="H77" s="193"/>
      <c r="I77" s="194"/>
      <c r="J77" s="193"/>
      <c r="K77" s="19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5"/>
      <c r="C81" s="196"/>
      <c r="D81" s="196"/>
      <c r="E81" s="196"/>
      <c r="F81" s="196"/>
      <c r="G81" s="196"/>
      <c r="H81" s="196"/>
      <c r="I81" s="197"/>
      <c r="J81" s="196"/>
      <c r="K81" s="19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129</v>
      </c>
      <c r="D82" s="41"/>
      <c r="E82" s="41"/>
      <c r="F82" s="41"/>
      <c r="G82" s="41"/>
      <c r="H82" s="41"/>
      <c r="I82" s="156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6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56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3.25" customHeight="1">
      <c r="A85" s="39"/>
      <c r="B85" s="40"/>
      <c r="C85" s="41"/>
      <c r="D85" s="41"/>
      <c r="E85" s="198" t="str">
        <f>E7</f>
        <v>Stavební úpravy a zateplení objektu pro sociální bydlená ul.Jičínská č.p.156,Valašské Meziříčí</v>
      </c>
      <c r="F85" s="33"/>
      <c r="G85" s="33"/>
      <c r="H85" s="33"/>
      <c r="I85" s="156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125</v>
      </c>
      <c r="D86" s="23"/>
      <c r="E86" s="23"/>
      <c r="F86" s="23"/>
      <c r="G86" s="23"/>
      <c r="H86" s="23"/>
      <c r="I86" s="147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98" t="s">
        <v>861</v>
      </c>
      <c r="F87" s="41"/>
      <c r="G87" s="41"/>
      <c r="H87" s="41"/>
      <c r="I87" s="156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862</v>
      </c>
      <c r="D88" s="41"/>
      <c r="E88" s="41"/>
      <c r="F88" s="41"/>
      <c r="G88" s="41"/>
      <c r="H88" s="41"/>
      <c r="I88" s="156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SO 01.6 - Elektroinstalace</v>
      </c>
      <c r="F89" s="41"/>
      <c r="G89" s="41"/>
      <c r="H89" s="41"/>
      <c r="I89" s="156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56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Valašské Meziříčí</v>
      </c>
      <c r="G91" s="41"/>
      <c r="H91" s="41"/>
      <c r="I91" s="158" t="s">
        <v>22</v>
      </c>
      <c r="J91" s="80" t="str">
        <f>IF(J14="","",J14)</f>
        <v>4. 6. 2019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156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54.45" customHeight="1">
      <c r="A93" s="39"/>
      <c r="B93" s="40"/>
      <c r="C93" s="33" t="s">
        <v>24</v>
      </c>
      <c r="D93" s="41"/>
      <c r="E93" s="41"/>
      <c r="F93" s="28" t="str">
        <f>E17</f>
        <v>Město Valašské Meziříčí</v>
      </c>
      <c r="G93" s="41"/>
      <c r="H93" s="41"/>
      <c r="I93" s="158" t="s">
        <v>30</v>
      </c>
      <c r="J93" s="37" t="str">
        <f>E23</f>
        <v xml:space="preserve">S WHG s.r.o.Ořešská 873,Řeporyje,155 00 Praha 5 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158" t="s">
        <v>33</v>
      </c>
      <c r="J94" s="37" t="str">
        <f>E26</f>
        <v>Fajfrová Irena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56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99" t="s">
        <v>130</v>
      </c>
      <c r="D96" s="200"/>
      <c r="E96" s="200"/>
      <c r="F96" s="200"/>
      <c r="G96" s="200"/>
      <c r="H96" s="200"/>
      <c r="I96" s="201"/>
      <c r="J96" s="202" t="s">
        <v>131</v>
      </c>
      <c r="K96" s="200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156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203" t="s">
        <v>132</v>
      </c>
      <c r="D98" s="41"/>
      <c r="E98" s="41"/>
      <c r="F98" s="41"/>
      <c r="G98" s="41"/>
      <c r="H98" s="41"/>
      <c r="I98" s="156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133</v>
      </c>
    </row>
    <row r="99" spans="1:31" s="9" customFormat="1" ht="24.95" customHeight="1">
      <c r="A99" s="9"/>
      <c r="B99" s="204"/>
      <c r="C99" s="205"/>
      <c r="D99" s="206" t="s">
        <v>1991</v>
      </c>
      <c r="E99" s="207"/>
      <c r="F99" s="207"/>
      <c r="G99" s="207"/>
      <c r="H99" s="207"/>
      <c r="I99" s="208"/>
      <c r="J99" s="209">
        <f>J123</f>
        <v>0</v>
      </c>
      <c r="K99" s="205"/>
      <c r="L99" s="21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1"/>
      <c r="C100" s="134"/>
      <c r="D100" s="212" t="s">
        <v>2081</v>
      </c>
      <c r="E100" s="213"/>
      <c r="F100" s="213"/>
      <c r="G100" s="213"/>
      <c r="H100" s="213"/>
      <c r="I100" s="214"/>
      <c r="J100" s="215">
        <f>J124</f>
        <v>0</v>
      </c>
      <c r="K100" s="134"/>
      <c r="L100" s="21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156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194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197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153</v>
      </c>
      <c r="D107" s="41"/>
      <c r="E107" s="41"/>
      <c r="F107" s="41"/>
      <c r="G107" s="41"/>
      <c r="H107" s="41"/>
      <c r="I107" s="156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156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156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3.25" customHeight="1">
      <c r="A110" s="39"/>
      <c r="B110" s="40"/>
      <c r="C110" s="41"/>
      <c r="D110" s="41"/>
      <c r="E110" s="198" t="str">
        <f>E7</f>
        <v>Stavební úpravy a zateplení objektu pro sociální bydlená ul.Jičínská č.p.156,Valašské Meziříčí</v>
      </c>
      <c r="F110" s="33"/>
      <c r="G110" s="33"/>
      <c r="H110" s="33"/>
      <c r="I110" s="156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2:12" s="1" customFormat="1" ht="12" customHeight="1">
      <c r="B111" s="22"/>
      <c r="C111" s="33" t="s">
        <v>125</v>
      </c>
      <c r="D111" s="23"/>
      <c r="E111" s="23"/>
      <c r="F111" s="23"/>
      <c r="G111" s="23"/>
      <c r="H111" s="23"/>
      <c r="I111" s="147"/>
      <c r="J111" s="23"/>
      <c r="K111" s="23"/>
      <c r="L111" s="21"/>
    </row>
    <row r="112" spans="1:31" s="2" customFormat="1" ht="16.5" customHeight="1">
      <c r="A112" s="39"/>
      <c r="B112" s="40"/>
      <c r="C112" s="41"/>
      <c r="D112" s="41"/>
      <c r="E112" s="198" t="s">
        <v>861</v>
      </c>
      <c r="F112" s="41"/>
      <c r="G112" s="41"/>
      <c r="H112" s="41"/>
      <c r="I112" s="156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862</v>
      </c>
      <c r="D113" s="41"/>
      <c r="E113" s="41"/>
      <c r="F113" s="41"/>
      <c r="G113" s="41"/>
      <c r="H113" s="41"/>
      <c r="I113" s="156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E11</f>
        <v>SO 01.6 - Elektroinstalace</v>
      </c>
      <c r="F114" s="41"/>
      <c r="G114" s="41"/>
      <c r="H114" s="41"/>
      <c r="I114" s="156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156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F14</f>
        <v>Valašské Meziříčí</v>
      </c>
      <c r="G116" s="41"/>
      <c r="H116" s="41"/>
      <c r="I116" s="158" t="s">
        <v>22</v>
      </c>
      <c r="J116" s="80" t="str">
        <f>IF(J14="","",J14)</f>
        <v>4. 6. 2019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156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54.45" customHeight="1">
      <c r="A118" s="39"/>
      <c r="B118" s="40"/>
      <c r="C118" s="33" t="s">
        <v>24</v>
      </c>
      <c r="D118" s="41"/>
      <c r="E118" s="41"/>
      <c r="F118" s="28" t="str">
        <f>E17</f>
        <v>Město Valašské Meziříčí</v>
      </c>
      <c r="G118" s="41"/>
      <c r="H118" s="41"/>
      <c r="I118" s="158" t="s">
        <v>30</v>
      </c>
      <c r="J118" s="37" t="str">
        <f>E23</f>
        <v xml:space="preserve">S WHG s.r.o.Ořešská 873,Řeporyje,155 00 Praha 5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28</v>
      </c>
      <c r="D119" s="41"/>
      <c r="E119" s="41"/>
      <c r="F119" s="28" t="str">
        <f>IF(E20="","",E20)</f>
        <v>Vyplň údaj</v>
      </c>
      <c r="G119" s="41"/>
      <c r="H119" s="41"/>
      <c r="I119" s="158" t="s">
        <v>33</v>
      </c>
      <c r="J119" s="37" t="str">
        <f>E26</f>
        <v>Fajfrová Irena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156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17"/>
      <c r="B121" s="218"/>
      <c r="C121" s="219" t="s">
        <v>154</v>
      </c>
      <c r="D121" s="220" t="s">
        <v>61</v>
      </c>
      <c r="E121" s="220" t="s">
        <v>57</v>
      </c>
      <c r="F121" s="220" t="s">
        <v>58</v>
      </c>
      <c r="G121" s="220" t="s">
        <v>155</v>
      </c>
      <c r="H121" s="220" t="s">
        <v>156</v>
      </c>
      <c r="I121" s="221" t="s">
        <v>157</v>
      </c>
      <c r="J121" s="220" t="s">
        <v>131</v>
      </c>
      <c r="K121" s="222" t="s">
        <v>158</v>
      </c>
      <c r="L121" s="223"/>
      <c r="M121" s="101" t="s">
        <v>1</v>
      </c>
      <c r="N121" s="102" t="s">
        <v>40</v>
      </c>
      <c r="O121" s="102" t="s">
        <v>159</v>
      </c>
      <c r="P121" s="102" t="s">
        <v>160</v>
      </c>
      <c r="Q121" s="102" t="s">
        <v>161</v>
      </c>
      <c r="R121" s="102" t="s">
        <v>162</v>
      </c>
      <c r="S121" s="102" t="s">
        <v>163</v>
      </c>
      <c r="T121" s="103" t="s">
        <v>164</v>
      </c>
      <c r="U121" s="217"/>
      <c r="V121" s="217"/>
      <c r="W121" s="217"/>
      <c r="X121" s="217"/>
      <c r="Y121" s="217"/>
      <c r="Z121" s="217"/>
      <c r="AA121" s="217"/>
      <c r="AB121" s="217"/>
      <c r="AC121" s="217"/>
      <c r="AD121" s="217"/>
      <c r="AE121" s="217"/>
    </row>
    <row r="122" spans="1:63" s="2" customFormat="1" ht="22.8" customHeight="1">
      <c r="A122" s="39"/>
      <c r="B122" s="40"/>
      <c r="C122" s="108" t="s">
        <v>165</v>
      </c>
      <c r="D122" s="41"/>
      <c r="E122" s="41"/>
      <c r="F122" s="41"/>
      <c r="G122" s="41"/>
      <c r="H122" s="41"/>
      <c r="I122" s="156"/>
      <c r="J122" s="224">
        <f>BK122</f>
        <v>0</v>
      </c>
      <c r="K122" s="41"/>
      <c r="L122" s="45"/>
      <c r="M122" s="104"/>
      <c r="N122" s="225"/>
      <c r="O122" s="105"/>
      <c r="P122" s="226">
        <f>P123</f>
        <v>0</v>
      </c>
      <c r="Q122" s="105"/>
      <c r="R122" s="226">
        <f>R123</f>
        <v>0</v>
      </c>
      <c r="S122" s="105"/>
      <c r="T122" s="227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75</v>
      </c>
      <c r="AU122" s="18" t="s">
        <v>133</v>
      </c>
      <c r="BK122" s="228">
        <f>BK123</f>
        <v>0</v>
      </c>
    </row>
    <row r="123" spans="1:63" s="12" customFormat="1" ht="25.9" customHeight="1">
      <c r="A123" s="12"/>
      <c r="B123" s="229"/>
      <c r="C123" s="230"/>
      <c r="D123" s="231" t="s">
        <v>75</v>
      </c>
      <c r="E123" s="232" t="s">
        <v>212</v>
      </c>
      <c r="F123" s="232" t="s">
        <v>2066</v>
      </c>
      <c r="G123" s="230"/>
      <c r="H123" s="230"/>
      <c r="I123" s="233"/>
      <c r="J123" s="234">
        <f>BK123</f>
        <v>0</v>
      </c>
      <c r="K123" s="230"/>
      <c r="L123" s="235"/>
      <c r="M123" s="236"/>
      <c r="N123" s="237"/>
      <c r="O123" s="237"/>
      <c r="P123" s="238">
        <f>P124</f>
        <v>0</v>
      </c>
      <c r="Q123" s="237"/>
      <c r="R123" s="238">
        <f>R124</f>
        <v>0</v>
      </c>
      <c r="S123" s="237"/>
      <c r="T123" s="239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40" t="s">
        <v>186</v>
      </c>
      <c r="AT123" s="241" t="s">
        <v>75</v>
      </c>
      <c r="AU123" s="241" t="s">
        <v>76</v>
      </c>
      <c r="AY123" s="240" t="s">
        <v>168</v>
      </c>
      <c r="BK123" s="242">
        <f>BK124</f>
        <v>0</v>
      </c>
    </row>
    <row r="124" spans="1:63" s="12" customFormat="1" ht="22.8" customHeight="1">
      <c r="A124" s="12"/>
      <c r="B124" s="229"/>
      <c r="C124" s="230"/>
      <c r="D124" s="231" t="s">
        <v>75</v>
      </c>
      <c r="E124" s="243" t="s">
        <v>2082</v>
      </c>
      <c r="F124" s="243" t="s">
        <v>2083</v>
      </c>
      <c r="G124" s="230"/>
      <c r="H124" s="230"/>
      <c r="I124" s="233"/>
      <c r="J124" s="244">
        <f>BK124</f>
        <v>0</v>
      </c>
      <c r="K124" s="230"/>
      <c r="L124" s="235"/>
      <c r="M124" s="236"/>
      <c r="N124" s="237"/>
      <c r="O124" s="237"/>
      <c r="P124" s="238">
        <f>P125</f>
        <v>0</v>
      </c>
      <c r="Q124" s="237"/>
      <c r="R124" s="238">
        <f>R125</f>
        <v>0</v>
      </c>
      <c r="S124" s="237"/>
      <c r="T124" s="239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40" t="s">
        <v>186</v>
      </c>
      <c r="AT124" s="241" t="s">
        <v>75</v>
      </c>
      <c r="AU124" s="241" t="s">
        <v>84</v>
      </c>
      <c r="AY124" s="240" t="s">
        <v>168</v>
      </c>
      <c r="BK124" s="242">
        <f>BK125</f>
        <v>0</v>
      </c>
    </row>
    <row r="125" spans="1:65" s="2" customFormat="1" ht="16.5" customHeight="1">
      <c r="A125" s="39"/>
      <c r="B125" s="40"/>
      <c r="C125" s="245" t="s">
        <v>84</v>
      </c>
      <c r="D125" s="245" t="s">
        <v>170</v>
      </c>
      <c r="E125" s="246" t="s">
        <v>2084</v>
      </c>
      <c r="F125" s="247" t="s">
        <v>2085</v>
      </c>
      <c r="G125" s="248" t="s">
        <v>2086</v>
      </c>
      <c r="H125" s="249">
        <v>1</v>
      </c>
      <c r="I125" s="250"/>
      <c r="J125" s="251">
        <f>ROUND(I125*H125,2)</f>
        <v>0</v>
      </c>
      <c r="K125" s="247" t="s">
        <v>1</v>
      </c>
      <c r="L125" s="45"/>
      <c r="M125" s="313" t="s">
        <v>1</v>
      </c>
      <c r="N125" s="314" t="s">
        <v>42</v>
      </c>
      <c r="O125" s="315"/>
      <c r="P125" s="316">
        <f>O125*H125</f>
        <v>0</v>
      </c>
      <c r="Q125" s="316">
        <v>0</v>
      </c>
      <c r="R125" s="316">
        <f>Q125*H125</f>
        <v>0</v>
      </c>
      <c r="S125" s="316">
        <v>0</v>
      </c>
      <c r="T125" s="31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56" t="s">
        <v>568</v>
      </c>
      <c r="AT125" s="256" t="s">
        <v>170</v>
      </c>
      <c r="AU125" s="256" t="s">
        <v>92</v>
      </c>
      <c r="AY125" s="18" t="s">
        <v>168</v>
      </c>
      <c r="BE125" s="257">
        <f>IF(N125="základní",J125,0)</f>
        <v>0</v>
      </c>
      <c r="BF125" s="257">
        <f>IF(N125="snížená",J125,0)</f>
        <v>0</v>
      </c>
      <c r="BG125" s="257">
        <f>IF(N125="zákl. přenesená",J125,0)</f>
        <v>0</v>
      </c>
      <c r="BH125" s="257">
        <f>IF(N125="sníž. přenesená",J125,0)</f>
        <v>0</v>
      </c>
      <c r="BI125" s="257">
        <f>IF(N125="nulová",J125,0)</f>
        <v>0</v>
      </c>
      <c r="BJ125" s="18" t="s">
        <v>92</v>
      </c>
      <c r="BK125" s="257">
        <f>ROUND(I125*H125,2)</f>
        <v>0</v>
      </c>
      <c r="BL125" s="18" t="s">
        <v>568</v>
      </c>
      <c r="BM125" s="256" t="s">
        <v>2087</v>
      </c>
    </row>
    <row r="126" spans="1:31" s="2" customFormat="1" ht="6.95" customHeight="1">
      <c r="A126" s="39"/>
      <c r="B126" s="67"/>
      <c r="C126" s="68"/>
      <c r="D126" s="68"/>
      <c r="E126" s="68"/>
      <c r="F126" s="68"/>
      <c r="G126" s="68"/>
      <c r="H126" s="68"/>
      <c r="I126" s="194"/>
      <c r="J126" s="68"/>
      <c r="K126" s="68"/>
      <c r="L126" s="45"/>
      <c r="M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</sheetData>
  <sheetProtection password="CC35" sheet="1" objects="1" scenarios="1" formatColumns="0" formatRows="0" autoFilter="0"/>
  <autoFilter ref="C121:K12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111</v>
      </c>
    </row>
    <row r="3" spans="2:46" s="1" customFormat="1" ht="6.95" customHeight="1">
      <c r="B3" s="149"/>
      <c r="C3" s="150"/>
      <c r="D3" s="150"/>
      <c r="E3" s="150"/>
      <c r="F3" s="150"/>
      <c r="G3" s="150"/>
      <c r="H3" s="150"/>
      <c r="I3" s="151"/>
      <c r="J3" s="150"/>
      <c r="K3" s="150"/>
      <c r="L3" s="21"/>
      <c r="AT3" s="18" t="s">
        <v>84</v>
      </c>
    </row>
    <row r="4" spans="2:46" s="1" customFormat="1" ht="24.95" customHeight="1">
      <c r="B4" s="21"/>
      <c r="D4" s="152" t="s">
        <v>116</v>
      </c>
      <c r="I4" s="147"/>
      <c r="L4" s="21"/>
      <c r="M4" s="153" t="s">
        <v>10</v>
      </c>
      <c r="AT4" s="18" t="s">
        <v>4</v>
      </c>
    </row>
    <row r="5" spans="2:12" s="1" customFormat="1" ht="6.95" customHeight="1">
      <c r="B5" s="21"/>
      <c r="I5" s="147"/>
      <c r="L5" s="21"/>
    </row>
    <row r="6" spans="2:12" s="1" customFormat="1" ht="12" customHeight="1">
      <c r="B6" s="21"/>
      <c r="D6" s="154" t="s">
        <v>16</v>
      </c>
      <c r="I6" s="147"/>
      <c r="L6" s="21"/>
    </row>
    <row r="7" spans="2:12" s="1" customFormat="1" ht="23.25" customHeight="1">
      <c r="B7" s="21"/>
      <c r="E7" s="155" t="str">
        <f>'Rekapitulace stavby'!K6</f>
        <v>Stavební úpravy a zateplení objektu pro sociální bydlená ul.Jičínská č.p.156,Valašské Meziříčí</v>
      </c>
      <c r="F7" s="154"/>
      <c r="G7" s="154"/>
      <c r="H7" s="154"/>
      <c r="I7" s="147"/>
      <c r="L7" s="21"/>
    </row>
    <row r="8" spans="1:31" s="2" customFormat="1" ht="12" customHeight="1">
      <c r="A8" s="39"/>
      <c r="B8" s="45"/>
      <c r="C8" s="39"/>
      <c r="D8" s="154" t="s">
        <v>125</v>
      </c>
      <c r="E8" s="39"/>
      <c r="F8" s="39"/>
      <c r="G8" s="39"/>
      <c r="H8" s="39"/>
      <c r="I8" s="156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7" t="s">
        <v>2088</v>
      </c>
      <c r="F9" s="39"/>
      <c r="G9" s="39"/>
      <c r="H9" s="39"/>
      <c r="I9" s="156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56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4" t="s">
        <v>18</v>
      </c>
      <c r="E11" s="39"/>
      <c r="F11" s="142" t="s">
        <v>1</v>
      </c>
      <c r="G11" s="39"/>
      <c r="H11" s="39"/>
      <c r="I11" s="158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4" t="s">
        <v>20</v>
      </c>
      <c r="E12" s="39"/>
      <c r="F12" s="142" t="s">
        <v>21</v>
      </c>
      <c r="G12" s="39"/>
      <c r="H12" s="39"/>
      <c r="I12" s="158" t="s">
        <v>22</v>
      </c>
      <c r="J12" s="159" t="str">
        <f>'Rekapitulace stavby'!AN8</f>
        <v>4. 6. 2019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56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4" t="s">
        <v>24</v>
      </c>
      <c r="E14" s="39"/>
      <c r="F14" s="39"/>
      <c r="G14" s="39"/>
      <c r="H14" s="39"/>
      <c r="I14" s="158" t="s">
        <v>25</v>
      </c>
      <c r="J14" s="142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">
        <v>26</v>
      </c>
      <c r="F15" s="39"/>
      <c r="G15" s="39"/>
      <c r="H15" s="39"/>
      <c r="I15" s="158" t="s">
        <v>27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56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4" t="s">
        <v>28</v>
      </c>
      <c r="E17" s="39"/>
      <c r="F17" s="39"/>
      <c r="G17" s="39"/>
      <c r="H17" s="39"/>
      <c r="I17" s="158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8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56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4" t="s">
        <v>30</v>
      </c>
      <c r="E20" s="39"/>
      <c r="F20" s="39"/>
      <c r="G20" s="39"/>
      <c r="H20" s="39"/>
      <c r="I20" s="158" t="s">
        <v>25</v>
      </c>
      <c r="J20" s="142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">
        <v>31</v>
      </c>
      <c r="F21" s="39"/>
      <c r="G21" s="39"/>
      <c r="H21" s="39"/>
      <c r="I21" s="158" t="s">
        <v>27</v>
      </c>
      <c r="J21" s="14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56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4" t="s">
        <v>33</v>
      </c>
      <c r="E23" s="39"/>
      <c r="F23" s="39"/>
      <c r="G23" s="39"/>
      <c r="H23" s="39"/>
      <c r="I23" s="158" t="s">
        <v>25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">
        <v>34</v>
      </c>
      <c r="F24" s="39"/>
      <c r="G24" s="39"/>
      <c r="H24" s="39"/>
      <c r="I24" s="158" t="s">
        <v>27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56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4" t="s">
        <v>35</v>
      </c>
      <c r="E26" s="39"/>
      <c r="F26" s="39"/>
      <c r="G26" s="39"/>
      <c r="H26" s="39"/>
      <c r="I26" s="156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0"/>
      <c r="B27" s="161"/>
      <c r="C27" s="160"/>
      <c r="D27" s="160"/>
      <c r="E27" s="162" t="s">
        <v>1</v>
      </c>
      <c r="F27" s="162"/>
      <c r="G27" s="162"/>
      <c r="H27" s="162"/>
      <c r="I27" s="163"/>
      <c r="J27" s="160"/>
      <c r="K27" s="160"/>
      <c r="L27" s="164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56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65"/>
      <c r="E29" s="165"/>
      <c r="F29" s="165"/>
      <c r="G29" s="165"/>
      <c r="H29" s="165"/>
      <c r="I29" s="166"/>
      <c r="J29" s="165"/>
      <c r="K29" s="165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7" t="s">
        <v>36</v>
      </c>
      <c r="E30" s="39"/>
      <c r="F30" s="39"/>
      <c r="G30" s="39"/>
      <c r="H30" s="39"/>
      <c r="I30" s="156"/>
      <c r="J30" s="168">
        <f>ROUND(J120,2)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5"/>
      <c r="E31" s="165"/>
      <c r="F31" s="165"/>
      <c r="G31" s="165"/>
      <c r="H31" s="165"/>
      <c r="I31" s="166"/>
      <c r="J31" s="165"/>
      <c r="K31" s="165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9" t="s">
        <v>38</v>
      </c>
      <c r="G32" s="39"/>
      <c r="H32" s="39"/>
      <c r="I32" s="170" t="s">
        <v>37</v>
      </c>
      <c r="J32" s="169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71" t="s">
        <v>40</v>
      </c>
      <c r="E33" s="154" t="s">
        <v>41</v>
      </c>
      <c r="F33" s="172">
        <f>ROUND((SUM(BE120:BE127)),2)</f>
        <v>0</v>
      </c>
      <c r="G33" s="39"/>
      <c r="H33" s="39"/>
      <c r="I33" s="173">
        <v>0.21</v>
      </c>
      <c r="J33" s="172">
        <f>ROUND(((SUM(BE120:BE127))*I33),2)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4" t="s">
        <v>42</v>
      </c>
      <c r="F34" s="172">
        <f>ROUND((SUM(BF120:BF127)),2)</f>
        <v>0</v>
      </c>
      <c r="G34" s="39"/>
      <c r="H34" s="39"/>
      <c r="I34" s="173">
        <v>0.15</v>
      </c>
      <c r="J34" s="172">
        <f>ROUND(((SUM(BF120:BF127))*I34),2)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4" t="s">
        <v>43</v>
      </c>
      <c r="F35" s="172">
        <f>ROUND((SUM(BG120:BG127)),2)</f>
        <v>0</v>
      </c>
      <c r="G35" s="39"/>
      <c r="H35" s="39"/>
      <c r="I35" s="173">
        <v>0.21</v>
      </c>
      <c r="J35" s="172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4" t="s">
        <v>44</v>
      </c>
      <c r="F36" s="172">
        <f>ROUND((SUM(BH120:BH127)),2)</f>
        <v>0</v>
      </c>
      <c r="G36" s="39"/>
      <c r="H36" s="39"/>
      <c r="I36" s="173">
        <v>0.15</v>
      </c>
      <c r="J36" s="172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4" t="s">
        <v>45</v>
      </c>
      <c r="F37" s="172">
        <f>ROUND((SUM(BI120:BI127)),2)</f>
        <v>0</v>
      </c>
      <c r="G37" s="39"/>
      <c r="H37" s="39"/>
      <c r="I37" s="173">
        <v>0</v>
      </c>
      <c r="J37" s="17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56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74"/>
      <c r="D39" s="175" t="s">
        <v>46</v>
      </c>
      <c r="E39" s="176"/>
      <c r="F39" s="176"/>
      <c r="G39" s="177" t="s">
        <v>47</v>
      </c>
      <c r="H39" s="178" t="s">
        <v>48</v>
      </c>
      <c r="I39" s="179"/>
      <c r="J39" s="180">
        <f>SUM(J30:J37)</f>
        <v>0</v>
      </c>
      <c r="K39" s="181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56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47"/>
      <c r="L41" s="21"/>
    </row>
    <row r="42" spans="2:12" s="1" customFormat="1" ht="14.4" customHeight="1">
      <c r="B42" s="21"/>
      <c r="I42" s="147"/>
      <c r="L42" s="21"/>
    </row>
    <row r="43" spans="2:12" s="1" customFormat="1" ht="14.4" customHeight="1">
      <c r="B43" s="21"/>
      <c r="I43" s="147"/>
      <c r="L43" s="21"/>
    </row>
    <row r="44" spans="2:12" s="1" customFormat="1" ht="14.4" customHeight="1">
      <c r="B44" s="21"/>
      <c r="I44" s="147"/>
      <c r="L44" s="21"/>
    </row>
    <row r="45" spans="2:12" s="1" customFormat="1" ht="14.4" customHeight="1">
      <c r="B45" s="21"/>
      <c r="I45" s="147"/>
      <c r="L45" s="21"/>
    </row>
    <row r="46" spans="2:12" s="1" customFormat="1" ht="14.4" customHeight="1">
      <c r="B46" s="21"/>
      <c r="I46" s="147"/>
      <c r="L46" s="21"/>
    </row>
    <row r="47" spans="2:12" s="1" customFormat="1" ht="14.4" customHeight="1">
      <c r="B47" s="21"/>
      <c r="I47" s="147"/>
      <c r="L47" s="21"/>
    </row>
    <row r="48" spans="2:12" s="1" customFormat="1" ht="14.4" customHeight="1">
      <c r="B48" s="21"/>
      <c r="I48" s="147"/>
      <c r="L48" s="21"/>
    </row>
    <row r="49" spans="2:12" s="1" customFormat="1" ht="14.4" customHeight="1">
      <c r="B49" s="21"/>
      <c r="I49" s="147"/>
      <c r="L49" s="21"/>
    </row>
    <row r="50" spans="2:12" s="2" customFormat="1" ht="14.4" customHeight="1">
      <c r="B50" s="64"/>
      <c r="D50" s="182" t="s">
        <v>49</v>
      </c>
      <c r="E50" s="183"/>
      <c r="F50" s="183"/>
      <c r="G50" s="182" t="s">
        <v>50</v>
      </c>
      <c r="H50" s="183"/>
      <c r="I50" s="184"/>
      <c r="J50" s="183"/>
      <c r="K50" s="183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85" t="s">
        <v>51</v>
      </c>
      <c r="E61" s="186"/>
      <c r="F61" s="187" t="s">
        <v>52</v>
      </c>
      <c r="G61" s="185" t="s">
        <v>51</v>
      </c>
      <c r="H61" s="186"/>
      <c r="I61" s="188"/>
      <c r="J61" s="189" t="s">
        <v>52</v>
      </c>
      <c r="K61" s="18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82" t="s">
        <v>53</v>
      </c>
      <c r="E65" s="190"/>
      <c r="F65" s="190"/>
      <c r="G65" s="182" t="s">
        <v>54</v>
      </c>
      <c r="H65" s="190"/>
      <c r="I65" s="191"/>
      <c r="J65" s="190"/>
      <c r="K65" s="19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85" t="s">
        <v>51</v>
      </c>
      <c r="E76" s="186"/>
      <c r="F76" s="187" t="s">
        <v>52</v>
      </c>
      <c r="G76" s="185" t="s">
        <v>51</v>
      </c>
      <c r="H76" s="186"/>
      <c r="I76" s="188"/>
      <c r="J76" s="189" t="s">
        <v>52</v>
      </c>
      <c r="K76" s="18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92"/>
      <c r="C77" s="193"/>
      <c r="D77" s="193"/>
      <c r="E77" s="193"/>
      <c r="F77" s="193"/>
      <c r="G77" s="193"/>
      <c r="H77" s="193"/>
      <c r="I77" s="194"/>
      <c r="J77" s="193"/>
      <c r="K77" s="19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5"/>
      <c r="C81" s="196"/>
      <c r="D81" s="196"/>
      <c r="E81" s="196"/>
      <c r="F81" s="196"/>
      <c r="G81" s="196"/>
      <c r="H81" s="196"/>
      <c r="I81" s="197"/>
      <c r="J81" s="196"/>
      <c r="K81" s="19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129</v>
      </c>
      <c r="D82" s="41"/>
      <c r="E82" s="41"/>
      <c r="F82" s="41"/>
      <c r="G82" s="41"/>
      <c r="H82" s="41"/>
      <c r="I82" s="156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6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56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3.25" customHeight="1">
      <c r="A85" s="39"/>
      <c r="B85" s="40"/>
      <c r="C85" s="41"/>
      <c r="D85" s="41"/>
      <c r="E85" s="198" t="str">
        <f>E7</f>
        <v>Stavební úpravy a zateplení objektu pro sociální bydlená ul.Jičínská č.p.156,Valašské Meziříčí</v>
      </c>
      <c r="F85" s="33"/>
      <c r="G85" s="33"/>
      <c r="H85" s="33"/>
      <c r="I85" s="156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125</v>
      </c>
      <c r="D86" s="41"/>
      <c r="E86" s="41"/>
      <c r="F86" s="41"/>
      <c r="G86" s="41"/>
      <c r="H86" s="41"/>
      <c r="I86" s="156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03 - Vedlejší rozpočtové náklady</v>
      </c>
      <c r="F87" s="41"/>
      <c r="G87" s="41"/>
      <c r="H87" s="41"/>
      <c r="I87" s="156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56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Valašské Meziříčí</v>
      </c>
      <c r="G89" s="41"/>
      <c r="H89" s="41"/>
      <c r="I89" s="158" t="s">
        <v>22</v>
      </c>
      <c r="J89" s="80" t="str">
        <f>IF(J12="","",J12)</f>
        <v>4. 6. 2019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56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54.45" customHeight="1">
      <c r="A91" s="39"/>
      <c r="B91" s="40"/>
      <c r="C91" s="33" t="s">
        <v>24</v>
      </c>
      <c r="D91" s="41"/>
      <c r="E91" s="41"/>
      <c r="F91" s="28" t="str">
        <f>E15</f>
        <v>Město Valašské Meziříčí</v>
      </c>
      <c r="G91" s="41"/>
      <c r="H91" s="41"/>
      <c r="I91" s="158" t="s">
        <v>30</v>
      </c>
      <c r="J91" s="37" t="str">
        <f>E21</f>
        <v xml:space="preserve">S WHG s.r.o.Ořešská 873,Řeporyje,155 00 Praha 5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158" t="s">
        <v>33</v>
      </c>
      <c r="J92" s="37" t="str">
        <f>E24</f>
        <v>Fajfrová Irena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56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9" t="s">
        <v>130</v>
      </c>
      <c r="D94" s="200"/>
      <c r="E94" s="200"/>
      <c r="F94" s="200"/>
      <c r="G94" s="200"/>
      <c r="H94" s="200"/>
      <c r="I94" s="201"/>
      <c r="J94" s="202" t="s">
        <v>131</v>
      </c>
      <c r="K94" s="20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56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203" t="s">
        <v>132</v>
      </c>
      <c r="D96" s="41"/>
      <c r="E96" s="41"/>
      <c r="F96" s="41"/>
      <c r="G96" s="41"/>
      <c r="H96" s="41"/>
      <c r="I96" s="156"/>
      <c r="J96" s="111">
        <f>J120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133</v>
      </c>
    </row>
    <row r="97" spans="1:31" s="9" customFormat="1" ht="24.95" customHeight="1">
      <c r="A97" s="9"/>
      <c r="B97" s="204"/>
      <c r="C97" s="205"/>
      <c r="D97" s="206" t="s">
        <v>151</v>
      </c>
      <c r="E97" s="207"/>
      <c r="F97" s="207"/>
      <c r="G97" s="207"/>
      <c r="H97" s="207"/>
      <c r="I97" s="208"/>
      <c r="J97" s="209">
        <f>J121</f>
        <v>0</v>
      </c>
      <c r="K97" s="205"/>
      <c r="L97" s="21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11"/>
      <c r="C98" s="134"/>
      <c r="D98" s="212" t="s">
        <v>2089</v>
      </c>
      <c r="E98" s="213"/>
      <c r="F98" s="213"/>
      <c r="G98" s="213"/>
      <c r="H98" s="213"/>
      <c r="I98" s="214"/>
      <c r="J98" s="215">
        <f>J122</f>
        <v>0</v>
      </c>
      <c r="K98" s="134"/>
      <c r="L98" s="21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11"/>
      <c r="C99" s="134"/>
      <c r="D99" s="212" t="s">
        <v>2090</v>
      </c>
      <c r="E99" s="213"/>
      <c r="F99" s="213"/>
      <c r="G99" s="213"/>
      <c r="H99" s="213"/>
      <c r="I99" s="214"/>
      <c r="J99" s="215">
        <f>J124</f>
        <v>0</v>
      </c>
      <c r="K99" s="134"/>
      <c r="L99" s="21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11"/>
      <c r="C100" s="134"/>
      <c r="D100" s="212" t="s">
        <v>2091</v>
      </c>
      <c r="E100" s="213"/>
      <c r="F100" s="213"/>
      <c r="G100" s="213"/>
      <c r="H100" s="213"/>
      <c r="I100" s="214"/>
      <c r="J100" s="215">
        <f>J126</f>
        <v>0</v>
      </c>
      <c r="K100" s="134"/>
      <c r="L100" s="21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156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194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197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153</v>
      </c>
      <c r="D107" s="41"/>
      <c r="E107" s="41"/>
      <c r="F107" s="41"/>
      <c r="G107" s="41"/>
      <c r="H107" s="41"/>
      <c r="I107" s="156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156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156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3.25" customHeight="1">
      <c r="A110" s="39"/>
      <c r="B110" s="40"/>
      <c r="C110" s="41"/>
      <c r="D110" s="41"/>
      <c r="E110" s="198" t="str">
        <f>E7</f>
        <v>Stavební úpravy a zateplení objektu pro sociální bydlená ul.Jičínská č.p.156,Valašské Meziříčí</v>
      </c>
      <c r="F110" s="33"/>
      <c r="G110" s="33"/>
      <c r="H110" s="33"/>
      <c r="I110" s="156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125</v>
      </c>
      <c r="D111" s="41"/>
      <c r="E111" s="41"/>
      <c r="F111" s="41"/>
      <c r="G111" s="41"/>
      <c r="H111" s="41"/>
      <c r="I111" s="156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77" t="str">
        <f>E9</f>
        <v>SO 03 - Vedlejší rozpočtové náklady</v>
      </c>
      <c r="F112" s="41"/>
      <c r="G112" s="41"/>
      <c r="H112" s="41"/>
      <c r="I112" s="156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156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20</v>
      </c>
      <c r="D114" s="41"/>
      <c r="E114" s="41"/>
      <c r="F114" s="28" t="str">
        <f>F12</f>
        <v>Valašské Meziříčí</v>
      </c>
      <c r="G114" s="41"/>
      <c r="H114" s="41"/>
      <c r="I114" s="158" t="s">
        <v>22</v>
      </c>
      <c r="J114" s="80" t="str">
        <f>IF(J12="","",J12)</f>
        <v>4. 6. 2019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156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54.45" customHeight="1">
      <c r="A116" s="39"/>
      <c r="B116" s="40"/>
      <c r="C116" s="33" t="s">
        <v>24</v>
      </c>
      <c r="D116" s="41"/>
      <c r="E116" s="41"/>
      <c r="F116" s="28" t="str">
        <f>E15</f>
        <v>Město Valašské Meziříčí</v>
      </c>
      <c r="G116" s="41"/>
      <c r="H116" s="41"/>
      <c r="I116" s="158" t="s">
        <v>30</v>
      </c>
      <c r="J116" s="37" t="str">
        <f>E21</f>
        <v xml:space="preserve">S WHG s.r.o.Ořešská 873,Řeporyje,155 00 Praha 5 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28</v>
      </c>
      <c r="D117" s="41"/>
      <c r="E117" s="41"/>
      <c r="F117" s="28" t="str">
        <f>IF(E18="","",E18)</f>
        <v>Vyplň údaj</v>
      </c>
      <c r="G117" s="41"/>
      <c r="H117" s="41"/>
      <c r="I117" s="158" t="s">
        <v>33</v>
      </c>
      <c r="J117" s="37" t="str">
        <f>E24</f>
        <v>Fajfrová Irena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0.3" customHeight="1">
      <c r="A118" s="39"/>
      <c r="B118" s="40"/>
      <c r="C118" s="41"/>
      <c r="D118" s="41"/>
      <c r="E118" s="41"/>
      <c r="F118" s="41"/>
      <c r="G118" s="41"/>
      <c r="H118" s="41"/>
      <c r="I118" s="156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1" customFormat="1" ht="29.25" customHeight="1">
      <c r="A119" s="217"/>
      <c r="B119" s="218"/>
      <c r="C119" s="219" t="s">
        <v>154</v>
      </c>
      <c r="D119" s="220" t="s">
        <v>61</v>
      </c>
      <c r="E119" s="220" t="s">
        <v>57</v>
      </c>
      <c r="F119" s="220" t="s">
        <v>58</v>
      </c>
      <c r="G119" s="220" t="s">
        <v>155</v>
      </c>
      <c r="H119" s="220" t="s">
        <v>156</v>
      </c>
      <c r="I119" s="221" t="s">
        <v>157</v>
      </c>
      <c r="J119" s="220" t="s">
        <v>131</v>
      </c>
      <c r="K119" s="222" t="s">
        <v>158</v>
      </c>
      <c r="L119" s="223"/>
      <c r="M119" s="101" t="s">
        <v>1</v>
      </c>
      <c r="N119" s="102" t="s">
        <v>40</v>
      </c>
      <c r="O119" s="102" t="s">
        <v>159</v>
      </c>
      <c r="P119" s="102" t="s">
        <v>160</v>
      </c>
      <c r="Q119" s="102" t="s">
        <v>161</v>
      </c>
      <c r="R119" s="102" t="s">
        <v>162</v>
      </c>
      <c r="S119" s="102" t="s">
        <v>163</v>
      </c>
      <c r="T119" s="103" t="s">
        <v>164</v>
      </c>
      <c r="U119" s="217"/>
      <c r="V119" s="217"/>
      <c r="W119" s="217"/>
      <c r="X119" s="217"/>
      <c r="Y119" s="217"/>
      <c r="Z119" s="217"/>
      <c r="AA119" s="217"/>
      <c r="AB119" s="217"/>
      <c r="AC119" s="217"/>
      <c r="AD119" s="217"/>
      <c r="AE119" s="217"/>
    </row>
    <row r="120" spans="1:63" s="2" customFormat="1" ht="22.8" customHeight="1">
      <c r="A120" s="39"/>
      <c r="B120" s="40"/>
      <c r="C120" s="108" t="s">
        <v>165</v>
      </c>
      <c r="D120" s="41"/>
      <c r="E120" s="41"/>
      <c r="F120" s="41"/>
      <c r="G120" s="41"/>
      <c r="H120" s="41"/>
      <c r="I120" s="156"/>
      <c r="J120" s="224">
        <f>BK120</f>
        <v>0</v>
      </c>
      <c r="K120" s="41"/>
      <c r="L120" s="45"/>
      <c r="M120" s="104"/>
      <c r="N120" s="225"/>
      <c r="O120" s="105"/>
      <c r="P120" s="226">
        <f>P121</f>
        <v>0</v>
      </c>
      <c r="Q120" s="105"/>
      <c r="R120" s="226">
        <f>R121</f>
        <v>0</v>
      </c>
      <c r="S120" s="105"/>
      <c r="T120" s="227">
        <f>T121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75</v>
      </c>
      <c r="AU120" s="18" t="s">
        <v>133</v>
      </c>
      <c r="BK120" s="228">
        <f>BK121</f>
        <v>0</v>
      </c>
    </row>
    <row r="121" spans="1:63" s="12" customFormat="1" ht="25.9" customHeight="1">
      <c r="A121" s="12"/>
      <c r="B121" s="229"/>
      <c r="C121" s="230"/>
      <c r="D121" s="231" t="s">
        <v>75</v>
      </c>
      <c r="E121" s="232" t="s">
        <v>853</v>
      </c>
      <c r="F121" s="232" t="s">
        <v>110</v>
      </c>
      <c r="G121" s="230"/>
      <c r="H121" s="230"/>
      <c r="I121" s="233"/>
      <c r="J121" s="234">
        <f>BK121</f>
        <v>0</v>
      </c>
      <c r="K121" s="230"/>
      <c r="L121" s="235"/>
      <c r="M121" s="236"/>
      <c r="N121" s="237"/>
      <c r="O121" s="237"/>
      <c r="P121" s="238">
        <f>P122+P124+P126</f>
        <v>0</v>
      </c>
      <c r="Q121" s="237"/>
      <c r="R121" s="238">
        <f>R122+R124+R126</f>
        <v>0</v>
      </c>
      <c r="S121" s="237"/>
      <c r="T121" s="239">
        <f>T122+T124+T126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40" t="s">
        <v>194</v>
      </c>
      <c r="AT121" s="241" t="s">
        <v>75</v>
      </c>
      <c r="AU121" s="241" t="s">
        <v>76</v>
      </c>
      <c r="AY121" s="240" t="s">
        <v>168</v>
      </c>
      <c r="BK121" s="242">
        <f>BK122+BK124+BK126</f>
        <v>0</v>
      </c>
    </row>
    <row r="122" spans="1:63" s="12" customFormat="1" ht="22.8" customHeight="1">
      <c r="A122" s="12"/>
      <c r="B122" s="229"/>
      <c r="C122" s="230"/>
      <c r="D122" s="231" t="s">
        <v>75</v>
      </c>
      <c r="E122" s="243" t="s">
        <v>2092</v>
      </c>
      <c r="F122" s="243" t="s">
        <v>2093</v>
      </c>
      <c r="G122" s="230"/>
      <c r="H122" s="230"/>
      <c r="I122" s="233"/>
      <c r="J122" s="244">
        <f>BK122</f>
        <v>0</v>
      </c>
      <c r="K122" s="230"/>
      <c r="L122" s="235"/>
      <c r="M122" s="236"/>
      <c r="N122" s="237"/>
      <c r="O122" s="237"/>
      <c r="P122" s="238">
        <f>P123</f>
        <v>0</v>
      </c>
      <c r="Q122" s="237"/>
      <c r="R122" s="238">
        <f>R123</f>
        <v>0</v>
      </c>
      <c r="S122" s="237"/>
      <c r="T122" s="239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40" t="s">
        <v>194</v>
      </c>
      <c r="AT122" s="241" t="s">
        <v>75</v>
      </c>
      <c r="AU122" s="241" t="s">
        <v>84</v>
      </c>
      <c r="AY122" s="240" t="s">
        <v>168</v>
      </c>
      <c r="BK122" s="242">
        <f>BK123</f>
        <v>0</v>
      </c>
    </row>
    <row r="123" spans="1:65" s="2" customFormat="1" ht="16.5" customHeight="1">
      <c r="A123" s="39"/>
      <c r="B123" s="40"/>
      <c r="C123" s="245" t="s">
        <v>84</v>
      </c>
      <c r="D123" s="245" t="s">
        <v>170</v>
      </c>
      <c r="E123" s="246" t="s">
        <v>2094</v>
      </c>
      <c r="F123" s="247" t="s">
        <v>2093</v>
      </c>
      <c r="G123" s="248" t="s">
        <v>501</v>
      </c>
      <c r="H123" s="249">
        <v>1</v>
      </c>
      <c r="I123" s="250"/>
      <c r="J123" s="251">
        <f>ROUND(I123*H123,2)</f>
        <v>0</v>
      </c>
      <c r="K123" s="247" t="s">
        <v>174</v>
      </c>
      <c r="L123" s="45"/>
      <c r="M123" s="252" t="s">
        <v>1</v>
      </c>
      <c r="N123" s="253" t="s">
        <v>42</v>
      </c>
      <c r="O123" s="92"/>
      <c r="P123" s="254">
        <f>O123*H123</f>
        <v>0</v>
      </c>
      <c r="Q123" s="254">
        <v>0</v>
      </c>
      <c r="R123" s="254">
        <f>Q123*H123</f>
        <v>0</v>
      </c>
      <c r="S123" s="254">
        <v>0</v>
      </c>
      <c r="T123" s="25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56" t="s">
        <v>859</v>
      </c>
      <c r="AT123" s="256" t="s">
        <v>170</v>
      </c>
      <c r="AU123" s="256" t="s">
        <v>92</v>
      </c>
      <c r="AY123" s="18" t="s">
        <v>168</v>
      </c>
      <c r="BE123" s="257">
        <f>IF(N123="základní",J123,0)</f>
        <v>0</v>
      </c>
      <c r="BF123" s="257">
        <f>IF(N123="snížená",J123,0)</f>
        <v>0</v>
      </c>
      <c r="BG123" s="257">
        <f>IF(N123="zákl. přenesená",J123,0)</f>
        <v>0</v>
      </c>
      <c r="BH123" s="257">
        <f>IF(N123="sníž. přenesená",J123,0)</f>
        <v>0</v>
      </c>
      <c r="BI123" s="257">
        <f>IF(N123="nulová",J123,0)</f>
        <v>0</v>
      </c>
      <c r="BJ123" s="18" t="s">
        <v>92</v>
      </c>
      <c r="BK123" s="257">
        <f>ROUND(I123*H123,2)</f>
        <v>0</v>
      </c>
      <c r="BL123" s="18" t="s">
        <v>859</v>
      </c>
      <c r="BM123" s="256" t="s">
        <v>2095</v>
      </c>
    </row>
    <row r="124" spans="1:63" s="12" customFormat="1" ht="22.8" customHeight="1">
      <c r="A124" s="12"/>
      <c r="B124" s="229"/>
      <c r="C124" s="230"/>
      <c r="D124" s="231" t="s">
        <v>75</v>
      </c>
      <c r="E124" s="243" t="s">
        <v>2096</v>
      </c>
      <c r="F124" s="243" t="s">
        <v>2097</v>
      </c>
      <c r="G124" s="230"/>
      <c r="H124" s="230"/>
      <c r="I124" s="233"/>
      <c r="J124" s="244">
        <f>BK124</f>
        <v>0</v>
      </c>
      <c r="K124" s="230"/>
      <c r="L124" s="235"/>
      <c r="M124" s="236"/>
      <c r="N124" s="237"/>
      <c r="O124" s="237"/>
      <c r="P124" s="238">
        <f>P125</f>
        <v>0</v>
      </c>
      <c r="Q124" s="237"/>
      <c r="R124" s="238">
        <f>R125</f>
        <v>0</v>
      </c>
      <c r="S124" s="237"/>
      <c r="T124" s="239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40" t="s">
        <v>194</v>
      </c>
      <c r="AT124" s="241" t="s">
        <v>75</v>
      </c>
      <c r="AU124" s="241" t="s">
        <v>84</v>
      </c>
      <c r="AY124" s="240" t="s">
        <v>168</v>
      </c>
      <c r="BK124" s="242">
        <f>BK125</f>
        <v>0</v>
      </c>
    </row>
    <row r="125" spans="1:65" s="2" customFormat="1" ht="16.5" customHeight="1">
      <c r="A125" s="39"/>
      <c r="B125" s="40"/>
      <c r="C125" s="245" t="s">
        <v>92</v>
      </c>
      <c r="D125" s="245" t="s">
        <v>170</v>
      </c>
      <c r="E125" s="246" t="s">
        <v>2098</v>
      </c>
      <c r="F125" s="247" t="s">
        <v>2097</v>
      </c>
      <c r="G125" s="248" t="s">
        <v>501</v>
      </c>
      <c r="H125" s="249">
        <v>1</v>
      </c>
      <c r="I125" s="250"/>
      <c r="J125" s="251">
        <f>ROUND(I125*H125,2)</f>
        <v>0</v>
      </c>
      <c r="K125" s="247" t="s">
        <v>174</v>
      </c>
      <c r="L125" s="45"/>
      <c r="M125" s="252" t="s">
        <v>1</v>
      </c>
      <c r="N125" s="253" t="s">
        <v>42</v>
      </c>
      <c r="O125" s="92"/>
      <c r="P125" s="254">
        <f>O125*H125</f>
        <v>0</v>
      </c>
      <c r="Q125" s="254">
        <v>0</v>
      </c>
      <c r="R125" s="254">
        <f>Q125*H125</f>
        <v>0</v>
      </c>
      <c r="S125" s="254">
        <v>0</v>
      </c>
      <c r="T125" s="25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56" t="s">
        <v>859</v>
      </c>
      <c r="AT125" s="256" t="s">
        <v>170</v>
      </c>
      <c r="AU125" s="256" t="s">
        <v>92</v>
      </c>
      <c r="AY125" s="18" t="s">
        <v>168</v>
      </c>
      <c r="BE125" s="257">
        <f>IF(N125="základní",J125,0)</f>
        <v>0</v>
      </c>
      <c r="BF125" s="257">
        <f>IF(N125="snížená",J125,0)</f>
        <v>0</v>
      </c>
      <c r="BG125" s="257">
        <f>IF(N125="zákl. přenesená",J125,0)</f>
        <v>0</v>
      </c>
      <c r="BH125" s="257">
        <f>IF(N125="sníž. přenesená",J125,0)</f>
        <v>0</v>
      </c>
      <c r="BI125" s="257">
        <f>IF(N125="nulová",J125,0)</f>
        <v>0</v>
      </c>
      <c r="BJ125" s="18" t="s">
        <v>92</v>
      </c>
      <c r="BK125" s="257">
        <f>ROUND(I125*H125,2)</f>
        <v>0</v>
      </c>
      <c r="BL125" s="18" t="s">
        <v>859</v>
      </c>
      <c r="BM125" s="256" t="s">
        <v>2099</v>
      </c>
    </row>
    <row r="126" spans="1:63" s="12" customFormat="1" ht="22.8" customHeight="1">
      <c r="A126" s="12"/>
      <c r="B126" s="229"/>
      <c r="C126" s="230"/>
      <c r="D126" s="231" t="s">
        <v>75</v>
      </c>
      <c r="E126" s="243" t="s">
        <v>2100</v>
      </c>
      <c r="F126" s="243" t="s">
        <v>2101</v>
      </c>
      <c r="G126" s="230"/>
      <c r="H126" s="230"/>
      <c r="I126" s="233"/>
      <c r="J126" s="244">
        <f>BK126</f>
        <v>0</v>
      </c>
      <c r="K126" s="230"/>
      <c r="L126" s="235"/>
      <c r="M126" s="236"/>
      <c r="N126" s="237"/>
      <c r="O126" s="237"/>
      <c r="P126" s="238">
        <f>P127</f>
        <v>0</v>
      </c>
      <c r="Q126" s="237"/>
      <c r="R126" s="238">
        <f>R127</f>
        <v>0</v>
      </c>
      <c r="S126" s="237"/>
      <c r="T126" s="239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40" t="s">
        <v>194</v>
      </c>
      <c r="AT126" s="241" t="s">
        <v>75</v>
      </c>
      <c r="AU126" s="241" t="s">
        <v>84</v>
      </c>
      <c r="AY126" s="240" t="s">
        <v>168</v>
      </c>
      <c r="BK126" s="242">
        <f>BK127</f>
        <v>0</v>
      </c>
    </row>
    <row r="127" spans="1:65" s="2" customFormat="1" ht="16.5" customHeight="1">
      <c r="A127" s="39"/>
      <c r="B127" s="40"/>
      <c r="C127" s="245" t="s">
        <v>186</v>
      </c>
      <c r="D127" s="245" t="s">
        <v>170</v>
      </c>
      <c r="E127" s="246" t="s">
        <v>2102</v>
      </c>
      <c r="F127" s="247" t="s">
        <v>2101</v>
      </c>
      <c r="G127" s="248" t="s">
        <v>501</v>
      </c>
      <c r="H127" s="249">
        <v>1</v>
      </c>
      <c r="I127" s="250"/>
      <c r="J127" s="251">
        <f>ROUND(I127*H127,2)</f>
        <v>0</v>
      </c>
      <c r="K127" s="247" t="s">
        <v>174</v>
      </c>
      <c r="L127" s="45"/>
      <c r="M127" s="313" t="s">
        <v>1</v>
      </c>
      <c r="N127" s="314" t="s">
        <v>42</v>
      </c>
      <c r="O127" s="315"/>
      <c r="P127" s="316">
        <f>O127*H127</f>
        <v>0</v>
      </c>
      <c r="Q127" s="316">
        <v>0</v>
      </c>
      <c r="R127" s="316">
        <f>Q127*H127</f>
        <v>0</v>
      </c>
      <c r="S127" s="316">
        <v>0</v>
      </c>
      <c r="T127" s="31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56" t="s">
        <v>859</v>
      </c>
      <c r="AT127" s="256" t="s">
        <v>170</v>
      </c>
      <c r="AU127" s="256" t="s">
        <v>92</v>
      </c>
      <c r="AY127" s="18" t="s">
        <v>168</v>
      </c>
      <c r="BE127" s="257">
        <f>IF(N127="základní",J127,0)</f>
        <v>0</v>
      </c>
      <c r="BF127" s="257">
        <f>IF(N127="snížená",J127,0)</f>
        <v>0</v>
      </c>
      <c r="BG127" s="257">
        <f>IF(N127="zákl. přenesená",J127,0)</f>
        <v>0</v>
      </c>
      <c r="BH127" s="257">
        <f>IF(N127="sníž. přenesená",J127,0)</f>
        <v>0</v>
      </c>
      <c r="BI127" s="257">
        <f>IF(N127="nulová",J127,0)</f>
        <v>0</v>
      </c>
      <c r="BJ127" s="18" t="s">
        <v>92</v>
      </c>
      <c r="BK127" s="257">
        <f>ROUND(I127*H127,2)</f>
        <v>0</v>
      </c>
      <c r="BL127" s="18" t="s">
        <v>859</v>
      </c>
      <c r="BM127" s="256" t="s">
        <v>2103</v>
      </c>
    </row>
    <row r="128" spans="1:31" s="2" customFormat="1" ht="6.95" customHeight="1">
      <c r="A128" s="39"/>
      <c r="B128" s="67"/>
      <c r="C128" s="68"/>
      <c r="D128" s="68"/>
      <c r="E128" s="68"/>
      <c r="F128" s="68"/>
      <c r="G128" s="68"/>
      <c r="H128" s="68"/>
      <c r="I128" s="194"/>
      <c r="J128" s="68"/>
      <c r="K128" s="68"/>
      <c r="L128" s="45"/>
      <c r="M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</sheetData>
  <sheetProtection password="CC35" sheet="1" objects="1" scenarios="1" formatColumns="0" formatRows="0" autoFilter="0"/>
  <autoFilter ref="C119:K127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Fajfr</dc:creator>
  <cp:keywords/>
  <dc:description/>
  <cp:lastModifiedBy>Stanislav Fajfr</cp:lastModifiedBy>
  <dcterms:created xsi:type="dcterms:W3CDTF">2020-08-03T13:02:47Z</dcterms:created>
  <dcterms:modified xsi:type="dcterms:W3CDTF">2020-08-03T13:03:09Z</dcterms:modified>
  <cp:category/>
  <cp:version/>
  <cp:contentType/>
  <cp:contentStatus/>
</cp:coreProperties>
</file>