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6 VYHLÍDKA - nábytek\"/>
    </mc:Choice>
  </mc:AlternateContent>
  <bookViews>
    <workbookView xWindow="0" yWindow="0" windowWidth="28800" windowHeight="12180"/>
  </bookViews>
  <sheets>
    <sheet name="Rekapitulace stavby" sheetId="1" r:id="rId1"/>
    <sheet name="002 - Vybavení nábytkem" sheetId="2" r:id="rId2"/>
  </sheets>
  <definedNames>
    <definedName name="_xlnm._FilterDatabase" localSheetId="1" hidden="1">'002 - Vybavení nábytkem'!$C$117:$K$166</definedName>
    <definedName name="_xlnm.Print_Titles" localSheetId="1">'002 - Vybavení nábytkem'!$117:$117</definedName>
    <definedName name="_xlnm.Print_Titles" localSheetId="0">'Rekapitulace stavby'!$92:$92</definedName>
    <definedName name="_xlnm.Print_Area" localSheetId="1">'002 - Vybavení nábytkem'!$C$4:$J$76,'002 - Vybavení nábytkem'!$C$82:$J$99,'002 - Vybavení nábytkem'!$C$105:$K$166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F112" i="2"/>
  <c r="E110" i="2"/>
  <c r="F89" i="2"/>
  <c r="E87" i="2"/>
  <c r="J24" i="2"/>
  <c r="E24" i="2"/>
  <c r="J115" i="2"/>
  <c r="J23" i="2"/>
  <c r="J21" i="2"/>
  <c r="E21" i="2"/>
  <c r="J114" i="2" s="1"/>
  <c r="J20" i="2"/>
  <c r="J18" i="2"/>
  <c r="E18" i="2"/>
  <c r="F115" i="2"/>
  <c r="J17" i="2"/>
  <c r="J15" i="2"/>
  <c r="E15" i="2"/>
  <c r="F114" i="2" s="1"/>
  <c r="J14" i="2"/>
  <c r="J12" i="2"/>
  <c r="J89" i="2"/>
  <c r="E7" i="2"/>
  <c r="E85" i="2" s="1"/>
  <c r="L90" i="1"/>
  <c r="AM90" i="1"/>
  <c r="AM89" i="1"/>
  <c r="L89" i="1"/>
  <c r="AM87" i="1"/>
  <c r="L87" i="1"/>
  <c r="L85" i="1"/>
  <c r="L84" i="1"/>
  <c r="BK156" i="2"/>
  <c r="BK133" i="2"/>
  <c r="AS94" i="1"/>
  <c r="J156" i="2"/>
  <c r="BK143" i="2"/>
  <c r="J123" i="2"/>
  <c r="BK158" i="2"/>
  <c r="J143" i="2"/>
  <c r="J120" i="2"/>
  <c r="J126" i="2"/>
  <c r="BK159" i="2"/>
  <c r="BK136" i="2"/>
  <c r="BK123" i="2"/>
  <c r="J158" i="2"/>
  <c r="J147" i="2"/>
  <c r="BK132" i="2"/>
  <c r="BK165" i="2"/>
  <c r="BK155" i="2"/>
  <c r="BK144" i="2"/>
  <c r="J155" i="2"/>
  <c r="BK120" i="2"/>
  <c r="BK147" i="2"/>
  <c r="BK126" i="2"/>
  <c r="J165" i="2"/>
  <c r="J152" i="2"/>
  <c r="J133" i="2"/>
  <c r="J166" i="2"/>
  <c r="J157" i="2"/>
  <c r="J153" i="2"/>
  <c r="BK131" i="2"/>
  <c r="BK152" i="2"/>
  <c r="BK157" i="2"/>
  <c r="J132" i="2"/>
  <c r="BK166" i="2"/>
  <c r="BK153" i="2"/>
  <c r="J144" i="2"/>
  <c r="J131" i="2"/>
  <c r="J159" i="2"/>
  <c r="J154" i="2"/>
  <c r="J136" i="2"/>
  <c r="BK154" i="2"/>
  <c r="BK119" i="2" l="1"/>
  <c r="P119" i="2"/>
  <c r="P118" i="2" s="1"/>
  <c r="AU95" i="1" s="1"/>
  <c r="AU94" i="1" s="1"/>
  <c r="P164" i="2"/>
  <c r="R119" i="2"/>
  <c r="R118" i="2"/>
  <c r="BK164" i="2"/>
  <c r="J164" i="2" s="1"/>
  <c r="J98" i="2" s="1"/>
  <c r="R164" i="2"/>
  <c r="T119" i="2"/>
  <c r="T164" i="2"/>
  <c r="T118" i="2" s="1"/>
  <c r="J91" i="2"/>
  <c r="E108" i="2"/>
  <c r="J112" i="2"/>
  <c r="BE120" i="2"/>
  <c r="BE132" i="2"/>
  <c r="BE136" i="2"/>
  <c r="BE144" i="2"/>
  <c r="J92" i="2"/>
  <c r="BE123" i="2"/>
  <c r="BE126" i="2"/>
  <c r="BE133" i="2"/>
  <c r="BE147" i="2"/>
  <c r="BE155" i="2"/>
  <c r="BE159" i="2"/>
  <c r="BE166" i="2"/>
  <c r="F92" i="2"/>
  <c r="BE156" i="2"/>
  <c r="BE157" i="2"/>
  <c r="F91" i="2"/>
  <c r="BE131" i="2"/>
  <c r="BE143" i="2"/>
  <c r="BE152" i="2"/>
  <c r="BE153" i="2"/>
  <c r="BE154" i="2"/>
  <c r="BE158" i="2"/>
  <c r="BE165" i="2"/>
  <c r="F34" i="2"/>
  <c r="BA95" i="1"/>
  <c r="BA94" i="1" s="1"/>
  <c r="AW94" i="1" s="1"/>
  <c r="AK30" i="1" s="1"/>
  <c r="F35" i="2"/>
  <c r="BB95" i="1"/>
  <c r="BB94" i="1"/>
  <c r="W31" i="1" s="1"/>
  <c r="F37" i="2"/>
  <c r="BD95" i="1"/>
  <c r="BD94" i="1"/>
  <c r="W33" i="1" s="1"/>
  <c r="F36" i="2"/>
  <c r="BC95" i="1"/>
  <c r="BC94" i="1" s="1"/>
  <c r="W32" i="1" s="1"/>
  <c r="J34" i="2"/>
  <c r="AW95" i="1"/>
  <c r="BK118" i="2" l="1"/>
  <c r="J118" i="2"/>
  <c r="J96" i="2"/>
  <c r="J119" i="2"/>
  <c r="J97" i="2"/>
  <c r="AX94" i="1"/>
  <c r="F33" i="2"/>
  <c r="AZ95" i="1"/>
  <c r="AZ94" i="1" s="1"/>
  <c r="W29" i="1" s="1"/>
  <c r="W30" i="1"/>
  <c r="J33" i="2"/>
  <c r="AV95" i="1" s="1"/>
  <c r="AT95" i="1" s="1"/>
  <c r="AY94" i="1"/>
  <c r="J30" i="2" l="1"/>
  <c r="AG95" i="1"/>
  <c r="AG94" i="1"/>
  <c r="AK26" i="1"/>
  <c r="AV94" i="1"/>
  <c r="AK29" i="1" s="1"/>
  <c r="AK35" i="1" s="1"/>
  <c r="J39" i="2" l="1"/>
  <c r="AN95" i="1"/>
  <c r="AT94" i="1"/>
  <c r="AN94" i="1" l="1"/>
</calcChain>
</file>

<file path=xl/sharedStrings.xml><?xml version="1.0" encoding="utf-8"?>
<sst xmlns="http://schemas.openxmlformats.org/spreadsheetml/2006/main" count="805" uniqueCount="194">
  <si>
    <t>Export Komplet</t>
  </si>
  <si>
    <t/>
  </si>
  <si>
    <t>2.0</t>
  </si>
  <si>
    <t>ZAMOK</t>
  </si>
  <si>
    <t>False</t>
  </si>
  <si>
    <t>{26752c05-379d-49d7-ae90-f4042aa8f06a}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</si>
  <si>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</si>
  <si>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</si>
  <si>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</si>
  <si>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</si>
  <si>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</si>
  <si>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</si>
  <si>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</si>
  <si>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</si>
  <si>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Mesto24030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</si>
  <si>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</si>
  <si>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</si>
  <si>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Vyhlídka - Rekonstrukce učebny chemie na biologicko-chemickou učebnu</t>
  </si>
  <si>
    <t>KSO:</t>
  </si>
  <si>
    <t>CC-CZ:</t>
  </si>
  <si>
    <t>Místo:</t>
  </si>
  <si>
    <t xml:space="preserve"> </t>
  </si>
  <si>
    <t>Datum:</t>
  </si>
  <si>
    <t>19. 8. 2024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</si>
  <si>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</si>
  <si>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</si>
  <si>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</si>
  <si>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</si>
  <si>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</si>
  <si>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</si>
  <si>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</si>
  <si>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</si>
  <si>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</si>
  <si>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</si>
  <si>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</si>
  <si>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</si>
  <si>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</si>
  <si>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</si>
  <si>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</si>
  <si>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</si>
  <si>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</si>
  <si>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</si>
  <si>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</si>
  <si>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</si>
  <si>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</si>
  <si>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</si>
  <si>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</si>
  <si>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</si>
  <si>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</si>
  <si>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</si>
  <si>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</si>
  <si>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</si>
  <si>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</si>
  <si>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</si>
  <si>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</si>
  <si>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</si>
  <si>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</si>
  <si>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</si>
  <si>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</si>
  <si>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</si>
  <si>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</si>
  <si>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</si>
  <si>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</si>
  <si>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</si>
  <si>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</si>
  <si>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</si>
  <si>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</si>
  <si>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</si>
  <si>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</si>
  <si>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</si>
  <si>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</si>
  <si>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</si>
  <si>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</si>
  <si>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</si>
  <si>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</si>
  <si>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</si>
  <si>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</si>
  <si>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</si>
  <si>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002</t>
  </si>
  <si>
    <t>Vybavení nábytkem</t>
  </si>
  <si>
    <t>STA</t>
  </si>
  <si>
    <t>1</t>
  </si>
  <si>
    <t>{34f79e12-2d7c-400b-a154-8156e202c929}</t>
  </si>
  <si>
    <t>2</t>
  </si>
  <si>
    <t>KRYCÍ LIST SOUPISU PRACÍ</t>
  </si>
  <si>
    <t>Objekt:</t>
  </si>
  <si>
    <t>002 - Vybavení nábytkem</t>
  </si>
  <si>
    <t>REKAPITULACE ČLENĚNÍ SOUPISU PRACÍ</t>
  </si>
  <si>
    <t>Kód dílu - Popis</t>
  </si>
  <si>
    <t>Cena celkem [CZK]</t>
  </si>
  <si>
    <t>Náklady ze soupisu prací</t>
  </si>
  <si>
    <t>-1</t>
  </si>
  <si>
    <t>D1 - Učebna</t>
  </si>
  <si>
    <t>D2 -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</si>
  <si>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</si>
  <si>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</si>
  <si>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</si>
  <si>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</si>
  <si>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</si>
  <si>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</si>
  <si>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</si>
  <si>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</si>
  <si>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</si>
  <si>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</si>
  <si>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</si>
  <si>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</si>
  <si>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</si>
  <si>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</si>
  <si>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Učebna</t>
  </si>
  <si>
    <t>ROZPOCET</t>
  </si>
  <si>
    <t>K</t>
  </si>
  <si>
    <t>N.1</t>
  </si>
  <si>
    <t>Školní keramická tabule s poličkou a pylonovým zvedacím systémem pro psaní fixem a křídami - rozměr 200x100 cm, pylon výšky 290 cm, ocelová tabule s keramickým povrchem Polyvizion, magnetická, barva zelená nebo bílá dle výběru zákazníka,  s odkládací</t>
  </si>
  <si>
    <t>kus</t>
  </si>
  <si>
    <t>4</t>
  </si>
  <si>
    <t>VV</t>
  </si>
  <si>
    <t>poličkou na křídy, hliníkové orámování tabule s plastovými rohy</t>
  </si>
  <si>
    <t>N.2</t>
  </si>
  <si>
    <t xml:space="preserve">Školní interaktivní tabule pro dataprojektor včetně doplňků set interaktivní tabule – střed v bílém provedení pro popis fixem, magnetická, možné ovládat i dotykem prstu (není třeba používat interaktivní pero) s úhlopříčkou 85", </t>
  </si>
  <si>
    <t>vč. zvedacího pylonového systému s rozsahem více než jeden metr</t>
  </si>
  <si>
    <t>N.3</t>
  </si>
  <si>
    <t xml:space="preserve">Učitelský demonstrační stůl, celkový rozměr 240*60*85 cm – sestava modulů: 1x  uzamykatelná skříňka š 80 cm s dřezem z umělého kamene vč.stojánkové baterie a plynového kahanu, 2x skřínka policová š 80 cm s dvířky, všechny skříňky mají kovové rektifikační </t>
  </si>
  <si>
    <t>6</t>
  </si>
  <si>
    <t xml:space="preserve">rektifikační nožky, s  pracovní plochou z umělého kamene, konstrukce provedena z laminované dřevotřísky + ABS hrany, Vnitřní čelo katedry je opatřeno </t>
  </si>
  <si>
    <t>uzamykatelnými dvířky š = 400 mm ( 6 x 400 mm)</t>
  </si>
  <si>
    <t>s úložným policovým systémem</t>
  </si>
  <si>
    <t>N.4</t>
  </si>
  <si>
    <t>Učitelský stůl s plným čelem s 2 bočními šuplíky - rozměr 120*60*76cm, horní šuplík uzamykatelný, okopová deska na celou výšku stolu, provedení LTD tl.18 mm s ABS hranou, v pracovní desce osazena kabelová průchodka</t>
  </si>
  <si>
    <t>8</t>
  </si>
  <si>
    <t>N.5</t>
  </si>
  <si>
    <t>Židle otočná s kolečky na plyn.pístu možné nastavení 39-52 cm, ergonomická celopřekližková skořepina s čalouněným sedákem, kovový nosný kříž s povrchovou úpravou žárový komaxit v barvě RAL</t>
  </si>
  <si>
    <t>10</t>
  </si>
  <si>
    <t>N.6</t>
  </si>
  <si>
    <t xml:space="preserve">ákovský pult – se třemi dřezy z umělého kamene vč. 3 ks stojánkové baterie s variabilním ukončením, kovová jäklová konstrukce v barvě RAL, pracovní deska vč. obkladového panelu z umělého kamene tl.20 mm, opláštění pultu LTD tl.18 mm s ABS hranou,  </t>
  </si>
  <si>
    <t>celkový rozměr 240x60x90 cm, s přívodem TUV a SUV a vedením technických rozvodů</t>
  </si>
  <si>
    <t>N.7</t>
  </si>
  <si>
    <t>Žákovské lavice - laboratorní stůl o rozměru cca 600 x 1800 x 750 mm s uzamykatelným kabelovým kanálem uvnitř kterého je přístupný plynový ventil, kanál zároveň slouží pro skryté vedení plynového rozvodu a uschování plynových kahanů a propojovacích hadic,</t>
  </si>
  <si>
    <t>14</t>
  </si>
  <si>
    <t>kovová kostr.. Konstrukce provedena z laminované dřevotřísky doplněné ocelovou nosnou konstrukcí + ABS hrany.</t>
  </si>
  <si>
    <t xml:space="preserve">        Čelo a boční strana lavice je v přední straně upraveno pro vedení</t>
  </si>
  <si>
    <t xml:space="preserve">        Vertikálního a horizontálního rozvodu plynu a uzamykatelnou schránkou pro uschování plynových kahanů. Lavice jsou na spodní straně doplněny </t>
  </si>
  <si>
    <t xml:space="preserve">odkládací plochou z tzv. drátěného programu s možností zasunutí židlí na pracovní plochu </t>
  </si>
  <si>
    <t>lavic</t>
  </si>
  <si>
    <t>N.8</t>
  </si>
  <si>
    <t xml:space="preserve">Školní vertikální laboratorní kahan - Bunsenův kahan s jehlovým ventilem a regulací vzduchu s regulací výkonu plamene, včetně gumové hadice a doplňků s možností uschování do středu lavic délka hadice min. 1 000 mm   </t>
  </si>
  <si>
    <t>16</t>
  </si>
  <si>
    <t>N.9</t>
  </si>
  <si>
    <t xml:space="preserve">Žákovská židle s možností zasunutí na pracovní plochu lavic - kovový rám z plochooválných profilů 38x20mm tl.1,5 mm s povrchovou úpravou žárový komaxit v barvě RAL,  nohy jsou opatřeny plastovými návleky zabraňujícím poškození podlahy, </t>
  </si>
  <si>
    <t>18</t>
  </si>
  <si>
    <t xml:space="preserve">anatomicky tvarovaný sedák z lepené překližky barevnost dle RAL </t>
  </si>
  <si>
    <t>30</t>
  </si>
  <si>
    <t>N.10</t>
  </si>
  <si>
    <t xml:space="preserve">Skříňová sestava pro učebnu chemie v délce 4,50 m ( 5 x 800 mm - modul ) s posuvnými dveřmi + jedna policová skříňka 500 mm.Výška skříňové sestavy 2 150 mm ( skříně ) + 750 mm ( nástavce ), </t>
  </si>
  <si>
    <t>soubor</t>
  </si>
  <si>
    <t>20</t>
  </si>
  <si>
    <t xml:space="preserve">celkem </t>
  </si>
  <si>
    <t>2 900 mm, hloubka skříní a nástavců bude 480 mm. Konstrukce bude</t>
  </si>
  <si>
    <t>provedena z laminované dřevotřísky + ABS hrany. Skříně i nástavce musí být opatřeny zámky Nádstavec nebude na policové skříni</t>
  </si>
  <si>
    <t>N.11</t>
  </si>
  <si>
    <t xml:space="preserve">Informační a moderační tabule - tzv.paraván o rozměru cca 1000 x 1500 mm s korkovým povrchem včetně stojanu v = 1 900 mm </t>
  </si>
  <si>
    <t>24</t>
  </si>
  <si>
    <t>N.12</t>
  </si>
  <si>
    <t>odpadkový koš  nášlapný, o objemu cca 60l</t>
  </si>
  <si>
    <t>26</t>
  </si>
  <si>
    <t>N.13</t>
  </si>
  <si>
    <t>Odpadkový koš plechový o objemu cca 60l</t>
  </si>
  <si>
    <t>28</t>
  </si>
  <si>
    <t>N.14</t>
  </si>
  <si>
    <t>Zásobník tekutého mýdla ( nerezový )</t>
  </si>
  <si>
    <t>1081266496</t>
  </si>
  <si>
    <t>N.15</t>
  </si>
  <si>
    <t>Zrcadlo v plastovém rámu 400/500 mm</t>
  </si>
  <si>
    <t>1928977823</t>
  </si>
  <si>
    <t>3</t>
  </si>
  <si>
    <t>N.16</t>
  </si>
  <si>
    <t>Hliníkové schůdky s vrchní plošinou ve výšce v = 1 500 mm</t>
  </si>
  <si>
    <t>683607206</t>
  </si>
  <si>
    <t>N.17</t>
  </si>
  <si>
    <t>Hasící přístroj ( sněhový S5 ) včetně držáku</t>
  </si>
  <si>
    <t>-556589565</t>
  </si>
  <si>
    <t>N.18</t>
  </si>
  <si>
    <t>Atypická skříňka s dřezem a pracovní plochou z umělého kamene po celém povrchu o rozměru cca 600 x 1 850 x 900 mm, včetně baterie s variabilním ukončením. Uzavřená konstrukce z laminované dřevotřísky</t>
  </si>
  <si>
    <t>a ocelových profilů, dvířka, police + ABS hrany s přívodem TUV a SUV</t>
  </si>
  <si>
    <t>včetně vedení technických rozvodů</t>
  </si>
  <si>
    <t>Zakázková výroba - atyp !</t>
  </si>
  <si>
    <t>D2</t>
  </si>
  <si>
    <t>Ostatní náklady</t>
  </si>
  <si>
    <t>2.1</t>
  </si>
  <si>
    <t>roznos, ustavení  a montáž</t>
  </si>
  <si>
    <t>262144</t>
  </si>
  <si>
    <t>32</t>
  </si>
  <si>
    <t>2.2</t>
  </si>
  <si>
    <t>doprava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</si>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</sst>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0"/>
      <c r="AL5" s="20"/>
      <c r="AM5" s="20"/>
      <c r="AN5" s="20"/>
      <c r="AO5" s="20"/>
      <c r="AP5" s="20"/>
      <c r="AQ5" s="20"/>
      <c r="AR5" s="18"/>
      <c r="BE5" s="212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0"/>
      <c r="AL6" s="20"/>
      <c r="AM6" s="20"/>
      <c r="AN6" s="20"/>
      <c r="AO6" s="20"/>
      <c r="AP6" s="20"/>
      <c r="AQ6" s="20"/>
      <c r="AR6" s="18"/>
      <c r="BE6" s="213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13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13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13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13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13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13"/>
      <c r="BS12" s="15" t="s">
        <v>6</v>
      </c>
    </row>
    <row r="13" spans="1:74" s="1" customFormat="1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28</v>
      </c>
      <c r="AO13" s="20"/>
      <c r="AP13" s="20"/>
      <c r="AQ13" s="20"/>
      <c r="AR13" s="18"/>
      <c r="BE13" s="213"/>
      <c r="BS13" s="15" t="s">
        <v>6</v>
      </c>
    </row>
    <row r="14" spans="1:74" ht="12.75">
      <c r="B14" s="19"/>
      <c r="C14" s="20"/>
      <c r="D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13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13"/>
      <c r="BS15" s="15" t="s">
        <v>4</v>
      </c>
    </row>
    <row r="16" spans="1:74" s="1" customFormat="1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13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13"/>
      <c r="BS17" s="15" t="s">
        <v>30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13"/>
      <c r="BS18" s="15" t="s">
        <v>6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13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13"/>
      <c r="BS20" s="15" t="s">
        <v>30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13"/>
    </row>
    <row r="22" spans="1:71" s="1" customFormat="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13"/>
    </row>
    <row r="23" spans="1:71" s="1" customFormat="1" ht="16.5" customHeight="1">
      <c r="B23" s="19"/>
      <c r="C23" s="20"/>
      <c r="D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0"/>
      <c r="AP23" s="20"/>
      <c r="AQ23" s="20"/>
      <c r="AR23" s="18"/>
      <c r="BE23" s="213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13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13"/>
    </row>
    <row r="26" spans="1:71" s="2" customFormat="1" ht="25.9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1">
        <f>ROUND(AG94,2)</f>
        <v>0</v>
      </c>
      <c r="AL26" s="222"/>
      <c r="AM26" s="222"/>
      <c r="AN26" s="222"/>
      <c r="AO26" s="222"/>
      <c r="AP26" s="34"/>
      <c r="AQ26" s="34"/>
      <c r="AR26" s="37"/>
      <c r="BE26" s="213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13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23" t="s">
        <v>34</v>
      </c>
      <c r="M28" s="223"/>
      <c r="N28" s="223"/>
      <c r="O28" s="223"/>
      <c r="P28" s="223"/>
      <c r="Q28" s="34"/>
      <c r="R28" s="34"/>
      <c r="S28" s="34"/>
      <c r="T28" s="34"/>
      <c r="U28" s="34"/>
      <c r="V28" s="34"/>
      <c r="W28" s="223" t="s">
        <v>35</v>
      </c>
      <c r="X28" s="223"/>
      <c r="Y28" s="223"/>
      <c r="Z28" s="223"/>
      <c r="AA28" s="223"/>
      <c r="AB28" s="223"/>
      <c r="AC28" s="223"/>
      <c r="AD28" s="223"/>
      <c r="AE28" s="223"/>
      <c r="AF28" s="34"/>
      <c r="AG28" s="34"/>
      <c r="AH28" s="34"/>
      <c r="AI28" s="34"/>
      <c r="AJ28" s="34"/>
      <c r="AK28" s="223" t="s">
        <v>36</v>
      </c>
      <c r="AL28" s="223"/>
      <c r="AM28" s="223"/>
      <c r="AN28" s="223"/>
      <c r="AO28" s="223"/>
      <c r="AP28" s="34"/>
      <c r="AQ28" s="34"/>
      <c r="AR28" s="37"/>
      <c r="BE28" s="213"/>
    </row>
    <row r="29" spans="1:71" s="3" customFormat="1" ht="14.45" customHeight="1">
      <c r="B29" s="38"/>
      <c r="C29" s="39"/>
      <c r="D29" s="27" t="s">
        <v>37</v>
      </c>
      <c r="E29" s="39"/>
      <c r="F29" s="27" t="s">
        <v>38</v>
      </c>
      <c r="G29" s="39"/>
      <c r="H29" s="39"/>
      <c r="I29" s="39"/>
      <c r="J29" s="39"/>
      <c r="K29" s="39"/>
      <c r="L29" s="226">
        <v>0.21</v>
      </c>
      <c r="M29" s="225"/>
      <c r="N29" s="225"/>
      <c r="O29" s="225"/>
      <c r="P29" s="225"/>
      <c r="Q29" s="39"/>
      <c r="R29" s="39"/>
      <c r="S29" s="39"/>
      <c r="T29" s="39"/>
      <c r="U29" s="39"/>
      <c r="V29" s="39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F29" s="39"/>
      <c r="AG29" s="39"/>
      <c r="AH29" s="39"/>
      <c r="AI29" s="39"/>
      <c r="AJ29" s="39"/>
      <c r="AK29" s="224">
        <f>ROUND(AV94, 2)</f>
        <v>0</v>
      </c>
      <c r="AL29" s="225"/>
      <c r="AM29" s="225"/>
      <c r="AN29" s="225"/>
      <c r="AO29" s="225"/>
      <c r="AP29" s="39"/>
      <c r="AQ29" s="39"/>
      <c r="AR29" s="40"/>
      <c r="BE29" s="214"/>
    </row>
    <row r="30" spans="1:71" s="3" customFormat="1" ht="14.45" customHeight="1">
      <c r="B30" s="38"/>
      <c r="C30" s="39"/>
      <c r="D30" s="39"/>
      <c r="E30" s="39"/>
      <c r="F30" s="27" t="s">
        <v>39</v>
      </c>
      <c r="G30" s="39"/>
      <c r="H30" s="39"/>
      <c r="I30" s="39"/>
      <c r="J30" s="39"/>
      <c r="K30" s="39"/>
      <c r="L30" s="226">
        <v>0.12</v>
      </c>
      <c r="M30" s="225"/>
      <c r="N30" s="225"/>
      <c r="O30" s="225"/>
      <c r="P30" s="225"/>
      <c r="Q30" s="39"/>
      <c r="R30" s="39"/>
      <c r="S30" s="39"/>
      <c r="T30" s="39"/>
      <c r="U30" s="39"/>
      <c r="V30" s="39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F30" s="39"/>
      <c r="AG30" s="39"/>
      <c r="AH30" s="39"/>
      <c r="AI30" s="39"/>
      <c r="AJ30" s="39"/>
      <c r="AK30" s="224">
        <f>ROUND(AW94, 2)</f>
        <v>0</v>
      </c>
      <c r="AL30" s="225"/>
      <c r="AM30" s="225"/>
      <c r="AN30" s="225"/>
      <c r="AO30" s="225"/>
      <c r="AP30" s="39"/>
      <c r="AQ30" s="39"/>
      <c r="AR30" s="40"/>
      <c r="BE30" s="214"/>
    </row>
    <row r="31" spans="1:71" s="3" customFormat="1" ht="14.45" hidden="1" customHeight="1">
      <c r="B31" s="38"/>
      <c r="C31" s="39"/>
      <c r="D31" s="39"/>
      <c r="E31" s="39"/>
      <c r="F31" s="27" t="s">
        <v>40</v>
      </c>
      <c r="G31" s="39"/>
      <c r="H31" s="39"/>
      <c r="I31" s="39"/>
      <c r="J31" s="39"/>
      <c r="K31" s="39"/>
      <c r="L31" s="226">
        <v>0.21</v>
      </c>
      <c r="M31" s="225"/>
      <c r="N31" s="225"/>
      <c r="O31" s="225"/>
      <c r="P31" s="225"/>
      <c r="Q31" s="39"/>
      <c r="R31" s="39"/>
      <c r="S31" s="39"/>
      <c r="T31" s="39"/>
      <c r="U31" s="39"/>
      <c r="V31" s="39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F31" s="39"/>
      <c r="AG31" s="39"/>
      <c r="AH31" s="39"/>
      <c r="AI31" s="39"/>
      <c r="AJ31" s="39"/>
      <c r="AK31" s="224">
        <v>0</v>
      </c>
      <c r="AL31" s="225"/>
      <c r="AM31" s="225"/>
      <c r="AN31" s="225"/>
      <c r="AO31" s="225"/>
      <c r="AP31" s="39"/>
      <c r="AQ31" s="39"/>
      <c r="AR31" s="40"/>
      <c r="BE31" s="214"/>
    </row>
    <row r="32" spans="1:71" s="3" customFormat="1" ht="14.45" hidden="1" customHeight="1">
      <c r="B32" s="38"/>
      <c r="C32" s="39"/>
      <c r="D32" s="39"/>
      <c r="E32" s="39"/>
      <c r="F32" s="27" t="s">
        <v>41</v>
      </c>
      <c r="G32" s="39"/>
      <c r="H32" s="39"/>
      <c r="I32" s="39"/>
      <c r="J32" s="39"/>
      <c r="K32" s="39"/>
      <c r="L32" s="226">
        <v>0.12</v>
      </c>
      <c r="M32" s="225"/>
      <c r="N32" s="225"/>
      <c r="O32" s="225"/>
      <c r="P32" s="225"/>
      <c r="Q32" s="39"/>
      <c r="R32" s="39"/>
      <c r="S32" s="39"/>
      <c r="T32" s="39"/>
      <c r="U32" s="39"/>
      <c r="V32" s="39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F32" s="39"/>
      <c r="AG32" s="39"/>
      <c r="AH32" s="39"/>
      <c r="AI32" s="39"/>
      <c r="AJ32" s="39"/>
      <c r="AK32" s="224">
        <v>0</v>
      </c>
      <c r="AL32" s="225"/>
      <c r="AM32" s="225"/>
      <c r="AN32" s="225"/>
      <c r="AO32" s="225"/>
      <c r="AP32" s="39"/>
      <c r="AQ32" s="39"/>
      <c r="AR32" s="40"/>
      <c r="BE32" s="214"/>
    </row>
    <row r="33" spans="1:57" s="3" customFormat="1" ht="14.45" hidden="1" customHeight="1">
      <c r="B33" s="38"/>
      <c r="C33" s="39"/>
      <c r="D33" s="39"/>
      <c r="E33" s="39"/>
      <c r="F33" s="27" t="s">
        <v>42</v>
      </c>
      <c r="G33" s="39"/>
      <c r="H33" s="39"/>
      <c r="I33" s="39"/>
      <c r="J33" s="39"/>
      <c r="K33" s="39"/>
      <c r="L33" s="226">
        <v>0</v>
      </c>
      <c r="M33" s="225"/>
      <c r="N33" s="225"/>
      <c r="O33" s="225"/>
      <c r="P33" s="225"/>
      <c r="Q33" s="39"/>
      <c r="R33" s="39"/>
      <c r="S33" s="39"/>
      <c r="T33" s="39"/>
      <c r="U33" s="39"/>
      <c r="V33" s="39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F33" s="39"/>
      <c r="AG33" s="39"/>
      <c r="AH33" s="39"/>
      <c r="AI33" s="39"/>
      <c r="AJ33" s="39"/>
      <c r="AK33" s="224">
        <v>0</v>
      </c>
      <c r="AL33" s="225"/>
      <c r="AM33" s="225"/>
      <c r="AN33" s="225"/>
      <c r="AO33" s="225"/>
      <c r="AP33" s="39"/>
      <c r="AQ33" s="39"/>
      <c r="AR33" s="40"/>
      <c r="BE33" s="214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13"/>
    </row>
    <row r="35" spans="1:57" s="2" customFormat="1" ht="25.9" customHeight="1">
      <c r="A35" s="32"/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27" t="s">
        <v>45</v>
      </c>
      <c r="Y35" s="228"/>
      <c r="Z35" s="228"/>
      <c r="AA35" s="228"/>
      <c r="AB35" s="228"/>
      <c r="AC35" s="43"/>
      <c r="AD35" s="43"/>
      <c r="AE35" s="43"/>
      <c r="AF35" s="43"/>
      <c r="AG35" s="43"/>
      <c r="AH35" s="43"/>
      <c r="AI35" s="43"/>
      <c r="AJ35" s="43"/>
      <c r="AK35" s="229">
        <f>SUM(AK26:AK33)</f>
        <v>0</v>
      </c>
      <c r="AL35" s="228"/>
      <c r="AM35" s="228"/>
      <c r="AN35" s="228"/>
      <c r="AO35" s="230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48</v>
      </c>
      <c r="AI60" s="36"/>
      <c r="AJ60" s="36"/>
      <c r="AK60" s="36"/>
      <c r="AL60" s="36"/>
      <c r="AM60" s="50" t="s">
        <v>49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50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51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48</v>
      </c>
      <c r="AI75" s="36"/>
      <c r="AJ75" s="36"/>
      <c r="AK75" s="36"/>
      <c r="AL75" s="36"/>
      <c r="AM75" s="50" t="s">
        <v>49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Mesto24030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1" t="str">
        <f>K6</f>
        <v>ZŠ Vyhlídka - Rekonstrukce učebny chemie na biologicko-chemickou učebnu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33" t="str">
        <f>IF(AN8= "","",AN8)</f>
        <v>19. 8. 2024</v>
      </c>
      <c r="AN87" s="233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29</v>
      </c>
      <c r="AJ89" s="34"/>
      <c r="AK89" s="34"/>
      <c r="AL89" s="34"/>
      <c r="AM89" s="234" t="str">
        <f>IF(E17="","",E17)</f>
        <v xml:space="preserve"> </v>
      </c>
      <c r="AN89" s="235"/>
      <c r="AO89" s="235"/>
      <c r="AP89" s="235"/>
      <c r="AQ89" s="34"/>
      <c r="AR89" s="37"/>
      <c r="AS89" s="236" t="s">
        <v>53</v>
      </c>
      <c r="AT89" s="237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27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34" t="str">
        <f>IF(E20="","",E20)</f>
        <v xml:space="preserve"> </v>
      </c>
      <c r="AN90" s="235"/>
      <c r="AO90" s="235"/>
      <c r="AP90" s="235"/>
      <c r="AQ90" s="34"/>
      <c r="AR90" s="37"/>
      <c r="AS90" s="238"/>
      <c r="AT90" s="239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40"/>
      <c r="AT91" s="241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42" t="s">
        <v>54</v>
      </c>
      <c r="D92" s="243"/>
      <c r="E92" s="243"/>
      <c r="F92" s="243"/>
      <c r="G92" s="243"/>
      <c r="H92" s="71"/>
      <c r="I92" s="244" t="s">
        <v>55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5" t="s">
        <v>56</v>
      </c>
      <c r="AH92" s="243"/>
      <c r="AI92" s="243"/>
      <c r="AJ92" s="243"/>
      <c r="AK92" s="243"/>
      <c r="AL92" s="243"/>
      <c r="AM92" s="243"/>
      <c r="AN92" s="244" t="s">
        <v>57</v>
      </c>
      <c r="AO92" s="243"/>
      <c r="AP92" s="246"/>
      <c r="AQ92" s="72" t="s">
        <v>58</v>
      </c>
      <c r="AR92" s="37"/>
      <c r="AS92" s="73" t="s">
        <v>59</v>
      </c>
      <c r="AT92" s="74" t="s">
        <v>60</v>
      </c>
      <c r="AU92" s="74" t="s">
        <v>61</v>
      </c>
      <c r="AV92" s="74" t="s">
        <v>62</v>
      </c>
      <c r="AW92" s="74" t="s">
        <v>63</v>
      </c>
      <c r="AX92" s="74" t="s">
        <v>64</v>
      </c>
      <c r="AY92" s="74" t="s">
        <v>65</v>
      </c>
      <c r="AZ92" s="74" t="s">
        <v>66</v>
      </c>
      <c r="BA92" s="74" t="s">
        <v>67</v>
      </c>
      <c r="BB92" s="74" t="s">
        <v>68</v>
      </c>
      <c r="BC92" s="74" t="s">
        <v>69</v>
      </c>
      <c r="BD92" s="75" t="s">
        <v>70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71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0">
        <f>ROUND(AG95,2)</f>
        <v>0</v>
      </c>
      <c r="AH94" s="250"/>
      <c r="AI94" s="250"/>
      <c r="AJ94" s="250"/>
      <c r="AK94" s="250"/>
      <c r="AL94" s="250"/>
      <c r="AM94" s="250"/>
      <c r="AN94" s="251">
        <f>SUM(AG94,AT94)</f>
        <v>0</v>
      </c>
      <c r="AO94" s="251"/>
      <c r="AP94" s="251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72</v>
      </c>
      <c r="BT94" s="89" t="s">
        <v>73</v>
      </c>
      <c r="BU94" s="90" t="s">
        <v>74</v>
      </c>
      <c r="BV94" s="89" t="s">
        <v>75</v>
      </c>
      <c r="BW94" s="89" t="s">
        <v>5</v>
      </c>
      <c r="BX94" s="89" t="s">
        <v>76</v>
      </c>
      <c r="CL94" s="89" t="s">
        <v>1</v>
      </c>
    </row>
    <row r="95" spans="1:91" s="7" customFormat="1" ht="16.5" customHeight="1">
      <c r="A95" s="91" t="s">
        <v>77</v>
      </c>
      <c r="B95" s="92"/>
      <c r="C95" s="93"/>
      <c r="D95" s="249" t="s">
        <v>78</v>
      </c>
      <c r="E95" s="249"/>
      <c r="F95" s="249"/>
      <c r="G95" s="249"/>
      <c r="H95" s="249"/>
      <c r="I95" s="94"/>
      <c r="J95" s="249" t="s">
        <v>79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7">
        <f>'002 - Vybavení nábytkem'!J30</f>
        <v>0</v>
      </c>
      <c r="AH95" s="248"/>
      <c r="AI95" s="248"/>
      <c r="AJ95" s="248"/>
      <c r="AK95" s="248"/>
      <c r="AL95" s="248"/>
      <c r="AM95" s="248"/>
      <c r="AN95" s="247">
        <f>SUM(AG95,AT95)</f>
        <v>0</v>
      </c>
      <c r="AO95" s="248"/>
      <c r="AP95" s="248"/>
      <c r="AQ95" s="95" t="s">
        <v>80</v>
      </c>
      <c r="AR95" s="96"/>
      <c r="AS95" s="97">
        <v>0</v>
      </c>
      <c r="AT95" s="98">
        <f>ROUND(SUM(AV95:AW95),2)</f>
        <v>0</v>
      </c>
      <c r="AU95" s="99">
        <f>'002 - Vybavení nábytkem'!P118</f>
        <v>0</v>
      </c>
      <c r="AV95" s="98">
        <f>'002 - Vybavení nábytkem'!J33</f>
        <v>0</v>
      </c>
      <c r="AW95" s="98">
        <f>'002 - Vybavení nábytkem'!J34</f>
        <v>0</v>
      </c>
      <c r="AX95" s="98">
        <f>'002 - Vybavení nábytkem'!J35</f>
        <v>0</v>
      </c>
      <c r="AY95" s="98">
        <f>'002 - Vybavení nábytkem'!J36</f>
        <v>0</v>
      </c>
      <c r="AZ95" s="98">
        <f>'002 - Vybavení nábytkem'!F33</f>
        <v>0</v>
      </c>
      <c r="BA95" s="98">
        <f>'002 - Vybavení nábytkem'!F34</f>
        <v>0</v>
      </c>
      <c r="BB95" s="98">
        <f>'002 - Vybavení nábytkem'!F35</f>
        <v>0</v>
      </c>
      <c r="BC95" s="98">
        <f>'002 - Vybavení nábytkem'!F36</f>
        <v>0</v>
      </c>
      <c r="BD95" s="100">
        <f>'002 - Vybavení nábytkem'!F37</f>
        <v>0</v>
      </c>
      <c r="BT95" s="101" t="s">
        <v>81</v>
      </c>
      <c r="BV95" s="101" t="s">
        <v>75</v>
      </c>
      <c r="BW95" s="101" t="s">
        <v>82</v>
      </c>
      <c r="BX95" s="101" t="s">
        <v>5</v>
      </c>
      <c r="CL95" s="101" t="s">
        <v>1</v>
      </c>
      <c r="CM95" s="101" t="s">
        <v>83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NG/zwyzedEM3GFBI4/Tzb3Vf8P9o/o6UAbqmvIy2/W55lm6PmdsmYT/AZp8Xw57yirtDLrJskeD3Cw/Nh+FZDw==" saltValue="QicI83AvAavAcs4q26k5hLnx6bM0Q8hYM52/Qf20BCnIXG5Laow8yYAGWB7jbcFjD/f+2bL+wG4c2H5yFvZIZ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2 - Vybavení nábytkem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5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83</v>
      </c>
    </row>
    <row r="4" spans="1:46" s="1" customFormat="1" ht="24.95" customHeight="1">
      <c r="B4" s="18"/>
      <c r="D4" s="104" t="s">
        <v>84</v>
      </c>
      <c r="L4" s="18"/>
      <c r="M4" s="105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6" t="s">
        <v>16</v>
      </c>
      <c r="L6" s="18"/>
    </row>
    <row r="7" spans="1:46" s="1" customFormat="1" ht="26.25" customHeight="1">
      <c r="B7" s="18"/>
      <c r="E7" s="253" t="str">
        <f>'Rekapitulace stavby'!K6</f>
        <v>ZŠ Vyhlídka - Rekonstrukce učebny chemie na biologicko-chemickou učebnu</v>
      </c>
      <c r="F7" s="254"/>
      <c r="G7" s="254"/>
      <c r="H7" s="254"/>
      <c r="L7" s="18"/>
    </row>
    <row r="8" spans="1:46" s="2" customFormat="1" ht="12" customHeight="1">
      <c r="A8" s="32"/>
      <c r="B8" s="37"/>
      <c r="C8" s="32"/>
      <c r="D8" s="106" t="s">
        <v>85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55" t="s">
        <v>86</v>
      </c>
      <c r="F9" s="256"/>
      <c r="G9" s="256"/>
      <c r="H9" s="256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 t="str">
        <f>'Rekapitulace stavby'!AN8</f>
        <v>19. 8. 2024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7" t="str">
        <f>IF('Rekapitulace stavby'!E11="","",'Rekapitulace stavby'!E11)</f>
        <v xml:space="preserve"> </v>
      </c>
      <c r="F15" s="32"/>
      <c r="G15" s="32"/>
      <c r="H15" s="32"/>
      <c r="I15" s="106" t="s">
        <v>26</v>
      </c>
      <c r="J15" s="107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6" t="s">
        <v>27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57" t="str">
        <f>'Rekapitulace stavby'!E14</f>
        <v>Vyplň údaj</v>
      </c>
      <c r="F18" s="258"/>
      <c r="G18" s="258"/>
      <c r="H18" s="258"/>
      <c r="I18" s="106" t="s">
        <v>26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6" t="s">
        <v>29</v>
      </c>
      <c r="E20" s="32"/>
      <c r="F20" s="32"/>
      <c r="G20" s="32"/>
      <c r="H20" s="32"/>
      <c r="I20" s="106" t="s">
        <v>25</v>
      </c>
      <c r="J20" s="107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7" t="str">
        <f>IF('Rekapitulace stavby'!E17="","",'Rekapitulace stavby'!E17)</f>
        <v xml:space="preserve"> </v>
      </c>
      <c r="F21" s="32"/>
      <c r="G21" s="32"/>
      <c r="H21" s="32"/>
      <c r="I21" s="106" t="s">
        <v>26</v>
      </c>
      <c r="J21" s="107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6" t="s">
        <v>31</v>
      </c>
      <c r="E23" s="32"/>
      <c r="F23" s="32"/>
      <c r="G23" s="32"/>
      <c r="H23" s="32"/>
      <c r="I23" s="106" t="s">
        <v>25</v>
      </c>
      <c r="J23" s="107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7" t="str">
        <f>IF('Rekapitulace stavby'!E20="","",'Rekapitulace stavby'!E20)</f>
        <v xml:space="preserve"> </v>
      </c>
      <c r="F24" s="32"/>
      <c r="G24" s="32"/>
      <c r="H24" s="32"/>
      <c r="I24" s="106" t="s">
        <v>26</v>
      </c>
      <c r="J24" s="107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6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59" t="s">
        <v>1</v>
      </c>
      <c r="F27" s="259"/>
      <c r="G27" s="259"/>
      <c r="H27" s="2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3" t="s">
        <v>33</v>
      </c>
      <c r="E30" s="32"/>
      <c r="F30" s="32"/>
      <c r="G30" s="32"/>
      <c r="H30" s="32"/>
      <c r="I30" s="32"/>
      <c r="J30" s="114">
        <f>ROUND(J118,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5" t="s">
        <v>35</v>
      </c>
      <c r="G32" s="32"/>
      <c r="H32" s="32"/>
      <c r="I32" s="115" t="s">
        <v>34</v>
      </c>
      <c r="J32" s="115" t="s">
        <v>36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6" t="s">
        <v>37</v>
      </c>
      <c r="E33" s="106" t="s">
        <v>38</v>
      </c>
      <c r="F33" s="117">
        <f>ROUND((SUM(BE118:BE166)),  2)</f>
        <v>0</v>
      </c>
      <c r="G33" s="32"/>
      <c r="H33" s="32"/>
      <c r="I33" s="118">
        <v>0.21</v>
      </c>
      <c r="J33" s="117">
        <f>ROUND(((SUM(BE118:BE166))*I33),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6" t="s">
        <v>39</v>
      </c>
      <c r="F34" s="117">
        <f>ROUND((SUM(BF118:BF166)),  2)</f>
        <v>0</v>
      </c>
      <c r="G34" s="32"/>
      <c r="H34" s="32"/>
      <c r="I34" s="118">
        <v>0.12</v>
      </c>
      <c r="J34" s="117">
        <f>ROUND(((SUM(BF118:BF166))*I34),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6" t="s">
        <v>40</v>
      </c>
      <c r="F35" s="117">
        <f>ROUND((SUM(BG118:BG166)),  2)</f>
        <v>0</v>
      </c>
      <c r="G35" s="32"/>
      <c r="H35" s="32"/>
      <c r="I35" s="118">
        <v>0.21</v>
      </c>
      <c r="J35" s="117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6" t="s">
        <v>41</v>
      </c>
      <c r="F36" s="117">
        <f>ROUND((SUM(BH118:BH166)),  2)</f>
        <v>0</v>
      </c>
      <c r="G36" s="32"/>
      <c r="H36" s="32"/>
      <c r="I36" s="118">
        <v>0.12</v>
      </c>
      <c r="J36" s="117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6" t="s">
        <v>42</v>
      </c>
      <c r="F37" s="117">
        <f>ROUND((SUM(BI118:BI166)),  2)</f>
        <v>0</v>
      </c>
      <c r="G37" s="32"/>
      <c r="H37" s="32"/>
      <c r="I37" s="118">
        <v>0</v>
      </c>
      <c r="J37" s="11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9"/>
      <c r="D39" s="120" t="s">
        <v>43</v>
      </c>
      <c r="E39" s="121"/>
      <c r="F39" s="121"/>
      <c r="G39" s="122" t="s">
        <v>44</v>
      </c>
      <c r="H39" s="123" t="s">
        <v>45</v>
      </c>
      <c r="I39" s="121"/>
      <c r="J39" s="124">
        <f>SUM(J30:J37)</f>
        <v>0</v>
      </c>
      <c r="K39" s="125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87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60" t="str">
        <f>E7</f>
        <v>ZŠ Vyhlídka - Rekonstrukce učebny chemie na biologicko-chemickou učebnu</v>
      </c>
      <c r="F85" s="261"/>
      <c r="G85" s="261"/>
      <c r="H85" s="261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85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1" t="str">
        <f>E9</f>
        <v>002 - Vybavení nábytkem</v>
      </c>
      <c r="F87" s="262"/>
      <c r="G87" s="262"/>
      <c r="H87" s="26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19. 8. 2024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37" t="s">
        <v>88</v>
      </c>
      <c r="D94" s="138"/>
      <c r="E94" s="138"/>
      <c r="F94" s="138"/>
      <c r="G94" s="138"/>
      <c r="H94" s="138"/>
      <c r="I94" s="138"/>
      <c r="J94" s="139" t="s">
        <v>89</v>
      </c>
      <c r="K94" s="13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0" t="s">
        <v>90</v>
      </c>
      <c r="D96" s="34"/>
      <c r="E96" s="34"/>
      <c r="F96" s="34"/>
      <c r="G96" s="34"/>
      <c r="H96" s="34"/>
      <c r="I96" s="34"/>
      <c r="J96" s="82">
        <f>J118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91</v>
      </c>
    </row>
    <row r="97" spans="1:31" s="9" customFormat="1" ht="24.95" customHeight="1">
      <c r="B97" s="141"/>
      <c r="C97" s="142"/>
      <c r="D97" s="143" t="s">
        <v>92</v>
      </c>
      <c r="E97" s="144"/>
      <c r="F97" s="144"/>
      <c r="G97" s="144"/>
      <c r="H97" s="144"/>
      <c r="I97" s="144"/>
      <c r="J97" s="145">
        <f>J119</f>
        <v>0</v>
      </c>
      <c r="K97" s="142"/>
      <c r="L97" s="146"/>
    </row>
    <row r="98" spans="1:31" s="9" customFormat="1" ht="24.95" customHeight="1">
      <c r="B98" s="141"/>
      <c r="C98" s="142"/>
      <c r="D98" s="143" t="s">
        <v>93</v>
      </c>
      <c r="E98" s="144"/>
      <c r="F98" s="144"/>
      <c r="G98" s="144"/>
      <c r="H98" s="144"/>
      <c r="I98" s="144"/>
      <c r="J98" s="145">
        <f>J164</f>
        <v>0</v>
      </c>
      <c r="K98" s="142"/>
      <c r="L98" s="146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94</v>
      </c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6.25" customHeight="1">
      <c r="A108" s="32"/>
      <c r="B108" s="33"/>
      <c r="C108" s="34"/>
      <c r="D108" s="34"/>
      <c r="E108" s="260" t="str">
        <f>E7</f>
        <v>ZŠ Vyhlídka - Rekonstrukce učebny chemie na biologicko-chemickou učebnu</v>
      </c>
      <c r="F108" s="261"/>
      <c r="G108" s="261"/>
      <c r="H108" s="261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85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31" t="str">
        <f>E9</f>
        <v>002 - Vybavení nábytkem</v>
      </c>
      <c r="F110" s="262"/>
      <c r="G110" s="262"/>
      <c r="H110" s="262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4"/>
      <c r="E112" s="34"/>
      <c r="F112" s="25" t="str">
        <f>F12</f>
        <v xml:space="preserve"> </v>
      </c>
      <c r="G112" s="34"/>
      <c r="H112" s="34"/>
      <c r="I112" s="27" t="s">
        <v>22</v>
      </c>
      <c r="J112" s="64" t="str">
        <f>IF(J12="","",J12)</f>
        <v>19. 8. 2024</v>
      </c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24</v>
      </c>
      <c r="D114" s="34"/>
      <c r="E114" s="34"/>
      <c r="F114" s="25" t="str">
        <f>E15</f>
        <v xml:space="preserve"> </v>
      </c>
      <c r="G114" s="34"/>
      <c r="H114" s="34"/>
      <c r="I114" s="27" t="s">
        <v>29</v>
      </c>
      <c r="J114" s="30" t="str">
        <f>E21</f>
        <v xml:space="preserve"> 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27</v>
      </c>
      <c r="D115" s="34"/>
      <c r="E115" s="34"/>
      <c r="F115" s="25" t="str">
        <f>IF(E18="","",E18)</f>
        <v>Vyplň údaj</v>
      </c>
      <c r="G115" s="34"/>
      <c r="H115" s="34"/>
      <c r="I115" s="27" t="s">
        <v>31</v>
      </c>
      <c r="J115" s="30" t="str">
        <f>E24</f>
        <v xml:space="preserve"> 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0" customFormat="1" ht="29.25" customHeight="1">
      <c r="A117" s="147"/>
      <c r="B117" s="148"/>
      <c r="C117" s="149" t="s">
        <v>95</v>
      </c>
      <c r="D117" s="150" t="s">
        <v>58</v>
      </c>
      <c r="E117" s="150" t="s">
        <v>54</v>
      </c>
      <c r="F117" s="150" t="s">
        <v>55</v>
      </c>
      <c r="G117" s="150" t="s">
        <v>96</v>
      </c>
      <c r="H117" s="150" t="s">
        <v>97</v>
      </c>
      <c r="I117" s="150" t="s">
        <v>98</v>
      </c>
      <c r="J117" s="150" t="s">
        <v>89</v>
      </c>
      <c r="K117" s="151" t="s">
        <v>99</v>
      </c>
      <c r="L117" s="152"/>
      <c r="M117" s="73" t="s">
        <v>1</v>
      </c>
      <c r="N117" s="74" t="s">
        <v>37</v>
      </c>
      <c r="O117" s="74" t="s">
        <v>100</v>
      </c>
      <c r="P117" s="74" t="s">
        <v>101</v>
      </c>
      <c r="Q117" s="74" t="s">
        <v>102</v>
      </c>
      <c r="R117" s="74" t="s">
        <v>103</v>
      </c>
      <c r="S117" s="74" t="s">
        <v>104</v>
      </c>
      <c r="T117" s="75" t="s">
        <v>105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pans="1:65" s="2" customFormat="1" ht="22.9" customHeight="1">
      <c r="A118" s="32"/>
      <c r="B118" s="33"/>
      <c r="C118" s="80" t="s">
        <v>106</v>
      </c>
      <c r="D118" s="34"/>
      <c r="E118" s="34"/>
      <c r="F118" s="34"/>
      <c r="G118" s="34"/>
      <c r="H118" s="34"/>
      <c r="I118" s="34"/>
      <c r="J118" s="153">
        <f>BK118</f>
        <v>0</v>
      </c>
      <c r="K118" s="34"/>
      <c r="L118" s="37"/>
      <c r="M118" s="76"/>
      <c r="N118" s="154"/>
      <c r="O118" s="77"/>
      <c r="P118" s="155">
        <f>P119+P164</f>
        <v>0</v>
      </c>
      <c r="Q118" s="77"/>
      <c r="R118" s="155">
        <f>R119+R164</f>
        <v>0</v>
      </c>
      <c r="S118" s="77"/>
      <c r="T118" s="156">
        <f>T119+T164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5" t="s">
        <v>72</v>
      </c>
      <c r="AU118" s="15" t="s">
        <v>91</v>
      </c>
      <c r="BK118" s="157">
        <f>BK119+BK164</f>
        <v>0</v>
      </c>
    </row>
    <row r="119" spans="1:65" s="11" customFormat="1" ht="25.9" customHeight="1">
      <c r="B119" s="158"/>
      <c r="C119" s="159"/>
      <c r="D119" s="160" t="s">
        <v>72</v>
      </c>
      <c r="E119" s="161" t="s">
        <v>107</v>
      </c>
      <c r="F119" s="161" t="s">
        <v>108</v>
      </c>
      <c r="G119" s="159"/>
      <c r="H119" s="159"/>
      <c r="I119" s="162"/>
      <c r="J119" s="163">
        <f>BK119</f>
        <v>0</v>
      </c>
      <c r="K119" s="159"/>
      <c r="L119" s="164"/>
      <c r="M119" s="165"/>
      <c r="N119" s="166"/>
      <c r="O119" s="166"/>
      <c r="P119" s="167">
        <f>SUM(P120:P163)</f>
        <v>0</v>
      </c>
      <c r="Q119" s="166"/>
      <c r="R119" s="167">
        <f>SUM(R120:R163)</f>
        <v>0</v>
      </c>
      <c r="S119" s="166"/>
      <c r="T119" s="168">
        <f>SUM(T120:T163)</f>
        <v>0</v>
      </c>
      <c r="AR119" s="169" t="s">
        <v>81</v>
      </c>
      <c r="AT119" s="170" t="s">
        <v>72</v>
      </c>
      <c r="AU119" s="170" t="s">
        <v>73</v>
      </c>
      <c r="AY119" s="169" t="s">
        <v>109</v>
      </c>
      <c r="BK119" s="171">
        <f>SUM(BK120:BK163)</f>
        <v>0</v>
      </c>
    </row>
    <row r="120" spans="1:65" s="2" customFormat="1" ht="66.75" customHeight="1">
      <c r="A120" s="32"/>
      <c r="B120" s="33"/>
      <c r="C120" s="172" t="s">
        <v>73</v>
      </c>
      <c r="D120" s="172" t="s">
        <v>110</v>
      </c>
      <c r="E120" s="173" t="s">
        <v>111</v>
      </c>
      <c r="F120" s="174" t="s">
        <v>112</v>
      </c>
      <c r="G120" s="175" t="s">
        <v>113</v>
      </c>
      <c r="H120" s="176">
        <v>1</v>
      </c>
      <c r="I120" s="177"/>
      <c r="J120" s="178">
        <f>ROUND(I120*H120,2)</f>
        <v>0</v>
      </c>
      <c r="K120" s="174" t="s">
        <v>1</v>
      </c>
      <c r="L120" s="37"/>
      <c r="M120" s="179" t="s">
        <v>1</v>
      </c>
      <c r="N120" s="180" t="s">
        <v>38</v>
      </c>
      <c r="O120" s="69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83" t="s">
        <v>114</v>
      </c>
      <c r="AT120" s="183" t="s">
        <v>110</v>
      </c>
      <c r="AU120" s="183" t="s">
        <v>81</v>
      </c>
      <c r="AY120" s="15" t="s">
        <v>109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5" t="s">
        <v>81</v>
      </c>
      <c r="BK120" s="184">
        <f>ROUND(I120*H120,2)</f>
        <v>0</v>
      </c>
      <c r="BL120" s="15" t="s">
        <v>114</v>
      </c>
      <c r="BM120" s="183" t="s">
        <v>83</v>
      </c>
    </row>
    <row r="121" spans="1:65" s="12" customFormat="1" ht="22.5">
      <c r="B121" s="185"/>
      <c r="C121" s="186"/>
      <c r="D121" s="187" t="s">
        <v>115</v>
      </c>
      <c r="E121" s="188" t="s">
        <v>1</v>
      </c>
      <c r="F121" s="189" t="s">
        <v>116</v>
      </c>
      <c r="G121" s="186"/>
      <c r="H121" s="188" t="s">
        <v>1</v>
      </c>
      <c r="I121" s="190"/>
      <c r="J121" s="186"/>
      <c r="K121" s="186"/>
      <c r="L121" s="191"/>
      <c r="M121" s="192"/>
      <c r="N121" s="193"/>
      <c r="O121" s="193"/>
      <c r="P121" s="193"/>
      <c r="Q121" s="193"/>
      <c r="R121" s="193"/>
      <c r="S121" s="193"/>
      <c r="T121" s="194"/>
      <c r="AT121" s="195" t="s">
        <v>115</v>
      </c>
      <c r="AU121" s="195" t="s">
        <v>81</v>
      </c>
      <c r="AV121" s="12" t="s">
        <v>81</v>
      </c>
      <c r="AW121" s="12" t="s">
        <v>30</v>
      </c>
      <c r="AX121" s="12" t="s">
        <v>73</v>
      </c>
      <c r="AY121" s="195" t="s">
        <v>109</v>
      </c>
    </row>
    <row r="122" spans="1:65" s="13" customFormat="1" ht="11.25">
      <c r="B122" s="196"/>
      <c r="C122" s="197"/>
      <c r="D122" s="187" t="s">
        <v>115</v>
      </c>
      <c r="E122" s="198" t="s">
        <v>1</v>
      </c>
      <c r="F122" s="199" t="s">
        <v>81</v>
      </c>
      <c r="G122" s="197"/>
      <c r="H122" s="200">
        <v>1</v>
      </c>
      <c r="I122" s="201"/>
      <c r="J122" s="197"/>
      <c r="K122" s="197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115</v>
      </c>
      <c r="AU122" s="206" t="s">
        <v>81</v>
      </c>
      <c r="AV122" s="13" t="s">
        <v>83</v>
      </c>
      <c r="AW122" s="13" t="s">
        <v>30</v>
      </c>
      <c r="AX122" s="13" t="s">
        <v>81</v>
      </c>
      <c r="AY122" s="206" t="s">
        <v>109</v>
      </c>
    </row>
    <row r="123" spans="1:65" s="2" customFormat="1" ht="62.65" customHeight="1">
      <c r="A123" s="32"/>
      <c r="B123" s="33"/>
      <c r="C123" s="172" t="s">
        <v>73</v>
      </c>
      <c r="D123" s="172" t="s">
        <v>110</v>
      </c>
      <c r="E123" s="173" t="s">
        <v>117</v>
      </c>
      <c r="F123" s="174" t="s">
        <v>118</v>
      </c>
      <c r="G123" s="175" t="s">
        <v>113</v>
      </c>
      <c r="H123" s="176">
        <v>1</v>
      </c>
      <c r="I123" s="177"/>
      <c r="J123" s="178">
        <f>ROUND(I123*H123,2)</f>
        <v>0</v>
      </c>
      <c r="K123" s="174" t="s">
        <v>1</v>
      </c>
      <c r="L123" s="37"/>
      <c r="M123" s="179" t="s">
        <v>1</v>
      </c>
      <c r="N123" s="180" t="s">
        <v>38</v>
      </c>
      <c r="O123" s="69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83" t="s">
        <v>114</v>
      </c>
      <c r="AT123" s="183" t="s">
        <v>110</v>
      </c>
      <c r="AU123" s="183" t="s">
        <v>81</v>
      </c>
      <c r="AY123" s="15" t="s">
        <v>109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5" t="s">
        <v>81</v>
      </c>
      <c r="BK123" s="184">
        <f>ROUND(I123*H123,2)</f>
        <v>0</v>
      </c>
      <c r="BL123" s="15" t="s">
        <v>114</v>
      </c>
      <c r="BM123" s="183" t="s">
        <v>114</v>
      </c>
    </row>
    <row r="124" spans="1:65" s="12" customFormat="1" ht="22.5">
      <c r="B124" s="185"/>
      <c r="C124" s="186"/>
      <c r="D124" s="187" t="s">
        <v>115</v>
      </c>
      <c r="E124" s="188" t="s">
        <v>1</v>
      </c>
      <c r="F124" s="189" t="s">
        <v>119</v>
      </c>
      <c r="G124" s="186"/>
      <c r="H124" s="188" t="s">
        <v>1</v>
      </c>
      <c r="I124" s="190"/>
      <c r="J124" s="186"/>
      <c r="K124" s="186"/>
      <c r="L124" s="191"/>
      <c r="M124" s="192"/>
      <c r="N124" s="193"/>
      <c r="O124" s="193"/>
      <c r="P124" s="193"/>
      <c r="Q124" s="193"/>
      <c r="R124" s="193"/>
      <c r="S124" s="193"/>
      <c r="T124" s="194"/>
      <c r="AT124" s="195" t="s">
        <v>115</v>
      </c>
      <c r="AU124" s="195" t="s">
        <v>81</v>
      </c>
      <c r="AV124" s="12" t="s">
        <v>81</v>
      </c>
      <c r="AW124" s="12" t="s">
        <v>30</v>
      </c>
      <c r="AX124" s="12" t="s">
        <v>73</v>
      </c>
      <c r="AY124" s="195" t="s">
        <v>109</v>
      </c>
    </row>
    <row r="125" spans="1:65" s="13" customFormat="1" ht="11.25">
      <c r="B125" s="196"/>
      <c r="C125" s="197"/>
      <c r="D125" s="187" t="s">
        <v>115</v>
      </c>
      <c r="E125" s="198" t="s">
        <v>1</v>
      </c>
      <c r="F125" s="199" t="s">
        <v>81</v>
      </c>
      <c r="G125" s="197"/>
      <c r="H125" s="200">
        <v>1</v>
      </c>
      <c r="I125" s="201"/>
      <c r="J125" s="197"/>
      <c r="K125" s="197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115</v>
      </c>
      <c r="AU125" s="206" t="s">
        <v>81</v>
      </c>
      <c r="AV125" s="13" t="s">
        <v>83</v>
      </c>
      <c r="AW125" s="13" t="s">
        <v>30</v>
      </c>
      <c r="AX125" s="13" t="s">
        <v>81</v>
      </c>
      <c r="AY125" s="206" t="s">
        <v>109</v>
      </c>
    </row>
    <row r="126" spans="1:65" s="2" customFormat="1" ht="78" customHeight="1">
      <c r="A126" s="32"/>
      <c r="B126" s="33"/>
      <c r="C126" s="172" t="s">
        <v>73</v>
      </c>
      <c r="D126" s="172" t="s">
        <v>110</v>
      </c>
      <c r="E126" s="173" t="s">
        <v>120</v>
      </c>
      <c r="F126" s="174" t="s">
        <v>121</v>
      </c>
      <c r="G126" s="175" t="s">
        <v>113</v>
      </c>
      <c r="H126" s="176">
        <v>1</v>
      </c>
      <c r="I126" s="177"/>
      <c r="J126" s="178">
        <f>ROUND(I126*H126,2)</f>
        <v>0</v>
      </c>
      <c r="K126" s="174" t="s">
        <v>1</v>
      </c>
      <c r="L126" s="37"/>
      <c r="M126" s="179" t="s">
        <v>1</v>
      </c>
      <c r="N126" s="180" t="s">
        <v>38</v>
      </c>
      <c r="O126" s="69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83" t="s">
        <v>114</v>
      </c>
      <c r="AT126" s="183" t="s">
        <v>110</v>
      </c>
      <c r="AU126" s="183" t="s">
        <v>81</v>
      </c>
      <c r="AY126" s="15" t="s">
        <v>109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5" t="s">
        <v>81</v>
      </c>
      <c r="BK126" s="184">
        <f>ROUND(I126*H126,2)</f>
        <v>0</v>
      </c>
      <c r="BL126" s="15" t="s">
        <v>114</v>
      </c>
      <c r="BM126" s="183" t="s">
        <v>122</v>
      </c>
    </row>
    <row r="127" spans="1:65" s="12" customFormat="1" ht="33.75">
      <c r="B127" s="185"/>
      <c r="C127" s="186"/>
      <c r="D127" s="187" t="s">
        <v>115</v>
      </c>
      <c r="E127" s="188" t="s">
        <v>1</v>
      </c>
      <c r="F127" s="189" t="s">
        <v>123</v>
      </c>
      <c r="G127" s="186"/>
      <c r="H127" s="188" t="s">
        <v>1</v>
      </c>
      <c r="I127" s="190"/>
      <c r="J127" s="186"/>
      <c r="K127" s="186"/>
      <c r="L127" s="191"/>
      <c r="M127" s="192"/>
      <c r="N127" s="193"/>
      <c r="O127" s="193"/>
      <c r="P127" s="193"/>
      <c r="Q127" s="193"/>
      <c r="R127" s="193"/>
      <c r="S127" s="193"/>
      <c r="T127" s="194"/>
      <c r="AT127" s="195" t="s">
        <v>115</v>
      </c>
      <c r="AU127" s="195" t="s">
        <v>81</v>
      </c>
      <c r="AV127" s="12" t="s">
        <v>81</v>
      </c>
      <c r="AW127" s="12" t="s">
        <v>30</v>
      </c>
      <c r="AX127" s="12" t="s">
        <v>73</v>
      </c>
      <c r="AY127" s="195" t="s">
        <v>109</v>
      </c>
    </row>
    <row r="128" spans="1:65" s="12" customFormat="1" ht="11.25">
      <c r="B128" s="185"/>
      <c r="C128" s="186"/>
      <c r="D128" s="187" t="s">
        <v>115</v>
      </c>
      <c r="E128" s="188" t="s">
        <v>1</v>
      </c>
      <c r="F128" s="189" t="s">
        <v>124</v>
      </c>
      <c r="G128" s="186"/>
      <c r="H128" s="188" t="s">
        <v>1</v>
      </c>
      <c r="I128" s="190"/>
      <c r="J128" s="186"/>
      <c r="K128" s="186"/>
      <c r="L128" s="191"/>
      <c r="M128" s="192"/>
      <c r="N128" s="193"/>
      <c r="O128" s="193"/>
      <c r="P128" s="193"/>
      <c r="Q128" s="193"/>
      <c r="R128" s="193"/>
      <c r="S128" s="193"/>
      <c r="T128" s="194"/>
      <c r="AT128" s="195" t="s">
        <v>115</v>
      </c>
      <c r="AU128" s="195" t="s">
        <v>81</v>
      </c>
      <c r="AV128" s="12" t="s">
        <v>81</v>
      </c>
      <c r="AW128" s="12" t="s">
        <v>30</v>
      </c>
      <c r="AX128" s="12" t="s">
        <v>73</v>
      </c>
      <c r="AY128" s="195" t="s">
        <v>109</v>
      </c>
    </row>
    <row r="129" spans="1:65" s="12" customFormat="1" ht="11.25">
      <c r="B129" s="185"/>
      <c r="C129" s="186"/>
      <c r="D129" s="187" t="s">
        <v>115</v>
      </c>
      <c r="E129" s="188" t="s">
        <v>1</v>
      </c>
      <c r="F129" s="189" t="s">
        <v>125</v>
      </c>
      <c r="G129" s="186"/>
      <c r="H129" s="188" t="s">
        <v>1</v>
      </c>
      <c r="I129" s="190"/>
      <c r="J129" s="186"/>
      <c r="K129" s="186"/>
      <c r="L129" s="191"/>
      <c r="M129" s="192"/>
      <c r="N129" s="193"/>
      <c r="O129" s="193"/>
      <c r="P129" s="193"/>
      <c r="Q129" s="193"/>
      <c r="R129" s="193"/>
      <c r="S129" s="193"/>
      <c r="T129" s="194"/>
      <c r="AT129" s="195" t="s">
        <v>115</v>
      </c>
      <c r="AU129" s="195" t="s">
        <v>81</v>
      </c>
      <c r="AV129" s="12" t="s">
        <v>81</v>
      </c>
      <c r="AW129" s="12" t="s">
        <v>30</v>
      </c>
      <c r="AX129" s="12" t="s">
        <v>73</v>
      </c>
      <c r="AY129" s="195" t="s">
        <v>109</v>
      </c>
    </row>
    <row r="130" spans="1:65" s="13" customFormat="1" ht="11.25">
      <c r="B130" s="196"/>
      <c r="C130" s="197"/>
      <c r="D130" s="187" t="s">
        <v>115</v>
      </c>
      <c r="E130" s="198" t="s">
        <v>1</v>
      </c>
      <c r="F130" s="199" t="s">
        <v>81</v>
      </c>
      <c r="G130" s="197"/>
      <c r="H130" s="200">
        <v>1</v>
      </c>
      <c r="I130" s="201"/>
      <c r="J130" s="197"/>
      <c r="K130" s="197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115</v>
      </c>
      <c r="AU130" s="206" t="s">
        <v>81</v>
      </c>
      <c r="AV130" s="13" t="s">
        <v>83</v>
      </c>
      <c r="AW130" s="13" t="s">
        <v>30</v>
      </c>
      <c r="AX130" s="13" t="s">
        <v>81</v>
      </c>
      <c r="AY130" s="206" t="s">
        <v>109</v>
      </c>
    </row>
    <row r="131" spans="1:65" s="2" customFormat="1" ht="62.65" customHeight="1">
      <c r="A131" s="32"/>
      <c r="B131" s="33"/>
      <c r="C131" s="172" t="s">
        <v>73</v>
      </c>
      <c r="D131" s="172" t="s">
        <v>110</v>
      </c>
      <c r="E131" s="173" t="s">
        <v>126</v>
      </c>
      <c r="F131" s="174" t="s">
        <v>127</v>
      </c>
      <c r="G131" s="175" t="s">
        <v>113</v>
      </c>
      <c r="H131" s="176">
        <v>1</v>
      </c>
      <c r="I131" s="177"/>
      <c r="J131" s="178">
        <f>ROUND(I131*H131,2)</f>
        <v>0</v>
      </c>
      <c r="K131" s="174" t="s">
        <v>1</v>
      </c>
      <c r="L131" s="37"/>
      <c r="M131" s="179" t="s">
        <v>1</v>
      </c>
      <c r="N131" s="180" t="s">
        <v>38</v>
      </c>
      <c r="O131" s="69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83" t="s">
        <v>114</v>
      </c>
      <c r="AT131" s="183" t="s">
        <v>110</v>
      </c>
      <c r="AU131" s="183" t="s">
        <v>81</v>
      </c>
      <c r="AY131" s="15" t="s">
        <v>109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5" t="s">
        <v>81</v>
      </c>
      <c r="BK131" s="184">
        <f>ROUND(I131*H131,2)</f>
        <v>0</v>
      </c>
      <c r="BL131" s="15" t="s">
        <v>114</v>
      </c>
      <c r="BM131" s="183" t="s">
        <v>128</v>
      </c>
    </row>
    <row r="132" spans="1:65" s="2" customFormat="1" ht="55.5" customHeight="1">
      <c r="A132" s="32"/>
      <c r="B132" s="33"/>
      <c r="C132" s="172" t="s">
        <v>73</v>
      </c>
      <c r="D132" s="172" t="s">
        <v>110</v>
      </c>
      <c r="E132" s="173" t="s">
        <v>129</v>
      </c>
      <c r="F132" s="174" t="s">
        <v>130</v>
      </c>
      <c r="G132" s="175" t="s">
        <v>113</v>
      </c>
      <c r="H132" s="176">
        <v>2</v>
      </c>
      <c r="I132" s="177"/>
      <c r="J132" s="178">
        <f>ROUND(I132*H132,2)</f>
        <v>0</v>
      </c>
      <c r="K132" s="174" t="s">
        <v>1</v>
      </c>
      <c r="L132" s="37"/>
      <c r="M132" s="179" t="s">
        <v>1</v>
      </c>
      <c r="N132" s="180" t="s">
        <v>38</v>
      </c>
      <c r="O132" s="69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83" t="s">
        <v>114</v>
      </c>
      <c r="AT132" s="183" t="s">
        <v>110</v>
      </c>
      <c r="AU132" s="183" t="s">
        <v>81</v>
      </c>
      <c r="AY132" s="15" t="s">
        <v>109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5" t="s">
        <v>81</v>
      </c>
      <c r="BK132" s="184">
        <f>ROUND(I132*H132,2)</f>
        <v>0</v>
      </c>
      <c r="BL132" s="15" t="s">
        <v>114</v>
      </c>
      <c r="BM132" s="183" t="s">
        <v>131</v>
      </c>
    </row>
    <row r="133" spans="1:65" s="2" customFormat="1" ht="66.75" customHeight="1">
      <c r="A133" s="32"/>
      <c r="B133" s="33"/>
      <c r="C133" s="172" t="s">
        <v>73</v>
      </c>
      <c r="D133" s="172" t="s">
        <v>110</v>
      </c>
      <c r="E133" s="173" t="s">
        <v>132</v>
      </c>
      <c r="F133" s="174" t="s">
        <v>133</v>
      </c>
      <c r="G133" s="175" t="s">
        <v>113</v>
      </c>
      <c r="H133" s="176">
        <v>1</v>
      </c>
      <c r="I133" s="177"/>
      <c r="J133" s="178">
        <f>ROUND(I133*H133,2)</f>
        <v>0</v>
      </c>
      <c r="K133" s="174" t="s">
        <v>1</v>
      </c>
      <c r="L133" s="37"/>
      <c r="M133" s="179" t="s">
        <v>1</v>
      </c>
      <c r="N133" s="180" t="s">
        <v>38</v>
      </c>
      <c r="O133" s="69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83" t="s">
        <v>114</v>
      </c>
      <c r="AT133" s="183" t="s">
        <v>110</v>
      </c>
      <c r="AU133" s="183" t="s">
        <v>81</v>
      </c>
      <c r="AY133" s="15" t="s">
        <v>109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5" t="s">
        <v>81</v>
      </c>
      <c r="BK133" s="184">
        <f>ROUND(I133*H133,2)</f>
        <v>0</v>
      </c>
      <c r="BL133" s="15" t="s">
        <v>114</v>
      </c>
      <c r="BM133" s="183" t="s">
        <v>8</v>
      </c>
    </row>
    <row r="134" spans="1:65" s="12" customFormat="1" ht="22.5">
      <c r="B134" s="185"/>
      <c r="C134" s="186"/>
      <c r="D134" s="187" t="s">
        <v>115</v>
      </c>
      <c r="E134" s="188" t="s">
        <v>1</v>
      </c>
      <c r="F134" s="189" t="s">
        <v>134</v>
      </c>
      <c r="G134" s="186"/>
      <c r="H134" s="188" t="s">
        <v>1</v>
      </c>
      <c r="I134" s="190"/>
      <c r="J134" s="186"/>
      <c r="K134" s="186"/>
      <c r="L134" s="191"/>
      <c r="M134" s="192"/>
      <c r="N134" s="193"/>
      <c r="O134" s="193"/>
      <c r="P134" s="193"/>
      <c r="Q134" s="193"/>
      <c r="R134" s="193"/>
      <c r="S134" s="193"/>
      <c r="T134" s="194"/>
      <c r="AT134" s="195" t="s">
        <v>115</v>
      </c>
      <c r="AU134" s="195" t="s">
        <v>81</v>
      </c>
      <c r="AV134" s="12" t="s">
        <v>81</v>
      </c>
      <c r="AW134" s="12" t="s">
        <v>30</v>
      </c>
      <c r="AX134" s="12" t="s">
        <v>73</v>
      </c>
      <c r="AY134" s="195" t="s">
        <v>109</v>
      </c>
    </row>
    <row r="135" spans="1:65" s="13" customFormat="1" ht="11.25">
      <c r="B135" s="196"/>
      <c r="C135" s="197"/>
      <c r="D135" s="187" t="s">
        <v>115</v>
      </c>
      <c r="E135" s="198" t="s">
        <v>1</v>
      </c>
      <c r="F135" s="199" t="s">
        <v>81</v>
      </c>
      <c r="G135" s="197"/>
      <c r="H135" s="200">
        <v>1</v>
      </c>
      <c r="I135" s="201"/>
      <c r="J135" s="197"/>
      <c r="K135" s="197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115</v>
      </c>
      <c r="AU135" s="206" t="s">
        <v>81</v>
      </c>
      <c r="AV135" s="13" t="s">
        <v>83</v>
      </c>
      <c r="AW135" s="13" t="s">
        <v>30</v>
      </c>
      <c r="AX135" s="13" t="s">
        <v>81</v>
      </c>
      <c r="AY135" s="206" t="s">
        <v>109</v>
      </c>
    </row>
    <row r="136" spans="1:65" s="2" customFormat="1" ht="66.75" customHeight="1">
      <c r="A136" s="32"/>
      <c r="B136" s="33"/>
      <c r="C136" s="172" t="s">
        <v>73</v>
      </c>
      <c r="D136" s="172" t="s">
        <v>110</v>
      </c>
      <c r="E136" s="173" t="s">
        <v>135</v>
      </c>
      <c r="F136" s="174" t="s">
        <v>136</v>
      </c>
      <c r="G136" s="175" t="s">
        <v>113</v>
      </c>
      <c r="H136" s="176">
        <v>10</v>
      </c>
      <c r="I136" s="177"/>
      <c r="J136" s="178">
        <f>ROUND(I136*H136,2)</f>
        <v>0</v>
      </c>
      <c r="K136" s="174" t="s">
        <v>1</v>
      </c>
      <c r="L136" s="37"/>
      <c r="M136" s="179" t="s">
        <v>1</v>
      </c>
      <c r="N136" s="180" t="s">
        <v>38</v>
      </c>
      <c r="O136" s="69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83" t="s">
        <v>114</v>
      </c>
      <c r="AT136" s="183" t="s">
        <v>110</v>
      </c>
      <c r="AU136" s="183" t="s">
        <v>81</v>
      </c>
      <c r="AY136" s="15" t="s">
        <v>109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5" t="s">
        <v>81</v>
      </c>
      <c r="BK136" s="184">
        <f>ROUND(I136*H136,2)</f>
        <v>0</v>
      </c>
      <c r="BL136" s="15" t="s">
        <v>114</v>
      </c>
      <c r="BM136" s="183" t="s">
        <v>137</v>
      </c>
    </row>
    <row r="137" spans="1:65" s="12" customFormat="1" ht="33.75">
      <c r="B137" s="185"/>
      <c r="C137" s="186"/>
      <c r="D137" s="187" t="s">
        <v>115</v>
      </c>
      <c r="E137" s="188" t="s">
        <v>1</v>
      </c>
      <c r="F137" s="189" t="s">
        <v>138</v>
      </c>
      <c r="G137" s="186"/>
      <c r="H137" s="188" t="s">
        <v>1</v>
      </c>
      <c r="I137" s="190"/>
      <c r="J137" s="186"/>
      <c r="K137" s="186"/>
      <c r="L137" s="191"/>
      <c r="M137" s="192"/>
      <c r="N137" s="193"/>
      <c r="O137" s="193"/>
      <c r="P137" s="193"/>
      <c r="Q137" s="193"/>
      <c r="R137" s="193"/>
      <c r="S137" s="193"/>
      <c r="T137" s="194"/>
      <c r="AT137" s="195" t="s">
        <v>115</v>
      </c>
      <c r="AU137" s="195" t="s">
        <v>81</v>
      </c>
      <c r="AV137" s="12" t="s">
        <v>81</v>
      </c>
      <c r="AW137" s="12" t="s">
        <v>30</v>
      </c>
      <c r="AX137" s="12" t="s">
        <v>73</v>
      </c>
      <c r="AY137" s="195" t="s">
        <v>109</v>
      </c>
    </row>
    <row r="138" spans="1:65" s="12" customFormat="1" ht="22.5">
      <c r="B138" s="185"/>
      <c r="C138" s="186"/>
      <c r="D138" s="187" t="s">
        <v>115</v>
      </c>
      <c r="E138" s="188" t="s">
        <v>1</v>
      </c>
      <c r="F138" s="189" t="s">
        <v>139</v>
      </c>
      <c r="G138" s="186"/>
      <c r="H138" s="188" t="s">
        <v>1</v>
      </c>
      <c r="I138" s="190"/>
      <c r="J138" s="186"/>
      <c r="K138" s="186"/>
      <c r="L138" s="191"/>
      <c r="M138" s="192"/>
      <c r="N138" s="193"/>
      <c r="O138" s="193"/>
      <c r="P138" s="193"/>
      <c r="Q138" s="193"/>
      <c r="R138" s="193"/>
      <c r="S138" s="193"/>
      <c r="T138" s="194"/>
      <c r="AT138" s="195" t="s">
        <v>115</v>
      </c>
      <c r="AU138" s="195" t="s">
        <v>81</v>
      </c>
      <c r="AV138" s="12" t="s">
        <v>81</v>
      </c>
      <c r="AW138" s="12" t="s">
        <v>30</v>
      </c>
      <c r="AX138" s="12" t="s">
        <v>73</v>
      </c>
      <c r="AY138" s="195" t="s">
        <v>109</v>
      </c>
    </row>
    <row r="139" spans="1:65" s="12" customFormat="1" ht="33.75">
      <c r="B139" s="185"/>
      <c r="C139" s="186"/>
      <c r="D139" s="187" t="s">
        <v>115</v>
      </c>
      <c r="E139" s="188" t="s">
        <v>1</v>
      </c>
      <c r="F139" s="189" t="s">
        <v>140</v>
      </c>
      <c r="G139" s="186"/>
      <c r="H139" s="188" t="s">
        <v>1</v>
      </c>
      <c r="I139" s="190"/>
      <c r="J139" s="186"/>
      <c r="K139" s="186"/>
      <c r="L139" s="191"/>
      <c r="M139" s="192"/>
      <c r="N139" s="193"/>
      <c r="O139" s="193"/>
      <c r="P139" s="193"/>
      <c r="Q139" s="193"/>
      <c r="R139" s="193"/>
      <c r="S139" s="193"/>
      <c r="T139" s="194"/>
      <c r="AT139" s="195" t="s">
        <v>115</v>
      </c>
      <c r="AU139" s="195" t="s">
        <v>81</v>
      </c>
      <c r="AV139" s="12" t="s">
        <v>81</v>
      </c>
      <c r="AW139" s="12" t="s">
        <v>30</v>
      </c>
      <c r="AX139" s="12" t="s">
        <v>73</v>
      </c>
      <c r="AY139" s="195" t="s">
        <v>109</v>
      </c>
    </row>
    <row r="140" spans="1:65" s="12" customFormat="1" ht="22.5">
      <c r="B140" s="185"/>
      <c r="C140" s="186"/>
      <c r="D140" s="187" t="s">
        <v>115</v>
      </c>
      <c r="E140" s="188" t="s">
        <v>1</v>
      </c>
      <c r="F140" s="189" t="s">
        <v>141</v>
      </c>
      <c r="G140" s="186"/>
      <c r="H140" s="188" t="s">
        <v>1</v>
      </c>
      <c r="I140" s="190"/>
      <c r="J140" s="186"/>
      <c r="K140" s="186"/>
      <c r="L140" s="191"/>
      <c r="M140" s="192"/>
      <c r="N140" s="193"/>
      <c r="O140" s="193"/>
      <c r="P140" s="193"/>
      <c r="Q140" s="193"/>
      <c r="R140" s="193"/>
      <c r="S140" s="193"/>
      <c r="T140" s="194"/>
      <c r="AT140" s="195" t="s">
        <v>115</v>
      </c>
      <c r="AU140" s="195" t="s">
        <v>81</v>
      </c>
      <c r="AV140" s="12" t="s">
        <v>81</v>
      </c>
      <c r="AW140" s="12" t="s">
        <v>30</v>
      </c>
      <c r="AX140" s="12" t="s">
        <v>73</v>
      </c>
      <c r="AY140" s="195" t="s">
        <v>109</v>
      </c>
    </row>
    <row r="141" spans="1:65" s="12" customFormat="1" ht="11.25">
      <c r="B141" s="185"/>
      <c r="C141" s="186"/>
      <c r="D141" s="187" t="s">
        <v>115</v>
      </c>
      <c r="E141" s="188" t="s">
        <v>1</v>
      </c>
      <c r="F141" s="189" t="s">
        <v>142</v>
      </c>
      <c r="G141" s="186"/>
      <c r="H141" s="188" t="s">
        <v>1</v>
      </c>
      <c r="I141" s="190"/>
      <c r="J141" s="186"/>
      <c r="K141" s="186"/>
      <c r="L141" s="191"/>
      <c r="M141" s="192"/>
      <c r="N141" s="193"/>
      <c r="O141" s="193"/>
      <c r="P141" s="193"/>
      <c r="Q141" s="193"/>
      <c r="R141" s="193"/>
      <c r="S141" s="193"/>
      <c r="T141" s="194"/>
      <c r="AT141" s="195" t="s">
        <v>115</v>
      </c>
      <c r="AU141" s="195" t="s">
        <v>81</v>
      </c>
      <c r="AV141" s="12" t="s">
        <v>81</v>
      </c>
      <c r="AW141" s="12" t="s">
        <v>30</v>
      </c>
      <c r="AX141" s="12" t="s">
        <v>73</v>
      </c>
      <c r="AY141" s="195" t="s">
        <v>109</v>
      </c>
    </row>
    <row r="142" spans="1:65" s="13" customFormat="1" ht="11.25">
      <c r="B142" s="196"/>
      <c r="C142" s="197"/>
      <c r="D142" s="187" t="s">
        <v>115</v>
      </c>
      <c r="E142" s="198" t="s">
        <v>1</v>
      </c>
      <c r="F142" s="199" t="s">
        <v>131</v>
      </c>
      <c r="G142" s="197"/>
      <c r="H142" s="200">
        <v>10</v>
      </c>
      <c r="I142" s="201"/>
      <c r="J142" s="197"/>
      <c r="K142" s="197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115</v>
      </c>
      <c r="AU142" s="206" t="s">
        <v>81</v>
      </c>
      <c r="AV142" s="13" t="s">
        <v>83</v>
      </c>
      <c r="AW142" s="13" t="s">
        <v>30</v>
      </c>
      <c r="AX142" s="13" t="s">
        <v>81</v>
      </c>
      <c r="AY142" s="206" t="s">
        <v>109</v>
      </c>
    </row>
    <row r="143" spans="1:65" s="2" customFormat="1" ht="62.65" customHeight="1">
      <c r="A143" s="32"/>
      <c r="B143" s="33"/>
      <c r="C143" s="172" t="s">
        <v>73</v>
      </c>
      <c r="D143" s="172" t="s">
        <v>110</v>
      </c>
      <c r="E143" s="173" t="s">
        <v>143</v>
      </c>
      <c r="F143" s="174" t="s">
        <v>144</v>
      </c>
      <c r="G143" s="175" t="s">
        <v>113</v>
      </c>
      <c r="H143" s="176">
        <v>11</v>
      </c>
      <c r="I143" s="177"/>
      <c r="J143" s="178">
        <f>ROUND(I143*H143,2)</f>
        <v>0</v>
      </c>
      <c r="K143" s="174" t="s">
        <v>1</v>
      </c>
      <c r="L143" s="37"/>
      <c r="M143" s="179" t="s">
        <v>1</v>
      </c>
      <c r="N143" s="180" t="s">
        <v>38</v>
      </c>
      <c r="O143" s="69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83" t="s">
        <v>114</v>
      </c>
      <c r="AT143" s="183" t="s">
        <v>110</v>
      </c>
      <c r="AU143" s="183" t="s">
        <v>81</v>
      </c>
      <c r="AY143" s="15" t="s">
        <v>109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5" t="s">
        <v>81</v>
      </c>
      <c r="BK143" s="184">
        <f>ROUND(I143*H143,2)</f>
        <v>0</v>
      </c>
      <c r="BL143" s="15" t="s">
        <v>114</v>
      </c>
      <c r="BM143" s="183" t="s">
        <v>145</v>
      </c>
    </row>
    <row r="144" spans="1:65" s="2" customFormat="1" ht="66.75" customHeight="1">
      <c r="A144" s="32"/>
      <c r="B144" s="33"/>
      <c r="C144" s="172" t="s">
        <v>73</v>
      </c>
      <c r="D144" s="172" t="s">
        <v>110</v>
      </c>
      <c r="E144" s="173" t="s">
        <v>146</v>
      </c>
      <c r="F144" s="174" t="s">
        <v>147</v>
      </c>
      <c r="G144" s="175" t="s">
        <v>113</v>
      </c>
      <c r="H144" s="176">
        <v>30</v>
      </c>
      <c r="I144" s="177"/>
      <c r="J144" s="178">
        <f>ROUND(I144*H144,2)</f>
        <v>0</v>
      </c>
      <c r="K144" s="174" t="s">
        <v>1</v>
      </c>
      <c r="L144" s="37"/>
      <c r="M144" s="179" t="s">
        <v>1</v>
      </c>
      <c r="N144" s="180" t="s">
        <v>38</v>
      </c>
      <c r="O144" s="69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83" t="s">
        <v>114</v>
      </c>
      <c r="AT144" s="183" t="s">
        <v>110</v>
      </c>
      <c r="AU144" s="183" t="s">
        <v>81</v>
      </c>
      <c r="AY144" s="15" t="s">
        <v>109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5" t="s">
        <v>81</v>
      </c>
      <c r="BK144" s="184">
        <f>ROUND(I144*H144,2)</f>
        <v>0</v>
      </c>
      <c r="BL144" s="15" t="s">
        <v>114</v>
      </c>
      <c r="BM144" s="183" t="s">
        <v>148</v>
      </c>
    </row>
    <row r="145" spans="1:65" s="12" customFormat="1" ht="22.5">
      <c r="B145" s="185"/>
      <c r="C145" s="186"/>
      <c r="D145" s="187" t="s">
        <v>115</v>
      </c>
      <c r="E145" s="188" t="s">
        <v>1</v>
      </c>
      <c r="F145" s="189" t="s">
        <v>149</v>
      </c>
      <c r="G145" s="186"/>
      <c r="H145" s="188" t="s">
        <v>1</v>
      </c>
      <c r="I145" s="190"/>
      <c r="J145" s="186"/>
      <c r="K145" s="186"/>
      <c r="L145" s="191"/>
      <c r="M145" s="192"/>
      <c r="N145" s="193"/>
      <c r="O145" s="193"/>
      <c r="P145" s="193"/>
      <c r="Q145" s="193"/>
      <c r="R145" s="193"/>
      <c r="S145" s="193"/>
      <c r="T145" s="194"/>
      <c r="AT145" s="195" t="s">
        <v>115</v>
      </c>
      <c r="AU145" s="195" t="s">
        <v>81</v>
      </c>
      <c r="AV145" s="12" t="s">
        <v>81</v>
      </c>
      <c r="AW145" s="12" t="s">
        <v>30</v>
      </c>
      <c r="AX145" s="12" t="s">
        <v>73</v>
      </c>
      <c r="AY145" s="195" t="s">
        <v>109</v>
      </c>
    </row>
    <row r="146" spans="1:65" s="13" customFormat="1" ht="11.25">
      <c r="B146" s="196"/>
      <c r="C146" s="197"/>
      <c r="D146" s="187" t="s">
        <v>115</v>
      </c>
      <c r="E146" s="198" t="s">
        <v>1</v>
      </c>
      <c r="F146" s="199" t="s">
        <v>150</v>
      </c>
      <c r="G146" s="197"/>
      <c r="H146" s="200">
        <v>30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115</v>
      </c>
      <c r="AU146" s="206" t="s">
        <v>81</v>
      </c>
      <c r="AV146" s="13" t="s">
        <v>83</v>
      </c>
      <c r="AW146" s="13" t="s">
        <v>30</v>
      </c>
      <c r="AX146" s="13" t="s">
        <v>81</v>
      </c>
      <c r="AY146" s="206" t="s">
        <v>109</v>
      </c>
    </row>
    <row r="147" spans="1:65" s="2" customFormat="1" ht="55.5" customHeight="1">
      <c r="A147" s="32"/>
      <c r="B147" s="33"/>
      <c r="C147" s="172" t="s">
        <v>73</v>
      </c>
      <c r="D147" s="172" t="s">
        <v>110</v>
      </c>
      <c r="E147" s="173" t="s">
        <v>151</v>
      </c>
      <c r="F147" s="174" t="s">
        <v>152</v>
      </c>
      <c r="G147" s="175" t="s">
        <v>153</v>
      </c>
      <c r="H147" s="176">
        <v>1</v>
      </c>
      <c r="I147" s="177"/>
      <c r="J147" s="178">
        <f>ROUND(I147*H147,2)</f>
        <v>0</v>
      </c>
      <c r="K147" s="174" t="s">
        <v>1</v>
      </c>
      <c r="L147" s="37"/>
      <c r="M147" s="179" t="s">
        <v>1</v>
      </c>
      <c r="N147" s="180" t="s">
        <v>38</v>
      </c>
      <c r="O147" s="69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83" t="s">
        <v>114</v>
      </c>
      <c r="AT147" s="183" t="s">
        <v>110</v>
      </c>
      <c r="AU147" s="183" t="s">
        <v>81</v>
      </c>
      <c r="AY147" s="15" t="s">
        <v>109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5" t="s">
        <v>81</v>
      </c>
      <c r="BK147" s="184">
        <f>ROUND(I147*H147,2)</f>
        <v>0</v>
      </c>
      <c r="BL147" s="15" t="s">
        <v>114</v>
      </c>
      <c r="BM147" s="183" t="s">
        <v>154</v>
      </c>
    </row>
    <row r="148" spans="1:65" s="12" customFormat="1" ht="11.25">
      <c r="B148" s="185"/>
      <c r="C148" s="186"/>
      <c r="D148" s="187" t="s">
        <v>115</v>
      </c>
      <c r="E148" s="188" t="s">
        <v>1</v>
      </c>
      <c r="F148" s="189" t="s">
        <v>155</v>
      </c>
      <c r="G148" s="186"/>
      <c r="H148" s="188" t="s">
        <v>1</v>
      </c>
      <c r="I148" s="190"/>
      <c r="J148" s="186"/>
      <c r="K148" s="186"/>
      <c r="L148" s="191"/>
      <c r="M148" s="192"/>
      <c r="N148" s="193"/>
      <c r="O148" s="193"/>
      <c r="P148" s="193"/>
      <c r="Q148" s="193"/>
      <c r="R148" s="193"/>
      <c r="S148" s="193"/>
      <c r="T148" s="194"/>
      <c r="AT148" s="195" t="s">
        <v>115</v>
      </c>
      <c r="AU148" s="195" t="s">
        <v>81</v>
      </c>
      <c r="AV148" s="12" t="s">
        <v>81</v>
      </c>
      <c r="AW148" s="12" t="s">
        <v>30</v>
      </c>
      <c r="AX148" s="12" t="s">
        <v>73</v>
      </c>
      <c r="AY148" s="195" t="s">
        <v>109</v>
      </c>
    </row>
    <row r="149" spans="1:65" s="12" customFormat="1" ht="22.5">
      <c r="B149" s="185"/>
      <c r="C149" s="186"/>
      <c r="D149" s="187" t="s">
        <v>115</v>
      </c>
      <c r="E149" s="188" t="s">
        <v>1</v>
      </c>
      <c r="F149" s="189" t="s">
        <v>156</v>
      </c>
      <c r="G149" s="186"/>
      <c r="H149" s="188" t="s">
        <v>1</v>
      </c>
      <c r="I149" s="190"/>
      <c r="J149" s="186"/>
      <c r="K149" s="186"/>
      <c r="L149" s="191"/>
      <c r="M149" s="192"/>
      <c r="N149" s="193"/>
      <c r="O149" s="193"/>
      <c r="P149" s="193"/>
      <c r="Q149" s="193"/>
      <c r="R149" s="193"/>
      <c r="S149" s="193"/>
      <c r="T149" s="194"/>
      <c r="AT149" s="195" t="s">
        <v>115</v>
      </c>
      <c r="AU149" s="195" t="s">
        <v>81</v>
      </c>
      <c r="AV149" s="12" t="s">
        <v>81</v>
      </c>
      <c r="AW149" s="12" t="s">
        <v>30</v>
      </c>
      <c r="AX149" s="12" t="s">
        <v>73</v>
      </c>
      <c r="AY149" s="195" t="s">
        <v>109</v>
      </c>
    </row>
    <row r="150" spans="1:65" s="12" customFormat="1" ht="33.75">
      <c r="B150" s="185"/>
      <c r="C150" s="186"/>
      <c r="D150" s="187" t="s">
        <v>115</v>
      </c>
      <c r="E150" s="188" t="s">
        <v>1</v>
      </c>
      <c r="F150" s="189" t="s">
        <v>157</v>
      </c>
      <c r="G150" s="186"/>
      <c r="H150" s="188" t="s">
        <v>1</v>
      </c>
      <c r="I150" s="190"/>
      <c r="J150" s="186"/>
      <c r="K150" s="186"/>
      <c r="L150" s="191"/>
      <c r="M150" s="192"/>
      <c r="N150" s="193"/>
      <c r="O150" s="193"/>
      <c r="P150" s="193"/>
      <c r="Q150" s="193"/>
      <c r="R150" s="193"/>
      <c r="S150" s="193"/>
      <c r="T150" s="194"/>
      <c r="AT150" s="195" t="s">
        <v>115</v>
      </c>
      <c r="AU150" s="195" t="s">
        <v>81</v>
      </c>
      <c r="AV150" s="12" t="s">
        <v>81</v>
      </c>
      <c r="AW150" s="12" t="s">
        <v>30</v>
      </c>
      <c r="AX150" s="12" t="s">
        <v>73</v>
      </c>
      <c r="AY150" s="195" t="s">
        <v>109</v>
      </c>
    </row>
    <row r="151" spans="1:65" s="13" customFormat="1" ht="11.25">
      <c r="B151" s="196"/>
      <c r="C151" s="197"/>
      <c r="D151" s="187" t="s">
        <v>115</v>
      </c>
      <c r="E151" s="198" t="s">
        <v>1</v>
      </c>
      <c r="F151" s="199" t="s">
        <v>81</v>
      </c>
      <c r="G151" s="197"/>
      <c r="H151" s="200">
        <v>1</v>
      </c>
      <c r="I151" s="201"/>
      <c r="J151" s="197"/>
      <c r="K151" s="197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115</v>
      </c>
      <c r="AU151" s="206" t="s">
        <v>81</v>
      </c>
      <c r="AV151" s="13" t="s">
        <v>83</v>
      </c>
      <c r="AW151" s="13" t="s">
        <v>30</v>
      </c>
      <c r="AX151" s="13" t="s">
        <v>81</v>
      </c>
      <c r="AY151" s="206" t="s">
        <v>109</v>
      </c>
    </row>
    <row r="152" spans="1:65" s="2" customFormat="1" ht="37.9" customHeight="1">
      <c r="A152" s="32"/>
      <c r="B152" s="33"/>
      <c r="C152" s="172" t="s">
        <v>73</v>
      </c>
      <c r="D152" s="172" t="s">
        <v>110</v>
      </c>
      <c r="E152" s="173" t="s">
        <v>158</v>
      </c>
      <c r="F152" s="174" t="s">
        <v>159</v>
      </c>
      <c r="G152" s="175" t="s">
        <v>113</v>
      </c>
      <c r="H152" s="176">
        <v>2</v>
      </c>
      <c r="I152" s="177"/>
      <c r="J152" s="178">
        <f t="shared" ref="J152:J159" si="0">ROUND(I152*H152,2)</f>
        <v>0</v>
      </c>
      <c r="K152" s="174" t="s">
        <v>1</v>
      </c>
      <c r="L152" s="37"/>
      <c r="M152" s="179" t="s">
        <v>1</v>
      </c>
      <c r="N152" s="180" t="s">
        <v>38</v>
      </c>
      <c r="O152" s="69"/>
      <c r="P152" s="181">
        <f t="shared" ref="P152:P159" si="1">O152*H152</f>
        <v>0</v>
      </c>
      <c r="Q152" s="181">
        <v>0</v>
      </c>
      <c r="R152" s="181">
        <f t="shared" ref="R152:R159" si="2">Q152*H152</f>
        <v>0</v>
      </c>
      <c r="S152" s="181">
        <v>0</v>
      </c>
      <c r="T152" s="182">
        <f t="shared" ref="T152:T159" si="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83" t="s">
        <v>114</v>
      </c>
      <c r="AT152" s="183" t="s">
        <v>110</v>
      </c>
      <c r="AU152" s="183" t="s">
        <v>81</v>
      </c>
      <c r="AY152" s="15" t="s">
        <v>109</v>
      </c>
      <c r="BE152" s="184">
        <f t="shared" ref="BE152:BE159" si="4">IF(N152="základní",J152,0)</f>
        <v>0</v>
      </c>
      <c r="BF152" s="184">
        <f t="shared" ref="BF152:BF159" si="5">IF(N152="snížená",J152,0)</f>
        <v>0</v>
      </c>
      <c r="BG152" s="184">
        <f t="shared" ref="BG152:BG159" si="6">IF(N152="zákl. přenesená",J152,0)</f>
        <v>0</v>
      </c>
      <c r="BH152" s="184">
        <f t="shared" ref="BH152:BH159" si="7">IF(N152="sníž. přenesená",J152,0)</f>
        <v>0</v>
      </c>
      <c r="BI152" s="184">
        <f t="shared" ref="BI152:BI159" si="8">IF(N152="nulová",J152,0)</f>
        <v>0</v>
      </c>
      <c r="BJ152" s="15" t="s">
        <v>81</v>
      </c>
      <c r="BK152" s="184">
        <f t="shared" ref="BK152:BK159" si="9">ROUND(I152*H152,2)</f>
        <v>0</v>
      </c>
      <c r="BL152" s="15" t="s">
        <v>114</v>
      </c>
      <c r="BM152" s="183" t="s">
        <v>160</v>
      </c>
    </row>
    <row r="153" spans="1:65" s="2" customFormat="1" ht="16.5" customHeight="1">
      <c r="A153" s="32"/>
      <c r="B153" s="33"/>
      <c r="C153" s="172" t="s">
        <v>73</v>
      </c>
      <c r="D153" s="172" t="s">
        <v>110</v>
      </c>
      <c r="E153" s="173" t="s">
        <v>161</v>
      </c>
      <c r="F153" s="174" t="s">
        <v>162</v>
      </c>
      <c r="G153" s="175" t="s">
        <v>113</v>
      </c>
      <c r="H153" s="176">
        <v>1</v>
      </c>
      <c r="I153" s="177"/>
      <c r="J153" s="178">
        <f t="shared" si="0"/>
        <v>0</v>
      </c>
      <c r="K153" s="174" t="s">
        <v>1</v>
      </c>
      <c r="L153" s="37"/>
      <c r="M153" s="179" t="s">
        <v>1</v>
      </c>
      <c r="N153" s="180" t="s">
        <v>38</v>
      </c>
      <c r="O153" s="69"/>
      <c r="P153" s="181">
        <f t="shared" si="1"/>
        <v>0</v>
      </c>
      <c r="Q153" s="181">
        <v>0</v>
      </c>
      <c r="R153" s="181">
        <f t="shared" si="2"/>
        <v>0</v>
      </c>
      <c r="S153" s="181">
        <v>0</v>
      </c>
      <c r="T153" s="182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83" t="s">
        <v>114</v>
      </c>
      <c r="AT153" s="183" t="s">
        <v>110</v>
      </c>
      <c r="AU153" s="183" t="s">
        <v>81</v>
      </c>
      <c r="AY153" s="15" t="s">
        <v>109</v>
      </c>
      <c r="BE153" s="184">
        <f t="shared" si="4"/>
        <v>0</v>
      </c>
      <c r="BF153" s="184">
        <f t="shared" si="5"/>
        <v>0</v>
      </c>
      <c r="BG153" s="184">
        <f t="shared" si="6"/>
        <v>0</v>
      </c>
      <c r="BH153" s="184">
        <f t="shared" si="7"/>
        <v>0</v>
      </c>
      <c r="BI153" s="184">
        <f t="shared" si="8"/>
        <v>0</v>
      </c>
      <c r="BJ153" s="15" t="s">
        <v>81</v>
      </c>
      <c r="BK153" s="184">
        <f t="shared" si="9"/>
        <v>0</v>
      </c>
      <c r="BL153" s="15" t="s">
        <v>114</v>
      </c>
      <c r="BM153" s="183" t="s">
        <v>163</v>
      </c>
    </row>
    <row r="154" spans="1:65" s="2" customFormat="1" ht="16.5" customHeight="1">
      <c r="A154" s="32"/>
      <c r="B154" s="33"/>
      <c r="C154" s="172" t="s">
        <v>73</v>
      </c>
      <c r="D154" s="172" t="s">
        <v>110</v>
      </c>
      <c r="E154" s="173" t="s">
        <v>164</v>
      </c>
      <c r="F154" s="174" t="s">
        <v>165</v>
      </c>
      <c r="G154" s="175" t="s">
        <v>113</v>
      </c>
      <c r="H154" s="176">
        <v>1</v>
      </c>
      <c r="I154" s="177"/>
      <c r="J154" s="178">
        <f t="shared" si="0"/>
        <v>0</v>
      </c>
      <c r="K154" s="174" t="s">
        <v>1</v>
      </c>
      <c r="L154" s="37"/>
      <c r="M154" s="179" t="s">
        <v>1</v>
      </c>
      <c r="N154" s="180" t="s">
        <v>38</v>
      </c>
      <c r="O154" s="69"/>
      <c r="P154" s="181">
        <f t="shared" si="1"/>
        <v>0</v>
      </c>
      <c r="Q154" s="181">
        <v>0</v>
      </c>
      <c r="R154" s="181">
        <f t="shared" si="2"/>
        <v>0</v>
      </c>
      <c r="S154" s="181">
        <v>0</v>
      </c>
      <c r="T154" s="182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83" t="s">
        <v>114</v>
      </c>
      <c r="AT154" s="183" t="s">
        <v>110</v>
      </c>
      <c r="AU154" s="183" t="s">
        <v>81</v>
      </c>
      <c r="AY154" s="15" t="s">
        <v>109</v>
      </c>
      <c r="BE154" s="184">
        <f t="shared" si="4"/>
        <v>0</v>
      </c>
      <c r="BF154" s="184">
        <f t="shared" si="5"/>
        <v>0</v>
      </c>
      <c r="BG154" s="184">
        <f t="shared" si="6"/>
        <v>0</v>
      </c>
      <c r="BH154" s="184">
        <f t="shared" si="7"/>
        <v>0</v>
      </c>
      <c r="BI154" s="184">
        <f t="shared" si="8"/>
        <v>0</v>
      </c>
      <c r="BJ154" s="15" t="s">
        <v>81</v>
      </c>
      <c r="BK154" s="184">
        <f t="shared" si="9"/>
        <v>0</v>
      </c>
      <c r="BL154" s="15" t="s">
        <v>114</v>
      </c>
      <c r="BM154" s="183" t="s">
        <v>166</v>
      </c>
    </row>
    <row r="155" spans="1:65" s="2" customFormat="1" ht="16.5" customHeight="1">
      <c r="A155" s="32"/>
      <c r="B155" s="33"/>
      <c r="C155" s="172" t="s">
        <v>81</v>
      </c>
      <c r="D155" s="172" t="s">
        <v>110</v>
      </c>
      <c r="E155" s="173" t="s">
        <v>167</v>
      </c>
      <c r="F155" s="174" t="s">
        <v>168</v>
      </c>
      <c r="G155" s="175" t="s">
        <v>113</v>
      </c>
      <c r="H155" s="176">
        <v>1</v>
      </c>
      <c r="I155" s="177"/>
      <c r="J155" s="178">
        <f t="shared" si="0"/>
        <v>0</v>
      </c>
      <c r="K155" s="174" t="s">
        <v>1</v>
      </c>
      <c r="L155" s="37"/>
      <c r="M155" s="179" t="s">
        <v>1</v>
      </c>
      <c r="N155" s="180" t="s">
        <v>38</v>
      </c>
      <c r="O155" s="69"/>
      <c r="P155" s="181">
        <f t="shared" si="1"/>
        <v>0</v>
      </c>
      <c r="Q155" s="181">
        <v>0</v>
      </c>
      <c r="R155" s="181">
        <f t="shared" si="2"/>
        <v>0</v>
      </c>
      <c r="S155" s="181">
        <v>0</v>
      </c>
      <c r="T155" s="182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83" t="s">
        <v>114</v>
      </c>
      <c r="AT155" s="183" t="s">
        <v>110</v>
      </c>
      <c r="AU155" s="183" t="s">
        <v>81</v>
      </c>
      <c r="AY155" s="15" t="s">
        <v>109</v>
      </c>
      <c r="BE155" s="184">
        <f t="shared" si="4"/>
        <v>0</v>
      </c>
      <c r="BF155" s="184">
        <f t="shared" si="5"/>
        <v>0</v>
      </c>
      <c r="BG155" s="184">
        <f t="shared" si="6"/>
        <v>0</v>
      </c>
      <c r="BH155" s="184">
        <f t="shared" si="7"/>
        <v>0</v>
      </c>
      <c r="BI155" s="184">
        <f t="shared" si="8"/>
        <v>0</v>
      </c>
      <c r="BJ155" s="15" t="s">
        <v>81</v>
      </c>
      <c r="BK155" s="184">
        <f t="shared" si="9"/>
        <v>0</v>
      </c>
      <c r="BL155" s="15" t="s">
        <v>114</v>
      </c>
      <c r="BM155" s="183" t="s">
        <v>169</v>
      </c>
    </row>
    <row r="156" spans="1:65" s="2" customFormat="1" ht="16.5" customHeight="1">
      <c r="A156" s="32"/>
      <c r="B156" s="33"/>
      <c r="C156" s="172" t="s">
        <v>83</v>
      </c>
      <c r="D156" s="172" t="s">
        <v>110</v>
      </c>
      <c r="E156" s="173" t="s">
        <v>170</v>
      </c>
      <c r="F156" s="174" t="s">
        <v>171</v>
      </c>
      <c r="G156" s="175" t="s">
        <v>113</v>
      </c>
      <c r="H156" s="176">
        <v>1</v>
      </c>
      <c r="I156" s="177"/>
      <c r="J156" s="178">
        <f t="shared" si="0"/>
        <v>0</v>
      </c>
      <c r="K156" s="174" t="s">
        <v>1</v>
      </c>
      <c r="L156" s="37"/>
      <c r="M156" s="179" t="s">
        <v>1</v>
      </c>
      <c r="N156" s="180" t="s">
        <v>38</v>
      </c>
      <c r="O156" s="69"/>
      <c r="P156" s="181">
        <f t="shared" si="1"/>
        <v>0</v>
      </c>
      <c r="Q156" s="181">
        <v>0</v>
      </c>
      <c r="R156" s="181">
        <f t="shared" si="2"/>
        <v>0</v>
      </c>
      <c r="S156" s="181">
        <v>0</v>
      </c>
      <c r="T156" s="182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83" t="s">
        <v>114</v>
      </c>
      <c r="AT156" s="183" t="s">
        <v>110</v>
      </c>
      <c r="AU156" s="183" t="s">
        <v>81</v>
      </c>
      <c r="AY156" s="15" t="s">
        <v>109</v>
      </c>
      <c r="BE156" s="184">
        <f t="shared" si="4"/>
        <v>0</v>
      </c>
      <c r="BF156" s="184">
        <f t="shared" si="5"/>
        <v>0</v>
      </c>
      <c r="BG156" s="184">
        <f t="shared" si="6"/>
        <v>0</v>
      </c>
      <c r="BH156" s="184">
        <f t="shared" si="7"/>
        <v>0</v>
      </c>
      <c r="BI156" s="184">
        <f t="shared" si="8"/>
        <v>0</v>
      </c>
      <c r="BJ156" s="15" t="s">
        <v>81</v>
      </c>
      <c r="BK156" s="184">
        <f t="shared" si="9"/>
        <v>0</v>
      </c>
      <c r="BL156" s="15" t="s">
        <v>114</v>
      </c>
      <c r="BM156" s="183" t="s">
        <v>172</v>
      </c>
    </row>
    <row r="157" spans="1:65" s="2" customFormat="1" ht="24.2" customHeight="1">
      <c r="A157" s="32"/>
      <c r="B157" s="33"/>
      <c r="C157" s="172" t="s">
        <v>173</v>
      </c>
      <c r="D157" s="172" t="s">
        <v>110</v>
      </c>
      <c r="E157" s="173" t="s">
        <v>174</v>
      </c>
      <c r="F157" s="174" t="s">
        <v>175</v>
      </c>
      <c r="G157" s="175" t="s">
        <v>113</v>
      </c>
      <c r="H157" s="176">
        <v>1</v>
      </c>
      <c r="I157" s="177"/>
      <c r="J157" s="178">
        <f t="shared" si="0"/>
        <v>0</v>
      </c>
      <c r="K157" s="174" t="s">
        <v>1</v>
      </c>
      <c r="L157" s="37"/>
      <c r="M157" s="179" t="s">
        <v>1</v>
      </c>
      <c r="N157" s="180" t="s">
        <v>38</v>
      </c>
      <c r="O157" s="69"/>
      <c r="P157" s="181">
        <f t="shared" si="1"/>
        <v>0</v>
      </c>
      <c r="Q157" s="181">
        <v>0</v>
      </c>
      <c r="R157" s="181">
        <f t="shared" si="2"/>
        <v>0</v>
      </c>
      <c r="S157" s="181">
        <v>0</v>
      </c>
      <c r="T157" s="182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83" t="s">
        <v>114</v>
      </c>
      <c r="AT157" s="183" t="s">
        <v>110</v>
      </c>
      <c r="AU157" s="183" t="s">
        <v>81</v>
      </c>
      <c r="AY157" s="15" t="s">
        <v>109</v>
      </c>
      <c r="BE157" s="184">
        <f t="shared" si="4"/>
        <v>0</v>
      </c>
      <c r="BF157" s="184">
        <f t="shared" si="5"/>
        <v>0</v>
      </c>
      <c r="BG157" s="184">
        <f t="shared" si="6"/>
        <v>0</v>
      </c>
      <c r="BH157" s="184">
        <f t="shared" si="7"/>
        <v>0</v>
      </c>
      <c r="BI157" s="184">
        <f t="shared" si="8"/>
        <v>0</v>
      </c>
      <c r="BJ157" s="15" t="s">
        <v>81</v>
      </c>
      <c r="BK157" s="184">
        <f t="shared" si="9"/>
        <v>0</v>
      </c>
      <c r="BL157" s="15" t="s">
        <v>114</v>
      </c>
      <c r="BM157" s="183" t="s">
        <v>176</v>
      </c>
    </row>
    <row r="158" spans="1:65" s="2" customFormat="1" ht="16.5" customHeight="1">
      <c r="A158" s="32"/>
      <c r="B158" s="33"/>
      <c r="C158" s="172" t="s">
        <v>114</v>
      </c>
      <c r="D158" s="172" t="s">
        <v>110</v>
      </c>
      <c r="E158" s="173" t="s">
        <v>177</v>
      </c>
      <c r="F158" s="174" t="s">
        <v>178</v>
      </c>
      <c r="G158" s="175" t="s">
        <v>113</v>
      </c>
      <c r="H158" s="176">
        <v>1</v>
      </c>
      <c r="I158" s="177"/>
      <c r="J158" s="178">
        <f t="shared" si="0"/>
        <v>0</v>
      </c>
      <c r="K158" s="174" t="s">
        <v>1</v>
      </c>
      <c r="L158" s="37"/>
      <c r="M158" s="179" t="s">
        <v>1</v>
      </c>
      <c r="N158" s="180" t="s">
        <v>38</v>
      </c>
      <c r="O158" s="69"/>
      <c r="P158" s="181">
        <f t="shared" si="1"/>
        <v>0</v>
      </c>
      <c r="Q158" s="181">
        <v>0</v>
      </c>
      <c r="R158" s="181">
        <f t="shared" si="2"/>
        <v>0</v>
      </c>
      <c r="S158" s="181">
        <v>0</v>
      </c>
      <c r="T158" s="182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83" t="s">
        <v>114</v>
      </c>
      <c r="AT158" s="183" t="s">
        <v>110</v>
      </c>
      <c r="AU158" s="183" t="s">
        <v>81</v>
      </c>
      <c r="AY158" s="15" t="s">
        <v>109</v>
      </c>
      <c r="BE158" s="184">
        <f t="shared" si="4"/>
        <v>0</v>
      </c>
      <c r="BF158" s="184">
        <f t="shared" si="5"/>
        <v>0</v>
      </c>
      <c r="BG158" s="184">
        <f t="shared" si="6"/>
        <v>0</v>
      </c>
      <c r="BH158" s="184">
        <f t="shared" si="7"/>
        <v>0</v>
      </c>
      <c r="BI158" s="184">
        <f t="shared" si="8"/>
        <v>0</v>
      </c>
      <c r="BJ158" s="15" t="s">
        <v>81</v>
      </c>
      <c r="BK158" s="184">
        <f t="shared" si="9"/>
        <v>0</v>
      </c>
      <c r="BL158" s="15" t="s">
        <v>114</v>
      </c>
      <c r="BM158" s="183" t="s">
        <v>179</v>
      </c>
    </row>
    <row r="159" spans="1:65" s="2" customFormat="1" ht="62.65" customHeight="1">
      <c r="A159" s="32"/>
      <c r="B159" s="33"/>
      <c r="C159" s="172" t="s">
        <v>73</v>
      </c>
      <c r="D159" s="172" t="s">
        <v>110</v>
      </c>
      <c r="E159" s="173" t="s">
        <v>180</v>
      </c>
      <c r="F159" s="174" t="s">
        <v>181</v>
      </c>
      <c r="G159" s="175" t="s">
        <v>113</v>
      </c>
      <c r="H159" s="176">
        <v>1</v>
      </c>
      <c r="I159" s="177"/>
      <c r="J159" s="178">
        <f t="shared" si="0"/>
        <v>0</v>
      </c>
      <c r="K159" s="174" t="s">
        <v>1</v>
      </c>
      <c r="L159" s="37"/>
      <c r="M159" s="179" t="s">
        <v>1</v>
      </c>
      <c r="N159" s="180" t="s">
        <v>38</v>
      </c>
      <c r="O159" s="69"/>
      <c r="P159" s="181">
        <f t="shared" si="1"/>
        <v>0</v>
      </c>
      <c r="Q159" s="181">
        <v>0</v>
      </c>
      <c r="R159" s="181">
        <f t="shared" si="2"/>
        <v>0</v>
      </c>
      <c r="S159" s="181">
        <v>0</v>
      </c>
      <c r="T159" s="182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83" t="s">
        <v>114</v>
      </c>
      <c r="AT159" s="183" t="s">
        <v>110</v>
      </c>
      <c r="AU159" s="183" t="s">
        <v>81</v>
      </c>
      <c r="AY159" s="15" t="s">
        <v>109</v>
      </c>
      <c r="BE159" s="184">
        <f t="shared" si="4"/>
        <v>0</v>
      </c>
      <c r="BF159" s="184">
        <f t="shared" si="5"/>
        <v>0</v>
      </c>
      <c r="BG159" s="184">
        <f t="shared" si="6"/>
        <v>0</v>
      </c>
      <c r="BH159" s="184">
        <f t="shared" si="7"/>
        <v>0</v>
      </c>
      <c r="BI159" s="184">
        <f t="shared" si="8"/>
        <v>0</v>
      </c>
      <c r="BJ159" s="15" t="s">
        <v>81</v>
      </c>
      <c r="BK159" s="184">
        <f t="shared" si="9"/>
        <v>0</v>
      </c>
      <c r="BL159" s="15" t="s">
        <v>114</v>
      </c>
      <c r="BM159" s="183" t="s">
        <v>150</v>
      </c>
    </row>
    <row r="160" spans="1:65" s="12" customFormat="1" ht="22.5">
      <c r="B160" s="185"/>
      <c r="C160" s="186"/>
      <c r="D160" s="187" t="s">
        <v>115</v>
      </c>
      <c r="E160" s="188" t="s">
        <v>1</v>
      </c>
      <c r="F160" s="189" t="s">
        <v>182</v>
      </c>
      <c r="G160" s="186"/>
      <c r="H160" s="188" t="s">
        <v>1</v>
      </c>
      <c r="I160" s="190"/>
      <c r="J160" s="186"/>
      <c r="K160" s="186"/>
      <c r="L160" s="191"/>
      <c r="M160" s="192"/>
      <c r="N160" s="193"/>
      <c r="O160" s="193"/>
      <c r="P160" s="193"/>
      <c r="Q160" s="193"/>
      <c r="R160" s="193"/>
      <c r="S160" s="193"/>
      <c r="T160" s="194"/>
      <c r="AT160" s="195" t="s">
        <v>115</v>
      </c>
      <c r="AU160" s="195" t="s">
        <v>81</v>
      </c>
      <c r="AV160" s="12" t="s">
        <v>81</v>
      </c>
      <c r="AW160" s="12" t="s">
        <v>30</v>
      </c>
      <c r="AX160" s="12" t="s">
        <v>73</v>
      </c>
      <c r="AY160" s="195" t="s">
        <v>109</v>
      </c>
    </row>
    <row r="161" spans="1:65" s="12" customFormat="1" ht="11.25">
      <c r="B161" s="185"/>
      <c r="C161" s="186"/>
      <c r="D161" s="187" t="s">
        <v>115</v>
      </c>
      <c r="E161" s="188" t="s">
        <v>1</v>
      </c>
      <c r="F161" s="189" t="s">
        <v>183</v>
      </c>
      <c r="G161" s="186"/>
      <c r="H161" s="188" t="s">
        <v>1</v>
      </c>
      <c r="I161" s="190"/>
      <c r="J161" s="186"/>
      <c r="K161" s="186"/>
      <c r="L161" s="191"/>
      <c r="M161" s="192"/>
      <c r="N161" s="193"/>
      <c r="O161" s="193"/>
      <c r="P161" s="193"/>
      <c r="Q161" s="193"/>
      <c r="R161" s="193"/>
      <c r="S161" s="193"/>
      <c r="T161" s="194"/>
      <c r="AT161" s="195" t="s">
        <v>115</v>
      </c>
      <c r="AU161" s="195" t="s">
        <v>81</v>
      </c>
      <c r="AV161" s="12" t="s">
        <v>81</v>
      </c>
      <c r="AW161" s="12" t="s">
        <v>30</v>
      </c>
      <c r="AX161" s="12" t="s">
        <v>73</v>
      </c>
      <c r="AY161" s="195" t="s">
        <v>109</v>
      </c>
    </row>
    <row r="162" spans="1:65" s="12" customFormat="1" ht="11.25">
      <c r="B162" s="185"/>
      <c r="C162" s="186"/>
      <c r="D162" s="187" t="s">
        <v>115</v>
      </c>
      <c r="E162" s="188" t="s">
        <v>1</v>
      </c>
      <c r="F162" s="189" t="s">
        <v>184</v>
      </c>
      <c r="G162" s="186"/>
      <c r="H162" s="188" t="s">
        <v>1</v>
      </c>
      <c r="I162" s="190"/>
      <c r="J162" s="186"/>
      <c r="K162" s="186"/>
      <c r="L162" s="191"/>
      <c r="M162" s="192"/>
      <c r="N162" s="193"/>
      <c r="O162" s="193"/>
      <c r="P162" s="193"/>
      <c r="Q162" s="193"/>
      <c r="R162" s="193"/>
      <c r="S162" s="193"/>
      <c r="T162" s="194"/>
      <c r="AT162" s="195" t="s">
        <v>115</v>
      </c>
      <c r="AU162" s="195" t="s">
        <v>81</v>
      </c>
      <c r="AV162" s="12" t="s">
        <v>81</v>
      </c>
      <c r="AW162" s="12" t="s">
        <v>30</v>
      </c>
      <c r="AX162" s="12" t="s">
        <v>73</v>
      </c>
      <c r="AY162" s="195" t="s">
        <v>109</v>
      </c>
    </row>
    <row r="163" spans="1:65" s="13" customFormat="1" ht="11.25">
      <c r="B163" s="196"/>
      <c r="C163" s="197"/>
      <c r="D163" s="187" t="s">
        <v>115</v>
      </c>
      <c r="E163" s="198" t="s">
        <v>1</v>
      </c>
      <c r="F163" s="199" t="s">
        <v>81</v>
      </c>
      <c r="G163" s="197"/>
      <c r="H163" s="200">
        <v>1</v>
      </c>
      <c r="I163" s="201"/>
      <c r="J163" s="197"/>
      <c r="K163" s="197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115</v>
      </c>
      <c r="AU163" s="206" t="s">
        <v>81</v>
      </c>
      <c r="AV163" s="13" t="s">
        <v>83</v>
      </c>
      <c r="AW163" s="13" t="s">
        <v>30</v>
      </c>
      <c r="AX163" s="13" t="s">
        <v>81</v>
      </c>
      <c r="AY163" s="206" t="s">
        <v>109</v>
      </c>
    </row>
    <row r="164" spans="1:65" s="11" customFormat="1" ht="25.9" customHeight="1">
      <c r="B164" s="158"/>
      <c r="C164" s="159"/>
      <c r="D164" s="160" t="s">
        <v>72</v>
      </c>
      <c r="E164" s="161" t="s">
        <v>185</v>
      </c>
      <c r="F164" s="161" t="s">
        <v>186</v>
      </c>
      <c r="G164" s="159"/>
      <c r="H164" s="159"/>
      <c r="I164" s="162"/>
      <c r="J164" s="163">
        <f>BK164</f>
        <v>0</v>
      </c>
      <c r="K164" s="159"/>
      <c r="L164" s="164"/>
      <c r="M164" s="165"/>
      <c r="N164" s="166"/>
      <c r="O164" s="166"/>
      <c r="P164" s="167">
        <f>SUM(P165:P166)</f>
        <v>0</v>
      </c>
      <c r="Q164" s="166"/>
      <c r="R164" s="167">
        <f>SUM(R165:R166)</f>
        <v>0</v>
      </c>
      <c r="S164" s="166"/>
      <c r="T164" s="168">
        <f>SUM(T165:T166)</f>
        <v>0</v>
      </c>
      <c r="AR164" s="169" t="s">
        <v>81</v>
      </c>
      <c r="AT164" s="170" t="s">
        <v>72</v>
      </c>
      <c r="AU164" s="170" t="s">
        <v>73</v>
      </c>
      <c r="AY164" s="169" t="s">
        <v>109</v>
      </c>
      <c r="BK164" s="171">
        <f>SUM(BK165:BK166)</f>
        <v>0</v>
      </c>
    </row>
    <row r="165" spans="1:65" s="2" customFormat="1" ht="16.5" customHeight="1">
      <c r="A165" s="32"/>
      <c r="B165" s="33"/>
      <c r="C165" s="172" t="s">
        <v>73</v>
      </c>
      <c r="D165" s="172" t="s">
        <v>110</v>
      </c>
      <c r="E165" s="173" t="s">
        <v>187</v>
      </c>
      <c r="F165" s="174" t="s">
        <v>188</v>
      </c>
      <c r="G165" s="175" t="s">
        <v>81</v>
      </c>
      <c r="H165" s="176">
        <v>1</v>
      </c>
      <c r="I165" s="177"/>
      <c r="J165" s="178">
        <f>ROUND(I165*H165,2)</f>
        <v>0</v>
      </c>
      <c r="K165" s="174" t="s">
        <v>1</v>
      </c>
      <c r="L165" s="37"/>
      <c r="M165" s="179" t="s">
        <v>1</v>
      </c>
      <c r="N165" s="180" t="s">
        <v>38</v>
      </c>
      <c r="O165" s="69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83" t="s">
        <v>189</v>
      </c>
      <c r="AT165" s="183" t="s">
        <v>110</v>
      </c>
      <c r="AU165" s="183" t="s">
        <v>81</v>
      </c>
      <c r="AY165" s="15" t="s">
        <v>109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5" t="s">
        <v>81</v>
      </c>
      <c r="BK165" s="184">
        <f>ROUND(I165*H165,2)</f>
        <v>0</v>
      </c>
      <c r="BL165" s="15" t="s">
        <v>189</v>
      </c>
      <c r="BM165" s="183" t="s">
        <v>190</v>
      </c>
    </row>
    <row r="166" spans="1:65" s="2" customFormat="1" ht="16.5" customHeight="1">
      <c r="A166" s="32"/>
      <c r="B166" s="33"/>
      <c r="C166" s="172" t="s">
        <v>73</v>
      </c>
      <c r="D166" s="172" t="s">
        <v>110</v>
      </c>
      <c r="E166" s="173" t="s">
        <v>191</v>
      </c>
      <c r="F166" s="174" t="s">
        <v>192</v>
      </c>
      <c r="G166" s="175" t="s">
        <v>81</v>
      </c>
      <c r="H166" s="176">
        <v>1</v>
      </c>
      <c r="I166" s="177"/>
      <c r="J166" s="178">
        <f>ROUND(I166*H166,2)</f>
        <v>0</v>
      </c>
      <c r="K166" s="174" t="s">
        <v>1</v>
      </c>
      <c r="L166" s="37"/>
      <c r="M166" s="207" t="s">
        <v>1</v>
      </c>
      <c r="N166" s="208" t="s">
        <v>38</v>
      </c>
      <c r="O166" s="209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83" t="s">
        <v>189</v>
      </c>
      <c r="AT166" s="183" t="s">
        <v>110</v>
      </c>
      <c r="AU166" s="183" t="s">
        <v>81</v>
      </c>
      <c r="AY166" s="15" t="s">
        <v>109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5" t="s">
        <v>81</v>
      </c>
      <c r="BK166" s="184">
        <f>ROUND(I166*H166,2)</f>
        <v>0</v>
      </c>
      <c r="BL166" s="15" t="s">
        <v>189</v>
      </c>
      <c r="BM166" s="183" t="s">
        <v>193</v>
      </c>
    </row>
    <row r="167" spans="1:65" s="2" customFormat="1" ht="6.95" customHeight="1">
      <c r="A167" s="32"/>
      <c r="B167" s="52"/>
      <c r="C167" s="53"/>
      <c r="D167" s="53"/>
      <c r="E167" s="53"/>
      <c r="F167" s="53"/>
      <c r="G167" s="53"/>
      <c r="H167" s="53"/>
      <c r="I167" s="53"/>
      <c r="J167" s="53"/>
      <c r="K167" s="53"/>
      <c r="L167" s="37"/>
      <c r="M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</sheetData>
  <sheetProtection algorithmName="SHA-512" hashValue="p5yNaBA4ALBTUJ3hR9CwcwCFYTzMJgHjqvp+zkFDIxoFoYQZc1WhHyliZdTzVCYgqOmsAC+Nsf9k4piC+tkcXw==" saltValue="m/fVItUjczOI4l27TkNunVx9WifCaXQJHBEzhyYN0h1iV1MliNcb7zpv2IymHp6ZODYX/m4Od5rbTO9OOA7Lkw==" spinCount="100000" sheet="1" objects="1" scenarios="1" formatColumns="0" formatRows="0" autoFilter="0"/>
  <autoFilter ref="C117:K16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002 - Vybavení nábytkem</vt:lpstr>
      <vt:lpstr>'002 - Vybavení nábytkem'!Názvy_tisku</vt:lpstr>
      <vt:lpstr>'Rekapitulace stavby'!Názvy_tisku</vt:lpstr>
      <vt:lpstr>'002 - Vybavení nábytkem'!Oblast_tisku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Gorduličová Janka, Mgr.</cp:lastModifiedBy>
  <dcterms:created xsi:type="dcterms:W3CDTF">2024-11-28T07:42:25Z</dcterms:created>
  <dcterms:modified xsi:type="dcterms:W3CDTF">2025-01-09T07:36:43Z</dcterms:modified>
</cp:coreProperties>
</file>