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8 VYHLÍDKA - zkumavky\"/>
    </mc:Choice>
  </mc:AlternateContent>
  <bookViews>
    <workbookView xWindow="1905" yWindow="1905" windowWidth="20910" windowHeight="12375"/>
  </bookViews>
  <sheets>
    <sheet name="Rekapitulace stavby" sheetId="1" r:id="rId1"/>
    <sheet name="004 - Technické vybavení ..." sheetId="2" r:id="rId2"/>
  </sheets>
  <definedNames>
    <definedName name="_xlnm._FilterDatabase" localSheetId="1" hidden="1">'004 - Technické vybavení ...'!$C$116:$K$157</definedName>
    <definedName name="_xlnm.Print_Titles" localSheetId="1">'004 - Technické vybavení ...'!$116:$116</definedName>
    <definedName name="_xlnm.Print_Titles" localSheetId="0">'Rekapitulace stavby'!$92:$92</definedName>
    <definedName name="_xlnm.Print_Area" localSheetId="1">'004 - Technické vybavení ...'!$C$4:$J$76,'004 - Technické vybavení ...'!$C$82:$J$98,'004 - Technické vybavení ...'!$C$104:$K$157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F111" i="2"/>
  <c r="E109" i="2"/>
  <c r="F89" i="2"/>
  <c r="E87" i="2"/>
  <c r="J24" i="2"/>
  <c r="E24" i="2"/>
  <c r="J92" i="2" s="1"/>
  <c r="J23" i="2"/>
  <c r="J21" i="2"/>
  <c r="E21" i="2"/>
  <c r="J91" i="2"/>
  <c r="J20" i="2"/>
  <c r="J18" i="2"/>
  <c r="E18" i="2"/>
  <c r="F114" i="2"/>
  <c r="J17" i="2"/>
  <c r="J15" i="2"/>
  <c r="E15" i="2"/>
  <c r="F113" i="2"/>
  <c r="J14" i="2"/>
  <c r="J12" i="2"/>
  <c r="J111" i="2" s="1"/>
  <c r="E7" i="2"/>
  <c r="E85" i="2"/>
  <c r="L90" i="1"/>
  <c r="AM90" i="1"/>
  <c r="AM89" i="1"/>
  <c r="L89" i="1"/>
  <c r="AM87" i="1"/>
  <c r="L87" i="1"/>
  <c r="L85" i="1"/>
  <c r="L84" i="1"/>
  <c r="J154" i="2"/>
  <c r="BK150" i="2"/>
  <c r="BK147" i="2"/>
  <c r="J142" i="2"/>
  <c r="BK137" i="2"/>
  <c r="BK131" i="2"/>
  <c r="BK128" i="2"/>
  <c r="BK123" i="2"/>
  <c r="BK157" i="2"/>
  <c r="J152" i="2"/>
  <c r="BK146" i="2"/>
  <c r="BK141" i="2"/>
  <c r="J138" i="2"/>
  <c r="BK135" i="2"/>
  <c r="J131" i="2"/>
  <c r="BK154" i="2"/>
  <c r="J150" i="2"/>
  <c r="BK145" i="2"/>
  <c r="BK142" i="2"/>
  <c r="BK138" i="2"/>
  <c r="J133" i="2"/>
  <c r="J125" i="2"/>
  <c r="BK121" i="2"/>
  <c r="BK125" i="2"/>
  <c r="J120" i="2"/>
  <c r="J155" i="2"/>
  <c r="BK153" i="2"/>
  <c r="J149" i="2"/>
  <c r="J146" i="2"/>
  <c r="BK140" i="2"/>
  <c r="BK136" i="2"/>
  <c r="J130" i="2"/>
  <c r="J126" i="2"/>
  <c r="J122" i="2"/>
  <c r="BK156" i="2"/>
  <c r="BK151" i="2"/>
  <c r="BK144" i="2"/>
  <c r="BK139" i="2"/>
  <c r="J136" i="2"/>
  <c r="BK134" i="2"/>
  <c r="J129" i="2"/>
  <c r="J127" i="2"/>
  <c r="J156" i="2"/>
  <c r="J151" i="2"/>
  <c r="J147" i="2"/>
  <c r="BK143" i="2"/>
  <c r="J140" i="2"/>
  <c r="J134" i="2"/>
  <c r="J128" i="2"/>
  <c r="J123" i="2"/>
  <c r="BK120" i="2"/>
  <c r="BK124" i="2"/>
  <c r="AS94" i="1"/>
  <c r="J157" i="2"/>
  <c r="BK152" i="2"/>
  <c r="BK148" i="2"/>
  <c r="J145" i="2"/>
  <c r="J139" i="2"/>
  <c r="BK133" i="2"/>
  <c r="BK129" i="2"/>
  <c r="J124" i="2"/>
  <c r="BK119" i="2"/>
  <c r="J153" i="2"/>
  <c r="BK149" i="2"/>
  <c r="J143" i="2"/>
  <c r="J137" i="2"/>
  <c r="J132" i="2"/>
  <c r="BK130" i="2"/>
  <c r="BK126" i="2"/>
  <c r="BK155" i="2"/>
  <c r="J148" i="2"/>
  <c r="J144" i="2"/>
  <c r="J141" i="2"/>
  <c r="J135" i="2"/>
  <c r="BK132" i="2"/>
  <c r="BK127" i="2"/>
  <c r="BK122" i="2"/>
  <c r="J119" i="2"/>
  <c r="J121" i="2"/>
  <c r="P118" i="2" l="1"/>
  <c r="P117" i="2" s="1"/>
  <c r="AU95" i="1" s="1"/>
  <c r="AU94" i="1" s="1"/>
  <c r="BK118" i="2"/>
  <c r="J118" i="2" s="1"/>
  <c r="J97" i="2" s="1"/>
  <c r="R118" i="2"/>
  <c r="R117" i="2"/>
  <c r="T118" i="2"/>
  <c r="T117" i="2" s="1"/>
  <c r="F91" i="2"/>
  <c r="E107" i="2"/>
  <c r="J113" i="2"/>
  <c r="J114" i="2"/>
  <c r="BE122" i="2"/>
  <c r="BE126" i="2"/>
  <c r="F92" i="2"/>
  <c r="BE123" i="2"/>
  <c r="BE125" i="2"/>
  <c r="BE131" i="2"/>
  <c r="BE137" i="2"/>
  <c r="BE139" i="2"/>
  <c r="BE142" i="2"/>
  <c r="BE147" i="2"/>
  <c r="BE153" i="2"/>
  <c r="BE154" i="2"/>
  <c r="BE157" i="2"/>
  <c r="J89" i="2"/>
  <c r="BE119" i="2"/>
  <c r="BE121" i="2"/>
  <c r="BE124" i="2"/>
  <c r="BE128" i="2"/>
  <c r="BE129" i="2"/>
  <c r="BE133" i="2"/>
  <c r="BE134" i="2"/>
  <c r="BE138" i="2"/>
  <c r="BE140" i="2"/>
  <c r="BE145" i="2"/>
  <c r="BE148" i="2"/>
  <c r="BE150" i="2"/>
  <c r="BE155" i="2"/>
  <c r="BE156" i="2"/>
  <c r="BE120" i="2"/>
  <c r="BE127" i="2"/>
  <c r="BE130" i="2"/>
  <c r="BE132" i="2"/>
  <c r="BE135" i="2"/>
  <c r="BE136" i="2"/>
  <c r="BE141" i="2"/>
  <c r="BE143" i="2"/>
  <c r="BE144" i="2"/>
  <c r="BE146" i="2"/>
  <c r="BE149" i="2"/>
  <c r="BE151" i="2"/>
  <c r="BE152" i="2"/>
  <c r="J34" i="2"/>
  <c r="AW95" i="1" s="1"/>
  <c r="F37" i="2"/>
  <c r="BD95" i="1"/>
  <c r="BD94" i="1" s="1"/>
  <c r="W33" i="1" s="1"/>
  <c r="F35" i="2"/>
  <c r="BB95" i="1"/>
  <c r="BB94" i="1" s="1"/>
  <c r="AX94" i="1" s="1"/>
  <c r="F34" i="2"/>
  <c r="BA95" i="1"/>
  <c r="BA94" i="1" s="1"/>
  <c r="W30" i="1" s="1"/>
  <c r="F36" i="2"/>
  <c r="BC95" i="1"/>
  <c r="BC94" i="1" s="1"/>
  <c r="W32" i="1" s="1"/>
  <c r="BK117" i="2" l="1"/>
  <c r="J117" i="2" s="1"/>
  <c r="J96" i="2" s="1"/>
  <c r="AW94" i="1"/>
  <c r="AK30" i="1" s="1"/>
  <c r="J33" i="2"/>
  <c r="AV95" i="1" s="1"/>
  <c r="AT95" i="1" s="1"/>
  <c r="W31" i="1"/>
  <c r="AY94" i="1"/>
  <c r="F33" i="2"/>
  <c r="AZ95" i="1" s="1"/>
  <c r="AZ94" i="1" s="1"/>
  <c r="W29" i="1" s="1"/>
  <c r="J30" i="2" l="1"/>
  <c r="AG95" i="1" s="1"/>
  <c r="AG94" i="1" s="1"/>
  <c r="AK26" i="1" s="1"/>
  <c r="AK35" i="1" s="1"/>
  <c r="AV94" i="1"/>
  <c r="AK29" i="1" s="1"/>
  <c r="J39" i="2" l="1"/>
  <c r="AN95" i="1"/>
  <c r="AT94" i="1"/>
  <c r="AN94" i="1"/>
</calcChain>
</file>

<file path=xl/sharedStrings.xml><?xml version="1.0" encoding="utf-8"?>
<sst xmlns="http://schemas.openxmlformats.org/spreadsheetml/2006/main" count="831" uniqueCount="264">
  <si>
    <t>Export Komplet</t>
  </si>
  <si>
    <t/>
  </si>
  <si>
    <t>2.0</t>
  </si>
  <si>
    <t>False</t>
  </si>
  <si>
    <t>{a0f8ac9e-e4b1-4265-b130-e5aa1fe5a5f5}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</si>
  <si>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</si>
  <si>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</si>
  <si>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</si>
  <si>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</si>
  <si>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</si>
  <si>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</si>
  <si>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</si>
  <si>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</si>
  <si>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</si>
  <si>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</si>
  <si>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</si>
  <si>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Vyhlídka - Rekonstrukce učebny chemie na biologicko-chemickou učebnu</t>
  </si>
  <si>
    <t>KSO:</t>
  </si>
  <si>
    <t>CC-CZ:</t>
  </si>
  <si>
    <t>Místo:</t>
  </si>
  <si>
    <t xml:space="preserve"> </t>
  </si>
  <si>
    <t>Datum:</t>
  </si>
  <si>
    <t>19. 8. 2024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</si>
  <si>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</si>
  <si>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</si>
  <si>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</si>
  <si>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</si>
  <si>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</si>
  <si>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</si>
  <si>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</si>
  <si>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</si>
  <si>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</si>
  <si>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</si>
  <si>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</si>
  <si>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</si>
  <si>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</si>
  <si>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</si>
  <si>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</si>
  <si>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</si>
  <si>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</si>
  <si>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</si>
  <si>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</si>
  <si>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</si>
  <si>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</si>
  <si>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</si>
  <si>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</si>
  <si>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</si>
  <si>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</si>
  <si>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</si>
  <si>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</si>
  <si>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</si>
  <si>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</si>
  <si>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</si>
  <si>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</si>
  <si>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</si>
  <si>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</si>
  <si>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</si>
  <si>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</si>
  <si>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</si>
  <si>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</si>
  <si>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</si>
  <si>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</si>
  <si>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</si>
  <si>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</si>
  <si>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</si>
  <si>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</si>
  <si>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</si>
  <si>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</si>
  <si>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</si>
  <si>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</si>
  <si>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</si>
  <si>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</si>
  <si>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</si>
  <si>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</si>
  <si>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</si>
  <si>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</si>
  <si>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</si>
  <si>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004</t>
  </si>
  <si>
    <t>Technické vybavení učebny</t>
  </si>
  <si>
    <t>STA</t>
  </si>
  <si>
    <t>1</t>
  </si>
  <si>
    <t>{c8e1710b-661f-4fe4-9ba4-bc5504fad499}</t>
  </si>
  <si>
    <t>2</t>
  </si>
  <si>
    <t>KRYCÍ LIST SOUPISU PRACÍ</t>
  </si>
  <si>
    <t>Objekt:</t>
  </si>
  <si>
    <t>004 - Technické vybavení učebny</t>
  </si>
  <si>
    <t>REKAPITULACE ČLENĚNÍ SOUPISU PRACÍ</t>
  </si>
  <si>
    <t>Kód dílu - Popis</t>
  </si>
  <si>
    <t>Cena celkem [CZK]</t>
  </si>
  <si>
    <t>Náklady ze soupisu prací</t>
  </si>
  <si>
    <t>-1</t>
  </si>
  <si>
    <t>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</si>
  <si>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</si>
  <si>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</si>
  <si>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</si>
  <si>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</si>
  <si>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</si>
  <si>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</si>
  <si>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</si>
  <si>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</si>
  <si>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</si>
  <si>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</si>
  <si>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</si>
  <si>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</si>
  <si>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</si>
  <si>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799</t>
  </si>
  <si>
    <t>Ostatní</t>
  </si>
  <si>
    <t>ROZPOCET</t>
  </si>
  <si>
    <t>K</t>
  </si>
  <si>
    <t>79911</t>
  </si>
  <si>
    <t>20. Senzor koncentrace kyslíku rozpouštěného ve vodě</t>
  </si>
  <si>
    <t>ks</t>
  </si>
  <si>
    <t>262144</t>
  </si>
  <si>
    <t>-1712485170</t>
  </si>
  <si>
    <t>79912</t>
  </si>
  <si>
    <t>24.1 Zkumavky sada 10 ks</t>
  </si>
  <si>
    <t>kpl</t>
  </si>
  <si>
    <t>-419479060</t>
  </si>
  <si>
    <t>3</t>
  </si>
  <si>
    <t>79913</t>
  </si>
  <si>
    <t>26. Stojan na 22 zkumavek</t>
  </si>
  <si>
    <t>484030749</t>
  </si>
  <si>
    <t>4</t>
  </si>
  <si>
    <t>79914</t>
  </si>
  <si>
    <t>16.1 Velkorozsahové teplotní čidlo -20° - + 330°</t>
  </si>
  <si>
    <t>524481407</t>
  </si>
  <si>
    <t>5</t>
  </si>
  <si>
    <t>79915</t>
  </si>
  <si>
    <t>16.2 Bodové teplotní čidlo -25° - +125°</t>
  </si>
  <si>
    <t>1634941998</t>
  </si>
  <si>
    <t>6</t>
  </si>
  <si>
    <t>79916</t>
  </si>
  <si>
    <t>16.3 Čidlo salinity</t>
  </si>
  <si>
    <t>-261520470</t>
  </si>
  <si>
    <t>7</t>
  </si>
  <si>
    <t>79917</t>
  </si>
  <si>
    <t>16.4 Rozhraní pro připojení senzorů k počítači přes USB</t>
  </si>
  <si>
    <t>-981838931</t>
  </si>
  <si>
    <t>8</t>
  </si>
  <si>
    <t>79918</t>
  </si>
  <si>
    <t>16.5 Čidlo PH</t>
  </si>
  <si>
    <t>489541443</t>
  </si>
  <si>
    <t>9</t>
  </si>
  <si>
    <t>79919</t>
  </si>
  <si>
    <t>16.6 Náhradní odkládací roztok pro senzory 500 ml</t>
  </si>
  <si>
    <t>-1309558644</t>
  </si>
  <si>
    <t>10</t>
  </si>
  <si>
    <t>79920</t>
  </si>
  <si>
    <t>16.7 Zlumavky pro kalibraci čidel - sada 5ks</t>
  </si>
  <si>
    <t>1150892197</t>
  </si>
  <si>
    <t>11</t>
  </si>
  <si>
    <t>79921</t>
  </si>
  <si>
    <t>16.8 Nabíjecí stanice pro kalibraci čidel</t>
  </si>
  <si>
    <t>-1366760562</t>
  </si>
  <si>
    <t>79923</t>
  </si>
  <si>
    <t>18. Magnetická míchačka</t>
  </si>
  <si>
    <t>584988914</t>
  </si>
  <si>
    <t>13</t>
  </si>
  <si>
    <t>79924</t>
  </si>
  <si>
    <t>24.3 Dělící nálevka 125 ml</t>
  </si>
  <si>
    <t>1895361027</t>
  </si>
  <si>
    <t>14</t>
  </si>
  <si>
    <t>79925</t>
  </si>
  <si>
    <t>17 Senzor k měření koncentrace iontů v chem.roztocích</t>
  </si>
  <si>
    <t>2090856917</t>
  </si>
  <si>
    <t>15</t>
  </si>
  <si>
    <t>79926</t>
  </si>
  <si>
    <t>17.1 Senzor k měření chloridů</t>
  </si>
  <si>
    <t>-1840045727</t>
  </si>
  <si>
    <t>16</t>
  </si>
  <si>
    <t>79928</t>
  </si>
  <si>
    <t>17.3 Senzor koncentrace kyslíku</t>
  </si>
  <si>
    <t>-101217514</t>
  </si>
  <si>
    <t>17</t>
  </si>
  <si>
    <t>79929</t>
  </si>
  <si>
    <t>17.4 Senzor koncentrace CO2 s vlhkoměrem a teploměrem</t>
  </si>
  <si>
    <t>-27476285</t>
  </si>
  <si>
    <t>18</t>
  </si>
  <si>
    <t>79933</t>
  </si>
  <si>
    <t>24.4 Kádinka nízká 400 ml</t>
  </si>
  <si>
    <t>1489697645</t>
  </si>
  <si>
    <t>19</t>
  </si>
  <si>
    <t>79934</t>
  </si>
  <si>
    <t>24.5 Kádinka nízká 150 ml</t>
  </si>
  <si>
    <t>-363527024</t>
  </si>
  <si>
    <t>20</t>
  </si>
  <si>
    <t>79935</t>
  </si>
  <si>
    <t>24.6 Kádinka nízká 250 ml</t>
  </si>
  <si>
    <t>-1498909421</t>
  </si>
  <si>
    <t>79936</t>
  </si>
  <si>
    <t>24.7 Kádinka vysoká 100 ml</t>
  </si>
  <si>
    <t>-758696626</t>
  </si>
  <si>
    <t>22</t>
  </si>
  <si>
    <t>79938</t>
  </si>
  <si>
    <t>24.8 Kádinka vysoká 1000 ml</t>
  </si>
  <si>
    <t>-1501373722</t>
  </si>
  <si>
    <t>23</t>
  </si>
  <si>
    <t>79939</t>
  </si>
  <si>
    <t>24.9 Odměrná baňka se zátkou 250 ml</t>
  </si>
  <si>
    <t>-796783574</t>
  </si>
  <si>
    <t>24</t>
  </si>
  <si>
    <t>79940</t>
  </si>
  <si>
    <t>24.2 Skleněná Mohrova byreta s teflonovým kohoutkem</t>
  </si>
  <si>
    <t>-1857269620</t>
  </si>
  <si>
    <t>25</t>
  </si>
  <si>
    <t>79946</t>
  </si>
  <si>
    <t>40. Krycí a podložní skla k mikroskopům</t>
  </si>
  <si>
    <t>-2076393352</t>
  </si>
  <si>
    <t>26</t>
  </si>
  <si>
    <t>79947</t>
  </si>
  <si>
    <t>41. Krycí skla mytá</t>
  </si>
  <si>
    <t>-182228690</t>
  </si>
  <si>
    <t>27</t>
  </si>
  <si>
    <t>79948</t>
  </si>
  <si>
    <t>42. Anorganická/organická chemie - studentská sada</t>
  </si>
  <si>
    <t>297839193</t>
  </si>
  <si>
    <t>28</t>
  </si>
  <si>
    <t>79949</t>
  </si>
  <si>
    <t>43. Anorganická/organická chemie - učitelská sada</t>
  </si>
  <si>
    <t>-2127496978</t>
  </si>
  <si>
    <t>29</t>
  </si>
  <si>
    <t>79950</t>
  </si>
  <si>
    <t>12. Mikroskop žákovský</t>
  </si>
  <si>
    <t>1149005382</t>
  </si>
  <si>
    <t>30</t>
  </si>
  <si>
    <t>79951</t>
  </si>
  <si>
    <t>11. Mikroskop demonstrační vč.projekční soupravy</t>
  </si>
  <si>
    <t>-625886161</t>
  </si>
  <si>
    <t>31</t>
  </si>
  <si>
    <t>79952</t>
  </si>
  <si>
    <t>44. Školní přenosná laboratoř</t>
  </si>
  <si>
    <t>-1793416297</t>
  </si>
  <si>
    <t>32</t>
  </si>
  <si>
    <t>79953</t>
  </si>
  <si>
    <t>25. Sada žákovských teploměrů 16 ks</t>
  </si>
  <si>
    <t>-308005414</t>
  </si>
  <si>
    <t>33</t>
  </si>
  <si>
    <t>79957</t>
  </si>
  <si>
    <t>28. Bohruv magnetický model - set pro žáky</t>
  </si>
  <si>
    <t>1175199826</t>
  </si>
  <si>
    <t>34</t>
  </si>
  <si>
    <t>79974</t>
  </si>
  <si>
    <t>13. a 14. Digitální lab.váhy</t>
  </si>
  <si>
    <t>-562891295</t>
  </si>
  <si>
    <t>35</t>
  </si>
  <si>
    <t>79976</t>
  </si>
  <si>
    <t>23. Laboratorní odkapávač - na laboratorní nádobí</t>
  </si>
  <si>
    <t>-1884688559</t>
  </si>
  <si>
    <t>36</t>
  </si>
  <si>
    <t>79978</t>
  </si>
  <si>
    <t>22. Pojízdný stolek na odkládání chemikálií</t>
  </si>
  <si>
    <t>893482806</t>
  </si>
  <si>
    <t>37</t>
  </si>
  <si>
    <t>79979</t>
  </si>
  <si>
    <t>15. Měřící lžíce na vážení</t>
  </si>
  <si>
    <t>356073974</t>
  </si>
  <si>
    <t>38</t>
  </si>
  <si>
    <t>79980</t>
  </si>
  <si>
    <t>27. Kalkulačky pro žáky</t>
  </si>
  <si>
    <t>1030594150</t>
  </si>
  <si>
    <t>39</t>
  </si>
  <si>
    <t>79981</t>
  </si>
  <si>
    <t>45. Malá lednička (standart - LIEBHERR LKexv 1800 MediLine)</t>
  </si>
  <si>
    <t>1461581981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</si>
</sst>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A9" sqref="AA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36" t="s">
        <v>5</v>
      </c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6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R5" s="15"/>
      <c r="BE5" s="164" t="s">
        <v>14</v>
      </c>
      <c r="BS5" s="12" t="s">
        <v>6</v>
      </c>
    </row>
    <row r="6" spans="1:74" ht="36.950000000000003" customHeight="1">
      <c r="B6" s="15"/>
      <c r="D6" s="21" t="s">
        <v>15</v>
      </c>
      <c r="K6" s="168" t="s">
        <v>16</v>
      </c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R6" s="15"/>
      <c r="BE6" s="165"/>
      <c r="BS6" s="12" t="s">
        <v>6</v>
      </c>
    </row>
    <row r="7" spans="1:74" ht="12" customHeight="1">
      <c r="B7" s="15"/>
      <c r="D7" s="22" t="s">
        <v>17</v>
      </c>
      <c r="K7" s="20" t="s">
        <v>1</v>
      </c>
      <c r="AK7" s="22" t="s">
        <v>18</v>
      </c>
      <c r="AN7" s="20" t="s">
        <v>1</v>
      </c>
      <c r="AR7" s="15"/>
      <c r="BE7" s="165"/>
      <c r="BS7" s="12" t="s">
        <v>6</v>
      </c>
    </row>
    <row r="8" spans="1:74" ht="12" customHeight="1">
      <c r="B8" s="15"/>
      <c r="D8" s="22" t="s">
        <v>19</v>
      </c>
      <c r="K8" s="20" t="s">
        <v>20</v>
      </c>
      <c r="AK8" s="22" t="s">
        <v>21</v>
      </c>
      <c r="AN8" s="23" t="s">
        <v>22</v>
      </c>
      <c r="AR8" s="15"/>
      <c r="BE8" s="165"/>
      <c r="BS8" s="12" t="s">
        <v>6</v>
      </c>
    </row>
    <row r="9" spans="1:74" ht="14.45" customHeight="1">
      <c r="B9" s="15"/>
      <c r="AR9" s="15"/>
      <c r="BE9" s="165"/>
      <c r="BS9" s="12" t="s">
        <v>6</v>
      </c>
    </row>
    <row r="10" spans="1:74" ht="12" customHeight="1">
      <c r="B10" s="15"/>
      <c r="D10" s="22" t="s">
        <v>23</v>
      </c>
      <c r="AK10" s="22" t="s">
        <v>24</v>
      </c>
      <c r="AN10" s="20" t="s">
        <v>1</v>
      </c>
      <c r="AR10" s="15"/>
      <c r="BE10" s="165"/>
      <c r="BS10" s="12" t="s">
        <v>6</v>
      </c>
    </row>
    <row r="11" spans="1:74" ht="18.399999999999999" customHeight="1">
      <c r="B11" s="15"/>
      <c r="E11" s="20" t="s">
        <v>20</v>
      </c>
      <c r="AK11" s="22" t="s">
        <v>25</v>
      </c>
      <c r="AN11" s="20" t="s">
        <v>1</v>
      </c>
      <c r="AR11" s="15"/>
      <c r="BE11" s="165"/>
      <c r="BS11" s="12" t="s">
        <v>6</v>
      </c>
    </row>
    <row r="12" spans="1:74" ht="6.95" customHeight="1">
      <c r="B12" s="15"/>
      <c r="AR12" s="15"/>
      <c r="BE12" s="165"/>
      <c r="BS12" s="12" t="s">
        <v>6</v>
      </c>
    </row>
    <row r="13" spans="1:74" ht="12" customHeight="1">
      <c r="B13" s="15"/>
      <c r="D13" s="22" t="s">
        <v>26</v>
      </c>
      <c r="AK13" s="22" t="s">
        <v>24</v>
      </c>
      <c r="AN13" s="24" t="s">
        <v>27</v>
      </c>
      <c r="AR13" s="15"/>
      <c r="BE13" s="165"/>
      <c r="BS13" s="12" t="s">
        <v>6</v>
      </c>
    </row>
    <row r="14" spans="1:74" ht="12.75">
      <c r="B14" s="15"/>
      <c r="E14" s="169" t="s">
        <v>27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2" t="s">
        <v>25</v>
      </c>
      <c r="AN14" s="24" t="s">
        <v>27</v>
      </c>
      <c r="AR14" s="15"/>
      <c r="BE14" s="165"/>
      <c r="BS14" s="12" t="s">
        <v>6</v>
      </c>
    </row>
    <row r="15" spans="1:74" ht="6.95" customHeight="1">
      <c r="B15" s="15"/>
      <c r="AR15" s="15"/>
      <c r="BE15" s="165"/>
      <c r="BS15" s="12" t="s">
        <v>3</v>
      </c>
    </row>
    <row r="16" spans="1:74" ht="12" customHeight="1">
      <c r="B16" s="15"/>
      <c r="D16" s="22" t="s">
        <v>28</v>
      </c>
      <c r="AK16" s="22" t="s">
        <v>24</v>
      </c>
      <c r="AN16" s="20" t="s">
        <v>1</v>
      </c>
      <c r="AR16" s="15"/>
      <c r="BE16" s="165"/>
      <c r="BS16" s="12" t="s">
        <v>3</v>
      </c>
    </row>
    <row r="17" spans="2:71" ht="18.399999999999999" customHeight="1">
      <c r="B17" s="15"/>
      <c r="E17" s="20" t="s">
        <v>20</v>
      </c>
      <c r="AK17" s="22" t="s">
        <v>25</v>
      </c>
      <c r="AN17" s="20" t="s">
        <v>1</v>
      </c>
      <c r="AR17" s="15"/>
      <c r="BE17" s="165"/>
      <c r="BS17" s="12" t="s">
        <v>29</v>
      </c>
    </row>
    <row r="18" spans="2:71" ht="6.95" customHeight="1">
      <c r="B18" s="15"/>
      <c r="AR18" s="15"/>
      <c r="BE18" s="165"/>
      <c r="BS18" s="12" t="s">
        <v>6</v>
      </c>
    </row>
    <row r="19" spans="2:71" ht="12" customHeight="1">
      <c r="B19" s="15"/>
      <c r="D19" s="22" t="s">
        <v>30</v>
      </c>
      <c r="AK19" s="22" t="s">
        <v>24</v>
      </c>
      <c r="AN19" s="20" t="s">
        <v>1</v>
      </c>
      <c r="AR19" s="15"/>
      <c r="BE19" s="165"/>
      <c r="BS19" s="12" t="s">
        <v>6</v>
      </c>
    </row>
    <row r="20" spans="2:71" ht="18.399999999999999" customHeight="1">
      <c r="B20" s="15"/>
      <c r="E20" s="20" t="s">
        <v>20</v>
      </c>
      <c r="AK20" s="22" t="s">
        <v>25</v>
      </c>
      <c r="AN20" s="20" t="s">
        <v>1</v>
      </c>
      <c r="AR20" s="15"/>
      <c r="BE20" s="165"/>
      <c r="BS20" s="12" t="s">
        <v>29</v>
      </c>
    </row>
    <row r="21" spans="2:71" ht="6.95" customHeight="1">
      <c r="B21" s="15"/>
      <c r="AR21" s="15"/>
      <c r="BE21" s="165"/>
    </row>
    <row r="22" spans="2:71" ht="12" customHeight="1">
      <c r="B22" s="15"/>
      <c r="D22" s="22" t="s">
        <v>31</v>
      </c>
      <c r="AR22" s="15"/>
      <c r="BE22" s="165"/>
    </row>
    <row r="23" spans="2:71" ht="16.5" customHeight="1">
      <c r="B23" s="15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5"/>
      <c r="BE23" s="165"/>
    </row>
    <row r="24" spans="2:71" ht="6.95" customHeight="1">
      <c r="B24" s="15"/>
      <c r="AR24" s="15"/>
      <c r="BE24" s="165"/>
    </row>
    <row r="25" spans="2:71" ht="6.95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65"/>
    </row>
    <row r="26" spans="2:71" s="1" customFormat="1" ht="25.9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2">
        <f>ROUND(AG94,2)</f>
        <v>0</v>
      </c>
      <c r="AL26" s="173"/>
      <c r="AM26" s="173"/>
      <c r="AN26" s="173"/>
      <c r="AO26" s="173"/>
      <c r="AR26" s="27"/>
      <c r="BE26" s="165"/>
    </row>
    <row r="27" spans="2:71" s="1" customFormat="1" ht="6.95" customHeight="1">
      <c r="B27" s="27"/>
      <c r="AR27" s="27"/>
      <c r="BE27" s="165"/>
    </row>
    <row r="28" spans="2:71" s="1" customFormat="1" ht="12.75">
      <c r="B28" s="27"/>
      <c r="L28" s="174" t="s">
        <v>33</v>
      </c>
      <c r="M28" s="174"/>
      <c r="N28" s="174"/>
      <c r="O28" s="174"/>
      <c r="P28" s="174"/>
      <c r="W28" s="174" t="s">
        <v>34</v>
      </c>
      <c r="X28" s="174"/>
      <c r="Y28" s="174"/>
      <c r="Z28" s="174"/>
      <c r="AA28" s="174"/>
      <c r="AB28" s="174"/>
      <c r="AC28" s="174"/>
      <c r="AD28" s="174"/>
      <c r="AE28" s="174"/>
      <c r="AK28" s="174" t="s">
        <v>35</v>
      </c>
      <c r="AL28" s="174"/>
      <c r="AM28" s="174"/>
      <c r="AN28" s="174"/>
      <c r="AO28" s="174"/>
      <c r="AR28" s="27"/>
      <c r="BE28" s="165"/>
    </row>
    <row r="29" spans="2:71" s="2" customFormat="1" ht="14.45" customHeight="1">
      <c r="B29" s="31"/>
      <c r="D29" s="22" t="s">
        <v>36</v>
      </c>
      <c r="F29" s="22" t="s">
        <v>37</v>
      </c>
      <c r="L29" s="159">
        <v>0.21</v>
      </c>
      <c r="M29" s="158"/>
      <c r="N29" s="158"/>
      <c r="O29" s="158"/>
      <c r="P29" s="158"/>
      <c r="W29" s="157">
        <f>ROUND(AZ94, 2)</f>
        <v>0</v>
      </c>
      <c r="X29" s="158"/>
      <c r="Y29" s="158"/>
      <c r="Z29" s="158"/>
      <c r="AA29" s="158"/>
      <c r="AB29" s="158"/>
      <c r="AC29" s="158"/>
      <c r="AD29" s="158"/>
      <c r="AE29" s="158"/>
      <c r="AK29" s="157">
        <f>ROUND(AV94, 2)</f>
        <v>0</v>
      </c>
      <c r="AL29" s="158"/>
      <c r="AM29" s="158"/>
      <c r="AN29" s="158"/>
      <c r="AO29" s="158"/>
      <c r="AR29" s="31"/>
      <c r="BE29" s="166"/>
    </row>
    <row r="30" spans="2:71" s="2" customFormat="1" ht="14.45" customHeight="1">
      <c r="B30" s="31"/>
      <c r="F30" s="22" t="s">
        <v>38</v>
      </c>
      <c r="L30" s="159">
        <v>0.12</v>
      </c>
      <c r="M30" s="158"/>
      <c r="N30" s="158"/>
      <c r="O30" s="158"/>
      <c r="P30" s="158"/>
      <c r="W30" s="157">
        <f>ROUND(BA94, 2)</f>
        <v>0</v>
      </c>
      <c r="X30" s="158"/>
      <c r="Y30" s="158"/>
      <c r="Z30" s="158"/>
      <c r="AA30" s="158"/>
      <c r="AB30" s="158"/>
      <c r="AC30" s="158"/>
      <c r="AD30" s="158"/>
      <c r="AE30" s="158"/>
      <c r="AK30" s="157">
        <f>ROUND(AW94, 2)</f>
        <v>0</v>
      </c>
      <c r="AL30" s="158"/>
      <c r="AM30" s="158"/>
      <c r="AN30" s="158"/>
      <c r="AO30" s="158"/>
      <c r="AR30" s="31"/>
      <c r="BE30" s="166"/>
    </row>
    <row r="31" spans="2:71" s="2" customFormat="1" ht="14.45" hidden="1" customHeight="1">
      <c r="B31" s="31"/>
      <c r="F31" s="22" t="s">
        <v>39</v>
      </c>
      <c r="L31" s="159">
        <v>0.21</v>
      </c>
      <c r="M31" s="158"/>
      <c r="N31" s="158"/>
      <c r="O31" s="158"/>
      <c r="P31" s="158"/>
      <c r="W31" s="157">
        <f>ROUND(BB94, 2)</f>
        <v>0</v>
      </c>
      <c r="X31" s="158"/>
      <c r="Y31" s="158"/>
      <c r="Z31" s="158"/>
      <c r="AA31" s="158"/>
      <c r="AB31" s="158"/>
      <c r="AC31" s="158"/>
      <c r="AD31" s="158"/>
      <c r="AE31" s="158"/>
      <c r="AK31" s="157">
        <v>0</v>
      </c>
      <c r="AL31" s="158"/>
      <c r="AM31" s="158"/>
      <c r="AN31" s="158"/>
      <c r="AO31" s="158"/>
      <c r="AR31" s="31"/>
      <c r="BE31" s="166"/>
    </row>
    <row r="32" spans="2:71" s="2" customFormat="1" ht="14.45" hidden="1" customHeight="1">
      <c r="B32" s="31"/>
      <c r="F32" s="22" t="s">
        <v>40</v>
      </c>
      <c r="L32" s="159">
        <v>0.12</v>
      </c>
      <c r="M32" s="158"/>
      <c r="N32" s="158"/>
      <c r="O32" s="158"/>
      <c r="P32" s="158"/>
      <c r="W32" s="157">
        <f>ROUND(BC94, 2)</f>
        <v>0</v>
      </c>
      <c r="X32" s="158"/>
      <c r="Y32" s="158"/>
      <c r="Z32" s="158"/>
      <c r="AA32" s="158"/>
      <c r="AB32" s="158"/>
      <c r="AC32" s="158"/>
      <c r="AD32" s="158"/>
      <c r="AE32" s="158"/>
      <c r="AK32" s="157">
        <v>0</v>
      </c>
      <c r="AL32" s="158"/>
      <c r="AM32" s="158"/>
      <c r="AN32" s="158"/>
      <c r="AO32" s="158"/>
      <c r="AR32" s="31"/>
      <c r="BE32" s="166"/>
    </row>
    <row r="33" spans="2:57" s="2" customFormat="1" ht="14.45" hidden="1" customHeight="1">
      <c r="B33" s="31"/>
      <c r="F33" s="22" t="s">
        <v>41</v>
      </c>
      <c r="L33" s="159">
        <v>0</v>
      </c>
      <c r="M33" s="158"/>
      <c r="N33" s="158"/>
      <c r="O33" s="158"/>
      <c r="P33" s="158"/>
      <c r="W33" s="157">
        <f>ROUND(BD94, 2)</f>
        <v>0</v>
      </c>
      <c r="X33" s="158"/>
      <c r="Y33" s="158"/>
      <c r="Z33" s="158"/>
      <c r="AA33" s="158"/>
      <c r="AB33" s="158"/>
      <c r="AC33" s="158"/>
      <c r="AD33" s="158"/>
      <c r="AE33" s="158"/>
      <c r="AK33" s="157">
        <v>0</v>
      </c>
      <c r="AL33" s="158"/>
      <c r="AM33" s="158"/>
      <c r="AN33" s="158"/>
      <c r="AO33" s="158"/>
      <c r="AR33" s="31"/>
      <c r="BE33" s="166"/>
    </row>
    <row r="34" spans="2:57" s="1" customFormat="1" ht="6.95" customHeight="1">
      <c r="B34" s="27"/>
      <c r="AR34" s="27"/>
      <c r="BE34" s="165"/>
    </row>
    <row r="35" spans="2:57" s="1" customFormat="1" ht="25.9" customHeight="1"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60" t="s">
        <v>44</v>
      </c>
      <c r="Y35" s="161"/>
      <c r="Z35" s="161"/>
      <c r="AA35" s="161"/>
      <c r="AB35" s="161"/>
      <c r="AC35" s="34"/>
      <c r="AD35" s="34"/>
      <c r="AE35" s="34"/>
      <c r="AF35" s="34"/>
      <c r="AG35" s="34"/>
      <c r="AH35" s="34"/>
      <c r="AI35" s="34"/>
      <c r="AJ35" s="34"/>
      <c r="AK35" s="162">
        <f>SUM(AK26:AK33)</f>
        <v>0</v>
      </c>
      <c r="AL35" s="161"/>
      <c r="AM35" s="161"/>
      <c r="AN35" s="161"/>
      <c r="AO35" s="163"/>
      <c r="AP35" s="32"/>
      <c r="AQ35" s="32"/>
      <c r="AR35" s="27"/>
    </row>
    <row r="36" spans="2:57" s="1" customFormat="1" ht="6.95" customHeight="1">
      <c r="B36" s="27"/>
      <c r="AR36" s="27"/>
    </row>
    <row r="37" spans="2:57" s="1" customFormat="1" ht="14.45" customHeight="1">
      <c r="B37" s="27"/>
      <c r="AR37" s="27"/>
    </row>
    <row r="38" spans="2:57" ht="14.45" customHeight="1">
      <c r="B38" s="15"/>
      <c r="AR38" s="15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7"/>
      <c r="D49" s="36" t="s">
        <v>45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46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2.75">
      <c r="B60" s="27"/>
      <c r="D60" s="38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47</v>
      </c>
      <c r="AI60" s="29"/>
      <c r="AJ60" s="29"/>
      <c r="AK60" s="29"/>
      <c r="AL60" s="29"/>
      <c r="AM60" s="38" t="s">
        <v>48</v>
      </c>
      <c r="AN60" s="29"/>
      <c r="AO60" s="29"/>
      <c r="AR60" s="27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2.75">
      <c r="B64" s="27"/>
      <c r="D64" s="36" t="s">
        <v>49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50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2.75">
      <c r="B75" s="27"/>
      <c r="D75" s="38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47</v>
      </c>
      <c r="AI75" s="29"/>
      <c r="AJ75" s="29"/>
      <c r="AK75" s="29"/>
      <c r="AL75" s="29"/>
      <c r="AM75" s="38" t="s">
        <v>48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6" t="s">
        <v>51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2" t="s">
        <v>13</v>
      </c>
      <c r="L84" s="3">
        <f>K5</f>
        <v>0</v>
      </c>
      <c r="AR84" s="43"/>
    </row>
    <row r="85" spans="1:91" s="4" customFormat="1" ht="36.950000000000003" customHeight="1">
      <c r="B85" s="44"/>
      <c r="C85" s="45" t="s">
        <v>15</v>
      </c>
      <c r="L85" s="148" t="str">
        <f>K6</f>
        <v>ZŠ Vyhlídka - Rekonstrukce učebny chemie na biologicko-chemickou učebnu</v>
      </c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2" t="s">
        <v>19</v>
      </c>
      <c r="L87" s="46" t="str">
        <f>IF(K8="","",K8)</f>
        <v xml:space="preserve"> </v>
      </c>
      <c r="AI87" s="22" t="s">
        <v>21</v>
      </c>
      <c r="AM87" s="150" t="str">
        <f>IF(AN8= "","",AN8)</f>
        <v>19. 8. 2024</v>
      </c>
      <c r="AN87" s="150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2" t="s">
        <v>23</v>
      </c>
      <c r="L89" s="3" t="str">
        <f>IF(E11= "","",E11)</f>
        <v xml:space="preserve"> </v>
      </c>
      <c r="AI89" s="22" t="s">
        <v>28</v>
      </c>
      <c r="AM89" s="151" t="str">
        <f>IF(E17="","",E17)</f>
        <v xml:space="preserve"> </v>
      </c>
      <c r="AN89" s="152"/>
      <c r="AO89" s="152"/>
      <c r="AP89" s="152"/>
      <c r="AR89" s="27"/>
      <c r="AS89" s="153" t="s">
        <v>52</v>
      </c>
      <c r="AT89" s="154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2" t="s">
        <v>26</v>
      </c>
      <c r="L90" s="3" t="str">
        <f>IF(E14= "Vyplň údaj","",E14)</f>
        <v/>
      </c>
      <c r="AI90" s="22" t="s">
        <v>30</v>
      </c>
      <c r="AM90" s="151" t="str">
        <f>IF(E20="","",E20)</f>
        <v xml:space="preserve"> </v>
      </c>
      <c r="AN90" s="152"/>
      <c r="AO90" s="152"/>
      <c r="AP90" s="152"/>
      <c r="AR90" s="27"/>
      <c r="AS90" s="155"/>
      <c r="AT90" s="156"/>
      <c r="BD90" s="51"/>
    </row>
    <row r="91" spans="1:91" s="1" customFormat="1" ht="10.9" customHeight="1">
      <c r="B91" s="27"/>
      <c r="AR91" s="27"/>
      <c r="AS91" s="155"/>
      <c r="AT91" s="156"/>
      <c r="BD91" s="51"/>
    </row>
    <row r="92" spans="1:91" s="1" customFormat="1" ht="29.25" customHeight="1">
      <c r="B92" s="27"/>
      <c r="C92" s="138" t="s">
        <v>53</v>
      </c>
      <c r="D92" s="139"/>
      <c r="E92" s="139"/>
      <c r="F92" s="139"/>
      <c r="G92" s="139"/>
      <c r="H92" s="52"/>
      <c r="I92" s="140" t="s">
        <v>54</v>
      </c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41" t="s">
        <v>55</v>
      </c>
      <c r="AH92" s="139"/>
      <c r="AI92" s="139"/>
      <c r="AJ92" s="139"/>
      <c r="AK92" s="139"/>
      <c r="AL92" s="139"/>
      <c r="AM92" s="139"/>
      <c r="AN92" s="140" t="s">
        <v>56</v>
      </c>
      <c r="AO92" s="139"/>
      <c r="AP92" s="142"/>
      <c r="AQ92" s="53" t="s">
        <v>57</v>
      </c>
      <c r="AR92" s="27"/>
      <c r="AS92" s="54" t="s">
        <v>58</v>
      </c>
      <c r="AT92" s="55" t="s">
        <v>59</v>
      </c>
      <c r="AU92" s="55" t="s">
        <v>60</v>
      </c>
      <c r="AV92" s="55" t="s">
        <v>61</v>
      </c>
      <c r="AW92" s="55" t="s">
        <v>62</v>
      </c>
      <c r="AX92" s="55" t="s">
        <v>63</v>
      </c>
      <c r="AY92" s="55" t="s">
        <v>64</v>
      </c>
      <c r="AZ92" s="55" t="s">
        <v>65</v>
      </c>
      <c r="BA92" s="55" t="s">
        <v>66</v>
      </c>
      <c r="BB92" s="55" t="s">
        <v>67</v>
      </c>
      <c r="BC92" s="55" t="s">
        <v>68</v>
      </c>
      <c r="BD92" s="56" t="s">
        <v>69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70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46">
        <f>ROUND(AG95,2)</f>
        <v>0</v>
      </c>
      <c r="AH94" s="146"/>
      <c r="AI94" s="146"/>
      <c r="AJ94" s="146"/>
      <c r="AK94" s="146"/>
      <c r="AL94" s="146"/>
      <c r="AM94" s="146"/>
      <c r="AN94" s="147">
        <f>SUM(AG94,AT94)</f>
        <v>0</v>
      </c>
      <c r="AO94" s="147"/>
      <c r="AP94" s="147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71</v>
      </c>
      <c r="BT94" s="67" t="s">
        <v>72</v>
      </c>
      <c r="BU94" s="68" t="s">
        <v>73</v>
      </c>
      <c r="BV94" s="67" t="s">
        <v>74</v>
      </c>
      <c r="BW94" s="67" t="s">
        <v>4</v>
      </c>
      <c r="BX94" s="67" t="s">
        <v>75</v>
      </c>
      <c r="CL94" s="67" t="s">
        <v>1</v>
      </c>
    </row>
    <row r="95" spans="1:91" s="6" customFormat="1" ht="16.5" customHeight="1">
      <c r="A95" s="69" t="s">
        <v>76</v>
      </c>
      <c r="B95" s="70"/>
      <c r="C95" s="71"/>
      <c r="D95" s="145" t="s">
        <v>77</v>
      </c>
      <c r="E95" s="145"/>
      <c r="F95" s="145"/>
      <c r="G95" s="145"/>
      <c r="H95" s="145"/>
      <c r="I95" s="72"/>
      <c r="J95" s="145" t="s">
        <v>78</v>
      </c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3">
        <f>'004 - Technické vybavení ...'!J30</f>
        <v>0</v>
      </c>
      <c r="AH95" s="144"/>
      <c r="AI95" s="144"/>
      <c r="AJ95" s="144"/>
      <c r="AK95" s="144"/>
      <c r="AL95" s="144"/>
      <c r="AM95" s="144"/>
      <c r="AN95" s="143">
        <f>SUM(AG95,AT95)</f>
        <v>0</v>
      </c>
      <c r="AO95" s="144"/>
      <c r="AP95" s="144"/>
      <c r="AQ95" s="73" t="s">
        <v>79</v>
      </c>
      <c r="AR95" s="70"/>
      <c r="AS95" s="74">
        <v>0</v>
      </c>
      <c r="AT95" s="75">
        <f>ROUND(SUM(AV95:AW95),2)</f>
        <v>0</v>
      </c>
      <c r="AU95" s="76">
        <f>'004 - Technické vybavení ...'!P117</f>
        <v>0</v>
      </c>
      <c r="AV95" s="75">
        <f>'004 - Technické vybavení ...'!J33</f>
        <v>0</v>
      </c>
      <c r="AW95" s="75">
        <f>'004 - Technické vybavení ...'!J34</f>
        <v>0</v>
      </c>
      <c r="AX95" s="75">
        <f>'004 - Technické vybavení ...'!J35</f>
        <v>0</v>
      </c>
      <c r="AY95" s="75">
        <f>'004 - Technické vybavení ...'!J36</f>
        <v>0</v>
      </c>
      <c r="AZ95" s="75">
        <f>'004 - Technické vybavení ...'!F33</f>
        <v>0</v>
      </c>
      <c r="BA95" s="75">
        <f>'004 - Technické vybavení ...'!F34</f>
        <v>0</v>
      </c>
      <c r="BB95" s="75">
        <f>'004 - Technické vybavení ...'!F35</f>
        <v>0</v>
      </c>
      <c r="BC95" s="75">
        <f>'004 - Technické vybavení ...'!F36</f>
        <v>0</v>
      </c>
      <c r="BD95" s="77">
        <f>'004 - Technické vybavení ...'!F37</f>
        <v>0</v>
      </c>
      <c r="BT95" s="78" t="s">
        <v>80</v>
      </c>
      <c r="BV95" s="78" t="s">
        <v>74</v>
      </c>
      <c r="BW95" s="78" t="s">
        <v>81</v>
      </c>
      <c r="BX95" s="78" t="s">
        <v>4</v>
      </c>
      <c r="CL95" s="78" t="s">
        <v>1</v>
      </c>
      <c r="CM95" s="78" t="s">
        <v>82</v>
      </c>
    </row>
    <row r="96" spans="1:91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4 - Technické vybave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2" t="s">
        <v>81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82</v>
      </c>
    </row>
    <row r="4" spans="2:46" ht="24.95" customHeight="1">
      <c r="B4" s="15"/>
      <c r="D4" s="16" t="s">
        <v>83</v>
      </c>
      <c r="L4" s="15"/>
      <c r="M4" s="79" t="s">
        <v>10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2" t="s">
        <v>15</v>
      </c>
      <c r="L6" s="15"/>
    </row>
    <row r="7" spans="2:46" ht="26.25" customHeight="1">
      <c r="B7" s="15"/>
      <c r="E7" s="176" t="str">
        <f>'Rekapitulace stavby'!K6</f>
        <v>ZŠ Vyhlídka - Rekonstrukce učebny chemie na biologicko-chemickou učebnu</v>
      </c>
      <c r="F7" s="177"/>
      <c r="G7" s="177"/>
      <c r="H7" s="177"/>
      <c r="L7" s="15"/>
    </row>
    <row r="8" spans="2:46" s="1" customFormat="1" ht="12" customHeight="1">
      <c r="B8" s="27"/>
      <c r="D8" s="22" t="s">
        <v>84</v>
      </c>
      <c r="L8" s="27"/>
    </row>
    <row r="9" spans="2:46" s="1" customFormat="1" ht="16.5" customHeight="1">
      <c r="B9" s="27"/>
      <c r="E9" s="148" t="s">
        <v>85</v>
      </c>
      <c r="F9" s="175"/>
      <c r="G9" s="175"/>
      <c r="H9" s="175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17</v>
      </c>
      <c r="F11" s="20" t="s">
        <v>1</v>
      </c>
      <c r="I11" s="22" t="s">
        <v>18</v>
      </c>
      <c r="J11" s="20" t="s">
        <v>1</v>
      </c>
      <c r="L11" s="27"/>
    </row>
    <row r="12" spans="2:46" s="1" customFormat="1" ht="12" customHeight="1">
      <c r="B12" s="27"/>
      <c r="D12" s="22" t="s">
        <v>19</v>
      </c>
      <c r="F12" s="20" t="s">
        <v>20</v>
      </c>
      <c r="I12" s="22" t="s">
        <v>21</v>
      </c>
      <c r="J12" s="47" t="str">
        <f>'Rekapitulace stavby'!AN8</f>
        <v>19. 8. 2024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23</v>
      </c>
      <c r="I14" s="22" t="s">
        <v>24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25</v>
      </c>
      <c r="J15" s="20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26</v>
      </c>
      <c r="I17" s="22" t="s">
        <v>24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78" t="str">
        <f>'Rekapitulace stavby'!E14</f>
        <v>Vyplň údaj</v>
      </c>
      <c r="F18" s="167"/>
      <c r="G18" s="167"/>
      <c r="H18" s="167"/>
      <c r="I18" s="22" t="s">
        <v>25</v>
      </c>
      <c r="J18" s="23" t="str">
        <f>'Rekapitulace stavby'!AN14</f>
        <v>Vyplň údaj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28</v>
      </c>
      <c r="I20" s="22" t="s">
        <v>24</v>
      </c>
      <c r="J20" s="20" t="str">
        <f>IF('Rekapitulace stavby'!AN16="","",'Rekapitulace stavby'!AN16)</f>
        <v/>
      </c>
      <c r="L20" s="27"/>
    </row>
    <row r="21" spans="2:12" s="1" customFormat="1" ht="18" customHeight="1">
      <c r="B21" s="27"/>
      <c r="E21" s="20" t="str">
        <f>IF('Rekapitulace stavby'!E17="","",'Rekapitulace stavby'!E17)</f>
        <v xml:space="preserve"> </v>
      </c>
      <c r="I21" s="22" t="s">
        <v>25</v>
      </c>
      <c r="J21" s="20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24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25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16.5" customHeight="1">
      <c r="B27" s="80"/>
      <c r="E27" s="171" t="s">
        <v>1</v>
      </c>
      <c r="F27" s="171"/>
      <c r="G27" s="171"/>
      <c r="H27" s="171"/>
      <c r="L27" s="80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1" t="s">
        <v>32</v>
      </c>
      <c r="J30" s="61">
        <f>ROUND(J117,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5" customHeight="1">
      <c r="B33" s="27"/>
      <c r="D33" s="50" t="s">
        <v>36</v>
      </c>
      <c r="E33" s="22" t="s">
        <v>37</v>
      </c>
      <c r="F33" s="82">
        <f>ROUND((SUM(BE117:BE157)),  2)</f>
        <v>0</v>
      </c>
      <c r="I33" s="83">
        <v>0.21</v>
      </c>
      <c r="J33" s="82">
        <f>ROUND(((SUM(BE117:BE157))*I33),  2)</f>
        <v>0</v>
      </c>
      <c r="L33" s="27"/>
    </row>
    <row r="34" spans="2:12" s="1" customFormat="1" ht="14.45" customHeight="1">
      <c r="B34" s="27"/>
      <c r="E34" s="22" t="s">
        <v>38</v>
      </c>
      <c r="F34" s="82">
        <f>ROUND((SUM(BF117:BF157)),  2)</f>
        <v>0</v>
      </c>
      <c r="I34" s="83">
        <v>0.12</v>
      </c>
      <c r="J34" s="82">
        <f>ROUND(((SUM(BF117:BF157))*I34),  2)</f>
        <v>0</v>
      </c>
      <c r="L34" s="27"/>
    </row>
    <row r="35" spans="2:12" s="1" customFormat="1" ht="14.45" hidden="1" customHeight="1">
      <c r="B35" s="27"/>
      <c r="E35" s="22" t="s">
        <v>39</v>
      </c>
      <c r="F35" s="82">
        <f>ROUND((SUM(BG117:BG157)),  2)</f>
        <v>0</v>
      </c>
      <c r="I35" s="83">
        <v>0.21</v>
      </c>
      <c r="J35" s="82">
        <f>0</f>
        <v>0</v>
      </c>
      <c r="L35" s="27"/>
    </row>
    <row r="36" spans="2:12" s="1" customFormat="1" ht="14.45" hidden="1" customHeight="1">
      <c r="B36" s="27"/>
      <c r="E36" s="22" t="s">
        <v>40</v>
      </c>
      <c r="F36" s="82">
        <f>ROUND((SUM(BH117:BH157)),  2)</f>
        <v>0</v>
      </c>
      <c r="I36" s="83">
        <v>0.12</v>
      </c>
      <c r="J36" s="82">
        <f>0</f>
        <v>0</v>
      </c>
      <c r="L36" s="27"/>
    </row>
    <row r="37" spans="2:12" s="1" customFormat="1" ht="14.45" hidden="1" customHeight="1">
      <c r="B37" s="27"/>
      <c r="E37" s="22" t="s">
        <v>41</v>
      </c>
      <c r="F37" s="82">
        <f>ROUND((SUM(BI117:BI157)),  2)</f>
        <v>0</v>
      </c>
      <c r="I37" s="83">
        <v>0</v>
      </c>
      <c r="J37" s="82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4"/>
      <c r="D39" s="85" t="s">
        <v>42</v>
      </c>
      <c r="E39" s="52"/>
      <c r="F39" s="52"/>
      <c r="G39" s="86" t="s">
        <v>43</v>
      </c>
      <c r="H39" s="87" t="s">
        <v>44</v>
      </c>
      <c r="I39" s="52"/>
      <c r="J39" s="88">
        <f>SUM(J30:J37)</f>
        <v>0</v>
      </c>
      <c r="K39" s="89"/>
      <c r="L39" s="27"/>
    </row>
    <row r="40" spans="2:12" s="1" customFormat="1" ht="14.45" customHeight="1">
      <c r="B40" s="27"/>
      <c r="L40" s="27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7"/>
      <c r="D61" s="38" t="s">
        <v>47</v>
      </c>
      <c r="E61" s="29"/>
      <c r="F61" s="90" t="s">
        <v>48</v>
      </c>
      <c r="G61" s="38" t="s">
        <v>47</v>
      </c>
      <c r="H61" s="29"/>
      <c r="I61" s="29"/>
      <c r="J61" s="91" t="s">
        <v>48</v>
      </c>
      <c r="K61" s="29"/>
      <c r="L61" s="27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7"/>
      <c r="D76" s="38" t="s">
        <v>47</v>
      </c>
      <c r="E76" s="29"/>
      <c r="F76" s="90" t="s">
        <v>48</v>
      </c>
      <c r="G76" s="38" t="s">
        <v>47</v>
      </c>
      <c r="H76" s="29"/>
      <c r="I76" s="29"/>
      <c r="J76" s="91" t="s">
        <v>48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6" t="s">
        <v>86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15</v>
      </c>
      <c r="L84" s="27"/>
    </row>
    <row r="85" spans="2:47" s="1" customFormat="1" ht="26.25" customHeight="1">
      <c r="B85" s="27"/>
      <c r="E85" s="176" t="str">
        <f>E7</f>
        <v>ZŠ Vyhlídka - Rekonstrukce učebny chemie na biologicko-chemickou učebnu</v>
      </c>
      <c r="F85" s="177"/>
      <c r="G85" s="177"/>
      <c r="H85" s="177"/>
      <c r="L85" s="27"/>
    </row>
    <row r="86" spans="2:47" s="1" customFormat="1" ht="12" customHeight="1">
      <c r="B86" s="27"/>
      <c r="C86" s="22" t="s">
        <v>84</v>
      </c>
      <c r="L86" s="27"/>
    </row>
    <row r="87" spans="2:47" s="1" customFormat="1" ht="16.5" customHeight="1">
      <c r="B87" s="27"/>
      <c r="E87" s="148" t="str">
        <f>E9</f>
        <v>004 - Technické vybavení učebny</v>
      </c>
      <c r="F87" s="175"/>
      <c r="G87" s="175"/>
      <c r="H87" s="175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19</v>
      </c>
      <c r="F89" s="20" t="str">
        <f>F12</f>
        <v xml:space="preserve"> </v>
      </c>
      <c r="I89" s="22" t="s">
        <v>21</v>
      </c>
      <c r="J89" s="47" t="str">
        <f>IF(J12="","",J12)</f>
        <v>19. 8. 2024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2" t="s">
        <v>23</v>
      </c>
      <c r="F91" s="20" t="str">
        <f>E15</f>
        <v xml:space="preserve"> </v>
      </c>
      <c r="I91" s="22" t="s">
        <v>28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2" t="s">
        <v>26</v>
      </c>
      <c r="F92" s="20" t="str">
        <f>IF(E18="","",E18)</f>
        <v>Vyplň údaj</v>
      </c>
      <c r="I92" s="22" t="s">
        <v>30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2" t="s">
        <v>87</v>
      </c>
      <c r="D94" s="84"/>
      <c r="E94" s="84"/>
      <c r="F94" s="84"/>
      <c r="G94" s="84"/>
      <c r="H94" s="84"/>
      <c r="I94" s="84"/>
      <c r="J94" s="93" t="s">
        <v>88</v>
      </c>
      <c r="K94" s="84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4" t="s">
        <v>89</v>
      </c>
      <c r="J96" s="61">
        <f>J117</f>
        <v>0</v>
      </c>
      <c r="L96" s="27"/>
      <c r="AU96" s="12" t="s">
        <v>90</v>
      </c>
    </row>
    <row r="97" spans="2:12" s="8" customFormat="1" ht="24.95" customHeight="1">
      <c r="B97" s="95"/>
      <c r="D97" s="96" t="s">
        <v>91</v>
      </c>
      <c r="E97" s="97"/>
      <c r="F97" s="97"/>
      <c r="G97" s="97"/>
      <c r="H97" s="97"/>
      <c r="I97" s="97"/>
      <c r="J97" s="98">
        <f>J118</f>
        <v>0</v>
      </c>
      <c r="L97" s="95"/>
    </row>
    <row r="98" spans="2:12" s="1" customFormat="1" ht="21.75" customHeight="1">
      <c r="B98" s="27"/>
      <c r="L98" s="27"/>
    </row>
    <row r="99" spans="2:12" s="1" customFormat="1" ht="6.95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27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7"/>
    </row>
    <row r="104" spans="2:12" s="1" customFormat="1" ht="24.95" customHeight="1">
      <c r="B104" s="27"/>
      <c r="C104" s="16" t="s">
        <v>92</v>
      </c>
      <c r="L104" s="27"/>
    </row>
    <row r="105" spans="2:12" s="1" customFormat="1" ht="6.95" customHeight="1">
      <c r="B105" s="27"/>
      <c r="L105" s="27"/>
    </row>
    <row r="106" spans="2:12" s="1" customFormat="1" ht="12" customHeight="1">
      <c r="B106" s="27"/>
      <c r="C106" s="22" t="s">
        <v>15</v>
      </c>
      <c r="L106" s="27"/>
    </row>
    <row r="107" spans="2:12" s="1" customFormat="1" ht="26.25" customHeight="1">
      <c r="B107" s="27"/>
      <c r="E107" s="176" t="str">
        <f>E7</f>
        <v>ZŠ Vyhlídka - Rekonstrukce učebny chemie na biologicko-chemickou učebnu</v>
      </c>
      <c r="F107" s="177"/>
      <c r="G107" s="177"/>
      <c r="H107" s="177"/>
      <c r="L107" s="27"/>
    </row>
    <row r="108" spans="2:12" s="1" customFormat="1" ht="12" customHeight="1">
      <c r="B108" s="27"/>
      <c r="C108" s="22" t="s">
        <v>84</v>
      </c>
      <c r="L108" s="27"/>
    </row>
    <row r="109" spans="2:12" s="1" customFormat="1" ht="16.5" customHeight="1">
      <c r="B109" s="27"/>
      <c r="E109" s="148" t="str">
        <f>E9</f>
        <v>004 - Technické vybavení učebny</v>
      </c>
      <c r="F109" s="175"/>
      <c r="G109" s="175"/>
      <c r="H109" s="175"/>
      <c r="L109" s="27"/>
    </row>
    <row r="110" spans="2:12" s="1" customFormat="1" ht="6.95" customHeight="1">
      <c r="B110" s="27"/>
      <c r="L110" s="27"/>
    </row>
    <row r="111" spans="2:12" s="1" customFormat="1" ht="12" customHeight="1">
      <c r="B111" s="27"/>
      <c r="C111" s="22" t="s">
        <v>19</v>
      </c>
      <c r="F111" s="20" t="str">
        <f>F12</f>
        <v xml:space="preserve"> </v>
      </c>
      <c r="I111" s="22" t="s">
        <v>21</v>
      </c>
      <c r="J111" s="47" t="str">
        <f>IF(J12="","",J12)</f>
        <v>19. 8. 2024</v>
      </c>
      <c r="L111" s="27"/>
    </row>
    <row r="112" spans="2:12" s="1" customFormat="1" ht="6.95" customHeight="1">
      <c r="B112" s="27"/>
      <c r="L112" s="27"/>
    </row>
    <row r="113" spans="2:65" s="1" customFormat="1" ht="15.2" customHeight="1">
      <c r="B113" s="27"/>
      <c r="C113" s="22" t="s">
        <v>23</v>
      </c>
      <c r="F113" s="20" t="str">
        <f>E15</f>
        <v xml:space="preserve"> </v>
      </c>
      <c r="I113" s="22" t="s">
        <v>28</v>
      </c>
      <c r="J113" s="25" t="str">
        <f>E21</f>
        <v xml:space="preserve"> </v>
      </c>
      <c r="L113" s="27"/>
    </row>
    <row r="114" spans="2:65" s="1" customFormat="1" ht="15.2" customHeight="1">
      <c r="B114" s="27"/>
      <c r="C114" s="22" t="s">
        <v>26</v>
      </c>
      <c r="F114" s="20" t="str">
        <f>IF(E18="","",E18)</f>
        <v>Vyplň údaj</v>
      </c>
      <c r="I114" s="22" t="s">
        <v>30</v>
      </c>
      <c r="J114" s="25" t="str">
        <f>E24</f>
        <v xml:space="preserve"> </v>
      </c>
      <c r="L114" s="27"/>
    </row>
    <row r="115" spans="2:65" s="1" customFormat="1" ht="10.35" customHeight="1">
      <c r="B115" s="27"/>
      <c r="L115" s="27"/>
    </row>
    <row r="116" spans="2:65" s="9" customFormat="1" ht="29.25" customHeight="1">
      <c r="B116" s="99"/>
      <c r="C116" s="100" t="s">
        <v>93</v>
      </c>
      <c r="D116" s="101" t="s">
        <v>57</v>
      </c>
      <c r="E116" s="101" t="s">
        <v>53</v>
      </c>
      <c r="F116" s="101" t="s">
        <v>54</v>
      </c>
      <c r="G116" s="101" t="s">
        <v>94</v>
      </c>
      <c r="H116" s="101" t="s">
        <v>95</v>
      </c>
      <c r="I116" s="101" t="s">
        <v>96</v>
      </c>
      <c r="J116" s="101" t="s">
        <v>88</v>
      </c>
      <c r="K116" s="102" t="s">
        <v>97</v>
      </c>
      <c r="L116" s="99"/>
      <c r="M116" s="54" t="s">
        <v>1</v>
      </c>
      <c r="N116" s="55" t="s">
        <v>36</v>
      </c>
      <c r="O116" s="55" t="s">
        <v>98</v>
      </c>
      <c r="P116" s="55" t="s">
        <v>99</v>
      </c>
      <c r="Q116" s="55" t="s">
        <v>100</v>
      </c>
      <c r="R116" s="55" t="s">
        <v>101</v>
      </c>
      <c r="S116" s="55" t="s">
        <v>102</v>
      </c>
      <c r="T116" s="56" t="s">
        <v>103</v>
      </c>
    </row>
    <row r="117" spans="2:65" s="1" customFormat="1" ht="22.9" customHeight="1">
      <c r="B117" s="27"/>
      <c r="C117" s="59" t="s">
        <v>104</v>
      </c>
      <c r="J117" s="103">
        <f>BK117</f>
        <v>0</v>
      </c>
      <c r="L117" s="27"/>
      <c r="M117" s="57"/>
      <c r="N117" s="48"/>
      <c r="O117" s="48"/>
      <c r="P117" s="104">
        <f>P118</f>
        <v>0</v>
      </c>
      <c r="Q117" s="48"/>
      <c r="R117" s="104">
        <f>R118</f>
        <v>0</v>
      </c>
      <c r="S117" s="48"/>
      <c r="T117" s="105">
        <f>T118</f>
        <v>0</v>
      </c>
      <c r="AT117" s="12" t="s">
        <v>71</v>
      </c>
      <c r="AU117" s="12" t="s">
        <v>90</v>
      </c>
      <c r="BK117" s="106">
        <f>BK118</f>
        <v>0</v>
      </c>
    </row>
    <row r="118" spans="2:65" s="10" customFormat="1" ht="25.9" customHeight="1">
      <c r="B118" s="107"/>
      <c r="D118" s="108" t="s">
        <v>71</v>
      </c>
      <c r="E118" s="109" t="s">
        <v>105</v>
      </c>
      <c r="F118" s="109" t="s">
        <v>106</v>
      </c>
      <c r="I118" s="110"/>
      <c r="J118" s="111">
        <f>BK118</f>
        <v>0</v>
      </c>
      <c r="L118" s="107"/>
      <c r="M118" s="112"/>
      <c r="P118" s="113">
        <f>SUM(P119:P157)</f>
        <v>0</v>
      </c>
      <c r="R118" s="113">
        <f>SUM(R119:R157)</f>
        <v>0</v>
      </c>
      <c r="T118" s="114">
        <f>SUM(T119:T157)</f>
        <v>0</v>
      </c>
      <c r="AR118" s="108" t="s">
        <v>80</v>
      </c>
      <c r="AT118" s="115" t="s">
        <v>71</v>
      </c>
      <c r="AU118" s="115" t="s">
        <v>72</v>
      </c>
      <c r="AY118" s="108" t="s">
        <v>107</v>
      </c>
      <c r="BK118" s="116">
        <f>SUM(BK119:BK157)</f>
        <v>0</v>
      </c>
    </row>
    <row r="119" spans="2:65" s="1" customFormat="1" ht="21.75" customHeight="1">
      <c r="B119" s="117"/>
      <c r="C119" s="118" t="s">
        <v>80</v>
      </c>
      <c r="D119" s="118" t="s">
        <v>108</v>
      </c>
      <c r="E119" s="119" t="s">
        <v>109</v>
      </c>
      <c r="F119" s="120" t="s">
        <v>110</v>
      </c>
      <c r="G119" s="121" t="s">
        <v>111</v>
      </c>
      <c r="H119" s="122">
        <v>1</v>
      </c>
      <c r="I119" s="123"/>
      <c r="J119" s="124">
        <f t="shared" ref="J119:J157" si="0">ROUND(I119*H119,2)</f>
        <v>0</v>
      </c>
      <c r="K119" s="120" t="s">
        <v>1</v>
      </c>
      <c r="L119" s="27"/>
      <c r="M119" s="125" t="s">
        <v>1</v>
      </c>
      <c r="N119" s="126" t="s">
        <v>37</v>
      </c>
      <c r="P119" s="127">
        <f t="shared" ref="P119:P157" si="1">O119*H119</f>
        <v>0</v>
      </c>
      <c r="Q119" s="127">
        <v>0</v>
      </c>
      <c r="R119" s="127">
        <f t="shared" ref="R119:R157" si="2">Q119*H119</f>
        <v>0</v>
      </c>
      <c r="S119" s="127">
        <v>0</v>
      </c>
      <c r="T119" s="128">
        <f t="shared" ref="T119:T157" si="3">S119*H119</f>
        <v>0</v>
      </c>
      <c r="AR119" s="129" t="s">
        <v>112</v>
      </c>
      <c r="AT119" s="129" t="s">
        <v>108</v>
      </c>
      <c r="AU119" s="129" t="s">
        <v>80</v>
      </c>
      <c r="AY119" s="12" t="s">
        <v>107</v>
      </c>
      <c r="BE119" s="130">
        <f t="shared" ref="BE119:BE157" si="4">IF(N119="základní",J119,0)</f>
        <v>0</v>
      </c>
      <c r="BF119" s="130">
        <f t="shared" ref="BF119:BF157" si="5">IF(N119="snížená",J119,0)</f>
        <v>0</v>
      </c>
      <c r="BG119" s="130">
        <f t="shared" ref="BG119:BG157" si="6">IF(N119="zákl. přenesená",J119,0)</f>
        <v>0</v>
      </c>
      <c r="BH119" s="130">
        <f t="shared" ref="BH119:BH157" si="7">IF(N119="sníž. přenesená",J119,0)</f>
        <v>0</v>
      </c>
      <c r="BI119" s="130">
        <f t="shared" ref="BI119:BI157" si="8">IF(N119="nulová",J119,0)</f>
        <v>0</v>
      </c>
      <c r="BJ119" s="12" t="s">
        <v>80</v>
      </c>
      <c r="BK119" s="130">
        <f t="shared" ref="BK119:BK157" si="9">ROUND(I119*H119,2)</f>
        <v>0</v>
      </c>
      <c r="BL119" s="12" t="s">
        <v>112</v>
      </c>
      <c r="BM119" s="129" t="s">
        <v>113</v>
      </c>
    </row>
    <row r="120" spans="2:65" s="1" customFormat="1" ht="16.5" customHeight="1">
      <c r="B120" s="117"/>
      <c r="C120" s="118" t="s">
        <v>82</v>
      </c>
      <c r="D120" s="118" t="s">
        <v>108</v>
      </c>
      <c r="E120" s="119" t="s">
        <v>114</v>
      </c>
      <c r="F120" s="120" t="s">
        <v>115</v>
      </c>
      <c r="G120" s="121" t="s">
        <v>116</v>
      </c>
      <c r="H120" s="122">
        <v>5</v>
      </c>
      <c r="I120" s="123"/>
      <c r="J120" s="124">
        <f t="shared" si="0"/>
        <v>0</v>
      </c>
      <c r="K120" s="120" t="s">
        <v>1</v>
      </c>
      <c r="L120" s="27"/>
      <c r="M120" s="125" t="s">
        <v>1</v>
      </c>
      <c r="N120" s="126" t="s">
        <v>37</v>
      </c>
      <c r="P120" s="127">
        <f t="shared" si="1"/>
        <v>0</v>
      </c>
      <c r="Q120" s="127">
        <v>0</v>
      </c>
      <c r="R120" s="127">
        <f t="shared" si="2"/>
        <v>0</v>
      </c>
      <c r="S120" s="127">
        <v>0</v>
      </c>
      <c r="T120" s="128">
        <f t="shared" si="3"/>
        <v>0</v>
      </c>
      <c r="AR120" s="129" t="s">
        <v>112</v>
      </c>
      <c r="AT120" s="129" t="s">
        <v>108</v>
      </c>
      <c r="AU120" s="129" t="s">
        <v>80</v>
      </c>
      <c r="AY120" s="12" t="s">
        <v>107</v>
      </c>
      <c r="BE120" s="130">
        <f t="shared" si="4"/>
        <v>0</v>
      </c>
      <c r="BF120" s="130">
        <f t="shared" si="5"/>
        <v>0</v>
      </c>
      <c r="BG120" s="130">
        <f t="shared" si="6"/>
        <v>0</v>
      </c>
      <c r="BH120" s="130">
        <f t="shared" si="7"/>
        <v>0</v>
      </c>
      <c r="BI120" s="130">
        <f t="shared" si="8"/>
        <v>0</v>
      </c>
      <c r="BJ120" s="12" t="s">
        <v>80</v>
      </c>
      <c r="BK120" s="130">
        <f t="shared" si="9"/>
        <v>0</v>
      </c>
      <c r="BL120" s="12" t="s">
        <v>112</v>
      </c>
      <c r="BM120" s="129" t="s">
        <v>117</v>
      </c>
    </row>
    <row r="121" spans="2:65" s="1" customFormat="1" ht="16.5" customHeight="1">
      <c r="B121" s="117"/>
      <c r="C121" s="118" t="s">
        <v>118</v>
      </c>
      <c r="D121" s="118" t="s">
        <v>108</v>
      </c>
      <c r="E121" s="119" t="s">
        <v>119</v>
      </c>
      <c r="F121" s="120" t="s">
        <v>120</v>
      </c>
      <c r="G121" s="121" t="s">
        <v>111</v>
      </c>
      <c r="H121" s="122">
        <v>10</v>
      </c>
      <c r="I121" s="123"/>
      <c r="J121" s="124">
        <f t="shared" si="0"/>
        <v>0</v>
      </c>
      <c r="K121" s="120" t="s">
        <v>1</v>
      </c>
      <c r="L121" s="27"/>
      <c r="M121" s="125" t="s">
        <v>1</v>
      </c>
      <c r="N121" s="126" t="s">
        <v>37</v>
      </c>
      <c r="P121" s="127">
        <f t="shared" si="1"/>
        <v>0</v>
      </c>
      <c r="Q121" s="127">
        <v>0</v>
      </c>
      <c r="R121" s="127">
        <f t="shared" si="2"/>
        <v>0</v>
      </c>
      <c r="S121" s="127">
        <v>0</v>
      </c>
      <c r="T121" s="128">
        <f t="shared" si="3"/>
        <v>0</v>
      </c>
      <c r="AR121" s="129" t="s">
        <v>112</v>
      </c>
      <c r="AT121" s="129" t="s">
        <v>108</v>
      </c>
      <c r="AU121" s="129" t="s">
        <v>80</v>
      </c>
      <c r="AY121" s="12" t="s">
        <v>107</v>
      </c>
      <c r="BE121" s="130">
        <f t="shared" si="4"/>
        <v>0</v>
      </c>
      <c r="BF121" s="130">
        <f t="shared" si="5"/>
        <v>0</v>
      </c>
      <c r="BG121" s="130">
        <f t="shared" si="6"/>
        <v>0</v>
      </c>
      <c r="BH121" s="130">
        <f t="shared" si="7"/>
        <v>0</v>
      </c>
      <c r="BI121" s="130">
        <f t="shared" si="8"/>
        <v>0</v>
      </c>
      <c r="BJ121" s="12" t="s">
        <v>80</v>
      </c>
      <c r="BK121" s="130">
        <f t="shared" si="9"/>
        <v>0</v>
      </c>
      <c r="BL121" s="12" t="s">
        <v>112</v>
      </c>
      <c r="BM121" s="129" t="s">
        <v>121</v>
      </c>
    </row>
    <row r="122" spans="2:65" s="1" customFormat="1" ht="16.5" customHeight="1">
      <c r="B122" s="117"/>
      <c r="C122" s="118" t="s">
        <v>122</v>
      </c>
      <c r="D122" s="118" t="s">
        <v>108</v>
      </c>
      <c r="E122" s="119" t="s">
        <v>123</v>
      </c>
      <c r="F122" s="120" t="s">
        <v>124</v>
      </c>
      <c r="G122" s="121" t="s">
        <v>111</v>
      </c>
      <c r="H122" s="122">
        <v>1</v>
      </c>
      <c r="I122" s="123"/>
      <c r="J122" s="124">
        <f t="shared" si="0"/>
        <v>0</v>
      </c>
      <c r="K122" s="120" t="s">
        <v>1</v>
      </c>
      <c r="L122" s="27"/>
      <c r="M122" s="125" t="s">
        <v>1</v>
      </c>
      <c r="N122" s="126" t="s">
        <v>37</v>
      </c>
      <c r="P122" s="127">
        <f t="shared" si="1"/>
        <v>0</v>
      </c>
      <c r="Q122" s="127">
        <v>0</v>
      </c>
      <c r="R122" s="127">
        <f t="shared" si="2"/>
        <v>0</v>
      </c>
      <c r="S122" s="127">
        <v>0</v>
      </c>
      <c r="T122" s="128">
        <f t="shared" si="3"/>
        <v>0</v>
      </c>
      <c r="AR122" s="129" t="s">
        <v>112</v>
      </c>
      <c r="AT122" s="129" t="s">
        <v>108</v>
      </c>
      <c r="AU122" s="129" t="s">
        <v>80</v>
      </c>
      <c r="AY122" s="12" t="s">
        <v>107</v>
      </c>
      <c r="BE122" s="130">
        <f t="shared" si="4"/>
        <v>0</v>
      </c>
      <c r="BF122" s="130">
        <f t="shared" si="5"/>
        <v>0</v>
      </c>
      <c r="BG122" s="130">
        <f t="shared" si="6"/>
        <v>0</v>
      </c>
      <c r="BH122" s="130">
        <f t="shared" si="7"/>
        <v>0</v>
      </c>
      <c r="BI122" s="130">
        <f t="shared" si="8"/>
        <v>0</v>
      </c>
      <c r="BJ122" s="12" t="s">
        <v>80</v>
      </c>
      <c r="BK122" s="130">
        <f t="shared" si="9"/>
        <v>0</v>
      </c>
      <c r="BL122" s="12" t="s">
        <v>112</v>
      </c>
      <c r="BM122" s="129" t="s">
        <v>125</v>
      </c>
    </row>
    <row r="123" spans="2:65" s="1" customFormat="1" ht="16.5" customHeight="1">
      <c r="B123" s="117"/>
      <c r="C123" s="118" t="s">
        <v>126</v>
      </c>
      <c r="D123" s="118" t="s">
        <v>108</v>
      </c>
      <c r="E123" s="119" t="s">
        <v>127</v>
      </c>
      <c r="F123" s="120" t="s">
        <v>128</v>
      </c>
      <c r="G123" s="121" t="s">
        <v>111</v>
      </c>
      <c r="H123" s="122">
        <v>1</v>
      </c>
      <c r="I123" s="123"/>
      <c r="J123" s="124">
        <f t="shared" si="0"/>
        <v>0</v>
      </c>
      <c r="K123" s="120" t="s">
        <v>1</v>
      </c>
      <c r="L123" s="27"/>
      <c r="M123" s="125" t="s">
        <v>1</v>
      </c>
      <c r="N123" s="126" t="s">
        <v>37</v>
      </c>
      <c r="P123" s="127">
        <f t="shared" si="1"/>
        <v>0</v>
      </c>
      <c r="Q123" s="127">
        <v>0</v>
      </c>
      <c r="R123" s="127">
        <f t="shared" si="2"/>
        <v>0</v>
      </c>
      <c r="S123" s="127">
        <v>0</v>
      </c>
      <c r="T123" s="128">
        <f t="shared" si="3"/>
        <v>0</v>
      </c>
      <c r="AR123" s="129" t="s">
        <v>112</v>
      </c>
      <c r="AT123" s="129" t="s">
        <v>108</v>
      </c>
      <c r="AU123" s="129" t="s">
        <v>80</v>
      </c>
      <c r="AY123" s="12" t="s">
        <v>107</v>
      </c>
      <c r="BE123" s="130">
        <f t="shared" si="4"/>
        <v>0</v>
      </c>
      <c r="BF123" s="130">
        <f t="shared" si="5"/>
        <v>0</v>
      </c>
      <c r="BG123" s="130">
        <f t="shared" si="6"/>
        <v>0</v>
      </c>
      <c r="BH123" s="130">
        <f t="shared" si="7"/>
        <v>0</v>
      </c>
      <c r="BI123" s="130">
        <f t="shared" si="8"/>
        <v>0</v>
      </c>
      <c r="BJ123" s="12" t="s">
        <v>80</v>
      </c>
      <c r="BK123" s="130">
        <f t="shared" si="9"/>
        <v>0</v>
      </c>
      <c r="BL123" s="12" t="s">
        <v>112</v>
      </c>
      <c r="BM123" s="129" t="s">
        <v>129</v>
      </c>
    </row>
    <row r="124" spans="2:65" s="1" customFormat="1" ht="16.5" customHeight="1">
      <c r="B124" s="117"/>
      <c r="C124" s="118" t="s">
        <v>130</v>
      </c>
      <c r="D124" s="118" t="s">
        <v>108</v>
      </c>
      <c r="E124" s="119" t="s">
        <v>131</v>
      </c>
      <c r="F124" s="120" t="s">
        <v>132</v>
      </c>
      <c r="G124" s="121" t="s">
        <v>111</v>
      </c>
      <c r="H124" s="122">
        <v>1</v>
      </c>
      <c r="I124" s="123"/>
      <c r="J124" s="124">
        <f t="shared" si="0"/>
        <v>0</v>
      </c>
      <c r="K124" s="120" t="s">
        <v>1</v>
      </c>
      <c r="L124" s="27"/>
      <c r="M124" s="125" t="s">
        <v>1</v>
      </c>
      <c r="N124" s="126" t="s">
        <v>37</v>
      </c>
      <c r="P124" s="127">
        <f t="shared" si="1"/>
        <v>0</v>
      </c>
      <c r="Q124" s="127">
        <v>0</v>
      </c>
      <c r="R124" s="127">
        <f t="shared" si="2"/>
        <v>0</v>
      </c>
      <c r="S124" s="127">
        <v>0</v>
      </c>
      <c r="T124" s="128">
        <f t="shared" si="3"/>
        <v>0</v>
      </c>
      <c r="AR124" s="129" t="s">
        <v>112</v>
      </c>
      <c r="AT124" s="129" t="s">
        <v>108</v>
      </c>
      <c r="AU124" s="129" t="s">
        <v>80</v>
      </c>
      <c r="AY124" s="12" t="s">
        <v>107</v>
      </c>
      <c r="BE124" s="130">
        <f t="shared" si="4"/>
        <v>0</v>
      </c>
      <c r="BF124" s="130">
        <f t="shared" si="5"/>
        <v>0</v>
      </c>
      <c r="BG124" s="130">
        <f t="shared" si="6"/>
        <v>0</v>
      </c>
      <c r="BH124" s="130">
        <f t="shared" si="7"/>
        <v>0</v>
      </c>
      <c r="BI124" s="130">
        <f t="shared" si="8"/>
        <v>0</v>
      </c>
      <c r="BJ124" s="12" t="s">
        <v>80</v>
      </c>
      <c r="BK124" s="130">
        <f t="shared" si="9"/>
        <v>0</v>
      </c>
      <c r="BL124" s="12" t="s">
        <v>112</v>
      </c>
      <c r="BM124" s="129" t="s">
        <v>133</v>
      </c>
    </row>
    <row r="125" spans="2:65" s="1" customFormat="1" ht="24.2" customHeight="1">
      <c r="B125" s="117"/>
      <c r="C125" s="118" t="s">
        <v>134</v>
      </c>
      <c r="D125" s="118" t="s">
        <v>108</v>
      </c>
      <c r="E125" s="119" t="s">
        <v>135</v>
      </c>
      <c r="F125" s="120" t="s">
        <v>136</v>
      </c>
      <c r="G125" s="121" t="s">
        <v>111</v>
      </c>
      <c r="H125" s="122">
        <v>1</v>
      </c>
      <c r="I125" s="123"/>
      <c r="J125" s="124">
        <f t="shared" si="0"/>
        <v>0</v>
      </c>
      <c r="K125" s="120" t="s">
        <v>1</v>
      </c>
      <c r="L125" s="27"/>
      <c r="M125" s="125" t="s">
        <v>1</v>
      </c>
      <c r="N125" s="126" t="s">
        <v>37</v>
      </c>
      <c r="P125" s="127">
        <f t="shared" si="1"/>
        <v>0</v>
      </c>
      <c r="Q125" s="127">
        <v>0</v>
      </c>
      <c r="R125" s="127">
        <f t="shared" si="2"/>
        <v>0</v>
      </c>
      <c r="S125" s="127">
        <v>0</v>
      </c>
      <c r="T125" s="128">
        <f t="shared" si="3"/>
        <v>0</v>
      </c>
      <c r="AR125" s="129" t="s">
        <v>112</v>
      </c>
      <c r="AT125" s="129" t="s">
        <v>108</v>
      </c>
      <c r="AU125" s="129" t="s">
        <v>80</v>
      </c>
      <c r="AY125" s="12" t="s">
        <v>107</v>
      </c>
      <c r="BE125" s="130">
        <f t="shared" si="4"/>
        <v>0</v>
      </c>
      <c r="BF125" s="130">
        <f t="shared" si="5"/>
        <v>0</v>
      </c>
      <c r="BG125" s="130">
        <f t="shared" si="6"/>
        <v>0</v>
      </c>
      <c r="BH125" s="130">
        <f t="shared" si="7"/>
        <v>0</v>
      </c>
      <c r="BI125" s="130">
        <f t="shared" si="8"/>
        <v>0</v>
      </c>
      <c r="BJ125" s="12" t="s">
        <v>80</v>
      </c>
      <c r="BK125" s="130">
        <f t="shared" si="9"/>
        <v>0</v>
      </c>
      <c r="BL125" s="12" t="s">
        <v>112</v>
      </c>
      <c r="BM125" s="129" t="s">
        <v>137</v>
      </c>
    </row>
    <row r="126" spans="2:65" s="1" customFormat="1" ht="16.5" customHeight="1">
      <c r="B126" s="117"/>
      <c r="C126" s="118" t="s">
        <v>138</v>
      </c>
      <c r="D126" s="118" t="s">
        <v>108</v>
      </c>
      <c r="E126" s="119" t="s">
        <v>139</v>
      </c>
      <c r="F126" s="120" t="s">
        <v>140</v>
      </c>
      <c r="G126" s="121" t="s">
        <v>111</v>
      </c>
      <c r="H126" s="122">
        <v>2</v>
      </c>
      <c r="I126" s="123"/>
      <c r="J126" s="124">
        <f t="shared" si="0"/>
        <v>0</v>
      </c>
      <c r="K126" s="120" t="s">
        <v>1</v>
      </c>
      <c r="L126" s="27"/>
      <c r="M126" s="125" t="s">
        <v>1</v>
      </c>
      <c r="N126" s="126" t="s">
        <v>37</v>
      </c>
      <c r="P126" s="127">
        <f t="shared" si="1"/>
        <v>0</v>
      </c>
      <c r="Q126" s="127">
        <v>0</v>
      </c>
      <c r="R126" s="127">
        <f t="shared" si="2"/>
        <v>0</v>
      </c>
      <c r="S126" s="127">
        <v>0</v>
      </c>
      <c r="T126" s="128">
        <f t="shared" si="3"/>
        <v>0</v>
      </c>
      <c r="AR126" s="129" t="s">
        <v>112</v>
      </c>
      <c r="AT126" s="129" t="s">
        <v>108</v>
      </c>
      <c r="AU126" s="129" t="s">
        <v>80</v>
      </c>
      <c r="AY126" s="12" t="s">
        <v>107</v>
      </c>
      <c r="BE126" s="130">
        <f t="shared" si="4"/>
        <v>0</v>
      </c>
      <c r="BF126" s="130">
        <f t="shared" si="5"/>
        <v>0</v>
      </c>
      <c r="BG126" s="130">
        <f t="shared" si="6"/>
        <v>0</v>
      </c>
      <c r="BH126" s="130">
        <f t="shared" si="7"/>
        <v>0</v>
      </c>
      <c r="BI126" s="130">
        <f t="shared" si="8"/>
        <v>0</v>
      </c>
      <c r="BJ126" s="12" t="s">
        <v>80</v>
      </c>
      <c r="BK126" s="130">
        <f t="shared" si="9"/>
        <v>0</v>
      </c>
      <c r="BL126" s="12" t="s">
        <v>112</v>
      </c>
      <c r="BM126" s="129" t="s">
        <v>141</v>
      </c>
    </row>
    <row r="127" spans="2:65" s="1" customFormat="1" ht="21.75" customHeight="1">
      <c r="B127" s="117"/>
      <c r="C127" s="118" t="s">
        <v>142</v>
      </c>
      <c r="D127" s="118" t="s">
        <v>108</v>
      </c>
      <c r="E127" s="119" t="s">
        <v>143</v>
      </c>
      <c r="F127" s="120" t="s">
        <v>144</v>
      </c>
      <c r="G127" s="121" t="s">
        <v>111</v>
      </c>
      <c r="H127" s="122">
        <v>1</v>
      </c>
      <c r="I127" s="123"/>
      <c r="J127" s="124">
        <f t="shared" si="0"/>
        <v>0</v>
      </c>
      <c r="K127" s="120" t="s">
        <v>1</v>
      </c>
      <c r="L127" s="27"/>
      <c r="M127" s="125" t="s">
        <v>1</v>
      </c>
      <c r="N127" s="126" t="s">
        <v>37</v>
      </c>
      <c r="P127" s="127">
        <f t="shared" si="1"/>
        <v>0</v>
      </c>
      <c r="Q127" s="127">
        <v>0</v>
      </c>
      <c r="R127" s="127">
        <f t="shared" si="2"/>
        <v>0</v>
      </c>
      <c r="S127" s="127">
        <v>0</v>
      </c>
      <c r="T127" s="128">
        <f t="shared" si="3"/>
        <v>0</v>
      </c>
      <c r="AR127" s="129" t="s">
        <v>112</v>
      </c>
      <c r="AT127" s="129" t="s">
        <v>108</v>
      </c>
      <c r="AU127" s="129" t="s">
        <v>80</v>
      </c>
      <c r="AY127" s="12" t="s">
        <v>107</v>
      </c>
      <c r="BE127" s="130">
        <f t="shared" si="4"/>
        <v>0</v>
      </c>
      <c r="BF127" s="130">
        <f t="shared" si="5"/>
        <v>0</v>
      </c>
      <c r="BG127" s="130">
        <f t="shared" si="6"/>
        <v>0</v>
      </c>
      <c r="BH127" s="130">
        <f t="shared" si="7"/>
        <v>0</v>
      </c>
      <c r="BI127" s="130">
        <f t="shared" si="8"/>
        <v>0</v>
      </c>
      <c r="BJ127" s="12" t="s">
        <v>80</v>
      </c>
      <c r="BK127" s="130">
        <f t="shared" si="9"/>
        <v>0</v>
      </c>
      <c r="BL127" s="12" t="s">
        <v>112</v>
      </c>
      <c r="BM127" s="129" t="s">
        <v>145</v>
      </c>
    </row>
    <row r="128" spans="2:65" s="1" customFormat="1" ht="16.5" customHeight="1">
      <c r="B128" s="117"/>
      <c r="C128" s="118" t="s">
        <v>146</v>
      </c>
      <c r="D128" s="118" t="s">
        <v>108</v>
      </c>
      <c r="E128" s="119" t="s">
        <v>147</v>
      </c>
      <c r="F128" s="120" t="s">
        <v>148</v>
      </c>
      <c r="G128" s="121" t="s">
        <v>111</v>
      </c>
      <c r="H128" s="122">
        <v>1</v>
      </c>
      <c r="I128" s="123"/>
      <c r="J128" s="124">
        <f t="shared" si="0"/>
        <v>0</v>
      </c>
      <c r="K128" s="120" t="s">
        <v>1</v>
      </c>
      <c r="L128" s="27"/>
      <c r="M128" s="125" t="s">
        <v>1</v>
      </c>
      <c r="N128" s="126" t="s">
        <v>37</v>
      </c>
      <c r="P128" s="127">
        <f t="shared" si="1"/>
        <v>0</v>
      </c>
      <c r="Q128" s="127">
        <v>0</v>
      </c>
      <c r="R128" s="127">
        <f t="shared" si="2"/>
        <v>0</v>
      </c>
      <c r="S128" s="127">
        <v>0</v>
      </c>
      <c r="T128" s="128">
        <f t="shared" si="3"/>
        <v>0</v>
      </c>
      <c r="AR128" s="129" t="s">
        <v>112</v>
      </c>
      <c r="AT128" s="129" t="s">
        <v>108</v>
      </c>
      <c r="AU128" s="129" t="s">
        <v>80</v>
      </c>
      <c r="AY128" s="12" t="s">
        <v>107</v>
      </c>
      <c r="BE128" s="130">
        <f t="shared" si="4"/>
        <v>0</v>
      </c>
      <c r="BF128" s="130">
        <f t="shared" si="5"/>
        <v>0</v>
      </c>
      <c r="BG128" s="130">
        <f t="shared" si="6"/>
        <v>0</v>
      </c>
      <c r="BH128" s="130">
        <f t="shared" si="7"/>
        <v>0</v>
      </c>
      <c r="BI128" s="130">
        <f t="shared" si="8"/>
        <v>0</v>
      </c>
      <c r="BJ128" s="12" t="s">
        <v>80</v>
      </c>
      <c r="BK128" s="130">
        <f t="shared" si="9"/>
        <v>0</v>
      </c>
      <c r="BL128" s="12" t="s">
        <v>112</v>
      </c>
      <c r="BM128" s="129" t="s">
        <v>149</v>
      </c>
    </row>
    <row r="129" spans="2:65" s="1" customFormat="1" ht="16.5" customHeight="1">
      <c r="B129" s="117"/>
      <c r="C129" s="118" t="s">
        <v>150</v>
      </c>
      <c r="D129" s="118" t="s">
        <v>108</v>
      </c>
      <c r="E129" s="119" t="s">
        <v>151</v>
      </c>
      <c r="F129" s="120" t="s">
        <v>152</v>
      </c>
      <c r="G129" s="121" t="s">
        <v>111</v>
      </c>
      <c r="H129" s="122">
        <v>1</v>
      </c>
      <c r="I129" s="123"/>
      <c r="J129" s="124">
        <f t="shared" si="0"/>
        <v>0</v>
      </c>
      <c r="K129" s="120" t="s">
        <v>1</v>
      </c>
      <c r="L129" s="27"/>
      <c r="M129" s="125" t="s">
        <v>1</v>
      </c>
      <c r="N129" s="126" t="s">
        <v>37</v>
      </c>
      <c r="P129" s="127">
        <f t="shared" si="1"/>
        <v>0</v>
      </c>
      <c r="Q129" s="127">
        <v>0</v>
      </c>
      <c r="R129" s="127">
        <f t="shared" si="2"/>
        <v>0</v>
      </c>
      <c r="S129" s="127">
        <v>0</v>
      </c>
      <c r="T129" s="128">
        <f t="shared" si="3"/>
        <v>0</v>
      </c>
      <c r="AR129" s="129" t="s">
        <v>112</v>
      </c>
      <c r="AT129" s="129" t="s">
        <v>108</v>
      </c>
      <c r="AU129" s="129" t="s">
        <v>80</v>
      </c>
      <c r="AY129" s="12" t="s">
        <v>107</v>
      </c>
      <c r="BE129" s="130">
        <f t="shared" si="4"/>
        <v>0</v>
      </c>
      <c r="BF129" s="130">
        <f t="shared" si="5"/>
        <v>0</v>
      </c>
      <c r="BG129" s="130">
        <f t="shared" si="6"/>
        <v>0</v>
      </c>
      <c r="BH129" s="130">
        <f t="shared" si="7"/>
        <v>0</v>
      </c>
      <c r="BI129" s="130">
        <f t="shared" si="8"/>
        <v>0</v>
      </c>
      <c r="BJ129" s="12" t="s">
        <v>80</v>
      </c>
      <c r="BK129" s="130">
        <f t="shared" si="9"/>
        <v>0</v>
      </c>
      <c r="BL129" s="12" t="s">
        <v>112</v>
      </c>
      <c r="BM129" s="129" t="s">
        <v>153</v>
      </c>
    </row>
    <row r="130" spans="2:65" s="1" customFormat="1" ht="16.5" customHeight="1">
      <c r="B130" s="117"/>
      <c r="C130" s="118" t="s">
        <v>8</v>
      </c>
      <c r="D130" s="118" t="s">
        <v>108</v>
      </c>
      <c r="E130" s="119" t="s">
        <v>154</v>
      </c>
      <c r="F130" s="120" t="s">
        <v>155</v>
      </c>
      <c r="G130" s="121" t="s">
        <v>111</v>
      </c>
      <c r="H130" s="122">
        <v>1</v>
      </c>
      <c r="I130" s="123"/>
      <c r="J130" s="124">
        <f t="shared" si="0"/>
        <v>0</v>
      </c>
      <c r="K130" s="120" t="s">
        <v>1</v>
      </c>
      <c r="L130" s="27"/>
      <c r="M130" s="125" t="s">
        <v>1</v>
      </c>
      <c r="N130" s="126" t="s">
        <v>37</v>
      </c>
      <c r="P130" s="127">
        <f t="shared" si="1"/>
        <v>0</v>
      </c>
      <c r="Q130" s="127">
        <v>0</v>
      </c>
      <c r="R130" s="127">
        <f t="shared" si="2"/>
        <v>0</v>
      </c>
      <c r="S130" s="127">
        <v>0</v>
      </c>
      <c r="T130" s="128">
        <f t="shared" si="3"/>
        <v>0</v>
      </c>
      <c r="AR130" s="129" t="s">
        <v>112</v>
      </c>
      <c r="AT130" s="129" t="s">
        <v>108</v>
      </c>
      <c r="AU130" s="129" t="s">
        <v>80</v>
      </c>
      <c r="AY130" s="12" t="s">
        <v>107</v>
      </c>
      <c r="BE130" s="130">
        <f t="shared" si="4"/>
        <v>0</v>
      </c>
      <c r="BF130" s="130">
        <f t="shared" si="5"/>
        <v>0</v>
      </c>
      <c r="BG130" s="130">
        <f t="shared" si="6"/>
        <v>0</v>
      </c>
      <c r="BH130" s="130">
        <f t="shared" si="7"/>
        <v>0</v>
      </c>
      <c r="BI130" s="130">
        <f t="shared" si="8"/>
        <v>0</v>
      </c>
      <c r="BJ130" s="12" t="s">
        <v>80</v>
      </c>
      <c r="BK130" s="130">
        <f t="shared" si="9"/>
        <v>0</v>
      </c>
      <c r="BL130" s="12" t="s">
        <v>112</v>
      </c>
      <c r="BM130" s="129" t="s">
        <v>156</v>
      </c>
    </row>
    <row r="131" spans="2:65" s="1" customFormat="1" ht="16.5" customHeight="1">
      <c r="B131" s="117"/>
      <c r="C131" s="118" t="s">
        <v>157</v>
      </c>
      <c r="D131" s="118" t="s">
        <v>108</v>
      </c>
      <c r="E131" s="119" t="s">
        <v>158</v>
      </c>
      <c r="F131" s="120" t="s">
        <v>159</v>
      </c>
      <c r="G131" s="121" t="s">
        <v>111</v>
      </c>
      <c r="H131" s="122">
        <v>10</v>
      </c>
      <c r="I131" s="123"/>
      <c r="J131" s="124">
        <f t="shared" si="0"/>
        <v>0</v>
      </c>
      <c r="K131" s="120" t="s">
        <v>1</v>
      </c>
      <c r="L131" s="27"/>
      <c r="M131" s="125" t="s">
        <v>1</v>
      </c>
      <c r="N131" s="126" t="s">
        <v>37</v>
      </c>
      <c r="P131" s="127">
        <f t="shared" si="1"/>
        <v>0</v>
      </c>
      <c r="Q131" s="127">
        <v>0</v>
      </c>
      <c r="R131" s="127">
        <f t="shared" si="2"/>
        <v>0</v>
      </c>
      <c r="S131" s="127">
        <v>0</v>
      </c>
      <c r="T131" s="128">
        <f t="shared" si="3"/>
        <v>0</v>
      </c>
      <c r="AR131" s="129" t="s">
        <v>112</v>
      </c>
      <c r="AT131" s="129" t="s">
        <v>108</v>
      </c>
      <c r="AU131" s="129" t="s">
        <v>80</v>
      </c>
      <c r="AY131" s="12" t="s">
        <v>107</v>
      </c>
      <c r="BE131" s="130">
        <f t="shared" si="4"/>
        <v>0</v>
      </c>
      <c r="BF131" s="130">
        <f t="shared" si="5"/>
        <v>0</v>
      </c>
      <c r="BG131" s="130">
        <f t="shared" si="6"/>
        <v>0</v>
      </c>
      <c r="BH131" s="130">
        <f t="shared" si="7"/>
        <v>0</v>
      </c>
      <c r="BI131" s="130">
        <f t="shared" si="8"/>
        <v>0</v>
      </c>
      <c r="BJ131" s="12" t="s">
        <v>80</v>
      </c>
      <c r="BK131" s="130">
        <f t="shared" si="9"/>
        <v>0</v>
      </c>
      <c r="BL131" s="12" t="s">
        <v>112</v>
      </c>
      <c r="BM131" s="129" t="s">
        <v>160</v>
      </c>
    </row>
    <row r="132" spans="2:65" s="1" customFormat="1" ht="21.75" customHeight="1">
      <c r="B132" s="117"/>
      <c r="C132" s="118" t="s">
        <v>161</v>
      </c>
      <c r="D132" s="118" t="s">
        <v>108</v>
      </c>
      <c r="E132" s="119" t="s">
        <v>162</v>
      </c>
      <c r="F132" s="120" t="s">
        <v>163</v>
      </c>
      <c r="G132" s="121" t="s">
        <v>111</v>
      </c>
      <c r="H132" s="122">
        <v>1</v>
      </c>
      <c r="I132" s="123"/>
      <c r="J132" s="124">
        <f t="shared" si="0"/>
        <v>0</v>
      </c>
      <c r="K132" s="120" t="s">
        <v>1</v>
      </c>
      <c r="L132" s="27"/>
      <c r="M132" s="125" t="s">
        <v>1</v>
      </c>
      <c r="N132" s="126" t="s">
        <v>37</v>
      </c>
      <c r="P132" s="127">
        <f t="shared" si="1"/>
        <v>0</v>
      </c>
      <c r="Q132" s="127">
        <v>0</v>
      </c>
      <c r="R132" s="127">
        <f t="shared" si="2"/>
        <v>0</v>
      </c>
      <c r="S132" s="127">
        <v>0</v>
      </c>
      <c r="T132" s="128">
        <f t="shared" si="3"/>
        <v>0</v>
      </c>
      <c r="AR132" s="129" t="s">
        <v>112</v>
      </c>
      <c r="AT132" s="129" t="s">
        <v>108</v>
      </c>
      <c r="AU132" s="129" t="s">
        <v>80</v>
      </c>
      <c r="AY132" s="12" t="s">
        <v>107</v>
      </c>
      <c r="BE132" s="130">
        <f t="shared" si="4"/>
        <v>0</v>
      </c>
      <c r="BF132" s="130">
        <f t="shared" si="5"/>
        <v>0</v>
      </c>
      <c r="BG132" s="130">
        <f t="shared" si="6"/>
        <v>0</v>
      </c>
      <c r="BH132" s="130">
        <f t="shared" si="7"/>
        <v>0</v>
      </c>
      <c r="BI132" s="130">
        <f t="shared" si="8"/>
        <v>0</v>
      </c>
      <c r="BJ132" s="12" t="s">
        <v>80</v>
      </c>
      <c r="BK132" s="130">
        <f t="shared" si="9"/>
        <v>0</v>
      </c>
      <c r="BL132" s="12" t="s">
        <v>112</v>
      </c>
      <c r="BM132" s="129" t="s">
        <v>164</v>
      </c>
    </row>
    <row r="133" spans="2:65" s="1" customFormat="1" ht="16.5" customHeight="1">
      <c r="B133" s="117"/>
      <c r="C133" s="118" t="s">
        <v>165</v>
      </c>
      <c r="D133" s="118" t="s">
        <v>108</v>
      </c>
      <c r="E133" s="119" t="s">
        <v>166</v>
      </c>
      <c r="F133" s="120" t="s">
        <v>167</v>
      </c>
      <c r="G133" s="121" t="s">
        <v>111</v>
      </c>
      <c r="H133" s="122">
        <v>1</v>
      </c>
      <c r="I133" s="123"/>
      <c r="J133" s="124">
        <f t="shared" si="0"/>
        <v>0</v>
      </c>
      <c r="K133" s="120" t="s">
        <v>1</v>
      </c>
      <c r="L133" s="27"/>
      <c r="M133" s="125" t="s">
        <v>1</v>
      </c>
      <c r="N133" s="126" t="s">
        <v>37</v>
      </c>
      <c r="P133" s="127">
        <f t="shared" si="1"/>
        <v>0</v>
      </c>
      <c r="Q133" s="127">
        <v>0</v>
      </c>
      <c r="R133" s="127">
        <f t="shared" si="2"/>
        <v>0</v>
      </c>
      <c r="S133" s="127">
        <v>0</v>
      </c>
      <c r="T133" s="128">
        <f t="shared" si="3"/>
        <v>0</v>
      </c>
      <c r="AR133" s="129" t="s">
        <v>112</v>
      </c>
      <c r="AT133" s="129" t="s">
        <v>108</v>
      </c>
      <c r="AU133" s="129" t="s">
        <v>80</v>
      </c>
      <c r="AY133" s="12" t="s">
        <v>107</v>
      </c>
      <c r="BE133" s="130">
        <f t="shared" si="4"/>
        <v>0</v>
      </c>
      <c r="BF133" s="130">
        <f t="shared" si="5"/>
        <v>0</v>
      </c>
      <c r="BG133" s="130">
        <f t="shared" si="6"/>
        <v>0</v>
      </c>
      <c r="BH133" s="130">
        <f t="shared" si="7"/>
        <v>0</v>
      </c>
      <c r="BI133" s="130">
        <f t="shared" si="8"/>
        <v>0</v>
      </c>
      <c r="BJ133" s="12" t="s">
        <v>80</v>
      </c>
      <c r="BK133" s="130">
        <f t="shared" si="9"/>
        <v>0</v>
      </c>
      <c r="BL133" s="12" t="s">
        <v>112</v>
      </c>
      <c r="BM133" s="129" t="s">
        <v>168</v>
      </c>
    </row>
    <row r="134" spans="2:65" s="1" customFormat="1" ht="16.5" customHeight="1">
      <c r="B134" s="117"/>
      <c r="C134" s="118" t="s">
        <v>169</v>
      </c>
      <c r="D134" s="118" t="s">
        <v>108</v>
      </c>
      <c r="E134" s="119" t="s">
        <v>170</v>
      </c>
      <c r="F134" s="120" t="s">
        <v>171</v>
      </c>
      <c r="G134" s="121" t="s">
        <v>111</v>
      </c>
      <c r="H134" s="122">
        <v>1</v>
      </c>
      <c r="I134" s="123"/>
      <c r="J134" s="124">
        <f t="shared" si="0"/>
        <v>0</v>
      </c>
      <c r="K134" s="120" t="s">
        <v>1</v>
      </c>
      <c r="L134" s="27"/>
      <c r="M134" s="125" t="s">
        <v>1</v>
      </c>
      <c r="N134" s="126" t="s">
        <v>37</v>
      </c>
      <c r="P134" s="127">
        <f t="shared" si="1"/>
        <v>0</v>
      </c>
      <c r="Q134" s="127">
        <v>0</v>
      </c>
      <c r="R134" s="127">
        <f t="shared" si="2"/>
        <v>0</v>
      </c>
      <c r="S134" s="127">
        <v>0</v>
      </c>
      <c r="T134" s="128">
        <f t="shared" si="3"/>
        <v>0</v>
      </c>
      <c r="AR134" s="129" t="s">
        <v>112</v>
      </c>
      <c r="AT134" s="129" t="s">
        <v>108</v>
      </c>
      <c r="AU134" s="129" t="s">
        <v>80</v>
      </c>
      <c r="AY134" s="12" t="s">
        <v>107</v>
      </c>
      <c r="BE134" s="130">
        <f t="shared" si="4"/>
        <v>0</v>
      </c>
      <c r="BF134" s="130">
        <f t="shared" si="5"/>
        <v>0</v>
      </c>
      <c r="BG134" s="130">
        <f t="shared" si="6"/>
        <v>0</v>
      </c>
      <c r="BH134" s="130">
        <f t="shared" si="7"/>
        <v>0</v>
      </c>
      <c r="BI134" s="130">
        <f t="shared" si="8"/>
        <v>0</v>
      </c>
      <c r="BJ134" s="12" t="s">
        <v>80</v>
      </c>
      <c r="BK134" s="130">
        <f t="shared" si="9"/>
        <v>0</v>
      </c>
      <c r="BL134" s="12" t="s">
        <v>112</v>
      </c>
      <c r="BM134" s="129" t="s">
        <v>172</v>
      </c>
    </row>
    <row r="135" spans="2:65" s="1" customFormat="1" ht="24.2" customHeight="1">
      <c r="B135" s="117"/>
      <c r="C135" s="118" t="s">
        <v>173</v>
      </c>
      <c r="D135" s="118" t="s">
        <v>108</v>
      </c>
      <c r="E135" s="119" t="s">
        <v>174</v>
      </c>
      <c r="F135" s="120" t="s">
        <v>175</v>
      </c>
      <c r="G135" s="121" t="s">
        <v>111</v>
      </c>
      <c r="H135" s="122">
        <v>1</v>
      </c>
      <c r="I135" s="123"/>
      <c r="J135" s="124">
        <f t="shared" si="0"/>
        <v>0</v>
      </c>
      <c r="K135" s="120" t="s">
        <v>1</v>
      </c>
      <c r="L135" s="27"/>
      <c r="M135" s="125" t="s">
        <v>1</v>
      </c>
      <c r="N135" s="126" t="s">
        <v>37</v>
      </c>
      <c r="P135" s="127">
        <f t="shared" si="1"/>
        <v>0</v>
      </c>
      <c r="Q135" s="127">
        <v>0</v>
      </c>
      <c r="R135" s="127">
        <f t="shared" si="2"/>
        <v>0</v>
      </c>
      <c r="S135" s="127">
        <v>0</v>
      </c>
      <c r="T135" s="128">
        <f t="shared" si="3"/>
        <v>0</v>
      </c>
      <c r="AR135" s="129" t="s">
        <v>112</v>
      </c>
      <c r="AT135" s="129" t="s">
        <v>108</v>
      </c>
      <c r="AU135" s="129" t="s">
        <v>80</v>
      </c>
      <c r="AY135" s="12" t="s">
        <v>107</v>
      </c>
      <c r="BE135" s="130">
        <f t="shared" si="4"/>
        <v>0</v>
      </c>
      <c r="BF135" s="130">
        <f t="shared" si="5"/>
        <v>0</v>
      </c>
      <c r="BG135" s="130">
        <f t="shared" si="6"/>
        <v>0</v>
      </c>
      <c r="BH135" s="130">
        <f t="shared" si="7"/>
        <v>0</v>
      </c>
      <c r="BI135" s="130">
        <f t="shared" si="8"/>
        <v>0</v>
      </c>
      <c r="BJ135" s="12" t="s">
        <v>80</v>
      </c>
      <c r="BK135" s="130">
        <f t="shared" si="9"/>
        <v>0</v>
      </c>
      <c r="BL135" s="12" t="s">
        <v>112</v>
      </c>
      <c r="BM135" s="129" t="s">
        <v>176</v>
      </c>
    </row>
    <row r="136" spans="2:65" s="1" customFormat="1" ht="16.5" customHeight="1">
      <c r="B136" s="117"/>
      <c r="C136" s="118" t="s">
        <v>177</v>
      </c>
      <c r="D136" s="118" t="s">
        <v>108</v>
      </c>
      <c r="E136" s="119" t="s">
        <v>178</v>
      </c>
      <c r="F136" s="120" t="s">
        <v>179</v>
      </c>
      <c r="G136" s="121" t="s">
        <v>111</v>
      </c>
      <c r="H136" s="122">
        <v>5</v>
      </c>
      <c r="I136" s="123"/>
      <c r="J136" s="124">
        <f t="shared" si="0"/>
        <v>0</v>
      </c>
      <c r="K136" s="120" t="s">
        <v>1</v>
      </c>
      <c r="L136" s="27"/>
      <c r="M136" s="125" t="s">
        <v>1</v>
      </c>
      <c r="N136" s="126" t="s">
        <v>37</v>
      </c>
      <c r="P136" s="127">
        <f t="shared" si="1"/>
        <v>0</v>
      </c>
      <c r="Q136" s="127">
        <v>0</v>
      </c>
      <c r="R136" s="127">
        <f t="shared" si="2"/>
        <v>0</v>
      </c>
      <c r="S136" s="127">
        <v>0</v>
      </c>
      <c r="T136" s="128">
        <f t="shared" si="3"/>
        <v>0</v>
      </c>
      <c r="AR136" s="129" t="s">
        <v>112</v>
      </c>
      <c r="AT136" s="129" t="s">
        <v>108</v>
      </c>
      <c r="AU136" s="129" t="s">
        <v>80</v>
      </c>
      <c r="AY136" s="12" t="s">
        <v>107</v>
      </c>
      <c r="BE136" s="130">
        <f t="shared" si="4"/>
        <v>0</v>
      </c>
      <c r="BF136" s="130">
        <f t="shared" si="5"/>
        <v>0</v>
      </c>
      <c r="BG136" s="130">
        <f t="shared" si="6"/>
        <v>0</v>
      </c>
      <c r="BH136" s="130">
        <f t="shared" si="7"/>
        <v>0</v>
      </c>
      <c r="BI136" s="130">
        <f t="shared" si="8"/>
        <v>0</v>
      </c>
      <c r="BJ136" s="12" t="s">
        <v>80</v>
      </c>
      <c r="BK136" s="130">
        <f t="shared" si="9"/>
        <v>0</v>
      </c>
      <c r="BL136" s="12" t="s">
        <v>112</v>
      </c>
      <c r="BM136" s="129" t="s">
        <v>180</v>
      </c>
    </row>
    <row r="137" spans="2:65" s="1" customFormat="1" ht="16.5" customHeight="1">
      <c r="B137" s="117"/>
      <c r="C137" s="118" t="s">
        <v>181</v>
      </c>
      <c r="D137" s="118" t="s">
        <v>108</v>
      </c>
      <c r="E137" s="119" t="s">
        <v>182</v>
      </c>
      <c r="F137" s="120" t="s">
        <v>183</v>
      </c>
      <c r="G137" s="121" t="s">
        <v>111</v>
      </c>
      <c r="H137" s="122">
        <v>10</v>
      </c>
      <c r="I137" s="123"/>
      <c r="J137" s="124">
        <f t="shared" si="0"/>
        <v>0</v>
      </c>
      <c r="K137" s="120" t="s">
        <v>1</v>
      </c>
      <c r="L137" s="27"/>
      <c r="M137" s="125" t="s">
        <v>1</v>
      </c>
      <c r="N137" s="126" t="s">
        <v>37</v>
      </c>
      <c r="P137" s="127">
        <f t="shared" si="1"/>
        <v>0</v>
      </c>
      <c r="Q137" s="127">
        <v>0</v>
      </c>
      <c r="R137" s="127">
        <f t="shared" si="2"/>
        <v>0</v>
      </c>
      <c r="S137" s="127">
        <v>0</v>
      </c>
      <c r="T137" s="128">
        <f t="shared" si="3"/>
        <v>0</v>
      </c>
      <c r="AR137" s="129" t="s">
        <v>112</v>
      </c>
      <c r="AT137" s="129" t="s">
        <v>108</v>
      </c>
      <c r="AU137" s="129" t="s">
        <v>80</v>
      </c>
      <c r="AY137" s="12" t="s">
        <v>107</v>
      </c>
      <c r="BE137" s="130">
        <f t="shared" si="4"/>
        <v>0</v>
      </c>
      <c r="BF137" s="130">
        <f t="shared" si="5"/>
        <v>0</v>
      </c>
      <c r="BG137" s="130">
        <f t="shared" si="6"/>
        <v>0</v>
      </c>
      <c r="BH137" s="130">
        <f t="shared" si="7"/>
        <v>0</v>
      </c>
      <c r="BI137" s="130">
        <f t="shared" si="8"/>
        <v>0</v>
      </c>
      <c r="BJ137" s="12" t="s">
        <v>80</v>
      </c>
      <c r="BK137" s="130">
        <f t="shared" si="9"/>
        <v>0</v>
      </c>
      <c r="BL137" s="12" t="s">
        <v>112</v>
      </c>
      <c r="BM137" s="129" t="s">
        <v>184</v>
      </c>
    </row>
    <row r="138" spans="2:65" s="1" customFormat="1" ht="16.5" customHeight="1">
      <c r="B138" s="117"/>
      <c r="C138" s="118" t="s">
        <v>185</v>
      </c>
      <c r="D138" s="118" t="s">
        <v>108</v>
      </c>
      <c r="E138" s="119" t="s">
        <v>186</v>
      </c>
      <c r="F138" s="120" t="s">
        <v>187</v>
      </c>
      <c r="G138" s="121" t="s">
        <v>111</v>
      </c>
      <c r="H138" s="122">
        <v>10</v>
      </c>
      <c r="I138" s="123"/>
      <c r="J138" s="124">
        <f t="shared" si="0"/>
        <v>0</v>
      </c>
      <c r="K138" s="120" t="s">
        <v>1</v>
      </c>
      <c r="L138" s="27"/>
      <c r="M138" s="125" t="s">
        <v>1</v>
      </c>
      <c r="N138" s="126" t="s">
        <v>37</v>
      </c>
      <c r="P138" s="127">
        <f t="shared" si="1"/>
        <v>0</v>
      </c>
      <c r="Q138" s="127">
        <v>0</v>
      </c>
      <c r="R138" s="127">
        <f t="shared" si="2"/>
        <v>0</v>
      </c>
      <c r="S138" s="127">
        <v>0</v>
      </c>
      <c r="T138" s="128">
        <f t="shared" si="3"/>
        <v>0</v>
      </c>
      <c r="AR138" s="129" t="s">
        <v>112</v>
      </c>
      <c r="AT138" s="129" t="s">
        <v>108</v>
      </c>
      <c r="AU138" s="129" t="s">
        <v>80</v>
      </c>
      <c r="AY138" s="12" t="s">
        <v>107</v>
      </c>
      <c r="BE138" s="130">
        <f t="shared" si="4"/>
        <v>0</v>
      </c>
      <c r="BF138" s="130">
        <f t="shared" si="5"/>
        <v>0</v>
      </c>
      <c r="BG138" s="130">
        <f t="shared" si="6"/>
        <v>0</v>
      </c>
      <c r="BH138" s="130">
        <f t="shared" si="7"/>
        <v>0</v>
      </c>
      <c r="BI138" s="130">
        <f t="shared" si="8"/>
        <v>0</v>
      </c>
      <c r="BJ138" s="12" t="s">
        <v>80</v>
      </c>
      <c r="BK138" s="130">
        <f t="shared" si="9"/>
        <v>0</v>
      </c>
      <c r="BL138" s="12" t="s">
        <v>112</v>
      </c>
      <c r="BM138" s="129" t="s">
        <v>188</v>
      </c>
    </row>
    <row r="139" spans="2:65" s="1" customFormat="1" ht="16.5" customHeight="1">
      <c r="B139" s="117"/>
      <c r="C139" s="118" t="s">
        <v>7</v>
      </c>
      <c r="D139" s="118" t="s">
        <v>108</v>
      </c>
      <c r="E139" s="119" t="s">
        <v>189</v>
      </c>
      <c r="F139" s="120" t="s">
        <v>190</v>
      </c>
      <c r="G139" s="121" t="s">
        <v>111</v>
      </c>
      <c r="H139" s="122">
        <v>10</v>
      </c>
      <c r="I139" s="123"/>
      <c r="J139" s="124">
        <f t="shared" si="0"/>
        <v>0</v>
      </c>
      <c r="K139" s="120" t="s">
        <v>1</v>
      </c>
      <c r="L139" s="27"/>
      <c r="M139" s="125" t="s">
        <v>1</v>
      </c>
      <c r="N139" s="126" t="s">
        <v>37</v>
      </c>
      <c r="P139" s="127">
        <f t="shared" si="1"/>
        <v>0</v>
      </c>
      <c r="Q139" s="127">
        <v>0</v>
      </c>
      <c r="R139" s="127">
        <f t="shared" si="2"/>
        <v>0</v>
      </c>
      <c r="S139" s="127">
        <v>0</v>
      </c>
      <c r="T139" s="128">
        <f t="shared" si="3"/>
        <v>0</v>
      </c>
      <c r="AR139" s="129" t="s">
        <v>112</v>
      </c>
      <c r="AT139" s="129" t="s">
        <v>108</v>
      </c>
      <c r="AU139" s="129" t="s">
        <v>80</v>
      </c>
      <c r="AY139" s="12" t="s">
        <v>107</v>
      </c>
      <c r="BE139" s="130">
        <f t="shared" si="4"/>
        <v>0</v>
      </c>
      <c r="BF139" s="130">
        <f t="shared" si="5"/>
        <v>0</v>
      </c>
      <c r="BG139" s="130">
        <f t="shared" si="6"/>
        <v>0</v>
      </c>
      <c r="BH139" s="130">
        <f t="shared" si="7"/>
        <v>0</v>
      </c>
      <c r="BI139" s="130">
        <f t="shared" si="8"/>
        <v>0</v>
      </c>
      <c r="BJ139" s="12" t="s">
        <v>80</v>
      </c>
      <c r="BK139" s="130">
        <f t="shared" si="9"/>
        <v>0</v>
      </c>
      <c r="BL139" s="12" t="s">
        <v>112</v>
      </c>
      <c r="BM139" s="129" t="s">
        <v>191</v>
      </c>
    </row>
    <row r="140" spans="2:65" s="1" customFormat="1" ht="16.5" customHeight="1">
      <c r="B140" s="117"/>
      <c r="C140" s="118" t="s">
        <v>192</v>
      </c>
      <c r="D140" s="118" t="s">
        <v>108</v>
      </c>
      <c r="E140" s="119" t="s">
        <v>193</v>
      </c>
      <c r="F140" s="120" t="s">
        <v>194</v>
      </c>
      <c r="G140" s="121" t="s">
        <v>111</v>
      </c>
      <c r="H140" s="122">
        <v>1</v>
      </c>
      <c r="I140" s="123"/>
      <c r="J140" s="124">
        <f t="shared" si="0"/>
        <v>0</v>
      </c>
      <c r="K140" s="120" t="s">
        <v>1</v>
      </c>
      <c r="L140" s="27"/>
      <c r="M140" s="125" t="s">
        <v>1</v>
      </c>
      <c r="N140" s="126" t="s">
        <v>37</v>
      </c>
      <c r="P140" s="127">
        <f t="shared" si="1"/>
        <v>0</v>
      </c>
      <c r="Q140" s="127">
        <v>0</v>
      </c>
      <c r="R140" s="127">
        <f t="shared" si="2"/>
        <v>0</v>
      </c>
      <c r="S140" s="127">
        <v>0</v>
      </c>
      <c r="T140" s="128">
        <f t="shared" si="3"/>
        <v>0</v>
      </c>
      <c r="AR140" s="129" t="s">
        <v>112</v>
      </c>
      <c r="AT140" s="129" t="s">
        <v>108</v>
      </c>
      <c r="AU140" s="129" t="s">
        <v>80</v>
      </c>
      <c r="AY140" s="12" t="s">
        <v>107</v>
      </c>
      <c r="BE140" s="130">
        <f t="shared" si="4"/>
        <v>0</v>
      </c>
      <c r="BF140" s="130">
        <f t="shared" si="5"/>
        <v>0</v>
      </c>
      <c r="BG140" s="130">
        <f t="shared" si="6"/>
        <v>0</v>
      </c>
      <c r="BH140" s="130">
        <f t="shared" si="7"/>
        <v>0</v>
      </c>
      <c r="BI140" s="130">
        <f t="shared" si="8"/>
        <v>0</v>
      </c>
      <c r="BJ140" s="12" t="s">
        <v>80</v>
      </c>
      <c r="BK140" s="130">
        <f t="shared" si="9"/>
        <v>0</v>
      </c>
      <c r="BL140" s="12" t="s">
        <v>112</v>
      </c>
      <c r="BM140" s="129" t="s">
        <v>195</v>
      </c>
    </row>
    <row r="141" spans="2:65" s="1" customFormat="1" ht="16.5" customHeight="1">
      <c r="B141" s="117"/>
      <c r="C141" s="118" t="s">
        <v>196</v>
      </c>
      <c r="D141" s="118" t="s">
        <v>108</v>
      </c>
      <c r="E141" s="119" t="s">
        <v>197</v>
      </c>
      <c r="F141" s="120" t="s">
        <v>198</v>
      </c>
      <c r="G141" s="121" t="s">
        <v>111</v>
      </c>
      <c r="H141" s="122">
        <v>5</v>
      </c>
      <c r="I141" s="123"/>
      <c r="J141" s="124">
        <f t="shared" si="0"/>
        <v>0</v>
      </c>
      <c r="K141" s="120" t="s">
        <v>1</v>
      </c>
      <c r="L141" s="27"/>
      <c r="M141" s="125" t="s">
        <v>1</v>
      </c>
      <c r="N141" s="126" t="s">
        <v>37</v>
      </c>
      <c r="P141" s="127">
        <f t="shared" si="1"/>
        <v>0</v>
      </c>
      <c r="Q141" s="127">
        <v>0</v>
      </c>
      <c r="R141" s="127">
        <f t="shared" si="2"/>
        <v>0</v>
      </c>
      <c r="S141" s="127">
        <v>0</v>
      </c>
      <c r="T141" s="128">
        <f t="shared" si="3"/>
        <v>0</v>
      </c>
      <c r="AR141" s="129" t="s">
        <v>112</v>
      </c>
      <c r="AT141" s="129" t="s">
        <v>108</v>
      </c>
      <c r="AU141" s="129" t="s">
        <v>80</v>
      </c>
      <c r="AY141" s="12" t="s">
        <v>107</v>
      </c>
      <c r="BE141" s="130">
        <f t="shared" si="4"/>
        <v>0</v>
      </c>
      <c r="BF141" s="130">
        <f t="shared" si="5"/>
        <v>0</v>
      </c>
      <c r="BG141" s="130">
        <f t="shared" si="6"/>
        <v>0</v>
      </c>
      <c r="BH141" s="130">
        <f t="shared" si="7"/>
        <v>0</v>
      </c>
      <c r="BI141" s="130">
        <f t="shared" si="8"/>
        <v>0</v>
      </c>
      <c r="BJ141" s="12" t="s">
        <v>80</v>
      </c>
      <c r="BK141" s="130">
        <f t="shared" si="9"/>
        <v>0</v>
      </c>
      <c r="BL141" s="12" t="s">
        <v>112</v>
      </c>
      <c r="BM141" s="129" t="s">
        <v>199</v>
      </c>
    </row>
    <row r="142" spans="2:65" s="1" customFormat="1" ht="21.75" customHeight="1">
      <c r="B142" s="117"/>
      <c r="C142" s="118" t="s">
        <v>200</v>
      </c>
      <c r="D142" s="118" t="s">
        <v>108</v>
      </c>
      <c r="E142" s="119" t="s">
        <v>201</v>
      </c>
      <c r="F142" s="120" t="s">
        <v>202</v>
      </c>
      <c r="G142" s="121" t="s">
        <v>111</v>
      </c>
      <c r="H142" s="122">
        <v>50</v>
      </c>
      <c r="I142" s="123"/>
      <c r="J142" s="124">
        <f t="shared" si="0"/>
        <v>0</v>
      </c>
      <c r="K142" s="120" t="s">
        <v>1</v>
      </c>
      <c r="L142" s="27"/>
      <c r="M142" s="125" t="s">
        <v>1</v>
      </c>
      <c r="N142" s="126" t="s">
        <v>37</v>
      </c>
      <c r="P142" s="127">
        <f t="shared" si="1"/>
        <v>0</v>
      </c>
      <c r="Q142" s="127">
        <v>0</v>
      </c>
      <c r="R142" s="127">
        <f t="shared" si="2"/>
        <v>0</v>
      </c>
      <c r="S142" s="127">
        <v>0</v>
      </c>
      <c r="T142" s="128">
        <f t="shared" si="3"/>
        <v>0</v>
      </c>
      <c r="AR142" s="129" t="s">
        <v>112</v>
      </c>
      <c r="AT142" s="129" t="s">
        <v>108</v>
      </c>
      <c r="AU142" s="129" t="s">
        <v>80</v>
      </c>
      <c r="AY142" s="12" t="s">
        <v>107</v>
      </c>
      <c r="BE142" s="130">
        <f t="shared" si="4"/>
        <v>0</v>
      </c>
      <c r="BF142" s="130">
        <f t="shared" si="5"/>
        <v>0</v>
      </c>
      <c r="BG142" s="130">
        <f t="shared" si="6"/>
        <v>0</v>
      </c>
      <c r="BH142" s="130">
        <f t="shared" si="7"/>
        <v>0</v>
      </c>
      <c r="BI142" s="130">
        <f t="shared" si="8"/>
        <v>0</v>
      </c>
      <c r="BJ142" s="12" t="s">
        <v>80</v>
      </c>
      <c r="BK142" s="130">
        <f t="shared" si="9"/>
        <v>0</v>
      </c>
      <c r="BL142" s="12" t="s">
        <v>112</v>
      </c>
      <c r="BM142" s="129" t="s">
        <v>203</v>
      </c>
    </row>
    <row r="143" spans="2:65" s="1" customFormat="1" ht="16.5" customHeight="1">
      <c r="B143" s="117"/>
      <c r="C143" s="118" t="s">
        <v>204</v>
      </c>
      <c r="D143" s="118" t="s">
        <v>108</v>
      </c>
      <c r="E143" s="119" t="s">
        <v>205</v>
      </c>
      <c r="F143" s="120" t="s">
        <v>206</v>
      </c>
      <c r="G143" s="121" t="s">
        <v>111</v>
      </c>
      <c r="H143" s="122">
        <v>4</v>
      </c>
      <c r="I143" s="123"/>
      <c r="J143" s="124">
        <f t="shared" si="0"/>
        <v>0</v>
      </c>
      <c r="K143" s="120" t="s">
        <v>1</v>
      </c>
      <c r="L143" s="27"/>
      <c r="M143" s="125" t="s">
        <v>1</v>
      </c>
      <c r="N143" s="126" t="s">
        <v>37</v>
      </c>
      <c r="P143" s="127">
        <f t="shared" si="1"/>
        <v>0</v>
      </c>
      <c r="Q143" s="127">
        <v>0</v>
      </c>
      <c r="R143" s="127">
        <f t="shared" si="2"/>
        <v>0</v>
      </c>
      <c r="S143" s="127">
        <v>0</v>
      </c>
      <c r="T143" s="128">
        <f t="shared" si="3"/>
        <v>0</v>
      </c>
      <c r="AR143" s="129" t="s">
        <v>112</v>
      </c>
      <c r="AT143" s="129" t="s">
        <v>108</v>
      </c>
      <c r="AU143" s="129" t="s">
        <v>80</v>
      </c>
      <c r="AY143" s="12" t="s">
        <v>107</v>
      </c>
      <c r="BE143" s="130">
        <f t="shared" si="4"/>
        <v>0</v>
      </c>
      <c r="BF143" s="130">
        <f t="shared" si="5"/>
        <v>0</v>
      </c>
      <c r="BG143" s="130">
        <f t="shared" si="6"/>
        <v>0</v>
      </c>
      <c r="BH143" s="130">
        <f t="shared" si="7"/>
        <v>0</v>
      </c>
      <c r="BI143" s="130">
        <f t="shared" si="8"/>
        <v>0</v>
      </c>
      <c r="BJ143" s="12" t="s">
        <v>80</v>
      </c>
      <c r="BK143" s="130">
        <f t="shared" si="9"/>
        <v>0</v>
      </c>
      <c r="BL143" s="12" t="s">
        <v>112</v>
      </c>
      <c r="BM143" s="129" t="s">
        <v>207</v>
      </c>
    </row>
    <row r="144" spans="2:65" s="1" customFormat="1" ht="16.5" customHeight="1">
      <c r="B144" s="117"/>
      <c r="C144" s="118" t="s">
        <v>208</v>
      </c>
      <c r="D144" s="118" t="s">
        <v>108</v>
      </c>
      <c r="E144" s="119" t="s">
        <v>209</v>
      </c>
      <c r="F144" s="120" t="s">
        <v>210</v>
      </c>
      <c r="G144" s="121" t="s">
        <v>111</v>
      </c>
      <c r="H144" s="122">
        <v>2</v>
      </c>
      <c r="I144" s="123"/>
      <c r="J144" s="124">
        <f t="shared" si="0"/>
        <v>0</v>
      </c>
      <c r="K144" s="120" t="s">
        <v>1</v>
      </c>
      <c r="L144" s="27"/>
      <c r="M144" s="125" t="s">
        <v>1</v>
      </c>
      <c r="N144" s="126" t="s">
        <v>37</v>
      </c>
      <c r="P144" s="127">
        <f t="shared" si="1"/>
        <v>0</v>
      </c>
      <c r="Q144" s="127">
        <v>0</v>
      </c>
      <c r="R144" s="127">
        <f t="shared" si="2"/>
        <v>0</v>
      </c>
      <c r="S144" s="127">
        <v>0</v>
      </c>
      <c r="T144" s="128">
        <f t="shared" si="3"/>
        <v>0</v>
      </c>
      <c r="AR144" s="129" t="s">
        <v>112</v>
      </c>
      <c r="AT144" s="129" t="s">
        <v>108</v>
      </c>
      <c r="AU144" s="129" t="s">
        <v>80</v>
      </c>
      <c r="AY144" s="12" t="s">
        <v>107</v>
      </c>
      <c r="BE144" s="130">
        <f t="shared" si="4"/>
        <v>0</v>
      </c>
      <c r="BF144" s="130">
        <f t="shared" si="5"/>
        <v>0</v>
      </c>
      <c r="BG144" s="130">
        <f t="shared" si="6"/>
        <v>0</v>
      </c>
      <c r="BH144" s="130">
        <f t="shared" si="7"/>
        <v>0</v>
      </c>
      <c r="BI144" s="130">
        <f t="shared" si="8"/>
        <v>0</v>
      </c>
      <c r="BJ144" s="12" t="s">
        <v>80</v>
      </c>
      <c r="BK144" s="130">
        <f t="shared" si="9"/>
        <v>0</v>
      </c>
      <c r="BL144" s="12" t="s">
        <v>112</v>
      </c>
      <c r="BM144" s="129" t="s">
        <v>211</v>
      </c>
    </row>
    <row r="145" spans="2:65" s="1" customFormat="1" ht="21.75" customHeight="1">
      <c r="B145" s="117"/>
      <c r="C145" s="118" t="s">
        <v>212</v>
      </c>
      <c r="D145" s="118" t="s">
        <v>108</v>
      </c>
      <c r="E145" s="119" t="s">
        <v>213</v>
      </c>
      <c r="F145" s="120" t="s">
        <v>214</v>
      </c>
      <c r="G145" s="121" t="s">
        <v>111</v>
      </c>
      <c r="H145" s="122">
        <v>10</v>
      </c>
      <c r="I145" s="123"/>
      <c r="J145" s="124">
        <f t="shared" si="0"/>
        <v>0</v>
      </c>
      <c r="K145" s="120" t="s">
        <v>1</v>
      </c>
      <c r="L145" s="27"/>
      <c r="M145" s="125" t="s">
        <v>1</v>
      </c>
      <c r="N145" s="126" t="s">
        <v>37</v>
      </c>
      <c r="P145" s="127">
        <f t="shared" si="1"/>
        <v>0</v>
      </c>
      <c r="Q145" s="127">
        <v>0</v>
      </c>
      <c r="R145" s="127">
        <f t="shared" si="2"/>
        <v>0</v>
      </c>
      <c r="S145" s="127">
        <v>0</v>
      </c>
      <c r="T145" s="128">
        <f t="shared" si="3"/>
        <v>0</v>
      </c>
      <c r="AR145" s="129" t="s">
        <v>112</v>
      </c>
      <c r="AT145" s="129" t="s">
        <v>108</v>
      </c>
      <c r="AU145" s="129" t="s">
        <v>80</v>
      </c>
      <c r="AY145" s="12" t="s">
        <v>107</v>
      </c>
      <c r="BE145" s="130">
        <f t="shared" si="4"/>
        <v>0</v>
      </c>
      <c r="BF145" s="130">
        <f t="shared" si="5"/>
        <v>0</v>
      </c>
      <c r="BG145" s="130">
        <f t="shared" si="6"/>
        <v>0</v>
      </c>
      <c r="BH145" s="130">
        <f t="shared" si="7"/>
        <v>0</v>
      </c>
      <c r="BI145" s="130">
        <f t="shared" si="8"/>
        <v>0</v>
      </c>
      <c r="BJ145" s="12" t="s">
        <v>80</v>
      </c>
      <c r="BK145" s="130">
        <f t="shared" si="9"/>
        <v>0</v>
      </c>
      <c r="BL145" s="12" t="s">
        <v>112</v>
      </c>
      <c r="BM145" s="129" t="s">
        <v>215</v>
      </c>
    </row>
    <row r="146" spans="2:65" s="1" customFormat="1" ht="21.75" customHeight="1">
      <c r="B146" s="117"/>
      <c r="C146" s="118" t="s">
        <v>216</v>
      </c>
      <c r="D146" s="118" t="s">
        <v>108</v>
      </c>
      <c r="E146" s="119" t="s">
        <v>217</v>
      </c>
      <c r="F146" s="120" t="s">
        <v>218</v>
      </c>
      <c r="G146" s="121" t="s">
        <v>111</v>
      </c>
      <c r="H146" s="122">
        <v>1</v>
      </c>
      <c r="I146" s="123"/>
      <c r="J146" s="124">
        <f t="shared" si="0"/>
        <v>0</v>
      </c>
      <c r="K146" s="120" t="s">
        <v>1</v>
      </c>
      <c r="L146" s="27"/>
      <c r="M146" s="125" t="s">
        <v>1</v>
      </c>
      <c r="N146" s="126" t="s">
        <v>37</v>
      </c>
      <c r="P146" s="127">
        <f t="shared" si="1"/>
        <v>0</v>
      </c>
      <c r="Q146" s="127">
        <v>0</v>
      </c>
      <c r="R146" s="127">
        <f t="shared" si="2"/>
        <v>0</v>
      </c>
      <c r="S146" s="127">
        <v>0</v>
      </c>
      <c r="T146" s="128">
        <f t="shared" si="3"/>
        <v>0</v>
      </c>
      <c r="AR146" s="129" t="s">
        <v>112</v>
      </c>
      <c r="AT146" s="129" t="s">
        <v>108</v>
      </c>
      <c r="AU146" s="129" t="s">
        <v>80</v>
      </c>
      <c r="AY146" s="12" t="s">
        <v>107</v>
      </c>
      <c r="BE146" s="130">
        <f t="shared" si="4"/>
        <v>0</v>
      </c>
      <c r="BF146" s="130">
        <f t="shared" si="5"/>
        <v>0</v>
      </c>
      <c r="BG146" s="130">
        <f t="shared" si="6"/>
        <v>0</v>
      </c>
      <c r="BH146" s="130">
        <f t="shared" si="7"/>
        <v>0</v>
      </c>
      <c r="BI146" s="130">
        <f t="shared" si="8"/>
        <v>0</v>
      </c>
      <c r="BJ146" s="12" t="s">
        <v>80</v>
      </c>
      <c r="BK146" s="130">
        <f t="shared" si="9"/>
        <v>0</v>
      </c>
      <c r="BL146" s="12" t="s">
        <v>112</v>
      </c>
      <c r="BM146" s="129" t="s">
        <v>219</v>
      </c>
    </row>
    <row r="147" spans="2:65" s="1" customFormat="1" ht="16.5" customHeight="1">
      <c r="B147" s="117"/>
      <c r="C147" s="118" t="s">
        <v>220</v>
      </c>
      <c r="D147" s="118" t="s">
        <v>108</v>
      </c>
      <c r="E147" s="119" t="s">
        <v>221</v>
      </c>
      <c r="F147" s="120" t="s">
        <v>222</v>
      </c>
      <c r="G147" s="121" t="s">
        <v>111</v>
      </c>
      <c r="H147" s="122">
        <v>5</v>
      </c>
      <c r="I147" s="123"/>
      <c r="J147" s="124">
        <f t="shared" si="0"/>
        <v>0</v>
      </c>
      <c r="K147" s="120" t="s">
        <v>1</v>
      </c>
      <c r="L147" s="27"/>
      <c r="M147" s="125" t="s">
        <v>1</v>
      </c>
      <c r="N147" s="126" t="s">
        <v>37</v>
      </c>
      <c r="P147" s="127">
        <f t="shared" si="1"/>
        <v>0</v>
      </c>
      <c r="Q147" s="127">
        <v>0</v>
      </c>
      <c r="R147" s="127">
        <f t="shared" si="2"/>
        <v>0</v>
      </c>
      <c r="S147" s="127">
        <v>0</v>
      </c>
      <c r="T147" s="128">
        <f t="shared" si="3"/>
        <v>0</v>
      </c>
      <c r="AR147" s="129" t="s">
        <v>112</v>
      </c>
      <c r="AT147" s="129" t="s">
        <v>108</v>
      </c>
      <c r="AU147" s="129" t="s">
        <v>80</v>
      </c>
      <c r="AY147" s="12" t="s">
        <v>107</v>
      </c>
      <c r="BE147" s="130">
        <f t="shared" si="4"/>
        <v>0</v>
      </c>
      <c r="BF147" s="130">
        <f t="shared" si="5"/>
        <v>0</v>
      </c>
      <c r="BG147" s="130">
        <f t="shared" si="6"/>
        <v>0</v>
      </c>
      <c r="BH147" s="130">
        <f t="shared" si="7"/>
        <v>0</v>
      </c>
      <c r="BI147" s="130">
        <f t="shared" si="8"/>
        <v>0</v>
      </c>
      <c r="BJ147" s="12" t="s">
        <v>80</v>
      </c>
      <c r="BK147" s="130">
        <f t="shared" si="9"/>
        <v>0</v>
      </c>
      <c r="BL147" s="12" t="s">
        <v>112</v>
      </c>
      <c r="BM147" s="129" t="s">
        <v>223</v>
      </c>
    </row>
    <row r="148" spans="2:65" s="1" customFormat="1" ht="16.5" customHeight="1">
      <c r="B148" s="117"/>
      <c r="C148" s="118" t="s">
        <v>224</v>
      </c>
      <c r="D148" s="118" t="s">
        <v>108</v>
      </c>
      <c r="E148" s="119" t="s">
        <v>225</v>
      </c>
      <c r="F148" s="120" t="s">
        <v>226</v>
      </c>
      <c r="G148" s="121" t="s">
        <v>111</v>
      </c>
      <c r="H148" s="122">
        <v>1</v>
      </c>
      <c r="I148" s="123"/>
      <c r="J148" s="124">
        <f t="shared" si="0"/>
        <v>0</v>
      </c>
      <c r="K148" s="120" t="s">
        <v>1</v>
      </c>
      <c r="L148" s="27"/>
      <c r="M148" s="125" t="s">
        <v>1</v>
      </c>
      <c r="N148" s="126" t="s">
        <v>37</v>
      </c>
      <c r="P148" s="127">
        <f t="shared" si="1"/>
        <v>0</v>
      </c>
      <c r="Q148" s="127">
        <v>0</v>
      </c>
      <c r="R148" s="127">
        <f t="shared" si="2"/>
        <v>0</v>
      </c>
      <c r="S148" s="127">
        <v>0</v>
      </c>
      <c r="T148" s="128">
        <f t="shared" si="3"/>
        <v>0</v>
      </c>
      <c r="AR148" s="129" t="s">
        <v>112</v>
      </c>
      <c r="AT148" s="129" t="s">
        <v>108</v>
      </c>
      <c r="AU148" s="129" t="s">
        <v>80</v>
      </c>
      <c r="AY148" s="12" t="s">
        <v>107</v>
      </c>
      <c r="BE148" s="130">
        <f t="shared" si="4"/>
        <v>0</v>
      </c>
      <c r="BF148" s="130">
        <f t="shared" si="5"/>
        <v>0</v>
      </c>
      <c r="BG148" s="130">
        <f t="shared" si="6"/>
        <v>0</v>
      </c>
      <c r="BH148" s="130">
        <f t="shared" si="7"/>
        <v>0</v>
      </c>
      <c r="BI148" s="130">
        <f t="shared" si="8"/>
        <v>0</v>
      </c>
      <c r="BJ148" s="12" t="s">
        <v>80</v>
      </c>
      <c r="BK148" s="130">
        <f t="shared" si="9"/>
        <v>0</v>
      </c>
      <c r="BL148" s="12" t="s">
        <v>112</v>
      </c>
      <c r="BM148" s="129" t="s">
        <v>227</v>
      </c>
    </row>
    <row r="149" spans="2:65" s="1" customFormat="1" ht="16.5" customHeight="1">
      <c r="B149" s="117"/>
      <c r="C149" s="118" t="s">
        <v>228</v>
      </c>
      <c r="D149" s="118" t="s">
        <v>108</v>
      </c>
      <c r="E149" s="119" t="s">
        <v>229</v>
      </c>
      <c r="F149" s="120" t="s">
        <v>230</v>
      </c>
      <c r="G149" s="121" t="s">
        <v>111</v>
      </c>
      <c r="H149" s="122">
        <v>12</v>
      </c>
      <c r="I149" s="123"/>
      <c r="J149" s="124">
        <f t="shared" si="0"/>
        <v>0</v>
      </c>
      <c r="K149" s="120" t="s">
        <v>1</v>
      </c>
      <c r="L149" s="27"/>
      <c r="M149" s="125" t="s">
        <v>1</v>
      </c>
      <c r="N149" s="126" t="s">
        <v>37</v>
      </c>
      <c r="P149" s="127">
        <f t="shared" si="1"/>
        <v>0</v>
      </c>
      <c r="Q149" s="127">
        <v>0</v>
      </c>
      <c r="R149" s="127">
        <f t="shared" si="2"/>
        <v>0</v>
      </c>
      <c r="S149" s="127">
        <v>0</v>
      </c>
      <c r="T149" s="128">
        <f t="shared" si="3"/>
        <v>0</v>
      </c>
      <c r="AR149" s="129" t="s">
        <v>112</v>
      </c>
      <c r="AT149" s="129" t="s">
        <v>108</v>
      </c>
      <c r="AU149" s="129" t="s">
        <v>80</v>
      </c>
      <c r="AY149" s="12" t="s">
        <v>107</v>
      </c>
      <c r="BE149" s="130">
        <f t="shared" si="4"/>
        <v>0</v>
      </c>
      <c r="BF149" s="130">
        <f t="shared" si="5"/>
        <v>0</v>
      </c>
      <c r="BG149" s="130">
        <f t="shared" si="6"/>
        <v>0</v>
      </c>
      <c r="BH149" s="130">
        <f t="shared" si="7"/>
        <v>0</v>
      </c>
      <c r="BI149" s="130">
        <f t="shared" si="8"/>
        <v>0</v>
      </c>
      <c r="BJ149" s="12" t="s">
        <v>80</v>
      </c>
      <c r="BK149" s="130">
        <f t="shared" si="9"/>
        <v>0</v>
      </c>
      <c r="BL149" s="12" t="s">
        <v>112</v>
      </c>
      <c r="BM149" s="129" t="s">
        <v>231</v>
      </c>
    </row>
    <row r="150" spans="2:65" s="1" customFormat="1" ht="16.5" customHeight="1">
      <c r="B150" s="117"/>
      <c r="C150" s="118" t="s">
        <v>232</v>
      </c>
      <c r="D150" s="118" t="s">
        <v>108</v>
      </c>
      <c r="E150" s="119" t="s">
        <v>233</v>
      </c>
      <c r="F150" s="120" t="s">
        <v>234</v>
      </c>
      <c r="G150" s="121" t="s">
        <v>116</v>
      </c>
      <c r="H150" s="122">
        <v>1</v>
      </c>
      <c r="I150" s="123"/>
      <c r="J150" s="124">
        <f t="shared" si="0"/>
        <v>0</v>
      </c>
      <c r="K150" s="120" t="s">
        <v>1</v>
      </c>
      <c r="L150" s="27"/>
      <c r="M150" s="125" t="s">
        <v>1</v>
      </c>
      <c r="N150" s="126" t="s">
        <v>37</v>
      </c>
      <c r="P150" s="127">
        <f t="shared" si="1"/>
        <v>0</v>
      </c>
      <c r="Q150" s="127">
        <v>0</v>
      </c>
      <c r="R150" s="127">
        <f t="shared" si="2"/>
        <v>0</v>
      </c>
      <c r="S150" s="127">
        <v>0</v>
      </c>
      <c r="T150" s="128">
        <f t="shared" si="3"/>
        <v>0</v>
      </c>
      <c r="AR150" s="129" t="s">
        <v>112</v>
      </c>
      <c r="AT150" s="129" t="s">
        <v>108</v>
      </c>
      <c r="AU150" s="129" t="s">
        <v>80</v>
      </c>
      <c r="AY150" s="12" t="s">
        <v>107</v>
      </c>
      <c r="BE150" s="130">
        <f t="shared" si="4"/>
        <v>0</v>
      </c>
      <c r="BF150" s="130">
        <f t="shared" si="5"/>
        <v>0</v>
      </c>
      <c r="BG150" s="130">
        <f t="shared" si="6"/>
        <v>0</v>
      </c>
      <c r="BH150" s="130">
        <f t="shared" si="7"/>
        <v>0</v>
      </c>
      <c r="BI150" s="130">
        <f t="shared" si="8"/>
        <v>0</v>
      </c>
      <c r="BJ150" s="12" t="s">
        <v>80</v>
      </c>
      <c r="BK150" s="130">
        <f t="shared" si="9"/>
        <v>0</v>
      </c>
      <c r="BL150" s="12" t="s">
        <v>112</v>
      </c>
      <c r="BM150" s="129" t="s">
        <v>235</v>
      </c>
    </row>
    <row r="151" spans="2:65" s="1" customFormat="1" ht="16.5" customHeight="1">
      <c r="B151" s="117"/>
      <c r="C151" s="118" t="s">
        <v>236</v>
      </c>
      <c r="D151" s="118" t="s">
        <v>108</v>
      </c>
      <c r="E151" s="119" t="s">
        <v>237</v>
      </c>
      <c r="F151" s="120" t="s">
        <v>238</v>
      </c>
      <c r="G151" s="121" t="s">
        <v>111</v>
      </c>
      <c r="H151" s="122">
        <v>20</v>
      </c>
      <c r="I151" s="123"/>
      <c r="J151" s="124">
        <f t="shared" si="0"/>
        <v>0</v>
      </c>
      <c r="K151" s="120" t="s">
        <v>1</v>
      </c>
      <c r="L151" s="27"/>
      <c r="M151" s="125" t="s">
        <v>1</v>
      </c>
      <c r="N151" s="126" t="s">
        <v>37</v>
      </c>
      <c r="P151" s="127">
        <f t="shared" si="1"/>
        <v>0</v>
      </c>
      <c r="Q151" s="127">
        <v>0</v>
      </c>
      <c r="R151" s="127">
        <f t="shared" si="2"/>
        <v>0</v>
      </c>
      <c r="S151" s="127">
        <v>0</v>
      </c>
      <c r="T151" s="128">
        <f t="shared" si="3"/>
        <v>0</v>
      </c>
      <c r="AR151" s="129" t="s">
        <v>112</v>
      </c>
      <c r="AT151" s="129" t="s">
        <v>108</v>
      </c>
      <c r="AU151" s="129" t="s">
        <v>80</v>
      </c>
      <c r="AY151" s="12" t="s">
        <v>107</v>
      </c>
      <c r="BE151" s="130">
        <f t="shared" si="4"/>
        <v>0</v>
      </c>
      <c r="BF151" s="130">
        <f t="shared" si="5"/>
        <v>0</v>
      </c>
      <c r="BG151" s="130">
        <f t="shared" si="6"/>
        <v>0</v>
      </c>
      <c r="BH151" s="130">
        <f t="shared" si="7"/>
        <v>0</v>
      </c>
      <c r="BI151" s="130">
        <f t="shared" si="8"/>
        <v>0</v>
      </c>
      <c r="BJ151" s="12" t="s">
        <v>80</v>
      </c>
      <c r="BK151" s="130">
        <f t="shared" si="9"/>
        <v>0</v>
      </c>
      <c r="BL151" s="12" t="s">
        <v>112</v>
      </c>
      <c r="BM151" s="129" t="s">
        <v>239</v>
      </c>
    </row>
    <row r="152" spans="2:65" s="1" customFormat="1" ht="16.5" customHeight="1">
      <c r="B152" s="117"/>
      <c r="C152" s="118" t="s">
        <v>240</v>
      </c>
      <c r="D152" s="118" t="s">
        <v>108</v>
      </c>
      <c r="E152" s="119" t="s">
        <v>241</v>
      </c>
      <c r="F152" s="120" t="s">
        <v>242</v>
      </c>
      <c r="G152" s="121" t="s">
        <v>111</v>
      </c>
      <c r="H152" s="122">
        <v>6</v>
      </c>
      <c r="I152" s="123"/>
      <c r="J152" s="124">
        <f t="shared" si="0"/>
        <v>0</v>
      </c>
      <c r="K152" s="120" t="s">
        <v>1</v>
      </c>
      <c r="L152" s="27"/>
      <c r="M152" s="125" t="s">
        <v>1</v>
      </c>
      <c r="N152" s="126" t="s">
        <v>37</v>
      </c>
      <c r="P152" s="127">
        <f t="shared" si="1"/>
        <v>0</v>
      </c>
      <c r="Q152" s="127">
        <v>0</v>
      </c>
      <c r="R152" s="127">
        <f t="shared" si="2"/>
        <v>0</v>
      </c>
      <c r="S152" s="127">
        <v>0</v>
      </c>
      <c r="T152" s="128">
        <f t="shared" si="3"/>
        <v>0</v>
      </c>
      <c r="AR152" s="129" t="s">
        <v>112</v>
      </c>
      <c r="AT152" s="129" t="s">
        <v>108</v>
      </c>
      <c r="AU152" s="129" t="s">
        <v>80</v>
      </c>
      <c r="AY152" s="12" t="s">
        <v>107</v>
      </c>
      <c r="BE152" s="130">
        <f t="shared" si="4"/>
        <v>0</v>
      </c>
      <c r="BF152" s="130">
        <f t="shared" si="5"/>
        <v>0</v>
      </c>
      <c r="BG152" s="130">
        <f t="shared" si="6"/>
        <v>0</v>
      </c>
      <c r="BH152" s="130">
        <f t="shared" si="7"/>
        <v>0</v>
      </c>
      <c r="BI152" s="130">
        <f t="shared" si="8"/>
        <v>0</v>
      </c>
      <c r="BJ152" s="12" t="s">
        <v>80</v>
      </c>
      <c r="BK152" s="130">
        <f t="shared" si="9"/>
        <v>0</v>
      </c>
      <c r="BL152" s="12" t="s">
        <v>112</v>
      </c>
      <c r="BM152" s="129" t="s">
        <v>243</v>
      </c>
    </row>
    <row r="153" spans="2:65" s="1" customFormat="1" ht="21.75" customHeight="1">
      <c r="B153" s="117"/>
      <c r="C153" s="118" t="s">
        <v>244</v>
      </c>
      <c r="D153" s="118" t="s">
        <v>108</v>
      </c>
      <c r="E153" s="119" t="s">
        <v>245</v>
      </c>
      <c r="F153" s="120" t="s">
        <v>246</v>
      </c>
      <c r="G153" s="121" t="s">
        <v>111</v>
      </c>
      <c r="H153" s="122">
        <v>1</v>
      </c>
      <c r="I153" s="123"/>
      <c r="J153" s="124">
        <f t="shared" si="0"/>
        <v>0</v>
      </c>
      <c r="K153" s="120" t="s">
        <v>1</v>
      </c>
      <c r="L153" s="27"/>
      <c r="M153" s="125" t="s">
        <v>1</v>
      </c>
      <c r="N153" s="126" t="s">
        <v>37</v>
      </c>
      <c r="P153" s="127">
        <f t="shared" si="1"/>
        <v>0</v>
      </c>
      <c r="Q153" s="127">
        <v>0</v>
      </c>
      <c r="R153" s="127">
        <f t="shared" si="2"/>
        <v>0</v>
      </c>
      <c r="S153" s="127">
        <v>0</v>
      </c>
      <c r="T153" s="128">
        <f t="shared" si="3"/>
        <v>0</v>
      </c>
      <c r="AR153" s="129" t="s">
        <v>112</v>
      </c>
      <c r="AT153" s="129" t="s">
        <v>108</v>
      </c>
      <c r="AU153" s="129" t="s">
        <v>80</v>
      </c>
      <c r="AY153" s="12" t="s">
        <v>107</v>
      </c>
      <c r="BE153" s="130">
        <f t="shared" si="4"/>
        <v>0</v>
      </c>
      <c r="BF153" s="130">
        <f t="shared" si="5"/>
        <v>0</v>
      </c>
      <c r="BG153" s="130">
        <f t="shared" si="6"/>
        <v>0</v>
      </c>
      <c r="BH153" s="130">
        <f t="shared" si="7"/>
        <v>0</v>
      </c>
      <c r="BI153" s="130">
        <f t="shared" si="8"/>
        <v>0</v>
      </c>
      <c r="BJ153" s="12" t="s">
        <v>80</v>
      </c>
      <c r="BK153" s="130">
        <f t="shared" si="9"/>
        <v>0</v>
      </c>
      <c r="BL153" s="12" t="s">
        <v>112</v>
      </c>
      <c r="BM153" s="129" t="s">
        <v>247</v>
      </c>
    </row>
    <row r="154" spans="2:65" s="1" customFormat="1" ht="16.5" customHeight="1">
      <c r="B154" s="117"/>
      <c r="C154" s="118" t="s">
        <v>248</v>
      </c>
      <c r="D154" s="118" t="s">
        <v>108</v>
      </c>
      <c r="E154" s="119" t="s">
        <v>249</v>
      </c>
      <c r="F154" s="120" t="s">
        <v>250</v>
      </c>
      <c r="G154" s="121" t="s">
        <v>111</v>
      </c>
      <c r="H154" s="122">
        <v>1</v>
      </c>
      <c r="I154" s="123"/>
      <c r="J154" s="124">
        <f t="shared" si="0"/>
        <v>0</v>
      </c>
      <c r="K154" s="120" t="s">
        <v>1</v>
      </c>
      <c r="L154" s="27"/>
      <c r="M154" s="125" t="s">
        <v>1</v>
      </c>
      <c r="N154" s="126" t="s">
        <v>37</v>
      </c>
      <c r="P154" s="127">
        <f t="shared" si="1"/>
        <v>0</v>
      </c>
      <c r="Q154" s="127">
        <v>0</v>
      </c>
      <c r="R154" s="127">
        <f t="shared" si="2"/>
        <v>0</v>
      </c>
      <c r="S154" s="127">
        <v>0</v>
      </c>
      <c r="T154" s="128">
        <f t="shared" si="3"/>
        <v>0</v>
      </c>
      <c r="AR154" s="129" t="s">
        <v>112</v>
      </c>
      <c r="AT154" s="129" t="s">
        <v>108</v>
      </c>
      <c r="AU154" s="129" t="s">
        <v>80</v>
      </c>
      <c r="AY154" s="12" t="s">
        <v>107</v>
      </c>
      <c r="BE154" s="130">
        <f t="shared" si="4"/>
        <v>0</v>
      </c>
      <c r="BF154" s="130">
        <f t="shared" si="5"/>
        <v>0</v>
      </c>
      <c r="BG154" s="130">
        <f t="shared" si="6"/>
        <v>0</v>
      </c>
      <c r="BH154" s="130">
        <f t="shared" si="7"/>
        <v>0</v>
      </c>
      <c r="BI154" s="130">
        <f t="shared" si="8"/>
        <v>0</v>
      </c>
      <c r="BJ154" s="12" t="s">
        <v>80</v>
      </c>
      <c r="BK154" s="130">
        <f t="shared" si="9"/>
        <v>0</v>
      </c>
      <c r="BL154" s="12" t="s">
        <v>112</v>
      </c>
      <c r="BM154" s="129" t="s">
        <v>251</v>
      </c>
    </row>
    <row r="155" spans="2:65" s="1" customFormat="1" ht="16.5" customHeight="1">
      <c r="B155" s="117"/>
      <c r="C155" s="118" t="s">
        <v>252</v>
      </c>
      <c r="D155" s="118" t="s">
        <v>108</v>
      </c>
      <c r="E155" s="119" t="s">
        <v>253</v>
      </c>
      <c r="F155" s="120" t="s">
        <v>254</v>
      </c>
      <c r="G155" s="121" t="s">
        <v>111</v>
      </c>
      <c r="H155" s="122">
        <v>1</v>
      </c>
      <c r="I155" s="123"/>
      <c r="J155" s="124">
        <f t="shared" si="0"/>
        <v>0</v>
      </c>
      <c r="K155" s="120" t="s">
        <v>1</v>
      </c>
      <c r="L155" s="27"/>
      <c r="M155" s="125" t="s">
        <v>1</v>
      </c>
      <c r="N155" s="126" t="s">
        <v>37</v>
      </c>
      <c r="P155" s="127">
        <f t="shared" si="1"/>
        <v>0</v>
      </c>
      <c r="Q155" s="127">
        <v>0</v>
      </c>
      <c r="R155" s="127">
        <f t="shared" si="2"/>
        <v>0</v>
      </c>
      <c r="S155" s="127">
        <v>0</v>
      </c>
      <c r="T155" s="128">
        <f t="shared" si="3"/>
        <v>0</v>
      </c>
      <c r="AR155" s="129" t="s">
        <v>112</v>
      </c>
      <c r="AT155" s="129" t="s">
        <v>108</v>
      </c>
      <c r="AU155" s="129" t="s">
        <v>80</v>
      </c>
      <c r="AY155" s="12" t="s">
        <v>107</v>
      </c>
      <c r="BE155" s="130">
        <f t="shared" si="4"/>
        <v>0</v>
      </c>
      <c r="BF155" s="130">
        <f t="shared" si="5"/>
        <v>0</v>
      </c>
      <c r="BG155" s="130">
        <f t="shared" si="6"/>
        <v>0</v>
      </c>
      <c r="BH155" s="130">
        <f t="shared" si="7"/>
        <v>0</v>
      </c>
      <c r="BI155" s="130">
        <f t="shared" si="8"/>
        <v>0</v>
      </c>
      <c r="BJ155" s="12" t="s">
        <v>80</v>
      </c>
      <c r="BK155" s="130">
        <f t="shared" si="9"/>
        <v>0</v>
      </c>
      <c r="BL155" s="12" t="s">
        <v>112</v>
      </c>
      <c r="BM155" s="129" t="s">
        <v>255</v>
      </c>
    </row>
    <row r="156" spans="2:65" s="1" customFormat="1" ht="16.5" customHeight="1">
      <c r="B156" s="117"/>
      <c r="C156" s="118" t="s">
        <v>256</v>
      </c>
      <c r="D156" s="118" t="s">
        <v>108</v>
      </c>
      <c r="E156" s="119" t="s">
        <v>257</v>
      </c>
      <c r="F156" s="120" t="s">
        <v>258</v>
      </c>
      <c r="G156" s="121" t="s">
        <v>111</v>
      </c>
      <c r="H156" s="122">
        <v>20</v>
      </c>
      <c r="I156" s="123"/>
      <c r="J156" s="124">
        <f t="shared" si="0"/>
        <v>0</v>
      </c>
      <c r="K156" s="120" t="s">
        <v>1</v>
      </c>
      <c r="L156" s="27"/>
      <c r="M156" s="125" t="s">
        <v>1</v>
      </c>
      <c r="N156" s="126" t="s">
        <v>37</v>
      </c>
      <c r="P156" s="127">
        <f t="shared" si="1"/>
        <v>0</v>
      </c>
      <c r="Q156" s="127">
        <v>0</v>
      </c>
      <c r="R156" s="127">
        <f t="shared" si="2"/>
        <v>0</v>
      </c>
      <c r="S156" s="127">
        <v>0</v>
      </c>
      <c r="T156" s="128">
        <f t="shared" si="3"/>
        <v>0</v>
      </c>
      <c r="AR156" s="129" t="s">
        <v>112</v>
      </c>
      <c r="AT156" s="129" t="s">
        <v>108</v>
      </c>
      <c r="AU156" s="129" t="s">
        <v>80</v>
      </c>
      <c r="AY156" s="12" t="s">
        <v>107</v>
      </c>
      <c r="BE156" s="130">
        <f t="shared" si="4"/>
        <v>0</v>
      </c>
      <c r="BF156" s="130">
        <f t="shared" si="5"/>
        <v>0</v>
      </c>
      <c r="BG156" s="130">
        <f t="shared" si="6"/>
        <v>0</v>
      </c>
      <c r="BH156" s="130">
        <f t="shared" si="7"/>
        <v>0</v>
      </c>
      <c r="BI156" s="130">
        <f t="shared" si="8"/>
        <v>0</v>
      </c>
      <c r="BJ156" s="12" t="s">
        <v>80</v>
      </c>
      <c r="BK156" s="130">
        <f t="shared" si="9"/>
        <v>0</v>
      </c>
      <c r="BL156" s="12" t="s">
        <v>112</v>
      </c>
      <c r="BM156" s="129" t="s">
        <v>259</v>
      </c>
    </row>
    <row r="157" spans="2:65" s="1" customFormat="1" ht="24.2" customHeight="1">
      <c r="B157" s="117"/>
      <c r="C157" s="118" t="s">
        <v>260</v>
      </c>
      <c r="D157" s="118" t="s">
        <v>108</v>
      </c>
      <c r="E157" s="119" t="s">
        <v>261</v>
      </c>
      <c r="F157" s="120" t="s">
        <v>262</v>
      </c>
      <c r="G157" s="121" t="s">
        <v>111</v>
      </c>
      <c r="H157" s="122">
        <v>1</v>
      </c>
      <c r="I157" s="123"/>
      <c r="J157" s="124">
        <f t="shared" si="0"/>
        <v>0</v>
      </c>
      <c r="K157" s="120" t="s">
        <v>1</v>
      </c>
      <c r="L157" s="27"/>
      <c r="M157" s="131" t="s">
        <v>1</v>
      </c>
      <c r="N157" s="132" t="s">
        <v>37</v>
      </c>
      <c r="O157" s="133"/>
      <c r="P157" s="134">
        <f t="shared" si="1"/>
        <v>0</v>
      </c>
      <c r="Q157" s="134">
        <v>0</v>
      </c>
      <c r="R157" s="134">
        <f t="shared" si="2"/>
        <v>0</v>
      </c>
      <c r="S157" s="134">
        <v>0</v>
      </c>
      <c r="T157" s="135">
        <f t="shared" si="3"/>
        <v>0</v>
      </c>
      <c r="AR157" s="129" t="s">
        <v>112</v>
      </c>
      <c r="AT157" s="129" t="s">
        <v>108</v>
      </c>
      <c r="AU157" s="129" t="s">
        <v>80</v>
      </c>
      <c r="AY157" s="12" t="s">
        <v>107</v>
      </c>
      <c r="BE157" s="130">
        <f t="shared" si="4"/>
        <v>0</v>
      </c>
      <c r="BF157" s="130">
        <f t="shared" si="5"/>
        <v>0</v>
      </c>
      <c r="BG157" s="130">
        <f t="shared" si="6"/>
        <v>0</v>
      </c>
      <c r="BH157" s="130">
        <f t="shared" si="7"/>
        <v>0</v>
      </c>
      <c r="BI157" s="130">
        <f t="shared" si="8"/>
        <v>0</v>
      </c>
      <c r="BJ157" s="12" t="s">
        <v>80</v>
      </c>
      <c r="BK157" s="130">
        <f t="shared" si="9"/>
        <v>0</v>
      </c>
      <c r="BL157" s="12" t="s">
        <v>112</v>
      </c>
      <c r="BM157" s="129" t="s">
        <v>263</v>
      </c>
    </row>
    <row r="158" spans="2:65" s="1" customFormat="1" ht="6.95" customHeight="1">
      <c r="B158" s="39"/>
      <c r="C158" s="40"/>
      <c r="D158" s="40"/>
      <c r="E158" s="40"/>
      <c r="F158" s="40"/>
      <c r="G158" s="40"/>
      <c r="H158" s="40"/>
      <c r="I158" s="40"/>
      <c r="J158" s="40"/>
      <c r="K158" s="40"/>
      <c r="L158" s="27"/>
    </row>
  </sheetData>
  <autoFilter ref="C116:K157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004 - Technické vybavení ...</vt:lpstr>
      <vt:lpstr>'004 - Technické vybavení ...'!Názvy_tisku</vt:lpstr>
      <vt:lpstr>'Rekapitulace stavby'!Názvy_tisku</vt:lpstr>
      <vt:lpstr>'004 - Technické vybavení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2024-12-02T09:50:29Z</dcterms:created>
  <dcterms:modified xsi:type="dcterms:W3CDTF">2025-01-09T07:40:25Z</dcterms:modified>
</cp:coreProperties>
</file>